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Q:\2021_gads_zaud.komp\Pilsētas_MK_protokollēmums_Covid_19\MK Protokollēmuma izpilde 2021_atskaites\VARAM_apkopojumi\II_2021.gada_jūlijs_decembris\"/>
    </mc:Choice>
  </mc:AlternateContent>
  <xr:revisionPtr revIDLastSave="0" documentId="13_ncr:1_{E64AEA5D-3B77-449A-9147-035517F590EE}" xr6:coauthVersionLast="47" xr6:coauthVersionMax="47" xr10:uidLastSave="{00000000-0000-0000-0000-000000000000}"/>
  <bookViews>
    <workbookView xWindow="-110" yWindow="-110" windowWidth="19420" windowHeight="10420" firstSheet="4" activeTab="10" xr2:uid="{7EC9B69B-BD36-4D60-B55F-35F41D639EF9}"/>
  </bookViews>
  <sheets>
    <sheet name="marts ATD" sheetId="6" state="hidden" r:id="rId1"/>
    <sheet name="aprīlis_protokol" sheetId="7" state="hidden" r:id="rId2"/>
    <sheet name="maijs_korigets" sheetId="15" state="hidden" r:id="rId3"/>
    <sheet name="jūnijs" sheetId="10" state="hidden" r:id="rId4"/>
    <sheet name="jūlijs" sheetId="16" r:id="rId5"/>
    <sheet name="augusts" sheetId="17" r:id="rId6"/>
    <sheet name="septembris" sheetId="18" r:id="rId7"/>
    <sheet name="oktobris" sheetId="21" r:id="rId8"/>
    <sheet name="novembris" sheetId="19" r:id="rId9"/>
    <sheet name="decembris" sheetId="20" r:id="rId10"/>
    <sheet name="Pivot_atskaite" sheetId="12" r:id="rId11"/>
    <sheet name="PIVOT" sheetId="11" r:id="rId12"/>
  </sheets>
  <externalReferences>
    <externalReference r:id="rId13"/>
    <externalReference r:id="rId14"/>
    <externalReference r:id="rId15"/>
    <externalReference r:id="rId16"/>
    <externalReference r:id="rId17"/>
    <externalReference r:id="rId18"/>
    <externalReference r:id="rId19"/>
    <externalReference r:id="rId20"/>
  </externalReferences>
  <definedNames>
    <definedName name="_palopasteviewstyle" hidden="1">"White"</definedName>
  </definedNames>
  <calcPr calcId="181029"/>
  <pivotCaches>
    <pivotCache cacheId="34" r:id="rId21"/>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10" i="16" l="1"/>
  <c r="E3" i="16" s="1"/>
  <c r="E6" i="16"/>
  <c r="E10" i="17"/>
  <c r="E3" i="17" s="1"/>
  <c r="E6" i="17"/>
  <c r="E10" i="18"/>
  <c r="E3" i="18" s="1"/>
  <c r="E6" i="18"/>
  <c r="E10" i="20"/>
  <c r="E3" i="20" s="1"/>
  <c r="E6" i="20"/>
  <c r="E10" i="19"/>
  <c r="E3" i="19" s="1"/>
  <c r="E6" i="19"/>
  <c r="E10" i="21"/>
  <c r="E3" i="21" s="1"/>
  <c r="E6" i="21"/>
  <c r="E30" i="20"/>
  <c r="E30" i="19"/>
  <c r="G32" i="21"/>
  <c r="F32" i="21"/>
  <c r="D32" i="21"/>
  <c r="G30" i="21"/>
  <c r="F30" i="21"/>
  <c r="D30" i="21"/>
  <c r="G28" i="21"/>
  <c r="F28" i="21"/>
  <c r="D28" i="21"/>
  <c r="G27" i="21"/>
  <c r="F27" i="21"/>
  <c r="D27" i="21"/>
  <c r="G26" i="21"/>
  <c r="F26" i="21"/>
  <c r="D26" i="21"/>
  <c r="G25" i="21"/>
  <c r="F25" i="21"/>
  <c r="D25" i="21"/>
  <c r="G24" i="21"/>
  <c r="F24" i="21"/>
  <c r="D24" i="21"/>
  <c r="G23" i="21"/>
  <c r="F23" i="21"/>
  <c r="D23" i="21"/>
  <c r="G22" i="21"/>
  <c r="G14" i="21" s="1"/>
  <c r="F22" i="21"/>
  <c r="D22" i="21"/>
  <c r="G21" i="21"/>
  <c r="F21" i="21"/>
  <c r="D21" i="21"/>
  <c r="G20" i="21"/>
  <c r="F20" i="21"/>
  <c r="D20" i="21"/>
  <c r="G19" i="21"/>
  <c r="F19" i="21"/>
  <c r="D19" i="21"/>
  <c r="G18" i="21"/>
  <c r="F18" i="21"/>
  <c r="D18" i="21"/>
  <c r="G17" i="21"/>
  <c r="F17" i="21"/>
  <c r="D17" i="21"/>
  <c r="G16" i="21"/>
  <c r="F16" i="21"/>
  <c r="D16" i="21"/>
  <c r="F14" i="21"/>
  <c r="D14" i="21"/>
  <c r="G13" i="21"/>
  <c r="F13" i="21"/>
  <c r="D13" i="21"/>
  <c r="G12" i="21"/>
  <c r="G10" i="21"/>
  <c r="G3" i="21" s="1"/>
  <c r="F10" i="21"/>
  <c r="F31" i="21" s="1"/>
  <c r="F29" i="21" s="1"/>
  <c r="D10" i="21"/>
  <c r="D31" i="21" s="1"/>
  <c r="G6" i="21"/>
  <c r="F6" i="21"/>
  <c r="D6" i="21"/>
  <c r="D3" i="21" l="1"/>
  <c r="F3" i="21"/>
  <c r="D29" i="21"/>
  <c r="G31" i="21"/>
  <c r="G29" i="21" s="1"/>
  <c r="E14" i="19" l="1"/>
  <c r="E14" i="20"/>
  <c r="G34" i="20"/>
  <c r="F34" i="20"/>
  <c r="D34" i="20"/>
  <c r="G33" i="20"/>
  <c r="G32" i="20"/>
  <c r="G31" i="20" s="1"/>
  <c r="F32" i="20"/>
  <c r="D32" i="20"/>
  <c r="G30" i="20"/>
  <c r="F30" i="20"/>
  <c r="D30" i="20"/>
  <c r="G29" i="20"/>
  <c r="F29" i="20"/>
  <c r="D29" i="20"/>
  <c r="G28" i="20"/>
  <c r="F28" i="20"/>
  <c r="D28" i="20"/>
  <c r="G27" i="20"/>
  <c r="F27" i="20"/>
  <c r="D27" i="20"/>
  <c r="G26" i="20"/>
  <c r="F26" i="20"/>
  <c r="D26" i="20"/>
  <c r="G25" i="20"/>
  <c r="F25" i="20"/>
  <c r="D25" i="20"/>
  <c r="G24" i="20"/>
  <c r="F24" i="20"/>
  <c r="D24" i="20"/>
  <c r="G23" i="20"/>
  <c r="F23" i="20"/>
  <c r="D23" i="20"/>
  <c r="G22" i="20"/>
  <c r="F22" i="20"/>
  <c r="D22" i="20"/>
  <c r="G21" i="20"/>
  <c r="F21" i="20"/>
  <c r="D21" i="20"/>
  <c r="G20" i="20"/>
  <c r="F20" i="20"/>
  <c r="D20" i="20"/>
  <c r="G19" i="20"/>
  <c r="F19" i="20"/>
  <c r="D19" i="20"/>
  <c r="G18" i="20"/>
  <c r="F18" i="20"/>
  <c r="D18" i="20"/>
  <c r="G17" i="20"/>
  <c r="F17" i="20"/>
  <c r="D17" i="20"/>
  <c r="G16" i="20"/>
  <c r="F16" i="20"/>
  <c r="D16" i="20"/>
  <c r="G14" i="20"/>
  <c r="F14" i="20"/>
  <c r="D14" i="20"/>
  <c r="G13" i="20"/>
  <c r="G3" i="20" s="1"/>
  <c r="F13" i="20"/>
  <c r="D13" i="20"/>
  <c r="G10" i="20"/>
  <c r="F10" i="20"/>
  <c r="F33" i="20" s="1"/>
  <c r="D10" i="20"/>
  <c r="D33" i="20" s="1"/>
  <c r="G6" i="20"/>
  <c r="F6" i="20"/>
  <c r="D6" i="20"/>
  <c r="F3" i="20"/>
  <c r="G34" i="19"/>
  <c r="F34" i="19"/>
  <c r="D34" i="19"/>
  <c r="F33" i="19"/>
  <c r="G32" i="19"/>
  <c r="F32" i="19"/>
  <c r="D32" i="19"/>
  <c r="G30" i="19"/>
  <c r="F30" i="19"/>
  <c r="D30" i="19"/>
  <c r="G29" i="19"/>
  <c r="F29" i="19"/>
  <c r="D29" i="19"/>
  <c r="G28" i="19"/>
  <c r="F28" i="19"/>
  <c r="D28" i="19"/>
  <c r="G27" i="19"/>
  <c r="F27" i="19"/>
  <c r="D27" i="19"/>
  <c r="G26" i="19"/>
  <c r="F26" i="19"/>
  <c r="D26" i="19"/>
  <c r="G25" i="19"/>
  <c r="F25" i="19"/>
  <c r="D25" i="19"/>
  <c r="G24" i="19"/>
  <c r="F24" i="19"/>
  <c r="D24" i="19"/>
  <c r="G22" i="19"/>
  <c r="F22" i="19"/>
  <c r="D22" i="19"/>
  <c r="G21" i="19"/>
  <c r="F21" i="19"/>
  <c r="D21" i="19"/>
  <c r="G20" i="19"/>
  <c r="F20" i="19"/>
  <c r="D20" i="19"/>
  <c r="G19" i="19"/>
  <c r="F19" i="19"/>
  <c r="D19" i="19"/>
  <c r="G18" i="19"/>
  <c r="F18" i="19"/>
  <c r="D18" i="19"/>
  <c r="G17" i="19"/>
  <c r="F17" i="19"/>
  <c r="D17" i="19"/>
  <c r="G16" i="19"/>
  <c r="F16" i="19"/>
  <c r="D16" i="19"/>
  <c r="G13" i="19"/>
  <c r="F13" i="19"/>
  <c r="D13" i="19"/>
  <c r="G10" i="19"/>
  <c r="G33" i="19" s="1"/>
  <c r="F10" i="19"/>
  <c r="D10" i="19"/>
  <c r="D33" i="19" s="1"/>
  <c r="G6" i="19"/>
  <c r="F6" i="19"/>
  <c r="D6" i="19"/>
  <c r="G32" i="18"/>
  <c r="F32" i="18"/>
  <c r="D32" i="18"/>
  <c r="G30" i="18"/>
  <c r="F30" i="18"/>
  <c r="D30" i="18"/>
  <c r="G28" i="18"/>
  <c r="F28" i="18"/>
  <c r="D28" i="18"/>
  <c r="G27" i="18"/>
  <c r="F27" i="18"/>
  <c r="D27" i="18"/>
  <c r="G26" i="18"/>
  <c r="F26" i="18"/>
  <c r="D26" i="18"/>
  <c r="G25" i="18"/>
  <c r="F25" i="18"/>
  <c r="D25" i="18"/>
  <c r="G24" i="18"/>
  <c r="F24" i="18"/>
  <c r="D24" i="18"/>
  <c r="G23" i="18"/>
  <c r="F23" i="18"/>
  <c r="D23" i="18"/>
  <c r="G22" i="18"/>
  <c r="G14" i="18" s="1"/>
  <c r="F22" i="18"/>
  <c r="D22" i="18"/>
  <c r="G21" i="18"/>
  <c r="F21" i="18"/>
  <c r="D21" i="18"/>
  <c r="G20" i="18"/>
  <c r="F20" i="18"/>
  <c r="D20" i="18"/>
  <c r="G19" i="18"/>
  <c r="F19" i="18"/>
  <c r="D19" i="18"/>
  <c r="G18" i="18"/>
  <c r="F18" i="18"/>
  <c r="D18" i="18"/>
  <c r="G17" i="18"/>
  <c r="F17" i="18"/>
  <c r="D17" i="18"/>
  <c r="G16" i="18"/>
  <c r="F16" i="18"/>
  <c r="D16" i="18"/>
  <c r="F14" i="18"/>
  <c r="D14" i="18"/>
  <c r="G13" i="18"/>
  <c r="F13" i="18"/>
  <c r="D13" i="18"/>
  <c r="D3" i="18" s="1"/>
  <c r="G10" i="18"/>
  <c r="G31" i="18" s="1"/>
  <c r="F10" i="18"/>
  <c r="D10" i="18"/>
  <c r="D31" i="18" s="1"/>
  <c r="G6" i="18"/>
  <c r="F6" i="18"/>
  <c r="D6" i="18"/>
  <c r="G32" i="17"/>
  <c r="F32" i="17"/>
  <c r="D32" i="17"/>
  <c r="G30" i="17"/>
  <c r="F30" i="17"/>
  <c r="D30" i="17"/>
  <c r="G27" i="17"/>
  <c r="F27" i="17"/>
  <c r="D27" i="17"/>
  <c r="G26" i="17"/>
  <c r="G22" i="17" s="1"/>
  <c r="G14" i="17" s="1"/>
  <c r="F26" i="17"/>
  <c r="D26" i="17"/>
  <c r="G20" i="17"/>
  <c r="F20" i="17"/>
  <c r="D20" i="17"/>
  <c r="G19" i="17"/>
  <c r="G13" i="17"/>
  <c r="F13" i="17"/>
  <c r="D13" i="17"/>
  <c r="G10" i="17"/>
  <c r="G31" i="17" s="1"/>
  <c r="F10" i="17"/>
  <c r="F31" i="17" s="1"/>
  <c r="D10" i="17"/>
  <c r="D31" i="17" s="1"/>
  <c r="G6" i="17"/>
  <c r="F6" i="17"/>
  <c r="D6" i="17"/>
  <c r="G32" i="16"/>
  <c r="F32" i="16"/>
  <c r="D32" i="16"/>
  <c r="G30" i="16"/>
  <c r="F30" i="16"/>
  <c r="D30" i="16"/>
  <c r="G28" i="16"/>
  <c r="F28" i="16"/>
  <c r="D28" i="16"/>
  <c r="G27" i="16"/>
  <c r="F27" i="16"/>
  <c r="D27" i="16"/>
  <c r="G26" i="16"/>
  <c r="F26" i="16"/>
  <c r="D26" i="16"/>
  <c r="G25" i="16"/>
  <c r="F25" i="16"/>
  <c r="D25" i="16"/>
  <c r="G24" i="16"/>
  <c r="F24" i="16"/>
  <c r="D24" i="16"/>
  <c r="G23" i="16"/>
  <c r="F23" i="16"/>
  <c r="D23" i="16"/>
  <c r="G22" i="16"/>
  <c r="F22" i="16"/>
  <c r="F14" i="16" s="1"/>
  <c r="D22" i="16"/>
  <c r="D14" i="16" s="1"/>
  <c r="G21" i="16"/>
  <c r="F21" i="16"/>
  <c r="D21" i="16"/>
  <c r="G20" i="16"/>
  <c r="F20" i="16"/>
  <c r="D20" i="16"/>
  <c r="G19" i="16"/>
  <c r="F19" i="16"/>
  <c r="D19" i="16"/>
  <c r="G18" i="16"/>
  <c r="F18" i="16"/>
  <c r="D18" i="16"/>
  <c r="G17" i="16"/>
  <c r="F17" i="16"/>
  <c r="D17" i="16"/>
  <c r="G16" i="16"/>
  <c r="F16" i="16"/>
  <c r="D16" i="16"/>
  <c r="G14" i="16"/>
  <c r="G13" i="16"/>
  <c r="F13" i="16"/>
  <c r="D13" i="16"/>
  <c r="G10" i="16"/>
  <c r="F10" i="16"/>
  <c r="D10" i="16"/>
  <c r="D31" i="16" s="1"/>
  <c r="G6" i="16"/>
  <c r="F6" i="16"/>
  <c r="D6" i="16"/>
  <c r="D3" i="16"/>
  <c r="G28" i="15"/>
  <c r="F28" i="15"/>
  <c r="D28" i="15"/>
  <c r="G27" i="15"/>
  <c r="F27" i="15"/>
  <c r="D27" i="15"/>
  <c r="G26" i="15"/>
  <c r="F26" i="15"/>
  <c r="D26" i="15"/>
  <c r="G25" i="15"/>
  <c r="F25" i="15"/>
  <c r="D25" i="15"/>
  <c r="G24" i="15"/>
  <c r="F24" i="15"/>
  <c r="D24" i="15"/>
  <c r="G23" i="15"/>
  <c r="F23" i="15"/>
  <c r="D23" i="15"/>
  <c r="G22" i="15"/>
  <c r="G14" i="15" s="1"/>
  <c r="F22" i="15"/>
  <c r="D22" i="15"/>
  <c r="D14" i="15" s="1"/>
  <c r="G21" i="15"/>
  <c r="F21" i="15"/>
  <c r="D21" i="15"/>
  <c r="G20" i="15"/>
  <c r="F20" i="15"/>
  <c r="D20" i="15"/>
  <c r="G19" i="15"/>
  <c r="F19" i="15"/>
  <c r="D19" i="15"/>
  <c r="G18" i="15"/>
  <c r="F18" i="15"/>
  <c r="D18" i="15"/>
  <c r="G17" i="15"/>
  <c r="F17" i="15"/>
  <c r="D17" i="15"/>
  <c r="G16" i="15"/>
  <c r="F16" i="15"/>
  <c r="D16" i="15"/>
  <c r="F14" i="15"/>
  <c r="G13" i="15"/>
  <c r="F13" i="15"/>
  <c r="D13" i="15"/>
  <c r="G10" i="15"/>
  <c r="F10" i="15"/>
  <c r="D10" i="15"/>
  <c r="G6" i="15"/>
  <c r="F6" i="15"/>
  <c r="D6" i="15"/>
  <c r="F3" i="16" l="1"/>
  <c r="G3" i="16"/>
  <c r="F3" i="19"/>
  <c r="D22" i="17"/>
  <c r="D14" i="17" s="1"/>
  <c r="F29" i="17"/>
  <c r="F3" i="17"/>
  <c r="F22" i="17"/>
  <c r="F14" i="17" s="1"/>
  <c r="G29" i="17"/>
  <c r="G3" i="17"/>
  <c r="F31" i="19"/>
  <c r="G3" i="19"/>
  <c r="F31" i="20"/>
  <c r="F3" i="18"/>
  <c r="G29" i="18"/>
  <c r="G31" i="19"/>
  <c r="G23" i="19"/>
  <c r="G14" i="19" s="1"/>
  <c r="D31" i="19"/>
  <c r="D23" i="19"/>
  <c r="D14" i="19" s="1"/>
  <c r="F23" i="19"/>
  <c r="F14" i="19" s="1"/>
  <c r="D31" i="20"/>
  <c r="D3" i="20"/>
  <c r="D3" i="19"/>
  <c r="D29" i="18"/>
  <c r="F31" i="18"/>
  <c r="F29" i="18" s="1"/>
  <c r="G3" i="18"/>
  <c r="D29" i="17"/>
  <c r="D3" i="17"/>
  <c r="F29" i="16"/>
  <c r="D29" i="16"/>
  <c r="F31" i="16"/>
  <c r="G31" i="16"/>
  <c r="G29" i="16" s="1"/>
  <c r="F3" i="15"/>
  <c r="D3" i="15"/>
  <c r="F29" i="15"/>
  <c r="G29" i="15"/>
  <c r="D29" i="15"/>
  <c r="G3" i="15"/>
  <c r="G32" i="10" l="1"/>
  <c r="F32" i="10"/>
  <c r="D32" i="10"/>
  <c r="G30" i="10"/>
  <c r="F30" i="10"/>
  <c r="D30" i="10"/>
  <c r="G28" i="10"/>
  <c r="F28" i="10"/>
  <c r="D28" i="10"/>
  <c r="G27" i="10"/>
  <c r="F27" i="10"/>
  <c r="D27" i="10"/>
  <c r="G26" i="10"/>
  <c r="F26" i="10"/>
  <c r="D26" i="10"/>
  <c r="G25" i="10"/>
  <c r="F25" i="10"/>
  <c r="D25" i="10"/>
  <c r="G24" i="10"/>
  <c r="F24" i="10"/>
  <c r="D24" i="10"/>
  <c r="G23" i="10"/>
  <c r="F23" i="10"/>
  <c r="D23" i="10"/>
  <c r="G22" i="10"/>
  <c r="G14" i="10" s="1"/>
  <c r="F22" i="10"/>
  <c r="D22" i="10"/>
  <c r="D14" i="10" s="1"/>
  <c r="G21" i="10"/>
  <c r="F21" i="10"/>
  <c r="D21" i="10"/>
  <c r="G20" i="10"/>
  <c r="F20" i="10"/>
  <c r="D20" i="10"/>
  <c r="G19" i="10"/>
  <c r="F19" i="10"/>
  <c r="D19" i="10"/>
  <c r="G18" i="10"/>
  <c r="F18" i="10"/>
  <c r="D18" i="10"/>
  <c r="G17" i="10"/>
  <c r="F17" i="10"/>
  <c r="D17" i="10"/>
  <c r="G16" i="10"/>
  <c r="F16" i="10"/>
  <c r="D16" i="10"/>
  <c r="F14" i="10"/>
  <c r="G13" i="10"/>
  <c r="F13" i="10"/>
  <c r="D13" i="10"/>
  <c r="G10" i="10"/>
  <c r="G31" i="10" s="1"/>
  <c r="F10" i="10"/>
  <c r="F31" i="10" s="1"/>
  <c r="D10" i="10"/>
  <c r="D31" i="10" s="1"/>
  <c r="G6" i="10"/>
  <c r="F6" i="10"/>
  <c r="D6" i="10"/>
  <c r="D3" i="10" l="1"/>
  <c r="G3" i="10"/>
  <c r="F3" i="10"/>
  <c r="F29" i="10"/>
  <c r="G29" i="10"/>
  <c r="D29" i="10"/>
  <c r="G14" i="7" l="1"/>
  <c r="F14" i="7"/>
  <c r="D14" i="7"/>
  <c r="G10" i="7"/>
  <c r="G3" i="7" s="1"/>
  <c r="F10" i="7"/>
  <c r="D10" i="7"/>
  <c r="D3" i="7" s="1"/>
  <c r="G6" i="7"/>
  <c r="F6" i="7"/>
  <c r="D6" i="7"/>
  <c r="F3" i="7"/>
  <c r="F29" i="7" l="1"/>
  <c r="G29" i="7"/>
  <c r="D29" i="7"/>
  <c r="F31" i="6" l="1"/>
  <c r="G31" i="6"/>
  <c r="G14" i="6" l="1"/>
  <c r="F14" i="6"/>
  <c r="E14" i="6"/>
  <c r="D14" i="6"/>
  <c r="G10" i="6"/>
  <c r="F10" i="6"/>
  <c r="D10" i="6"/>
  <c r="G6" i="6"/>
  <c r="F6" i="6"/>
  <c r="D6" i="6"/>
  <c r="G3" i="6"/>
  <c r="F3" i="6"/>
  <c r="D3" i="6"/>
  <c r="D31"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Ilze Pence</author>
  </authors>
  <commentList>
    <comment ref="E22" authorId="0" shapeId="0" xr:uid="{040E8ED3-7AEB-4028-822B-DC3D5C7AC89A}">
      <text>
        <r>
          <rPr>
            <b/>
            <sz val="9"/>
            <color indexed="81"/>
            <rFont val="Tahoma"/>
            <family val="2"/>
            <charset val="186"/>
          </rPr>
          <t>Ilze Pence:</t>
        </r>
        <r>
          <rPr>
            <sz val="9"/>
            <color indexed="81"/>
            <rFont val="Tahoma"/>
            <family val="2"/>
            <charset val="186"/>
          </rPr>
          <t xml:space="preserve">
Cits (norādīt) COVID tests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Ilze Pence</author>
  </authors>
  <commentList>
    <comment ref="E22" authorId="0" shapeId="0" xr:uid="{DDF33836-E8B4-4722-B652-FC6F0512A5FA}">
      <text>
        <r>
          <rPr>
            <b/>
            <sz val="9"/>
            <color indexed="81"/>
            <rFont val="Tahoma"/>
            <family val="2"/>
            <charset val="186"/>
          </rPr>
          <t>Ilze Pence:</t>
        </r>
        <r>
          <rPr>
            <sz val="9"/>
            <color indexed="81"/>
            <rFont val="Tahoma"/>
            <family val="2"/>
            <charset val="186"/>
          </rPr>
          <t xml:space="preserve">
Cits (norādīt) COVID tests </t>
        </r>
      </text>
    </comment>
  </commentList>
</comments>
</file>

<file path=xl/sharedStrings.xml><?xml version="1.0" encoding="utf-8"?>
<sst xmlns="http://schemas.openxmlformats.org/spreadsheetml/2006/main" count="6221" uniqueCount="165">
  <si>
    <t>Dezinfekcijas līdzekļi</t>
  </si>
  <si>
    <t>Autobusi</t>
  </si>
  <si>
    <t>Tramvaji</t>
  </si>
  <si>
    <t>Trolejbusi</t>
  </si>
  <si>
    <t xml:space="preserve">Periods </t>
  </si>
  <si>
    <t xml:space="preserve">Vienības </t>
  </si>
  <si>
    <t>skaits</t>
  </si>
  <si>
    <t>09.03.2021.- 31.03.2021.</t>
  </si>
  <si>
    <t>km</t>
  </si>
  <si>
    <t>EUR/km</t>
  </si>
  <si>
    <t>Informāciju aizpilda katra pašvaldība par pārvadājumu veidiem, kādi ir noteikti attiecīgā pilsētā</t>
  </si>
  <si>
    <t>Minibusi (ekspresbusi)</t>
  </si>
  <si>
    <t>Transportlīdzekļu dezinfekcija</t>
  </si>
  <si>
    <t xml:space="preserve">Iesaistīto transportlīdzekļu vienības </t>
  </si>
  <si>
    <t>Sejas maskas</t>
  </si>
  <si>
    <t>Citi izdevumi (norādīt kādi)</t>
  </si>
  <si>
    <t>01.03.2021.-31.03.2021.</t>
  </si>
  <si>
    <t>1.SADAĻA</t>
  </si>
  <si>
    <t>2.SADAĻA</t>
  </si>
  <si>
    <t>1.SADAĻĀ tiek aprēķināti faktiskie izdevumi, kas radušies saistībā ar atcelto reisu vai/un papildu reisu nodrošināšanu sakarā ar pakalpojuma apjoma ierobežošanu un 50% pasažieru piepildījuma noteikšanu</t>
  </si>
  <si>
    <t xml:space="preserve">Sociālā distancēšanās sabiedriskā transportā </t>
  </si>
  <si>
    <t>Paskaidrojumi</t>
  </si>
  <si>
    <t xml:space="preserve">2.SADAĻĀ nosakāmi kopējie izdevumi par Covid-19 infekcijas ierobežošanas pasākumiem, kas izpildāmi atbilstoši MK 09.06.2020. noteikumiem Nr.360; MK 06.11.2020. rīkojumam Nr.655 </t>
  </si>
  <si>
    <r>
      <rPr>
        <u/>
        <sz val="11"/>
        <rFont val="Times New Roman"/>
        <family val="1"/>
        <charset val="186"/>
      </rPr>
      <t>Dezinfekcijas līdzekļi</t>
    </r>
    <r>
      <rPr>
        <sz val="11"/>
        <rFont val="Times New Roman"/>
        <family val="1"/>
        <charset val="186"/>
      </rPr>
      <t xml:space="preserve"> - roku higiēnai  šķidrās ziepes un roku susināšanas līdzekļi vai spirtu saturoši roku dezinfekcijas līdzekļi (kas satur vismaz 70 % etanola) - MK noteikumu Nr.360 7.1.punkts</t>
    </r>
  </si>
  <si>
    <r>
      <rPr>
        <u/>
        <sz val="11"/>
        <rFont val="Times New Roman"/>
        <family val="1"/>
        <charset val="186"/>
      </rPr>
      <t>Transportlīdzekļu dezinfekcija</t>
    </r>
    <r>
      <rPr>
        <sz val="11"/>
        <rFont val="Times New Roman"/>
        <family val="1"/>
        <charset val="186"/>
      </rPr>
      <t xml:space="preserve"> -  regulāra saimnieciskā vai publiskā pakalpojuma nodrošināšanai izmantotā transportlīdzekļa salona un kabīnes virsmu dezinfekcija - MK noteikumu Nr.360 7.5.punkts</t>
    </r>
  </si>
  <si>
    <t>Transportlīdzekļu dezinfekcija, to starpā darba spēka izmaksas</t>
  </si>
  <si>
    <t>Transportlīdzekļu papildu mazgāšana</t>
  </si>
  <si>
    <t>Transportlīdzekļu papildu mazgāšana, to starpā darba spēka izmaksas</t>
  </si>
  <si>
    <r>
      <rPr>
        <u/>
        <sz val="11"/>
        <rFont val="Times New Roman"/>
        <family val="1"/>
        <charset val="186"/>
      </rPr>
      <t>Sejas maskas</t>
    </r>
    <r>
      <rPr>
        <sz val="11"/>
        <rFont val="Times New Roman"/>
        <family val="1"/>
        <charset val="186"/>
      </rPr>
      <t xml:space="preserve"> - sabiedriskajā transportlīdzeklī, ar kuru veic pasažieru komercpārvadājumus, transportlīdzekļa vadītāji, kuri nav atdalīti ar fizisku barjeru no pasažieriem, kā arī pasažieri, lieto mutes un deguna aizsegus - MK noteikumu Nr.360 6.3.</t>
    </r>
    <r>
      <rPr>
        <vertAlign val="superscript"/>
        <sz val="11"/>
        <rFont val="Times New Roman"/>
        <family val="1"/>
        <charset val="186"/>
      </rPr>
      <t>1</t>
    </r>
    <r>
      <rPr>
        <sz val="11"/>
        <rFont val="Times New Roman"/>
        <family val="1"/>
        <charset val="186"/>
      </rPr>
      <t>punkts</t>
    </r>
  </si>
  <si>
    <r>
      <rPr>
        <u/>
        <sz val="11"/>
        <rFont val="Times New Roman"/>
        <family val="1"/>
        <charset val="186"/>
      </rPr>
      <t xml:space="preserve">Transportlīdzekļu papildu mazgāšana </t>
    </r>
    <r>
      <rPr>
        <sz val="11"/>
        <rFont val="Times New Roman"/>
        <family val="1"/>
        <charset val="186"/>
      </rPr>
      <t>- veic regulāru telpu un virsmu, tai skaitā inventāra un darba aprīkojuma, tīrīšanu un dezinfekciju, īpašu uzmanību pievēršot virsmām un priekšmetiem, ar kuriem cilvēki bieži saskaras (piemēram, durvju rokturi, galdu virsmas, krēslu roku balsti, virsmas tualetēs, krāni) - MK noteikumu Nr.360 7.4.punkts.</t>
    </r>
  </si>
  <si>
    <t xml:space="preserve">skaits (jānorāda atbilstoša mērvienība gab., litri, reižu skaits, darba stundas u.c.) </t>
  </si>
  <si>
    <t xml:space="preserve">Pašvaldībai ir pienākums pārliecināties par izmaksu pamatotību, to apjomu vai attiecināto apmēru. </t>
  </si>
  <si>
    <t>Tabulā iekļauj norādītajā laika periodā radušās pamatotās izmaksas, kas attiecināmas uz sabiedriskā transporta pakalpojuma izpildē noteiktajiem drošības pasākumiem Covid-19 infekcijas izplatības ierobežošanai.</t>
  </si>
  <si>
    <t>EUR bez PVN</t>
  </si>
  <si>
    <t xml:space="preserve">Mitrās salvetes </t>
  </si>
  <si>
    <t xml:space="preserve">Pārskats par sabiedriskā transporta pakalpojumos radītajiem izdevumiem un zaudējumiem
sakarā ar noteiktajiem ierobežojumiem </t>
  </si>
  <si>
    <t>Tramvaji (sastāvi)</t>
  </si>
  <si>
    <t>KOPSUMMA ((N - P) x Izm)</t>
  </si>
  <si>
    <t>(S) Plānotais reisu skaits</t>
  </si>
  <si>
    <t xml:space="preserve">(R) Faktiskais reisu skaits (S + RP-RA) </t>
  </si>
  <si>
    <t>to starpā papildu reisi (RP)</t>
  </si>
  <si>
    <t>to starpā atceltie reisi (RA)</t>
  </si>
  <si>
    <t xml:space="preserve">(P) Plānotais nobraukums </t>
  </si>
  <si>
    <t>(N) Faktiskais nobraukums (P + NP-NA)</t>
  </si>
  <si>
    <t>to starpā papildu reisos veiktais nobraukums (NP)</t>
  </si>
  <si>
    <t>to starpā atcelto reisu nobraukums (NA)</t>
  </si>
  <si>
    <t xml:space="preserve">(Izm) 1 km pašizmaksa </t>
  </si>
  <si>
    <t>KOPSUMMA (1 vienības cenas reizinājums ar preču/pakalpojumu skaitu; summa ( K x Z))</t>
  </si>
  <si>
    <t xml:space="preserve">(Z) Pakalpojumi, pasākumi un materiāli Covid-19 pandēmijas ierobežošanai </t>
  </si>
  <si>
    <t xml:space="preserve">(K) Faktiskās izmaksas Covid-19 pandēmijas ierobežošanai, t.sk. </t>
  </si>
  <si>
    <t>EUR/vien bez PVN</t>
  </si>
  <si>
    <t>3.SADAĻA</t>
  </si>
  <si>
    <t>KOPSUMMA ((C/D-A/N) x N)</t>
  </si>
  <si>
    <t>09.03.2021.-31.03.2021.</t>
  </si>
  <si>
    <t xml:space="preserve">(A) No pasažieriem, t.sk., personām, kurām noteikti pašvaldības noteiktie braukšanas maksas atvieglojumi, saņemtie ieņēmumi par sniegto sabiedriskā transporta pakalpojumu </t>
  </si>
  <si>
    <t xml:space="preserve">(N) Faktiskais nobraukums </t>
  </si>
  <si>
    <t>09.03.2019.-31.03.2019.</t>
  </si>
  <si>
    <t xml:space="preserve">(C) No pasažieriem, t.sk., personām, kurām noteikti pašvaldības noteiktie braukšanas maksas atvieglojumi, saņemtie ieņēmumi par sniegto sabiedriskā transporta pakalpojumu </t>
  </si>
  <si>
    <t xml:space="preserve">(D) Faktiskais nobraukums </t>
  </si>
  <si>
    <r>
      <t xml:space="preserve">Pašvaldības atbildīgās personas vārds, uzvārds, kontaktinformācija un paraksts </t>
    </r>
    <r>
      <rPr>
        <sz val="11"/>
        <color theme="0" tint="-0.499984740745262"/>
        <rFont val="Times New Roman"/>
        <family val="1"/>
        <charset val="186"/>
      </rPr>
      <t>(ja dokuments nav parakstīts ar elektroniski)</t>
    </r>
  </si>
  <si>
    <t>3.SADAĻĀ nosakāma kopējā ietekme uz ieņēmumu apgrozījumu, ko radījusi Covid-19 infekcijas apkarošanā radītā iedzīvotāju mobilitātes ierobežošana, pakalpojuma apjoma ierobežošana, kā arī citi ārkārtējās situācijas laikā un pēc tās noteiktie ierobežojumi atsevišķām nozarēm</t>
  </si>
  <si>
    <r>
      <rPr>
        <u/>
        <sz val="11"/>
        <rFont val="Times New Roman"/>
        <family val="1"/>
        <charset val="186"/>
      </rPr>
      <t>1 km pašizmaksa</t>
    </r>
    <r>
      <rPr>
        <sz val="11"/>
        <rFont val="Times New Roman"/>
        <family val="1"/>
        <charset val="186"/>
      </rPr>
      <t xml:space="preserve"> - atbilstoši MK 28.07.2015. noteikumu Nr.435 3.pielikumā norādītās izmaksas, izņemot šajā tabulā 2.sadaļas izmaksas par Covid-19 pandēmijas ierobežošanas pasākumiem, dalītas ar faktisko nobraukumu</t>
    </r>
  </si>
  <si>
    <r>
      <rPr>
        <u/>
        <sz val="11"/>
        <rFont val="Times New Roman"/>
        <family val="1"/>
        <charset val="186"/>
      </rPr>
      <t>Sociālā distancēšanās sabiedriskā transportā</t>
    </r>
    <r>
      <rPr>
        <sz val="11"/>
        <rFont val="Times New Roman"/>
        <family val="1"/>
        <charset val="186"/>
      </rPr>
      <t xml:space="preserve"> - sabiedriskā transporta pārvadātājam organizēt iekāpšanu un izkāpšanu tā, lai pasažieru skaits transportīdzeklī nepārsniedz 50 % no tā ietilpības. Ja transportlīdzeklī tā specifikas dēļ nav iespējams kontrolēt pasažieru iekāpšanu un izkāpšanu, transportlīdzeklī tiek marķētas sēdvietas, nodrošinot distancēšanās prasību ievērošanu - MK rīkojuma Nr.655 5.42.punkts. Ar minētajām izmaksām saprot sēdvietu marķēšanu, dažādu tam nepieciešamo materiālu izmaksas, piktogrammu vai informācijas izvietošanu. </t>
    </r>
  </si>
  <si>
    <r>
      <rPr>
        <u/>
        <sz val="11"/>
        <rFont val="Times New Roman"/>
        <family val="1"/>
        <charset val="186"/>
      </rPr>
      <t>Citi izdevumi</t>
    </r>
    <r>
      <rPr>
        <sz val="11"/>
        <rFont val="Times New Roman"/>
        <family val="1"/>
        <charset val="186"/>
      </rPr>
      <t xml:space="preserve"> - minētajā rindā norādāmas pamatotās izmaksas, kas nepieciešamas Covid-19 infekcijas izplatības ierobežošanai, to starpā var būt citi materiāli, piemēram, cimdi, mitrās salvetes, atbilstoši MK noteikumu Nr.360 5.punktā noteiktās informācijas izplatīšanas izmaksas, u.c. izmaksas.</t>
    </r>
  </si>
  <si>
    <r>
      <rPr>
        <u/>
        <sz val="11"/>
        <rFont val="Times New Roman"/>
        <family val="1"/>
        <charset val="186"/>
      </rPr>
      <t>No pasažieriem, t.sk., personām, kurām noteikti pašvaldības noteiktie braukšanas maksas atvieglojumi, saņemtie ieņēmumi</t>
    </r>
    <r>
      <rPr>
        <sz val="11"/>
        <rFont val="Times New Roman"/>
        <family val="1"/>
        <charset val="186"/>
      </rPr>
      <t xml:space="preserve"> - norāda ieņēmumi no pārdotajām biļetēm un abonementa biļetēm, kurus pārvadātājs saņem no pasažiera. Norāda arī ieņēmumu daļu, ko maksā pasažieris, ja tam pašvaldība ir noteikusi braukšanas maksas atvieglojumus. </t>
    </r>
  </si>
  <si>
    <t>01.04.2021.- 30.04.2021.</t>
  </si>
  <si>
    <t>01.04.2021.-30.04.2021.</t>
  </si>
  <si>
    <t>01.04.2019.-30.04.2019.</t>
  </si>
  <si>
    <t>01.05.2021.- 31.05.2021.</t>
  </si>
  <si>
    <t>01.05.2021.-31.05.2021.</t>
  </si>
  <si>
    <t>01.05.2019.-31.05.2019.</t>
  </si>
  <si>
    <t>01.06.2021.- 30.06.2021.</t>
  </si>
  <si>
    <t>01.06.2021.-30.06.2021.</t>
  </si>
  <si>
    <t>01.06.2019.-30.06.2019.</t>
  </si>
  <si>
    <t>Rādītājs</t>
  </si>
  <si>
    <t>Vērtība</t>
  </si>
  <si>
    <t>Pārvadājumu veids</t>
  </si>
  <si>
    <t>Pilsēta</t>
  </si>
  <si>
    <t>1. Faktiskie izdevumi, kas radušies saistībā ar reisu atcelšanu vai papild reisu nodrošināšanu - KOPSUMMA ((N - P) x Izm)</t>
  </si>
  <si>
    <t>Autobuss</t>
  </si>
  <si>
    <t>Minibuss</t>
  </si>
  <si>
    <t>Tramvajs</t>
  </si>
  <si>
    <t>2. Kopējie izdevumi par Covid-19 infekcijas ierobežošanas pasākumiem - KOPSUMMA (1 vienības cenas reizinājums ar preču/pakalpojumu skaitu; summa ( K x Z))</t>
  </si>
  <si>
    <t>3. Kopējā ietekme uz ieņēmumu apgrozījumu - KOPSUMMA ((C/D-A/N) x N)</t>
  </si>
  <si>
    <t>(A) No pasažieriem, t.sk., personām, kurām noteikti pašvaldības noteiktie braukšanas maksas atvieglojumi, saņemtie ieņēmumi par sniegto sabiedriskā transporta pakalpojumu - 09.03.2021.-31.03.2021.</t>
  </si>
  <si>
    <t>(N) Faktiskais nobraukums - 09.03.2021.-31.03.2021.</t>
  </si>
  <si>
    <t>(C) No pasažieriem, t.sk., personām, kurām noteikti pašvaldības noteiktie braukšanas maksas atvieglojumi, saņemtie ieņēmumi par sniegto sabiedriskā transporta pakalpojumu - 09.03.2019.-31.03.2019.</t>
  </si>
  <si>
    <t>(D) Faktiskais nobraukums - 09.03.2019.-31.03.2019.</t>
  </si>
  <si>
    <t>Aprīlis</t>
  </si>
  <si>
    <t>(A) No pasažieriem, t.sk., personām, kurām noteikti pašvaldības noteiktie braukšanas maksas atvieglojumi, saņemtie ieņēmumi par sniegto sabiedriskā transporta pakalpojumu - 01.04.2021.-30.04.2021.</t>
  </si>
  <si>
    <t>(N) Faktiskais nobraukums - 01.04.2021.-30.04.2021.</t>
  </si>
  <si>
    <t>(C) No pasažieriem, t.sk., personām, kurām noteikti pašvaldības noteiktie braukšanas maksas atvieglojumi, saņemtie ieņēmumi par sniegto sabiedriskā transporta pakalpojumu - 01.04.2019.-30.04.2019.</t>
  </si>
  <si>
    <t>(D) Faktiskais nobraukums - 01.04.2019.-30.04.2019.</t>
  </si>
  <si>
    <t>Maijs</t>
  </si>
  <si>
    <t>(A) No pasažieriem, t.sk., personām, kurām noteikti pašvaldības noteiktie braukšanas maksas atvieglojumi, saņemtie ieņēmumi par sniegto sabiedriskā transporta pakalpojumu - 01.05.2021.-31.05.2021.</t>
  </si>
  <si>
    <t>(N) Faktiskais nobraukums - 01.05.2021.-31.05.2021.</t>
  </si>
  <si>
    <t>(C) No pasažieriem, t.sk., personām, kurām noteikti pašvaldības noteiktie braukšanas maksas atvieglojumi, saņemtie ieņēmumi par sniegto sabiedriskā transporta pakalpojumu - 01.05.2019.-31.05.2019.</t>
  </si>
  <si>
    <t>(D) Faktiskais nobraukums - 01.05.2019.-31.05.2019.</t>
  </si>
  <si>
    <t>Jūnijs</t>
  </si>
  <si>
    <t>(A) No pasažieriem, t.sk., personām, kurām noteikti pašvaldības noteiktie braukšanas maksas atvieglojumi, saņemtie ieņēmumi par sniegto sabiedriskā transporta pakalpojumu - 01.06.2021.-30.06.2021.</t>
  </si>
  <si>
    <t>(N) Faktiskais nobraukums - 01.06.2021.-30.06.2021.</t>
  </si>
  <si>
    <t>(C) No pasažieriem, t.sk., personām, kurām noteikti pašvaldības noteiktie braukšanas maksas atvieglojumi, saņemtie ieņēmumi par sniegto sabiedriskā transporta pakalpojumu - 01.06.2019.-30.06.2019.</t>
  </si>
  <si>
    <t>(D) Faktiskais nobraukums - 01.06.2019.-30.06.2019.</t>
  </si>
  <si>
    <t>Rīga</t>
  </si>
  <si>
    <t>Trolejbuss</t>
  </si>
  <si>
    <t>Row Labels</t>
  </si>
  <si>
    <t>Grand Total</t>
  </si>
  <si>
    <t>Column Labels</t>
  </si>
  <si>
    <t>Sum of Vērtība</t>
  </si>
  <si>
    <t>01.07.2021.- 31.07.2021.</t>
  </si>
  <si>
    <t>01.07.2021.-31.07.2021.</t>
  </si>
  <si>
    <t>01.07.2019.-31.07.2019.</t>
  </si>
  <si>
    <t>Jūlijs</t>
  </si>
  <si>
    <t>(A) No pasažieriem, t.sk., personām, kurām noteikti pašvaldības noteiktie braukšanas maksas atvieglojumi, saņemtie ieņēmumi par sniegto sabiedriskā transporta pakalpojumu - 01.07.2021.-31.07.2021.</t>
  </si>
  <si>
    <t>(N) Faktiskais nobraukums - 01.07.2021.-31.07.2021.</t>
  </si>
  <si>
    <t>(C) No pasažieriem, t.sk., personām, kurām noteikti pašvaldības noteiktie braukšanas maksas atvieglojumi, saņemtie ieņēmumi par sniegto sabiedriskā transporta pakalpojumu - 01.07.2019.-31.07.2019.</t>
  </si>
  <si>
    <t>(D) Faktiskais nobraukums - 01.07.2019.-31.07.2019.</t>
  </si>
  <si>
    <t>01.08.2021.- 31.08.2021.</t>
  </si>
  <si>
    <t>01.08.2021.-31.08.2021.</t>
  </si>
  <si>
    <t>01.08.2019.-31.08.2019.</t>
  </si>
  <si>
    <t>Augusts</t>
  </si>
  <si>
    <t>(A) No pasažieriem, t.sk., personām, kurām noteikti pašvaldības noteiktie braukšanas maksas atvieglojumi, saņemtie ieņēmumi par sniegto sabiedriskā transporta pakalpojumu - 01.08.2021.-31.08.2021.</t>
  </si>
  <si>
    <t>(N) Faktiskais nobraukums - 01.08.2021.-31.08.2021.</t>
  </si>
  <si>
    <t>(C) No pasažieriem, t.sk., personām, kurām noteikti pašvaldības noteiktie braukšanas maksas atvieglojumi, saņemtie ieņēmumi par sniegto sabiedriskā transporta pakalpojumu - 01.08.2019.-31.08.2019.</t>
  </si>
  <si>
    <t>(D) Faktiskais nobraukums - 01.08.2019.-31.08.2019.</t>
  </si>
  <si>
    <t>01.09.2021.- 30.09.2021.</t>
  </si>
  <si>
    <t>01.09.2021.-30.09.2021.</t>
  </si>
  <si>
    <t>01.09.2019.-30.09.2019.</t>
  </si>
  <si>
    <t>Septembris</t>
  </si>
  <si>
    <t>(A) No pasažieriem, t.sk., personām, kurām noteikti pašvaldības noteiktie braukšanas maksas atvieglojumi, saņemtie ieņēmumi par sniegto sabiedriskā transporta pakalpojumu - 01.09.2021.-30.09.2021.</t>
  </si>
  <si>
    <t>(N) Faktiskais nobraukums - 01.09.2021.-30.09.2021.</t>
  </si>
  <si>
    <t>(C) No pasažieriem, t.sk., personām, kurām noteikti pašvaldības noteiktie braukšanas maksas atvieglojumi, saņemtie ieņēmumi par sniegto sabiedriskā transporta pakalpojumu - 01.09.2019.-30.09.2019.</t>
  </si>
  <si>
    <t>(D) Faktiskais nobraukums - 01.09.2019.-30.09.2019.</t>
  </si>
  <si>
    <t>01.11.2021.- 30.11.2021.</t>
  </si>
  <si>
    <t>01.11.2021.-30.11.2021.</t>
  </si>
  <si>
    <t>SARS-Cov-2 (Covid-19) vīrusa antigēna testeris (siekalu)</t>
  </si>
  <si>
    <t>01.11.2019.-30.11.2019.</t>
  </si>
  <si>
    <t>Oktobris</t>
  </si>
  <si>
    <t>Novembris</t>
  </si>
  <si>
    <t>(A) No pasažieriem, t.sk., personām, kurām noteikti pašvaldības noteiktie braukšanas maksas atvieglojumi, saņemtie ieņēmumi par sniegto sabiedriskā transporta pakalpojumu - 01.11.2021.-30.11.2021.</t>
  </si>
  <si>
    <t>(N) Faktiskais nobraukums - 01.11.2021.-30.11.2021.</t>
  </si>
  <si>
    <t>(C) No pasažieriem, t.sk., personām, kurām noteikti pašvaldības noteiktie braukšanas maksas atvieglojumi, saņemtie ieņēmumi par sniegto sabiedriskā transporta pakalpojumu - 01.11.2019.-30.11.2019.</t>
  </si>
  <si>
    <t>(D) Faktiskais nobraukums - 01.11.2019.-30.11.2019.</t>
  </si>
  <si>
    <t>01.12.2021.- 31.12.2021.</t>
  </si>
  <si>
    <t>01.12.2021.-31.12.2021.</t>
  </si>
  <si>
    <t>01.12.2019.-31.12.2019.</t>
  </si>
  <si>
    <t>Decembris</t>
  </si>
  <si>
    <t>(A) No pasažieriem, t.sk., personām, kurām noteikti pašvaldības noteiktie braukšanas maksas atvieglojumi, saņemtie ieņēmumi par sniegto sabiedriskā transporta pakalpojumu - 01.12.2021.-31.12.2021.</t>
  </si>
  <si>
    <t>(N) Faktiskais nobraukums - 01.12.2021.-31.12.2021.</t>
  </si>
  <si>
    <t>(C) No pasažieriem, t.sk., personām, kurām noteikti pašvaldības noteiktie braukšanas maksas atvieglojumi, saņemtie ieņēmumi par sniegto sabiedriskā transporta pakalpojumu - 01.12.2019.-31.12.2019.</t>
  </si>
  <si>
    <t>(D) Faktiskais nobraukums - 01.12.2019.-31.12.2019.</t>
  </si>
  <si>
    <t xml:space="preserve">Citi </t>
  </si>
  <si>
    <t>(A) No pasažieriem, t.sk., personām, kurām noteikti pašvaldības noteiktie braukšanas maksas atvieglojumi, saņemtie ieņēmumi par sniegto sabiedriskā transporta pakalpojumu - 01.10.2021.-31.10.2021.</t>
  </si>
  <si>
    <t>(N) Faktiskais nobraukums - 01.10.2021.-31.10.2021.</t>
  </si>
  <si>
    <t>(C) No pasažieriem, t.sk., personām, kurām noteikti pašvaldības noteiktie braukšanas maksas atvieglojumi, saņemtie ieņēmumi par sniegto sabiedriskā transporta pakalpojumu - 01.10.2019.-31.10.2019.</t>
  </si>
  <si>
    <t>(D) Faktiskais nobraukums - 01.10.2019.-31.10.2019.</t>
  </si>
  <si>
    <t>01.10.2021.- 31.10.2021.</t>
  </si>
  <si>
    <t>01.10.2021.-31.10.2021.</t>
  </si>
  <si>
    <t>01.10.2019.-31.10.2019.</t>
  </si>
  <si>
    <t>Jūlijs Total</t>
  </si>
  <si>
    <t>Augusts Total</t>
  </si>
  <si>
    <t>Septembris Total</t>
  </si>
  <si>
    <t>Oktobris Total</t>
  </si>
  <si>
    <t>Novembris Total</t>
  </si>
  <si>
    <t>Decembris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</si>
</sst>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
  </numFmts>
  <fonts count="27" x14ac:knownFonts="1">
    <font>
      <sz val="11"/>
      <name val="Calibri"/>
      <family val="2"/>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Times New Roman"/>
      <family val="1"/>
      <charset val="186"/>
    </font>
    <font>
      <b/>
      <sz val="11"/>
      <color theme="1"/>
      <name val="Times New Roman"/>
      <family val="1"/>
      <charset val="186"/>
    </font>
    <font>
      <b/>
      <sz val="11"/>
      <name val="Times New Roman"/>
      <family val="1"/>
      <charset val="186"/>
    </font>
    <font>
      <sz val="11"/>
      <name val="Times New Roman"/>
      <family val="1"/>
      <charset val="186"/>
    </font>
    <font>
      <vertAlign val="superscript"/>
      <sz val="11"/>
      <name val="Times New Roman"/>
      <family val="1"/>
      <charset val="186"/>
    </font>
    <font>
      <u/>
      <sz val="11"/>
      <name val="Times New Roman"/>
      <family val="1"/>
      <charset val="186"/>
    </font>
    <font>
      <b/>
      <sz val="14"/>
      <color theme="1"/>
      <name val="Times New Roman"/>
      <family val="1"/>
      <charset val="186"/>
    </font>
    <font>
      <sz val="11"/>
      <color theme="0" tint="-0.499984740745262"/>
      <name val="Times New Roman"/>
      <family val="1"/>
      <charset val="186"/>
    </font>
    <font>
      <sz val="9"/>
      <color rgb="FF004C93"/>
      <name val="Segoe UI"/>
      <family val="2"/>
    </font>
    <font>
      <sz val="11"/>
      <name val="Calibri"/>
      <family val="2"/>
    </font>
    <font>
      <sz val="9"/>
      <color theme="0"/>
      <name val="Segoe UI"/>
      <family val="2"/>
    </font>
    <font>
      <b/>
      <sz val="10"/>
      <color indexed="9"/>
      <name val="Arial"/>
      <family val="2"/>
    </font>
    <font>
      <sz val="9"/>
      <name val="Segoe UI"/>
      <family val="2"/>
    </font>
    <font>
      <i/>
      <sz val="9"/>
      <name val="Segoe UI"/>
      <family val="2"/>
    </font>
    <font>
      <b/>
      <sz val="12"/>
      <name val="Calibri"/>
      <family val="2"/>
      <charset val="186"/>
    </font>
    <font>
      <b/>
      <sz val="12"/>
      <name val="Times New Roman"/>
      <family val="1"/>
      <charset val="186"/>
    </font>
    <font>
      <b/>
      <sz val="11"/>
      <name val="Calibri"/>
      <family val="2"/>
      <charset val="186"/>
    </font>
    <font>
      <sz val="11"/>
      <name val="Calibri"/>
      <family val="2"/>
      <charset val="186"/>
    </font>
    <font>
      <sz val="11"/>
      <color rgb="FFFF0000"/>
      <name val="Calibri"/>
      <family val="2"/>
      <charset val="186"/>
      <scheme val="minor"/>
    </font>
    <font>
      <sz val="9"/>
      <color indexed="81"/>
      <name val="Tahoma"/>
      <family val="2"/>
      <charset val="186"/>
    </font>
    <font>
      <b/>
      <sz val="9"/>
      <color indexed="81"/>
      <name val="Tahoma"/>
      <family val="2"/>
      <charset val="186"/>
    </font>
  </fonts>
  <fills count="11">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0072AB"/>
        <bgColor indexed="64"/>
      </patternFill>
    </fill>
    <fill>
      <patternFill patternType="solid">
        <fgColor indexed="9"/>
        <bgColor indexed="64"/>
      </patternFill>
    </fill>
    <fill>
      <patternFill patternType="solid">
        <fgColor rgb="FFD2D2D2"/>
        <bgColor indexed="64"/>
      </patternFill>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double">
        <color indexed="64"/>
      </bottom>
      <diagonal/>
    </border>
    <border>
      <left/>
      <right/>
      <top/>
      <bottom style="thin">
        <color rgb="FFE8F7FE"/>
      </bottom>
      <diagonal/>
    </border>
    <border>
      <left/>
      <right/>
      <top style="thin">
        <color rgb="FFE8F7FE"/>
      </top>
      <bottom/>
      <diagonal/>
    </border>
    <border>
      <left style="thin">
        <color rgb="FFE8F7FE"/>
      </left>
      <right style="thin">
        <color rgb="FFE8F7FE"/>
      </right>
      <top style="thin">
        <color rgb="FFE8F7FE"/>
      </top>
      <bottom style="thin">
        <color rgb="FFE8F7FE"/>
      </bottom>
      <diagonal/>
    </border>
    <border>
      <left style="thin">
        <color theme="0"/>
      </left>
      <right style="thin">
        <color theme="0"/>
      </right>
      <top/>
      <bottom/>
      <diagonal/>
    </border>
    <border>
      <left/>
      <right/>
      <top/>
      <bottom style="hair">
        <color rgb="FF004C93"/>
      </bottom>
      <diagonal/>
    </border>
    <border>
      <left/>
      <right/>
      <top style="hair">
        <color rgb="FF004C93"/>
      </top>
      <bottom style="hair">
        <color rgb="FFE8F7FE"/>
      </bottom>
      <diagonal/>
    </border>
    <border>
      <left/>
      <right/>
      <top style="hair">
        <color rgb="FFD7F1FD"/>
      </top>
      <bottom/>
      <diagonal/>
    </border>
    <border>
      <left/>
      <right style="thin">
        <color theme="0"/>
      </right>
      <top style="hair">
        <color rgb="FFD7F1FD"/>
      </top>
      <bottom/>
      <diagonal/>
    </border>
    <border>
      <left/>
      <right/>
      <top style="thin">
        <color theme="0"/>
      </top>
      <bottom style="thin">
        <color theme="0"/>
      </bottom>
      <diagonal/>
    </border>
    <border>
      <left/>
      <right style="thin">
        <color theme="0"/>
      </right>
      <top style="thin">
        <color theme="0"/>
      </top>
      <bottom/>
      <diagonal/>
    </border>
  </borders>
  <cellStyleXfs count="35">
    <xf numFmtId="0" fontId="0" fillId="0" borderId="0"/>
    <xf numFmtId="0" fontId="14" fillId="0" borderId="0">
      <alignment horizontal="center"/>
    </xf>
    <xf numFmtId="0" fontId="15" fillId="0" borderId="0"/>
    <xf numFmtId="0" fontId="14" fillId="0" borderId="28">
      <alignment horizontal="center"/>
    </xf>
    <xf numFmtId="0" fontId="14" fillId="0" borderId="29">
      <alignment horizontal="center"/>
    </xf>
    <xf numFmtId="0" fontId="16" fillId="5" borderId="30">
      <alignment horizontal="center" vertical="center"/>
    </xf>
    <xf numFmtId="0" fontId="14" fillId="0" borderId="0">
      <alignment horizontal="right"/>
    </xf>
    <xf numFmtId="164" fontId="17" fillId="0" borderId="31">
      <alignment horizontal="left"/>
    </xf>
    <xf numFmtId="0" fontId="14" fillId="0" borderId="0">
      <alignment horizontal="right"/>
    </xf>
    <xf numFmtId="164" fontId="14" fillId="0" borderId="31">
      <alignment horizontal="left"/>
    </xf>
    <xf numFmtId="0" fontId="14" fillId="0" borderId="32">
      <alignment horizontal="right"/>
    </xf>
    <xf numFmtId="0" fontId="14" fillId="0" borderId="33">
      <alignment horizontal="left"/>
    </xf>
    <xf numFmtId="3" fontId="18" fillId="6" borderId="34"/>
    <xf numFmtId="0" fontId="14" fillId="0" borderId="0">
      <alignment horizontal="right"/>
    </xf>
    <xf numFmtId="0" fontId="14" fillId="0" borderId="28">
      <alignment horizontal="left"/>
    </xf>
    <xf numFmtId="0" fontId="14" fillId="0" borderId="35">
      <alignment horizontal="left"/>
    </xf>
    <xf numFmtId="0" fontId="14" fillId="0" borderId="35">
      <alignment horizontal="left"/>
    </xf>
    <xf numFmtId="164" fontId="14" fillId="0" borderId="31">
      <alignment horizontal="left"/>
    </xf>
    <xf numFmtId="164" fontId="14" fillId="0" borderId="36"/>
    <xf numFmtId="164" fontId="14" fillId="0" borderId="37"/>
    <xf numFmtId="164" fontId="14" fillId="0" borderId="37"/>
    <xf numFmtId="0" fontId="14" fillId="0" borderId="0">
      <alignment horizontal="right"/>
    </xf>
    <xf numFmtId="0" fontId="14" fillId="0" borderId="0">
      <alignment horizontal="right"/>
    </xf>
    <xf numFmtId="3" fontId="19" fillId="7" borderId="0"/>
    <xf numFmtId="0" fontId="14" fillId="0" borderId="33">
      <alignment horizontal="left"/>
    </xf>
    <xf numFmtId="0" fontId="14" fillId="0" borderId="33">
      <alignment horizontal="left"/>
    </xf>
    <xf numFmtId="0" fontId="5" fillId="0" borderId="0"/>
    <xf numFmtId="0" fontId="5" fillId="0" borderId="0"/>
    <xf numFmtId="0" fontId="4" fillId="0" borderId="0"/>
    <xf numFmtId="43" fontId="4" fillId="0" borderId="0" applyFont="0" applyFill="0" applyBorder="0" applyAlignment="0" applyProtection="0"/>
    <xf numFmtId="0" fontId="3" fillId="0" borderId="0"/>
    <xf numFmtId="0" fontId="2" fillId="0" borderId="0"/>
    <xf numFmtId="0" fontId="2" fillId="0" borderId="0"/>
    <xf numFmtId="0" fontId="2" fillId="0" borderId="0"/>
    <xf numFmtId="0" fontId="1" fillId="0" borderId="0"/>
  </cellStyleXfs>
  <cellXfs count="647">
    <xf numFmtId="0" fontId="0" fillId="0" borderId="0" xfId="0"/>
    <xf numFmtId="0" fontId="6" fillId="0" borderId="0" xfId="0" applyFont="1"/>
    <xf numFmtId="0" fontId="6" fillId="2" borderId="1" xfId="0" applyFont="1" applyFill="1" applyBorder="1" applyAlignment="1">
      <alignment wrapText="1"/>
    </xf>
    <xf numFmtId="0" fontId="6" fillId="2" borderId="1" xfId="0" applyFont="1" applyFill="1" applyBorder="1" applyAlignment="1">
      <alignment horizontal="center"/>
    </xf>
    <xf numFmtId="0" fontId="6" fillId="2" borderId="1" xfId="0" applyFont="1" applyFill="1" applyBorder="1"/>
    <xf numFmtId="0" fontId="6" fillId="2" borderId="1" xfId="0" applyFont="1" applyFill="1" applyBorder="1" applyAlignment="1">
      <alignment horizontal="right"/>
    </xf>
    <xf numFmtId="0" fontId="6" fillId="2" borderId="1" xfId="0" applyFont="1" applyFill="1" applyBorder="1" applyAlignment="1">
      <alignment horizontal="right" wrapText="1"/>
    </xf>
    <xf numFmtId="0" fontId="9" fillId="3" borderId="1" xfId="0" applyFont="1" applyFill="1" applyBorder="1" applyAlignment="1">
      <alignment wrapText="1"/>
    </xf>
    <xf numFmtId="0" fontId="9" fillId="3" borderId="1" xfId="0" applyFont="1" applyFill="1" applyBorder="1" applyAlignment="1">
      <alignment horizontal="right"/>
    </xf>
    <xf numFmtId="0" fontId="9" fillId="3" borderId="1" xfId="0" applyFont="1" applyFill="1" applyBorder="1" applyAlignment="1">
      <alignment horizontal="right" wrapText="1"/>
    </xf>
    <xf numFmtId="0" fontId="7" fillId="0" borderId="0" xfId="0" applyFont="1"/>
    <xf numFmtId="0" fontId="7" fillId="0" borderId="1" xfId="0" applyFont="1" applyBorder="1" applyAlignment="1">
      <alignment vertical="center"/>
    </xf>
    <xf numFmtId="0" fontId="9" fillId="0" borderId="0" xfId="0" applyFont="1"/>
    <xf numFmtId="4" fontId="6" fillId="0" borderId="0" xfId="0" applyNumberFormat="1" applyFont="1"/>
    <xf numFmtId="0" fontId="9" fillId="0" borderId="0" xfId="0" applyFont="1" applyAlignment="1">
      <alignment horizontal="left" wrapText="1"/>
    </xf>
    <xf numFmtId="0" fontId="9" fillId="3" borderId="2" xfId="0" applyFont="1" applyFill="1" applyBorder="1" applyAlignment="1">
      <alignment vertical="center" wrapText="1"/>
    </xf>
    <xf numFmtId="0" fontId="8" fillId="3" borderId="1" xfId="0" applyFont="1" applyFill="1" applyBorder="1" applyAlignment="1">
      <alignment wrapText="1"/>
    </xf>
    <xf numFmtId="0" fontId="7" fillId="0" borderId="2" xfId="0" applyFont="1" applyBorder="1" applyAlignment="1">
      <alignment vertical="center"/>
    </xf>
    <xf numFmtId="0" fontId="7" fillId="0" borderId="2" xfId="0" applyFont="1" applyBorder="1" applyAlignment="1">
      <alignment horizontal="center" vertical="center"/>
    </xf>
    <xf numFmtId="4" fontId="7" fillId="0" borderId="2" xfId="0" applyNumberFormat="1" applyFont="1" applyBorder="1" applyAlignment="1">
      <alignment horizontal="center" vertical="center"/>
    </xf>
    <xf numFmtId="0" fontId="7" fillId="0" borderId="2" xfId="0" applyFont="1" applyBorder="1" applyAlignment="1">
      <alignment horizontal="center" vertical="center" wrapText="1"/>
    </xf>
    <xf numFmtId="0" fontId="7" fillId="2" borderId="6" xfId="0" applyFont="1" applyFill="1" applyBorder="1" applyAlignment="1">
      <alignment vertical="center"/>
    </xf>
    <xf numFmtId="0" fontId="7" fillId="2" borderId="7" xfId="0" applyFont="1" applyFill="1" applyBorder="1" applyAlignment="1">
      <alignment vertical="center"/>
    </xf>
    <xf numFmtId="0" fontId="7" fillId="2" borderId="8" xfId="0" applyFont="1" applyFill="1" applyBorder="1" applyAlignment="1">
      <alignment horizontal="center" vertical="center"/>
    </xf>
    <xf numFmtId="4" fontId="7" fillId="2" borderId="8" xfId="0" applyNumberFormat="1" applyFont="1" applyFill="1" applyBorder="1" applyAlignment="1">
      <alignment horizontal="center" vertical="center"/>
    </xf>
    <xf numFmtId="4" fontId="7" fillId="2" borderId="9" xfId="0" applyNumberFormat="1" applyFont="1" applyFill="1" applyBorder="1" applyAlignment="1">
      <alignment horizontal="center" vertical="center"/>
    </xf>
    <xf numFmtId="0" fontId="6" fillId="2" borderId="10" xfId="0" applyFont="1" applyFill="1" applyBorder="1" applyAlignment="1">
      <alignment wrapText="1"/>
    </xf>
    <xf numFmtId="3" fontId="6" fillId="2" borderId="4" xfId="0" applyNumberFormat="1" applyFont="1" applyFill="1" applyBorder="1" applyAlignment="1">
      <alignment horizontal="center"/>
    </xf>
    <xf numFmtId="3" fontId="6" fillId="2" borderId="4" xfId="0" applyNumberFormat="1" applyFont="1" applyFill="1" applyBorder="1" applyAlignment="1">
      <alignment horizontal="center" wrapText="1"/>
    </xf>
    <xf numFmtId="3" fontId="6" fillId="2" borderId="11" xfId="0" applyNumberFormat="1" applyFont="1" applyFill="1" applyBorder="1" applyAlignment="1">
      <alignment horizontal="center"/>
    </xf>
    <xf numFmtId="0" fontId="6" fillId="2" borderId="13" xfId="0" applyFont="1" applyFill="1" applyBorder="1"/>
    <xf numFmtId="3" fontId="6" fillId="2" borderId="1" xfId="0" applyNumberFormat="1" applyFont="1" applyFill="1" applyBorder="1" applyAlignment="1">
      <alignment horizontal="center"/>
    </xf>
    <xf numFmtId="1" fontId="6" fillId="2" borderId="1" xfId="0" applyNumberFormat="1" applyFont="1" applyFill="1" applyBorder="1" applyAlignment="1">
      <alignment horizontal="center"/>
    </xf>
    <xf numFmtId="3" fontId="6" fillId="2" borderId="14" xfId="0" applyNumberFormat="1" applyFont="1" applyFill="1" applyBorder="1" applyAlignment="1">
      <alignment horizontal="center"/>
    </xf>
    <xf numFmtId="0" fontId="6" fillId="2" borderId="13" xfId="0" applyFont="1" applyFill="1" applyBorder="1" applyAlignment="1">
      <alignment horizontal="right"/>
    </xf>
    <xf numFmtId="2" fontId="6" fillId="2" borderId="1" xfId="0" applyNumberFormat="1" applyFont="1" applyFill="1" applyBorder="1" applyAlignment="1">
      <alignment horizontal="center"/>
    </xf>
    <xf numFmtId="0" fontId="6" fillId="2" borderId="13" xfId="0" applyFont="1" applyFill="1" applyBorder="1" applyAlignment="1">
      <alignment horizontal="right" wrapText="1"/>
    </xf>
    <xf numFmtId="0" fontId="6" fillId="2" borderId="16" xfId="0" applyFont="1" applyFill="1" applyBorder="1" applyAlignment="1">
      <alignment horizontal="center" wrapText="1"/>
    </xf>
    <xf numFmtId="0" fontId="6" fillId="2" borderId="17" xfId="0" applyFont="1" applyFill="1" applyBorder="1"/>
    <xf numFmtId="0" fontId="6" fillId="2" borderId="18" xfId="0" applyFont="1" applyFill="1" applyBorder="1" applyAlignment="1">
      <alignment horizontal="center"/>
    </xf>
    <xf numFmtId="4" fontId="6" fillId="2" borderId="18" xfId="0" applyNumberFormat="1" applyFont="1" applyFill="1" applyBorder="1" applyAlignment="1">
      <alignment horizontal="center"/>
    </xf>
    <xf numFmtId="2" fontId="6" fillId="2" borderId="18" xfId="0" applyNumberFormat="1" applyFont="1" applyFill="1" applyBorder="1" applyAlignment="1">
      <alignment horizontal="center"/>
    </xf>
    <xf numFmtId="2" fontId="6" fillId="2" borderId="19" xfId="0" applyNumberFormat="1" applyFont="1" applyFill="1" applyBorder="1" applyAlignment="1">
      <alignment horizontal="center"/>
    </xf>
    <xf numFmtId="0" fontId="8" fillId="3" borderId="6" xfId="0" applyFont="1" applyFill="1" applyBorder="1"/>
    <xf numFmtId="0" fontId="8" fillId="3" borderId="7" xfId="0" applyFont="1" applyFill="1" applyBorder="1" applyAlignment="1">
      <alignment wrapText="1"/>
    </xf>
    <xf numFmtId="0" fontId="8" fillId="3" borderId="8" xfId="0" applyFont="1" applyFill="1" applyBorder="1" applyAlignment="1">
      <alignment horizontal="center"/>
    </xf>
    <xf numFmtId="4" fontId="8" fillId="3" borderId="8" xfId="0" applyNumberFormat="1" applyFont="1" applyFill="1" applyBorder="1" applyAlignment="1">
      <alignment horizontal="center"/>
    </xf>
    <xf numFmtId="0" fontId="9" fillId="3" borderId="10" xfId="0" applyFont="1" applyFill="1" applyBorder="1" applyAlignment="1">
      <alignment wrapText="1"/>
    </xf>
    <xf numFmtId="4" fontId="9" fillId="3" borderId="4" xfId="0" applyNumberFormat="1" applyFont="1" applyFill="1" applyBorder="1" applyAlignment="1">
      <alignment horizontal="center"/>
    </xf>
    <xf numFmtId="2" fontId="9" fillId="3" borderId="4" xfId="0" applyNumberFormat="1" applyFont="1" applyFill="1" applyBorder="1" applyAlignment="1">
      <alignment horizontal="center"/>
    </xf>
    <xf numFmtId="2" fontId="9" fillId="3" borderId="11" xfId="0" applyNumberFormat="1" applyFont="1" applyFill="1" applyBorder="1" applyAlignment="1">
      <alignment horizontal="center"/>
    </xf>
    <xf numFmtId="0" fontId="9" fillId="3" borderId="13" xfId="0" applyFont="1" applyFill="1" applyBorder="1" applyAlignment="1">
      <alignment horizontal="right"/>
    </xf>
    <xf numFmtId="4" fontId="9" fillId="3" borderId="1" xfId="0" applyNumberFormat="1" applyFont="1" applyFill="1" applyBorder="1" applyAlignment="1">
      <alignment horizontal="center"/>
    </xf>
    <xf numFmtId="2" fontId="9" fillId="3" borderId="1" xfId="0" applyNumberFormat="1" applyFont="1" applyFill="1" applyBorder="1" applyAlignment="1">
      <alignment horizontal="center"/>
    </xf>
    <xf numFmtId="2" fontId="9" fillId="3" borderId="14" xfId="0" applyNumberFormat="1" applyFont="1" applyFill="1" applyBorder="1" applyAlignment="1">
      <alignment horizontal="center"/>
    </xf>
    <xf numFmtId="0" fontId="9" fillId="3" borderId="13" xfId="0" applyFont="1" applyFill="1" applyBorder="1" applyAlignment="1">
      <alignment horizontal="right" wrapText="1"/>
    </xf>
    <xf numFmtId="0" fontId="9" fillId="3" borderId="20" xfId="0" applyFont="1" applyFill="1" applyBorder="1" applyAlignment="1">
      <alignment horizontal="right" wrapText="1"/>
    </xf>
    <xf numFmtId="4" fontId="9" fillId="3" borderId="2" xfId="0" applyNumberFormat="1" applyFont="1" applyFill="1" applyBorder="1" applyAlignment="1">
      <alignment horizontal="center"/>
    </xf>
    <xf numFmtId="2" fontId="9" fillId="3" borderId="2" xfId="0" applyNumberFormat="1" applyFont="1" applyFill="1" applyBorder="1" applyAlignment="1">
      <alignment horizontal="center"/>
    </xf>
    <xf numFmtId="2" fontId="9" fillId="3" borderId="21" xfId="0" applyNumberFormat="1" applyFont="1" applyFill="1" applyBorder="1" applyAlignment="1">
      <alignment horizontal="center"/>
    </xf>
    <xf numFmtId="4" fontId="9" fillId="3" borderId="18" xfId="0" applyNumberFormat="1" applyFont="1" applyFill="1" applyBorder="1" applyAlignment="1">
      <alignment horizontal="center"/>
    </xf>
    <xf numFmtId="2" fontId="9" fillId="3" borderId="18" xfId="0" applyNumberFormat="1" applyFont="1" applyFill="1" applyBorder="1" applyAlignment="1">
      <alignment horizontal="center"/>
    </xf>
    <xf numFmtId="2" fontId="9" fillId="3" borderId="19" xfId="0" applyNumberFormat="1" applyFont="1" applyFill="1" applyBorder="1" applyAlignment="1">
      <alignment horizontal="center"/>
    </xf>
    <xf numFmtId="0" fontId="9" fillId="3" borderId="23" xfId="0" applyFont="1" applyFill="1" applyBorder="1" applyAlignment="1">
      <alignment wrapText="1"/>
    </xf>
    <xf numFmtId="4" fontId="9" fillId="3" borderId="25" xfId="0" applyNumberFormat="1" applyFont="1" applyFill="1" applyBorder="1" applyAlignment="1">
      <alignment horizontal="center"/>
    </xf>
    <xf numFmtId="2" fontId="9" fillId="3" borderId="25" xfId="0" applyNumberFormat="1" applyFont="1" applyFill="1" applyBorder="1" applyAlignment="1">
      <alignment horizontal="center"/>
    </xf>
    <xf numFmtId="2" fontId="9" fillId="3" borderId="26" xfId="0" applyNumberFormat="1" applyFont="1" applyFill="1" applyBorder="1" applyAlignment="1">
      <alignment horizontal="center"/>
    </xf>
    <xf numFmtId="0" fontId="7" fillId="4" borderId="16" xfId="0" applyFont="1" applyFill="1" applyBorder="1"/>
    <xf numFmtId="0" fontId="7" fillId="4" borderId="23" xfId="0" applyFont="1" applyFill="1" applyBorder="1"/>
    <xf numFmtId="0" fontId="7" fillId="4" borderId="25" xfId="0" applyFont="1" applyFill="1" applyBorder="1"/>
    <xf numFmtId="4" fontId="7" fillId="4" borderId="25" xfId="0" applyNumberFormat="1" applyFont="1" applyFill="1" applyBorder="1" applyAlignment="1">
      <alignment horizontal="center"/>
    </xf>
    <xf numFmtId="0" fontId="6" fillId="4" borderId="13" xfId="0" applyFont="1" applyFill="1" applyBorder="1" applyAlignment="1">
      <alignment wrapText="1"/>
    </xf>
    <xf numFmtId="0" fontId="6" fillId="4" borderId="1" xfId="0" applyFont="1" applyFill="1" applyBorder="1" applyAlignment="1">
      <alignment horizontal="center" vertical="center" wrapText="1"/>
    </xf>
    <xf numFmtId="4" fontId="6" fillId="4" borderId="1" xfId="0" applyNumberFormat="1" applyFont="1" applyFill="1" applyBorder="1" applyAlignment="1">
      <alignment horizontal="center" vertical="center"/>
    </xf>
    <xf numFmtId="3" fontId="6" fillId="4" borderId="1" xfId="0" applyNumberFormat="1" applyFont="1" applyFill="1" applyBorder="1" applyAlignment="1">
      <alignment horizontal="center"/>
    </xf>
    <xf numFmtId="3" fontId="6" fillId="4" borderId="14" xfId="0" applyNumberFormat="1" applyFont="1" applyFill="1" applyBorder="1" applyAlignment="1">
      <alignment horizontal="center"/>
    </xf>
    <xf numFmtId="0" fontId="6" fillId="4" borderId="17" xfId="0" applyFont="1" applyFill="1" applyBorder="1" applyAlignment="1">
      <alignment wrapText="1"/>
    </xf>
    <xf numFmtId="0" fontId="6" fillId="4" borderId="18" xfId="0" applyFont="1" applyFill="1" applyBorder="1" applyAlignment="1">
      <alignment horizontal="center" vertical="center" wrapText="1"/>
    </xf>
    <xf numFmtId="3" fontId="6" fillId="4" borderId="18" xfId="0" applyNumberFormat="1" applyFont="1" applyFill="1" applyBorder="1" applyAlignment="1">
      <alignment horizontal="center"/>
    </xf>
    <xf numFmtId="3" fontId="6" fillId="4" borderId="19" xfId="0" applyNumberFormat="1" applyFont="1" applyFill="1" applyBorder="1" applyAlignment="1">
      <alignment horizontal="center"/>
    </xf>
    <xf numFmtId="0" fontId="7" fillId="0" borderId="27" xfId="0" applyFont="1" applyBorder="1"/>
    <xf numFmtId="0" fontId="6" fillId="0" borderId="27" xfId="0" applyFont="1" applyBorder="1"/>
    <xf numFmtId="4" fontId="6" fillId="0" borderId="27" xfId="0" applyNumberFormat="1" applyFont="1" applyBorder="1"/>
    <xf numFmtId="4" fontId="9" fillId="0" borderId="0" xfId="0" applyNumberFormat="1" applyFont="1"/>
    <xf numFmtId="0" fontId="8" fillId="0" borderId="0" xfId="0" applyFont="1"/>
    <xf numFmtId="4" fontId="9" fillId="0" borderId="0" xfId="0" applyNumberFormat="1" applyFont="1" applyAlignment="1">
      <alignment horizontal="left" wrapText="1"/>
    </xf>
    <xf numFmtId="2" fontId="6" fillId="0" borderId="0" xfId="0" applyNumberFormat="1" applyFont="1"/>
    <xf numFmtId="4" fontId="7" fillId="0" borderId="0" xfId="0" applyNumberFormat="1" applyFont="1"/>
    <xf numFmtId="3" fontId="6" fillId="0" borderId="0" xfId="0" applyNumberFormat="1" applyFont="1"/>
    <xf numFmtId="4" fontId="6" fillId="2" borderId="19" xfId="0" applyNumberFormat="1" applyFont="1" applyFill="1" applyBorder="1" applyAlignment="1">
      <alignment horizontal="center"/>
    </xf>
    <xf numFmtId="4" fontId="8" fillId="3" borderId="9" xfId="0" applyNumberFormat="1" applyFont="1" applyFill="1" applyBorder="1" applyAlignment="1">
      <alignment horizontal="center"/>
    </xf>
    <xf numFmtId="4" fontId="9" fillId="3" borderId="11" xfId="0" applyNumberFormat="1" applyFont="1" applyFill="1" applyBorder="1" applyAlignment="1">
      <alignment horizontal="center"/>
    </xf>
    <xf numFmtId="4" fontId="9" fillId="3" borderId="14" xfId="0" applyNumberFormat="1" applyFont="1" applyFill="1" applyBorder="1" applyAlignment="1">
      <alignment horizontal="center"/>
    </xf>
    <xf numFmtId="0" fontId="9" fillId="3" borderId="17" xfId="0" applyFont="1" applyFill="1" applyBorder="1" applyAlignment="1">
      <alignment horizontal="right"/>
    </xf>
    <xf numFmtId="4" fontId="9" fillId="3" borderId="19" xfId="0" applyNumberFormat="1" applyFont="1" applyFill="1" applyBorder="1" applyAlignment="1">
      <alignment horizontal="center"/>
    </xf>
    <xf numFmtId="4" fontId="7" fillId="4" borderId="26" xfId="0" applyNumberFormat="1" applyFont="1" applyFill="1" applyBorder="1" applyAlignment="1">
      <alignment horizontal="center"/>
    </xf>
    <xf numFmtId="4" fontId="6" fillId="4" borderId="1" xfId="0" applyNumberFormat="1" applyFont="1" applyFill="1" applyBorder="1" applyAlignment="1">
      <alignment vertical="center"/>
    </xf>
    <xf numFmtId="3" fontId="0" fillId="0" borderId="0" xfId="0" applyNumberFormat="1"/>
    <xf numFmtId="4" fontId="0" fillId="0" borderId="0" xfId="0" applyNumberFormat="1"/>
    <xf numFmtId="0" fontId="5" fillId="0" borderId="0" xfId="26"/>
    <xf numFmtId="0" fontId="7" fillId="0" borderId="1" xfId="26" applyFont="1" applyBorder="1" applyAlignment="1">
      <alignment vertical="center"/>
    </xf>
    <xf numFmtId="0" fontId="7" fillId="0" borderId="2" xfId="26" applyFont="1" applyBorder="1" applyAlignment="1">
      <alignment vertical="center"/>
    </xf>
    <xf numFmtId="0" fontId="7" fillId="0" borderId="2" xfId="26" applyFont="1" applyBorder="1" applyAlignment="1">
      <alignment horizontal="center" vertical="center"/>
    </xf>
    <xf numFmtId="0" fontId="7" fillId="2" borderId="6" xfId="26" applyFont="1" applyFill="1" applyBorder="1" applyAlignment="1">
      <alignment vertical="center"/>
    </xf>
    <xf numFmtId="0" fontId="7" fillId="2" borderId="7" xfId="26" applyFont="1" applyFill="1" applyBorder="1" applyAlignment="1">
      <alignment vertical="center"/>
    </xf>
    <xf numFmtId="0" fontId="7" fillId="2" borderId="8" xfId="26" applyFont="1" applyFill="1" applyBorder="1" applyAlignment="1">
      <alignment horizontal="center" vertical="center"/>
    </xf>
    <xf numFmtId="4" fontId="7" fillId="2" borderId="8" xfId="26" applyNumberFormat="1" applyFont="1" applyFill="1" applyBorder="1" applyAlignment="1">
      <alignment horizontal="center" vertical="center"/>
    </xf>
    <xf numFmtId="4" fontId="7" fillId="2" borderId="9" xfId="26" applyNumberFormat="1" applyFont="1" applyFill="1" applyBorder="1" applyAlignment="1">
      <alignment horizontal="center" vertical="center"/>
    </xf>
    <xf numFmtId="0" fontId="6" fillId="2" borderId="10" xfId="26" applyFont="1" applyFill="1" applyBorder="1" applyAlignment="1">
      <alignment wrapText="1"/>
    </xf>
    <xf numFmtId="3" fontId="6" fillId="2" borderId="4" xfId="26" applyNumberFormat="1" applyFont="1" applyFill="1" applyBorder="1" applyAlignment="1">
      <alignment horizontal="center"/>
    </xf>
    <xf numFmtId="3" fontId="6" fillId="2" borderId="11" xfId="26" applyNumberFormat="1" applyFont="1" applyFill="1" applyBorder="1" applyAlignment="1">
      <alignment horizontal="center"/>
    </xf>
    <xf numFmtId="0" fontId="6" fillId="2" borderId="13" xfId="26" applyFont="1" applyFill="1" applyBorder="1"/>
    <xf numFmtId="3" fontId="6" fillId="2" borderId="1" xfId="26" applyNumberFormat="1" applyFont="1" applyFill="1" applyBorder="1" applyAlignment="1">
      <alignment horizontal="center"/>
    </xf>
    <xf numFmtId="3" fontId="6" fillId="2" borderId="14" xfId="26" applyNumberFormat="1" applyFont="1" applyFill="1" applyBorder="1" applyAlignment="1">
      <alignment horizontal="center"/>
    </xf>
    <xf numFmtId="3" fontId="5" fillId="0" borderId="0" xfId="26" applyNumberFormat="1"/>
    <xf numFmtId="0" fontId="6" fillId="2" borderId="13" xfId="26" applyFont="1" applyFill="1" applyBorder="1" applyAlignment="1">
      <alignment horizontal="right"/>
    </xf>
    <xf numFmtId="0" fontId="6" fillId="2" borderId="13" xfId="26" applyFont="1" applyFill="1" applyBorder="1" applyAlignment="1">
      <alignment horizontal="right" wrapText="1"/>
    </xf>
    <xf numFmtId="0" fontId="6" fillId="2" borderId="16" xfId="26" applyFont="1" applyFill="1" applyBorder="1" applyAlignment="1">
      <alignment horizontal="center" wrapText="1"/>
    </xf>
    <xf numFmtId="0" fontId="6" fillId="2" borderId="17" xfId="26" applyFont="1" applyFill="1" applyBorder="1"/>
    <xf numFmtId="0" fontId="6" fillId="2" borderId="18" xfId="26" applyFont="1" applyFill="1" applyBorder="1" applyAlignment="1">
      <alignment horizontal="center"/>
    </xf>
    <xf numFmtId="4" fontId="6" fillId="2" borderId="18" xfId="26" applyNumberFormat="1" applyFont="1" applyFill="1" applyBorder="1" applyAlignment="1">
      <alignment horizontal="center"/>
    </xf>
    <xf numFmtId="0" fontId="8" fillId="3" borderId="6" xfId="26" applyFont="1" applyFill="1" applyBorder="1"/>
    <xf numFmtId="0" fontId="8" fillId="3" borderId="7" xfId="26" applyFont="1" applyFill="1" applyBorder="1" applyAlignment="1">
      <alignment wrapText="1"/>
    </xf>
    <xf numFmtId="0" fontId="8" fillId="3" borderId="8" xfId="26" applyFont="1" applyFill="1" applyBorder="1" applyAlignment="1">
      <alignment horizontal="center"/>
    </xf>
    <xf numFmtId="4" fontId="8" fillId="3" borderId="8" xfId="26" applyNumberFormat="1" applyFont="1" applyFill="1" applyBorder="1" applyAlignment="1">
      <alignment horizontal="center"/>
    </xf>
    <xf numFmtId="0" fontId="9" fillId="3" borderId="10" xfId="26" applyFont="1" applyFill="1" applyBorder="1" applyAlignment="1">
      <alignment wrapText="1"/>
    </xf>
    <xf numFmtId="4" fontId="9" fillId="3" borderId="4" xfId="26" applyNumberFormat="1" applyFont="1" applyFill="1" applyBorder="1" applyAlignment="1">
      <alignment horizontal="center"/>
    </xf>
    <xf numFmtId="4" fontId="9" fillId="3" borderId="11" xfId="26" applyNumberFormat="1" applyFont="1" applyFill="1" applyBorder="1" applyAlignment="1">
      <alignment horizontal="center"/>
    </xf>
    <xf numFmtId="0" fontId="9" fillId="3" borderId="13" xfId="26" applyFont="1" applyFill="1" applyBorder="1" applyAlignment="1">
      <alignment horizontal="right"/>
    </xf>
    <xf numFmtId="4" fontId="9" fillId="3" borderId="1" xfId="26" applyNumberFormat="1" applyFont="1" applyFill="1" applyBorder="1" applyAlignment="1">
      <alignment horizontal="center"/>
    </xf>
    <xf numFmtId="0" fontId="9" fillId="3" borderId="13" xfId="26" applyFont="1" applyFill="1" applyBorder="1" applyAlignment="1">
      <alignment horizontal="right" wrapText="1"/>
    </xf>
    <xf numFmtId="0" fontId="9" fillId="3" borderId="17" xfId="26" applyFont="1" applyFill="1" applyBorder="1" applyAlignment="1">
      <alignment horizontal="right"/>
    </xf>
    <xf numFmtId="0" fontId="9" fillId="3" borderId="23" xfId="26" applyFont="1" applyFill="1" applyBorder="1" applyAlignment="1">
      <alignment wrapText="1"/>
    </xf>
    <xf numFmtId="0" fontId="7" fillId="4" borderId="16" xfId="26" applyFont="1" applyFill="1" applyBorder="1"/>
    <xf numFmtId="0" fontId="7" fillId="4" borderId="23" xfId="26" applyFont="1" applyFill="1" applyBorder="1"/>
    <xf numFmtId="0" fontId="7" fillId="4" borderId="25" xfId="26" applyFont="1" applyFill="1" applyBorder="1"/>
    <xf numFmtId="4" fontId="7" fillId="4" borderId="25" xfId="26" applyNumberFormat="1" applyFont="1" applyFill="1" applyBorder="1" applyAlignment="1">
      <alignment horizontal="center"/>
    </xf>
    <xf numFmtId="4" fontId="7" fillId="4" borderId="26" xfId="26" applyNumberFormat="1" applyFont="1" applyFill="1" applyBorder="1" applyAlignment="1">
      <alignment horizontal="center"/>
    </xf>
    <xf numFmtId="0" fontId="6" fillId="4" borderId="13" xfId="26" applyFont="1" applyFill="1" applyBorder="1" applyAlignment="1">
      <alignment wrapText="1"/>
    </xf>
    <xf numFmtId="0" fontId="6" fillId="4" borderId="1" xfId="26" applyFont="1" applyFill="1" applyBorder="1" applyAlignment="1">
      <alignment horizontal="center" vertical="center" wrapText="1"/>
    </xf>
    <xf numFmtId="4" fontId="6" fillId="4" borderId="1" xfId="26" applyNumberFormat="1" applyFont="1" applyFill="1" applyBorder="1" applyAlignment="1">
      <alignment horizontal="center"/>
    </xf>
    <xf numFmtId="3" fontId="6" fillId="4" borderId="1" xfId="26" applyNumberFormat="1" applyFont="1" applyFill="1" applyBorder="1" applyAlignment="1">
      <alignment horizontal="center"/>
    </xf>
    <xf numFmtId="3" fontId="6" fillId="4" borderId="14" xfId="26" applyNumberFormat="1" applyFont="1" applyFill="1" applyBorder="1" applyAlignment="1">
      <alignment horizontal="center"/>
    </xf>
    <xf numFmtId="0" fontId="6" fillId="4" borderId="17" xfId="26" applyFont="1" applyFill="1" applyBorder="1" applyAlignment="1">
      <alignment wrapText="1"/>
    </xf>
    <xf numFmtId="0" fontId="6" fillId="4" borderId="18" xfId="26" applyFont="1" applyFill="1" applyBorder="1" applyAlignment="1">
      <alignment horizontal="center" vertical="center" wrapText="1"/>
    </xf>
    <xf numFmtId="3" fontId="6" fillId="4" borderId="18" xfId="26" applyNumberFormat="1" applyFont="1" applyFill="1" applyBorder="1" applyAlignment="1">
      <alignment horizontal="center"/>
    </xf>
    <xf numFmtId="3" fontId="6" fillId="4" borderId="19" xfId="26" applyNumberFormat="1" applyFont="1" applyFill="1" applyBorder="1" applyAlignment="1">
      <alignment horizontal="center"/>
    </xf>
    <xf numFmtId="0" fontId="6" fillId="0" borderId="0" xfId="26" applyFont="1"/>
    <xf numFmtId="0" fontId="7" fillId="0" borderId="27" xfId="26" applyFont="1" applyBorder="1"/>
    <xf numFmtId="0" fontId="6" fillId="0" borderId="27" xfId="26" applyFont="1" applyBorder="1"/>
    <xf numFmtId="0" fontId="9" fillId="0" borderId="0" xfId="26" applyFont="1"/>
    <xf numFmtId="0" fontId="8" fillId="0" borderId="0" xfId="26" applyFont="1"/>
    <xf numFmtId="0" fontId="6" fillId="2" borderId="1" xfId="0" applyFont="1" applyFill="1" applyBorder="1" applyAlignment="1">
      <alignment vertical="center" wrapText="1"/>
    </xf>
    <xf numFmtId="4" fontId="9" fillId="2" borderId="1" xfId="0" applyNumberFormat="1" applyFont="1" applyFill="1" applyBorder="1" applyAlignment="1">
      <alignment horizontal="center"/>
    </xf>
    <xf numFmtId="0" fontId="0" fillId="0" borderId="1" xfId="0" applyBorder="1"/>
    <xf numFmtId="0" fontId="6" fillId="2" borderId="1" xfId="0" applyFont="1" applyFill="1" applyBorder="1" applyAlignment="1">
      <alignment vertical="center"/>
    </xf>
    <xf numFmtId="0" fontId="6" fillId="4" borderId="1" xfId="0" applyFont="1" applyFill="1" applyBorder="1" applyAlignment="1">
      <alignment wrapText="1"/>
    </xf>
    <xf numFmtId="4" fontId="6" fillId="4" borderId="1" xfId="0" applyNumberFormat="1" applyFont="1" applyFill="1" applyBorder="1" applyAlignment="1">
      <alignment horizontal="center"/>
    </xf>
    <xf numFmtId="0" fontId="7" fillId="2" borderId="1" xfId="0" applyFont="1" applyFill="1" applyBorder="1" applyAlignment="1">
      <alignment vertical="center" wrapText="1"/>
    </xf>
    <xf numFmtId="0" fontId="7" fillId="2" borderId="1" xfId="0" applyFont="1" applyFill="1" applyBorder="1" applyAlignment="1">
      <alignment horizontal="center" vertical="center"/>
    </xf>
    <xf numFmtId="4" fontId="7" fillId="2" borderId="1" xfId="0" applyNumberFormat="1" applyFont="1" applyFill="1" applyBorder="1" applyAlignment="1">
      <alignment horizontal="center" vertical="center"/>
    </xf>
    <xf numFmtId="4" fontId="9" fillId="0" borderId="1" xfId="0" applyNumberFormat="1" applyFont="1" applyBorder="1"/>
    <xf numFmtId="0" fontId="8" fillId="3" borderId="1" xfId="0" applyFont="1" applyFill="1" applyBorder="1" applyAlignment="1">
      <alignment horizontal="center"/>
    </xf>
    <xf numFmtId="4" fontId="8" fillId="0" borderId="1" xfId="0" applyNumberFormat="1" applyFont="1" applyBorder="1"/>
    <xf numFmtId="4" fontId="0" fillId="0" borderId="1" xfId="0" applyNumberFormat="1" applyBorder="1"/>
    <xf numFmtId="0" fontId="9" fillId="3" borderId="1" xfId="0" applyFont="1" applyFill="1" applyBorder="1" applyAlignment="1">
      <alignment vertical="center" wrapText="1"/>
    </xf>
    <xf numFmtId="4" fontId="9" fillId="0" borderId="1" xfId="0" applyNumberFormat="1" applyFont="1" applyFill="1" applyBorder="1" applyAlignment="1">
      <alignment horizontal="center"/>
    </xf>
    <xf numFmtId="4" fontId="8" fillId="0" borderId="1" xfId="0" applyNumberFormat="1" applyFont="1" applyFill="1" applyBorder="1" applyAlignment="1">
      <alignment horizontal="center"/>
    </xf>
    <xf numFmtId="4" fontId="22" fillId="0" borderId="1" xfId="0" applyNumberFormat="1" applyFont="1" applyBorder="1"/>
    <xf numFmtId="0" fontId="0" fillId="0" borderId="1" xfId="0" applyFill="1" applyBorder="1"/>
    <xf numFmtId="0" fontId="7" fillId="4" borderId="1" xfId="0" applyFont="1" applyFill="1" applyBorder="1" applyAlignment="1">
      <alignment wrapText="1"/>
    </xf>
    <xf numFmtId="0" fontId="7" fillId="4" borderId="1" xfId="0" applyFont="1" applyFill="1" applyBorder="1"/>
    <xf numFmtId="4" fontId="7" fillId="4" borderId="1" xfId="0" applyNumberFormat="1" applyFont="1" applyFill="1" applyBorder="1" applyAlignment="1">
      <alignment horizontal="center"/>
    </xf>
    <xf numFmtId="0" fontId="9" fillId="3" borderId="1" xfId="26" applyFont="1" applyFill="1" applyBorder="1" applyAlignment="1">
      <alignment wrapText="1"/>
    </xf>
    <xf numFmtId="0" fontId="9" fillId="3" borderId="1" xfId="26" applyFont="1" applyFill="1" applyBorder="1" applyAlignment="1">
      <alignment vertical="center" wrapText="1"/>
    </xf>
    <xf numFmtId="0" fontId="9" fillId="3" borderId="1" xfId="26" applyFont="1" applyFill="1" applyBorder="1" applyAlignment="1">
      <alignment horizontal="right"/>
    </xf>
    <xf numFmtId="0" fontId="9" fillId="3" borderId="1" xfId="26" applyFont="1" applyFill="1" applyBorder="1" applyAlignment="1">
      <alignment horizontal="right" wrapText="1"/>
    </xf>
    <xf numFmtId="0" fontId="20" fillId="0" borderId="1" xfId="0" applyFont="1" applyBorder="1" applyAlignment="1">
      <alignment horizontal="center"/>
    </xf>
    <xf numFmtId="4" fontId="21" fillId="0" borderId="1" xfId="0" applyNumberFormat="1" applyFont="1" applyBorder="1" applyAlignment="1">
      <alignment horizontal="center"/>
    </xf>
    <xf numFmtId="4" fontId="7" fillId="0" borderId="1" xfId="0" applyNumberFormat="1" applyFont="1" applyFill="1" applyBorder="1" applyAlignment="1">
      <alignment horizontal="center" vertical="center"/>
    </xf>
    <xf numFmtId="4" fontId="6" fillId="0" borderId="1" xfId="0" applyNumberFormat="1" applyFont="1" applyFill="1" applyBorder="1" applyAlignment="1">
      <alignment horizontal="center"/>
    </xf>
    <xf numFmtId="4" fontId="0" fillId="0" borderId="1" xfId="0" applyNumberFormat="1" applyFill="1" applyBorder="1"/>
    <xf numFmtId="0" fontId="0" fillId="0" borderId="0" xfId="0" pivotButton="1"/>
    <xf numFmtId="0" fontId="0" fillId="0" borderId="0" xfId="0" applyAlignment="1">
      <alignment horizontal="left"/>
    </xf>
    <xf numFmtId="0" fontId="0" fillId="0" borderId="0" xfId="0" applyAlignment="1">
      <alignment horizontal="left" wrapText="1"/>
    </xf>
    <xf numFmtId="4" fontId="0" fillId="0" borderId="0" xfId="0" pivotButton="1" applyNumberFormat="1"/>
    <xf numFmtId="0" fontId="9" fillId="3" borderId="2" xfId="0" applyFont="1" applyFill="1" applyBorder="1" applyAlignment="1">
      <alignment horizontal="right" wrapText="1"/>
    </xf>
    <xf numFmtId="4" fontId="9" fillId="0" borderId="2" xfId="0" applyNumberFormat="1" applyFont="1" applyFill="1" applyBorder="1" applyAlignment="1">
      <alignment horizontal="center"/>
    </xf>
    <xf numFmtId="0" fontId="0" fillId="0" borderId="2" xfId="0" applyBorder="1"/>
    <xf numFmtId="0" fontId="3" fillId="0" borderId="0" xfId="30"/>
    <xf numFmtId="0" fontId="7" fillId="0" borderId="1" xfId="30" applyFont="1" applyBorder="1" applyAlignment="1">
      <alignment vertical="center"/>
    </xf>
    <xf numFmtId="0" fontId="7" fillId="0" borderId="2" xfId="30" applyFont="1" applyBorder="1" applyAlignment="1">
      <alignment vertical="center"/>
    </xf>
    <xf numFmtId="0" fontId="7" fillId="0" borderId="2" xfId="30" applyFont="1" applyBorder="1" applyAlignment="1">
      <alignment horizontal="center" vertical="center"/>
    </xf>
    <xf numFmtId="0" fontId="7" fillId="2" borderId="6" xfId="30" applyFont="1" applyFill="1" applyBorder="1" applyAlignment="1">
      <alignment vertical="center"/>
    </xf>
    <xf numFmtId="0" fontId="7" fillId="2" borderId="7" xfId="30" applyFont="1" applyFill="1" applyBorder="1" applyAlignment="1">
      <alignment vertical="center"/>
    </xf>
    <xf numFmtId="0" fontId="7" fillId="2" borderId="8" xfId="30" applyFont="1" applyFill="1" applyBorder="1" applyAlignment="1">
      <alignment horizontal="center" vertical="center"/>
    </xf>
    <xf numFmtId="4" fontId="7" fillId="2" borderId="8" xfId="30" applyNumberFormat="1" applyFont="1" applyFill="1" applyBorder="1" applyAlignment="1">
      <alignment horizontal="center" vertical="center"/>
    </xf>
    <xf numFmtId="4" fontId="7" fillId="2" borderId="9" xfId="30" applyNumberFormat="1" applyFont="1" applyFill="1" applyBorder="1" applyAlignment="1">
      <alignment horizontal="center" vertical="center"/>
    </xf>
    <xf numFmtId="0" fontId="6" fillId="2" borderId="10" xfId="30" applyFont="1" applyFill="1" applyBorder="1" applyAlignment="1">
      <alignment wrapText="1"/>
    </xf>
    <xf numFmtId="3" fontId="6" fillId="2" borderId="4" xfId="30" applyNumberFormat="1" applyFont="1" applyFill="1" applyBorder="1" applyAlignment="1">
      <alignment horizontal="center"/>
    </xf>
    <xf numFmtId="3" fontId="6" fillId="2" borderId="11" xfId="30" applyNumberFormat="1" applyFont="1" applyFill="1" applyBorder="1" applyAlignment="1">
      <alignment horizontal="center"/>
    </xf>
    <xf numFmtId="0" fontId="6" fillId="2" borderId="13" xfId="30" applyFont="1" applyFill="1" applyBorder="1"/>
    <xf numFmtId="3" fontId="6" fillId="2" borderId="1" xfId="30" applyNumberFormat="1" applyFont="1" applyFill="1" applyBorder="1" applyAlignment="1">
      <alignment horizontal="center"/>
    </xf>
    <xf numFmtId="3" fontId="6" fillId="2" borderId="14" xfId="30" applyNumberFormat="1" applyFont="1" applyFill="1" applyBorder="1" applyAlignment="1">
      <alignment horizontal="center"/>
    </xf>
    <xf numFmtId="3" fontId="3" fillId="0" borderId="0" xfId="30" applyNumberFormat="1"/>
    <xf numFmtId="0" fontId="6" fillId="2" borderId="13" xfId="30" applyFont="1" applyFill="1" applyBorder="1" applyAlignment="1">
      <alignment horizontal="right"/>
    </xf>
    <xf numFmtId="0" fontId="6" fillId="2" borderId="13" xfId="30" applyFont="1" applyFill="1" applyBorder="1" applyAlignment="1">
      <alignment horizontal="right" wrapText="1"/>
    </xf>
    <xf numFmtId="0" fontId="6" fillId="2" borderId="16" xfId="30" applyFont="1" applyFill="1" applyBorder="1" applyAlignment="1">
      <alignment horizontal="center" wrapText="1"/>
    </xf>
    <xf numFmtId="0" fontId="6" fillId="2" borderId="17" xfId="30" applyFont="1" applyFill="1" applyBorder="1"/>
    <xf numFmtId="0" fontId="6" fillId="2" borderId="18" xfId="30" applyFont="1" applyFill="1" applyBorder="1" applyAlignment="1">
      <alignment horizontal="center"/>
    </xf>
    <xf numFmtId="4" fontId="6" fillId="2" borderId="18" xfId="30" applyNumberFormat="1" applyFont="1" applyFill="1" applyBorder="1" applyAlignment="1">
      <alignment horizontal="center"/>
    </xf>
    <xf numFmtId="0" fontId="8" fillId="3" borderId="6" xfId="30" applyFont="1" applyFill="1" applyBorder="1"/>
    <xf numFmtId="0" fontId="8" fillId="3" borderId="7" xfId="30" applyFont="1" applyFill="1" applyBorder="1" applyAlignment="1">
      <alignment wrapText="1"/>
    </xf>
    <xf numFmtId="0" fontId="8" fillId="3" borderId="8" xfId="30" applyFont="1" applyFill="1" applyBorder="1" applyAlignment="1">
      <alignment horizontal="center"/>
    </xf>
    <xf numFmtId="4" fontId="8" fillId="3" borderId="8" xfId="30" applyNumberFormat="1" applyFont="1" applyFill="1" applyBorder="1" applyAlignment="1">
      <alignment horizontal="center"/>
    </xf>
    <xf numFmtId="0" fontId="9" fillId="3" borderId="10" xfId="30" applyFont="1" applyFill="1" applyBorder="1" applyAlignment="1">
      <alignment wrapText="1"/>
    </xf>
    <xf numFmtId="4" fontId="9" fillId="3" borderId="4" xfId="30" applyNumberFormat="1" applyFont="1" applyFill="1" applyBorder="1" applyAlignment="1">
      <alignment horizontal="center"/>
    </xf>
    <xf numFmtId="4" fontId="9" fillId="3" borderId="11" xfId="30" applyNumberFormat="1" applyFont="1" applyFill="1" applyBorder="1" applyAlignment="1">
      <alignment horizontal="center"/>
    </xf>
    <xf numFmtId="0" fontId="9" fillId="3" borderId="13" xfId="30" applyFont="1" applyFill="1" applyBorder="1" applyAlignment="1">
      <alignment horizontal="right"/>
    </xf>
    <xf numFmtId="4" fontId="9" fillId="3" borderId="1" xfId="30" applyNumberFormat="1" applyFont="1" applyFill="1" applyBorder="1" applyAlignment="1">
      <alignment horizontal="center"/>
    </xf>
    <xf numFmtId="0" fontId="9" fillId="3" borderId="13" xfId="30" applyFont="1" applyFill="1" applyBorder="1" applyAlignment="1">
      <alignment horizontal="right" wrapText="1"/>
    </xf>
    <xf numFmtId="0" fontId="9" fillId="3" borderId="17" xfId="30" applyFont="1" applyFill="1" applyBorder="1" applyAlignment="1">
      <alignment horizontal="right"/>
    </xf>
    <xf numFmtId="0" fontId="9" fillId="3" borderId="23" xfId="30" applyFont="1" applyFill="1" applyBorder="1" applyAlignment="1">
      <alignment wrapText="1"/>
    </xf>
    <xf numFmtId="0" fontId="7" fillId="4" borderId="16" xfId="30" applyFont="1" applyFill="1" applyBorder="1"/>
    <xf numFmtId="0" fontId="7" fillId="4" borderId="23" xfId="30" applyFont="1" applyFill="1" applyBorder="1"/>
    <xf numFmtId="0" fontId="7" fillId="4" borderId="25" xfId="30" applyFont="1" applyFill="1" applyBorder="1"/>
    <xf numFmtId="4" fontId="7" fillId="4" borderId="25" xfId="30" applyNumberFormat="1" applyFont="1" applyFill="1" applyBorder="1" applyAlignment="1">
      <alignment horizontal="center"/>
    </xf>
    <xf numFmtId="4" fontId="7" fillId="4" borderId="26" xfId="30" applyNumberFormat="1" applyFont="1" applyFill="1" applyBorder="1" applyAlignment="1">
      <alignment horizontal="center"/>
    </xf>
    <xf numFmtId="0" fontId="6" fillId="4" borderId="13" xfId="30" applyFont="1" applyFill="1" applyBorder="1" applyAlignment="1">
      <alignment wrapText="1"/>
    </xf>
    <xf numFmtId="0" fontId="6" fillId="4" borderId="1" xfId="30" applyFont="1" applyFill="1" applyBorder="1" applyAlignment="1">
      <alignment horizontal="center" vertical="center" wrapText="1"/>
    </xf>
    <xf numFmtId="4" fontId="6" fillId="4" borderId="1" xfId="30" applyNumberFormat="1" applyFont="1" applyFill="1" applyBorder="1" applyAlignment="1">
      <alignment horizontal="center"/>
    </xf>
    <xf numFmtId="3" fontId="6" fillId="4" borderId="1" xfId="30" applyNumberFormat="1" applyFont="1" applyFill="1" applyBorder="1" applyAlignment="1">
      <alignment horizontal="center"/>
    </xf>
    <xf numFmtId="3" fontId="6" fillId="4" borderId="14" xfId="30" applyNumberFormat="1" applyFont="1" applyFill="1" applyBorder="1" applyAlignment="1">
      <alignment horizontal="center"/>
    </xf>
    <xf numFmtId="0" fontId="6" fillId="4" borderId="17" xfId="30" applyFont="1" applyFill="1" applyBorder="1" applyAlignment="1">
      <alignment wrapText="1"/>
    </xf>
    <xf numFmtId="0" fontId="6" fillId="4" borderId="18" xfId="30" applyFont="1" applyFill="1" applyBorder="1" applyAlignment="1">
      <alignment horizontal="center" vertical="center" wrapText="1"/>
    </xf>
    <xf numFmtId="3" fontId="6" fillId="4" borderId="18" xfId="30" applyNumberFormat="1" applyFont="1" applyFill="1" applyBorder="1" applyAlignment="1">
      <alignment horizontal="center"/>
    </xf>
    <xf numFmtId="3" fontId="6" fillId="4" borderId="19" xfId="30" applyNumberFormat="1" applyFont="1" applyFill="1" applyBorder="1" applyAlignment="1">
      <alignment horizontal="center"/>
    </xf>
    <xf numFmtId="0" fontId="6" fillId="0" borderId="0" xfId="30" applyFont="1"/>
    <xf numFmtId="0" fontId="7" fillId="0" borderId="27" xfId="30" applyFont="1" applyBorder="1"/>
    <xf numFmtId="0" fontId="6" fillId="0" borderId="27" xfId="30" applyFont="1" applyBorder="1"/>
    <xf numFmtId="0" fontId="9" fillId="0" borderId="0" xfId="30" applyFont="1"/>
    <xf numFmtId="0" fontId="8" fillId="0" borderId="0" xfId="30" applyFont="1"/>
    <xf numFmtId="0" fontId="8" fillId="4" borderId="1" xfId="0" applyFont="1" applyFill="1" applyBorder="1" applyAlignment="1">
      <alignment wrapText="1"/>
    </xf>
    <xf numFmtId="0" fontId="8" fillId="4" borderId="1" xfId="0" applyFont="1" applyFill="1" applyBorder="1"/>
    <xf numFmtId="0" fontId="23" fillId="0" borderId="1" xfId="0" applyFont="1" applyBorder="1"/>
    <xf numFmtId="0" fontId="9" fillId="4" borderId="1" xfId="0" applyFont="1" applyFill="1" applyBorder="1" applyAlignment="1">
      <alignment wrapText="1"/>
    </xf>
    <xf numFmtId="0" fontId="9" fillId="4" borderId="1" xfId="0" applyFont="1" applyFill="1" applyBorder="1" applyAlignment="1">
      <alignment horizontal="center" vertical="center" wrapText="1"/>
    </xf>
    <xf numFmtId="0" fontId="5" fillId="8" borderId="0" xfId="26" applyFill="1"/>
    <xf numFmtId="3" fontId="5" fillId="8" borderId="0" xfId="26" applyNumberFormat="1" applyFill="1"/>
    <xf numFmtId="4" fontId="5" fillId="0" borderId="0" xfId="26" applyNumberFormat="1"/>
    <xf numFmtId="4" fontId="7"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4" fontId="8" fillId="9" borderId="1" xfId="0" applyNumberFormat="1" applyFont="1" applyFill="1" applyBorder="1"/>
    <xf numFmtId="4" fontId="9" fillId="9" borderId="1" xfId="0" applyNumberFormat="1" applyFont="1" applyFill="1" applyBorder="1"/>
    <xf numFmtId="3" fontId="6" fillId="4" borderId="0" xfId="0" applyNumberFormat="1" applyFont="1" applyFill="1" applyAlignment="1">
      <alignment horizontal="center" vertical="center"/>
    </xf>
    <xf numFmtId="3" fontId="6" fillId="4" borderId="1" xfId="0" applyNumberFormat="1" applyFont="1" applyFill="1" applyBorder="1" applyAlignment="1">
      <alignment horizontal="center" vertical="center"/>
    </xf>
    <xf numFmtId="4" fontId="6" fillId="4" borderId="18" xfId="0" applyNumberFormat="1" applyFont="1" applyFill="1" applyBorder="1" applyAlignment="1">
      <alignment horizontal="center"/>
    </xf>
    <xf numFmtId="4" fontId="6" fillId="4" borderId="0" xfId="0" applyNumberFormat="1" applyFont="1" applyFill="1" applyAlignment="1">
      <alignment horizontal="center" vertical="center"/>
    </xf>
    <xf numFmtId="0" fontId="2" fillId="0" borderId="0" xfId="31"/>
    <xf numFmtId="0" fontId="7" fillId="0" borderId="1" xfId="31" applyFont="1" applyBorder="1" applyAlignment="1">
      <alignment vertical="center"/>
    </xf>
    <xf numFmtId="0" fontId="7" fillId="0" borderId="2" xfId="31" applyFont="1" applyBorder="1" applyAlignment="1">
      <alignment vertical="center"/>
    </xf>
    <xf numFmtId="0" fontId="7" fillId="0" borderId="2" xfId="31" applyFont="1" applyBorder="1" applyAlignment="1">
      <alignment horizontal="center" vertical="center"/>
    </xf>
    <xf numFmtId="0" fontId="7" fillId="2" borderId="6" xfId="31" applyFont="1" applyFill="1" applyBorder="1" applyAlignment="1">
      <alignment vertical="center"/>
    </xf>
    <xf numFmtId="0" fontId="7" fillId="2" borderId="7" xfId="31" applyFont="1" applyFill="1" applyBorder="1" applyAlignment="1">
      <alignment vertical="center"/>
    </xf>
    <xf numFmtId="0" fontId="7" fillId="2" borderId="8" xfId="31" applyFont="1" applyFill="1" applyBorder="1" applyAlignment="1">
      <alignment horizontal="center" vertical="center"/>
    </xf>
    <xf numFmtId="4" fontId="7" fillId="2" borderId="8" xfId="31" applyNumberFormat="1" applyFont="1" applyFill="1" applyBorder="1" applyAlignment="1">
      <alignment horizontal="center" vertical="center"/>
    </xf>
    <xf numFmtId="4" fontId="7" fillId="2" borderId="9" xfId="31" applyNumberFormat="1" applyFont="1" applyFill="1" applyBorder="1" applyAlignment="1">
      <alignment horizontal="center" vertical="center"/>
    </xf>
    <xf numFmtId="0" fontId="6" fillId="2" borderId="10" xfId="31" applyFont="1" applyFill="1" applyBorder="1" applyAlignment="1">
      <alignment wrapText="1"/>
    </xf>
    <xf numFmtId="3" fontId="6" fillId="2" borderId="4" xfId="31" applyNumberFormat="1" applyFont="1" applyFill="1" applyBorder="1" applyAlignment="1">
      <alignment horizontal="center"/>
    </xf>
    <xf numFmtId="3" fontId="6" fillId="2" borderId="11" xfId="31" applyNumberFormat="1" applyFont="1" applyFill="1" applyBorder="1" applyAlignment="1">
      <alignment horizontal="center"/>
    </xf>
    <xf numFmtId="0" fontId="6" fillId="2" borderId="13" xfId="31" applyFont="1" applyFill="1" applyBorder="1"/>
    <xf numFmtId="3" fontId="6" fillId="2" borderId="1" xfId="31" applyNumberFormat="1" applyFont="1" applyFill="1" applyBorder="1" applyAlignment="1">
      <alignment horizontal="center"/>
    </xf>
    <xf numFmtId="3" fontId="6" fillId="2" borderId="14" xfId="31" applyNumberFormat="1" applyFont="1" applyFill="1" applyBorder="1" applyAlignment="1">
      <alignment horizontal="center"/>
    </xf>
    <xf numFmtId="3" fontId="2" fillId="0" borderId="0" xfId="31" applyNumberFormat="1"/>
    <xf numFmtId="0" fontId="6" fillId="2" borderId="13" xfId="31" applyFont="1" applyFill="1" applyBorder="1" applyAlignment="1">
      <alignment horizontal="right"/>
    </xf>
    <xf numFmtId="0" fontId="6" fillId="2" borderId="13" xfId="31" applyFont="1" applyFill="1" applyBorder="1" applyAlignment="1">
      <alignment horizontal="right" wrapText="1"/>
    </xf>
    <xf numFmtId="0" fontId="6" fillId="2" borderId="16" xfId="31" applyFont="1" applyFill="1" applyBorder="1" applyAlignment="1">
      <alignment horizontal="center" wrapText="1"/>
    </xf>
    <xf numFmtId="0" fontId="6" fillId="2" borderId="17" xfId="31" applyFont="1" applyFill="1" applyBorder="1"/>
    <xf numFmtId="0" fontId="6" fillId="2" borderId="18" xfId="31" applyFont="1" applyFill="1" applyBorder="1" applyAlignment="1">
      <alignment horizontal="center"/>
    </xf>
    <xf numFmtId="4" fontId="6" fillId="2" borderId="18" xfId="31" applyNumberFormat="1" applyFont="1" applyFill="1" applyBorder="1" applyAlignment="1">
      <alignment horizontal="center"/>
    </xf>
    <xf numFmtId="0" fontId="8" fillId="3" borderId="6" xfId="31" applyFont="1" applyFill="1" applyBorder="1"/>
    <xf numFmtId="0" fontId="8" fillId="3" borderId="7" xfId="31" applyFont="1" applyFill="1" applyBorder="1" applyAlignment="1">
      <alignment wrapText="1"/>
    </xf>
    <xf numFmtId="0" fontId="8" fillId="3" borderId="8" xfId="31" applyFont="1" applyFill="1" applyBorder="1" applyAlignment="1">
      <alignment horizontal="center"/>
    </xf>
    <xf numFmtId="4" fontId="8" fillId="3" borderId="8" xfId="31" applyNumberFormat="1" applyFont="1" applyFill="1" applyBorder="1" applyAlignment="1">
      <alignment horizontal="center"/>
    </xf>
    <xf numFmtId="0" fontId="9" fillId="3" borderId="10" xfId="31" applyFont="1" applyFill="1" applyBorder="1" applyAlignment="1">
      <alignment wrapText="1"/>
    </xf>
    <xf numFmtId="4" fontId="9" fillId="3" borderId="4" xfId="31" applyNumberFormat="1" applyFont="1" applyFill="1" applyBorder="1" applyAlignment="1">
      <alignment horizontal="center"/>
    </xf>
    <xf numFmtId="4" fontId="9" fillId="3" borderId="11" xfId="31" applyNumberFormat="1" applyFont="1" applyFill="1" applyBorder="1" applyAlignment="1">
      <alignment horizontal="center"/>
    </xf>
    <xf numFmtId="0" fontId="9" fillId="3" borderId="13" xfId="31" applyFont="1" applyFill="1" applyBorder="1" applyAlignment="1">
      <alignment horizontal="right"/>
    </xf>
    <xf numFmtId="4" fontId="9" fillId="3" borderId="1" xfId="31" applyNumberFormat="1" applyFont="1" applyFill="1" applyBorder="1" applyAlignment="1">
      <alignment horizontal="center"/>
    </xf>
    <xf numFmtId="0" fontId="9" fillId="3" borderId="13" xfId="31" applyFont="1" applyFill="1" applyBorder="1" applyAlignment="1">
      <alignment horizontal="right" wrapText="1"/>
    </xf>
    <xf numFmtId="0" fontId="9" fillId="3" borderId="17" xfId="31" applyFont="1" applyFill="1" applyBorder="1" applyAlignment="1">
      <alignment horizontal="right"/>
    </xf>
    <xf numFmtId="0" fontId="9" fillId="3" borderId="23" xfId="31" applyFont="1" applyFill="1" applyBorder="1" applyAlignment="1">
      <alignment wrapText="1"/>
    </xf>
    <xf numFmtId="0" fontId="7" fillId="4" borderId="16" xfId="31" applyFont="1" applyFill="1" applyBorder="1"/>
    <xf numFmtId="0" fontId="7" fillId="4" borderId="23" xfId="31" applyFont="1" applyFill="1" applyBorder="1"/>
    <xf numFmtId="0" fontId="7" fillId="4" borderId="25" xfId="31" applyFont="1" applyFill="1" applyBorder="1"/>
    <xf numFmtId="4" fontId="7" fillId="4" borderId="25" xfId="31" applyNumberFormat="1" applyFont="1" applyFill="1" applyBorder="1" applyAlignment="1">
      <alignment horizontal="center"/>
    </xf>
    <xf numFmtId="4" fontId="7" fillId="4" borderId="26" xfId="31" applyNumberFormat="1" applyFont="1" applyFill="1" applyBorder="1" applyAlignment="1">
      <alignment horizontal="center"/>
    </xf>
    <xf numFmtId="0" fontId="6" fillId="4" borderId="13" xfId="31" applyFont="1" applyFill="1" applyBorder="1" applyAlignment="1">
      <alignment wrapText="1"/>
    </xf>
    <xf numFmtId="0" fontId="6" fillId="4" borderId="1" xfId="31" applyFont="1" applyFill="1" applyBorder="1" applyAlignment="1">
      <alignment horizontal="center" vertical="center" wrapText="1"/>
    </xf>
    <xf numFmtId="4" fontId="6" fillId="4" borderId="1" xfId="31" applyNumberFormat="1" applyFont="1" applyFill="1" applyBorder="1" applyAlignment="1">
      <alignment horizontal="center"/>
    </xf>
    <xf numFmtId="3" fontId="6" fillId="4" borderId="1" xfId="31" applyNumberFormat="1" applyFont="1" applyFill="1" applyBorder="1" applyAlignment="1">
      <alignment horizontal="center"/>
    </xf>
    <xf numFmtId="3" fontId="6" fillId="4" borderId="14" xfId="31" applyNumberFormat="1" applyFont="1" applyFill="1" applyBorder="1" applyAlignment="1">
      <alignment horizontal="center"/>
    </xf>
    <xf numFmtId="0" fontId="6" fillId="4" borderId="17" xfId="31" applyFont="1" applyFill="1" applyBorder="1" applyAlignment="1">
      <alignment wrapText="1"/>
    </xf>
    <xf numFmtId="0" fontId="6" fillId="4" borderId="18" xfId="31" applyFont="1" applyFill="1" applyBorder="1" applyAlignment="1">
      <alignment horizontal="center" vertical="center" wrapText="1"/>
    </xf>
    <xf numFmtId="3" fontId="6" fillId="4" borderId="18" xfId="31" applyNumberFormat="1" applyFont="1" applyFill="1" applyBorder="1" applyAlignment="1">
      <alignment horizontal="center"/>
    </xf>
    <xf numFmtId="3" fontId="6" fillId="4" borderId="19" xfId="31" applyNumberFormat="1" applyFont="1" applyFill="1" applyBorder="1" applyAlignment="1">
      <alignment horizontal="center"/>
    </xf>
    <xf numFmtId="0" fontId="6" fillId="0" borderId="0" xfId="31" applyFont="1"/>
    <xf numFmtId="0" fontId="7" fillId="0" borderId="27" xfId="31" applyFont="1" applyBorder="1"/>
    <xf numFmtId="0" fontId="6" fillId="0" borderId="27" xfId="31" applyFont="1" applyBorder="1"/>
    <xf numFmtId="0" fontId="9" fillId="0" borderId="0" xfId="31" applyFont="1"/>
    <xf numFmtId="0" fontId="8" fillId="0" borderId="0" xfId="31" applyFont="1"/>
    <xf numFmtId="0" fontId="9" fillId="3" borderId="1" xfId="31" applyFont="1" applyFill="1" applyBorder="1" applyAlignment="1">
      <alignment wrapText="1"/>
    </xf>
    <xf numFmtId="0" fontId="9" fillId="3" borderId="1" xfId="31" applyFont="1" applyFill="1" applyBorder="1" applyAlignment="1">
      <alignment vertical="center" wrapText="1"/>
    </xf>
    <xf numFmtId="0" fontId="9" fillId="3" borderId="1" xfId="31" applyFont="1" applyFill="1" applyBorder="1" applyAlignment="1">
      <alignment horizontal="right"/>
    </xf>
    <xf numFmtId="0" fontId="9" fillId="3" borderId="1" xfId="31" applyFont="1" applyFill="1" applyBorder="1" applyAlignment="1">
      <alignment horizontal="right" wrapText="1"/>
    </xf>
    <xf numFmtId="0" fontId="0" fillId="0" borderId="0" xfId="0" applyBorder="1"/>
    <xf numFmtId="0" fontId="2" fillId="0" borderId="0" xfId="32"/>
    <xf numFmtId="0" fontId="7" fillId="0" borderId="1" xfId="32" applyFont="1" applyBorder="1" applyAlignment="1">
      <alignment vertical="center"/>
    </xf>
    <xf numFmtId="0" fontId="7" fillId="0" borderId="2" xfId="32" applyFont="1" applyBorder="1" applyAlignment="1">
      <alignment vertical="center"/>
    </xf>
    <xf numFmtId="0" fontId="7" fillId="0" borderId="2" xfId="32" applyFont="1" applyBorder="1" applyAlignment="1">
      <alignment horizontal="center" vertical="center"/>
    </xf>
    <xf numFmtId="0" fontId="7" fillId="2" borderId="6" xfId="32" applyFont="1" applyFill="1" applyBorder="1" applyAlignment="1">
      <alignment vertical="center"/>
    </xf>
    <xf numFmtId="0" fontId="7" fillId="2" borderId="7" xfId="32" applyFont="1" applyFill="1" applyBorder="1" applyAlignment="1">
      <alignment vertical="center"/>
    </xf>
    <xf numFmtId="0" fontId="7" fillId="2" borderId="8" xfId="32" applyFont="1" applyFill="1" applyBorder="1" applyAlignment="1">
      <alignment horizontal="center" vertical="center"/>
    </xf>
    <xf numFmtId="4" fontId="7" fillId="2" borderId="8" xfId="32" applyNumberFormat="1" applyFont="1" applyFill="1" applyBorder="1" applyAlignment="1">
      <alignment horizontal="center" vertical="center"/>
    </xf>
    <xf numFmtId="4" fontId="7" fillId="2" borderId="9" xfId="32" applyNumberFormat="1" applyFont="1" applyFill="1" applyBorder="1" applyAlignment="1">
      <alignment horizontal="center" vertical="center"/>
    </xf>
    <xf numFmtId="0" fontId="6" fillId="2" borderId="10" xfId="32" applyFont="1" applyFill="1" applyBorder="1" applyAlignment="1">
      <alignment wrapText="1"/>
    </xf>
    <xf numFmtId="3" fontId="6" fillId="2" borderId="4" xfId="32" applyNumberFormat="1" applyFont="1" applyFill="1" applyBorder="1" applyAlignment="1">
      <alignment horizontal="center"/>
    </xf>
    <xf numFmtId="3" fontId="6" fillId="2" borderId="11" xfId="32" applyNumberFormat="1" applyFont="1" applyFill="1" applyBorder="1" applyAlignment="1">
      <alignment horizontal="center"/>
    </xf>
    <xf numFmtId="0" fontId="6" fillId="2" borderId="13" xfId="32" applyFont="1" applyFill="1" applyBorder="1"/>
    <xf numFmtId="3" fontId="6" fillId="2" borderId="1" xfId="32" applyNumberFormat="1" applyFont="1" applyFill="1" applyBorder="1" applyAlignment="1">
      <alignment horizontal="center"/>
    </xf>
    <xf numFmtId="3" fontId="6" fillId="2" borderId="14" xfId="32" applyNumberFormat="1" applyFont="1" applyFill="1" applyBorder="1" applyAlignment="1">
      <alignment horizontal="center"/>
    </xf>
    <xf numFmtId="3" fontId="2" fillId="0" borderId="0" xfId="32" applyNumberFormat="1"/>
    <xf numFmtId="0" fontId="6" fillId="2" borderId="13" xfId="32" applyFont="1" applyFill="1" applyBorder="1" applyAlignment="1">
      <alignment horizontal="right"/>
    </xf>
    <xf numFmtId="0" fontId="6" fillId="2" borderId="13" xfId="32" applyFont="1" applyFill="1" applyBorder="1" applyAlignment="1">
      <alignment horizontal="right" wrapText="1"/>
    </xf>
    <xf numFmtId="0" fontId="6" fillId="2" borderId="16" xfId="32" applyFont="1" applyFill="1" applyBorder="1" applyAlignment="1">
      <alignment horizontal="center" wrapText="1"/>
    </xf>
    <xf numFmtId="0" fontId="6" fillId="2" borderId="17" xfId="32" applyFont="1" applyFill="1" applyBorder="1"/>
    <xf numFmtId="0" fontId="6" fillId="2" borderId="18" xfId="32" applyFont="1" applyFill="1" applyBorder="1" applyAlignment="1">
      <alignment horizontal="center"/>
    </xf>
    <xf numFmtId="4" fontId="6" fillId="2" borderId="18" xfId="32" applyNumberFormat="1" applyFont="1" applyFill="1" applyBorder="1" applyAlignment="1">
      <alignment horizontal="center"/>
    </xf>
    <xf numFmtId="0" fontId="8" fillId="3" borderId="6" xfId="32" applyFont="1" applyFill="1" applyBorder="1"/>
    <xf numFmtId="0" fontId="8" fillId="3" borderId="7" xfId="32" applyFont="1" applyFill="1" applyBorder="1" applyAlignment="1">
      <alignment wrapText="1"/>
    </xf>
    <xf numFmtId="0" fontId="8" fillId="3" borderId="8" xfId="32" applyFont="1" applyFill="1" applyBorder="1" applyAlignment="1">
      <alignment horizontal="center"/>
    </xf>
    <xf numFmtId="4" fontId="8" fillId="3" borderId="8" xfId="32" applyNumberFormat="1" applyFont="1" applyFill="1" applyBorder="1" applyAlignment="1">
      <alignment horizontal="center"/>
    </xf>
    <xf numFmtId="0" fontId="9" fillId="3" borderId="10" xfId="32" applyFont="1" applyFill="1" applyBorder="1" applyAlignment="1">
      <alignment wrapText="1"/>
    </xf>
    <xf numFmtId="4" fontId="9" fillId="3" borderId="4" xfId="32" applyNumberFormat="1" applyFont="1" applyFill="1" applyBorder="1" applyAlignment="1">
      <alignment horizontal="center"/>
    </xf>
    <xf numFmtId="4" fontId="9" fillId="3" borderId="11" xfId="32" applyNumberFormat="1" applyFont="1" applyFill="1" applyBorder="1" applyAlignment="1">
      <alignment horizontal="center"/>
    </xf>
    <xf numFmtId="0" fontId="9" fillId="3" borderId="1" xfId="32" applyFont="1" applyFill="1" applyBorder="1" applyAlignment="1">
      <alignment horizontal="right"/>
    </xf>
    <xf numFmtId="4" fontId="9" fillId="3" borderId="1" xfId="32" applyNumberFormat="1" applyFont="1" applyFill="1" applyBorder="1" applyAlignment="1">
      <alignment horizontal="center"/>
    </xf>
    <xf numFmtId="0" fontId="9" fillId="3" borderId="1" xfId="32" applyFont="1" applyFill="1" applyBorder="1" applyAlignment="1">
      <alignment horizontal="right" wrapText="1"/>
    </xf>
    <xf numFmtId="0" fontId="9" fillId="3" borderId="23" xfId="32" applyFont="1" applyFill="1" applyBorder="1" applyAlignment="1">
      <alignment wrapText="1"/>
    </xf>
    <xf numFmtId="4" fontId="9" fillId="3" borderId="1" xfId="32" applyNumberFormat="1" applyFont="1" applyFill="1" applyBorder="1" applyAlignment="1">
      <alignment horizontal="center" vertical="center"/>
    </xf>
    <xf numFmtId="0" fontId="7" fillId="4" borderId="16" xfId="32" applyFont="1" applyFill="1" applyBorder="1"/>
    <xf numFmtId="0" fontId="7" fillId="4" borderId="23" xfId="32" applyFont="1" applyFill="1" applyBorder="1"/>
    <xf numFmtId="0" fontId="7" fillId="4" borderId="25" xfId="32" applyFont="1" applyFill="1" applyBorder="1"/>
    <xf numFmtId="4" fontId="7" fillId="4" borderId="25" xfId="32" applyNumberFormat="1" applyFont="1" applyFill="1" applyBorder="1" applyAlignment="1">
      <alignment horizontal="center"/>
    </xf>
    <xf numFmtId="4" fontId="7" fillId="4" borderId="26" xfId="32" applyNumberFormat="1" applyFont="1" applyFill="1" applyBorder="1" applyAlignment="1">
      <alignment horizontal="center"/>
    </xf>
    <xf numFmtId="0" fontId="6" fillId="4" borderId="13" xfId="32" applyFont="1" applyFill="1" applyBorder="1" applyAlignment="1">
      <alignment wrapText="1"/>
    </xf>
    <xf numFmtId="0" fontId="6" fillId="4" borderId="1" xfId="32" applyFont="1" applyFill="1" applyBorder="1" applyAlignment="1">
      <alignment horizontal="center" vertical="center" wrapText="1"/>
    </xf>
    <xf numFmtId="4" fontId="6" fillId="4" borderId="1" xfId="32" applyNumberFormat="1" applyFont="1" applyFill="1" applyBorder="1" applyAlignment="1">
      <alignment horizontal="center"/>
    </xf>
    <xf numFmtId="3" fontId="6" fillId="4" borderId="1" xfId="32" applyNumberFormat="1" applyFont="1" applyFill="1" applyBorder="1" applyAlignment="1">
      <alignment horizontal="center"/>
    </xf>
    <xf numFmtId="3" fontId="6" fillId="4" borderId="14" xfId="32" applyNumberFormat="1" applyFont="1" applyFill="1" applyBorder="1" applyAlignment="1">
      <alignment horizontal="center"/>
    </xf>
    <xf numFmtId="0" fontId="6" fillId="4" borderId="17" xfId="32" applyFont="1" applyFill="1" applyBorder="1" applyAlignment="1">
      <alignment wrapText="1"/>
    </xf>
    <xf numFmtId="0" fontId="6" fillId="4" borderId="18" xfId="32" applyFont="1" applyFill="1" applyBorder="1" applyAlignment="1">
      <alignment horizontal="center" vertical="center" wrapText="1"/>
    </xf>
    <xf numFmtId="3" fontId="6" fillId="4" borderId="18" xfId="32" applyNumberFormat="1" applyFont="1" applyFill="1" applyBorder="1" applyAlignment="1">
      <alignment horizontal="center"/>
    </xf>
    <xf numFmtId="3" fontId="6" fillId="4" borderId="19" xfId="32" applyNumberFormat="1" applyFont="1" applyFill="1" applyBorder="1" applyAlignment="1">
      <alignment horizontal="center"/>
    </xf>
    <xf numFmtId="0" fontId="6" fillId="0" borderId="0" xfId="32" applyFont="1"/>
    <xf numFmtId="0" fontId="7" fillId="0" borderId="27" xfId="32" applyFont="1" applyBorder="1"/>
    <xf numFmtId="0" fontId="6" fillId="0" borderId="27" xfId="32" applyFont="1" applyBorder="1"/>
    <xf numFmtId="0" fontId="9" fillId="0" borderId="0" xfId="32" applyFont="1"/>
    <xf numFmtId="0" fontId="8" fillId="0" borderId="0" xfId="32" applyFont="1"/>
    <xf numFmtId="4" fontId="8" fillId="0" borderId="1" xfId="0" applyNumberFormat="1" applyFont="1" applyFill="1" applyBorder="1"/>
    <xf numFmtId="0" fontId="9" fillId="3" borderId="1" xfId="32" applyFont="1" applyFill="1" applyBorder="1" applyAlignment="1">
      <alignment wrapText="1"/>
    </xf>
    <xf numFmtId="0" fontId="9" fillId="3" borderId="1" xfId="32" applyFont="1" applyFill="1" applyBorder="1" applyAlignment="1">
      <alignment vertical="center" wrapText="1"/>
    </xf>
    <xf numFmtId="4" fontId="9" fillId="0" borderId="1" xfId="0" applyNumberFormat="1" applyFont="1" applyFill="1" applyBorder="1"/>
    <xf numFmtId="0" fontId="2" fillId="0" borderId="0" xfId="33"/>
    <xf numFmtId="0" fontId="7" fillId="0" borderId="1" xfId="33" applyFont="1" applyBorder="1" applyAlignment="1">
      <alignment vertical="center"/>
    </xf>
    <xf numFmtId="0" fontId="7" fillId="0" borderId="2" xfId="33" applyFont="1" applyBorder="1" applyAlignment="1">
      <alignment vertical="center"/>
    </xf>
    <xf numFmtId="0" fontId="7" fillId="0" borderId="2" xfId="33" applyFont="1" applyBorder="1" applyAlignment="1">
      <alignment horizontal="center" vertical="center"/>
    </xf>
    <xf numFmtId="3" fontId="7" fillId="0" borderId="2" xfId="33" applyNumberFormat="1" applyFont="1" applyBorder="1" applyAlignment="1">
      <alignment horizontal="center" vertical="center"/>
    </xf>
    <xf numFmtId="0" fontId="7" fillId="2" borderId="6" xfId="33" applyFont="1" applyFill="1" applyBorder="1" applyAlignment="1">
      <alignment vertical="center"/>
    </xf>
    <xf numFmtId="0" fontId="7" fillId="2" borderId="7" xfId="33" applyFont="1" applyFill="1" applyBorder="1" applyAlignment="1">
      <alignment vertical="center"/>
    </xf>
    <xf numFmtId="0" fontId="7" fillId="2" borderId="8" xfId="33" applyFont="1" applyFill="1" applyBorder="1" applyAlignment="1">
      <alignment horizontal="center" vertical="center"/>
    </xf>
    <xf numFmtId="3" fontId="7" fillId="2" borderId="8" xfId="33" applyNumberFormat="1" applyFont="1" applyFill="1" applyBorder="1" applyAlignment="1">
      <alignment horizontal="center" vertical="center"/>
    </xf>
    <xf numFmtId="3" fontId="7" fillId="2" borderId="9" xfId="33" applyNumberFormat="1" applyFont="1" applyFill="1" applyBorder="1" applyAlignment="1">
      <alignment horizontal="center" vertical="center"/>
    </xf>
    <xf numFmtId="0" fontId="6" fillId="2" borderId="10" xfId="33" applyFont="1" applyFill="1" applyBorder="1" applyAlignment="1">
      <alignment wrapText="1"/>
    </xf>
    <xf numFmtId="3" fontId="6" fillId="2" borderId="4" xfId="33" applyNumberFormat="1" applyFont="1" applyFill="1" applyBorder="1" applyAlignment="1">
      <alignment horizontal="center"/>
    </xf>
    <xf numFmtId="3" fontId="6" fillId="2" borderId="11" xfId="33" applyNumberFormat="1" applyFont="1" applyFill="1" applyBorder="1" applyAlignment="1">
      <alignment horizontal="center"/>
    </xf>
    <xf numFmtId="0" fontId="6" fillId="2" borderId="13" xfId="33" applyFont="1" applyFill="1" applyBorder="1"/>
    <xf numFmtId="3" fontId="6" fillId="2" borderId="1" xfId="33" applyNumberFormat="1" applyFont="1" applyFill="1" applyBorder="1" applyAlignment="1">
      <alignment horizontal="center"/>
    </xf>
    <xf numFmtId="3" fontId="6" fillId="2" borderId="14" xfId="33" applyNumberFormat="1" applyFont="1" applyFill="1" applyBorder="1" applyAlignment="1">
      <alignment horizontal="center"/>
    </xf>
    <xf numFmtId="3" fontId="2" fillId="0" borderId="0" xfId="33" applyNumberFormat="1"/>
    <xf numFmtId="0" fontId="6" fillId="2" borderId="13" xfId="33" applyFont="1" applyFill="1" applyBorder="1" applyAlignment="1">
      <alignment horizontal="right"/>
    </xf>
    <xf numFmtId="0" fontId="6" fillId="2" borderId="13" xfId="33" applyFont="1" applyFill="1" applyBorder="1" applyAlignment="1">
      <alignment horizontal="right" wrapText="1"/>
    </xf>
    <xf numFmtId="0" fontId="6" fillId="2" borderId="16" xfId="33" applyFont="1" applyFill="1" applyBorder="1" applyAlignment="1">
      <alignment horizontal="center" wrapText="1"/>
    </xf>
    <xf numFmtId="0" fontId="6" fillId="2" borderId="17" xfId="33" applyFont="1" applyFill="1" applyBorder="1"/>
    <xf numFmtId="0" fontId="6" fillId="2" borderId="18" xfId="33" applyFont="1" applyFill="1" applyBorder="1" applyAlignment="1">
      <alignment horizontal="center"/>
    </xf>
    <xf numFmtId="3" fontId="6" fillId="2" borderId="18" xfId="33" applyNumberFormat="1" applyFont="1" applyFill="1" applyBorder="1" applyAlignment="1">
      <alignment horizontal="center"/>
    </xf>
    <xf numFmtId="0" fontId="8" fillId="3" borderId="6" xfId="33" applyFont="1" applyFill="1" applyBorder="1"/>
    <xf numFmtId="0" fontId="8" fillId="3" borderId="7" xfId="33" applyFont="1" applyFill="1" applyBorder="1" applyAlignment="1">
      <alignment wrapText="1"/>
    </xf>
    <xf numFmtId="0" fontId="8" fillId="3" borderId="8" xfId="33" applyFont="1" applyFill="1" applyBorder="1" applyAlignment="1">
      <alignment horizontal="center"/>
    </xf>
    <xf numFmtId="3" fontId="8" fillId="3" borderId="8" xfId="33" applyNumberFormat="1" applyFont="1" applyFill="1" applyBorder="1" applyAlignment="1">
      <alignment horizontal="center"/>
    </xf>
    <xf numFmtId="0" fontId="9" fillId="3" borderId="10" xfId="33" applyFont="1" applyFill="1" applyBorder="1" applyAlignment="1">
      <alignment wrapText="1"/>
    </xf>
    <xf numFmtId="3" fontId="9" fillId="3" borderId="4" xfId="33" applyNumberFormat="1" applyFont="1" applyFill="1" applyBorder="1" applyAlignment="1">
      <alignment horizontal="center"/>
    </xf>
    <xf numFmtId="3" fontId="9" fillId="3" borderId="11" xfId="33" applyNumberFormat="1" applyFont="1" applyFill="1" applyBorder="1" applyAlignment="1">
      <alignment horizontal="center"/>
    </xf>
    <xf numFmtId="0" fontId="9" fillId="3" borderId="13" xfId="33" applyFont="1" applyFill="1" applyBorder="1" applyAlignment="1">
      <alignment horizontal="right"/>
    </xf>
    <xf numFmtId="3" fontId="9" fillId="3" borderId="1" xfId="33" applyNumberFormat="1" applyFont="1" applyFill="1" applyBorder="1" applyAlignment="1">
      <alignment horizontal="center"/>
    </xf>
    <xf numFmtId="0" fontId="9" fillId="3" borderId="13" xfId="33" applyFont="1" applyFill="1" applyBorder="1" applyAlignment="1">
      <alignment horizontal="right" wrapText="1"/>
    </xf>
    <xf numFmtId="0" fontId="9" fillId="3" borderId="17" xfId="33" applyFont="1" applyFill="1" applyBorder="1" applyAlignment="1">
      <alignment horizontal="right"/>
    </xf>
    <xf numFmtId="0" fontId="9" fillId="3" borderId="23" xfId="33" applyFont="1" applyFill="1" applyBorder="1" applyAlignment="1">
      <alignment wrapText="1"/>
    </xf>
    <xf numFmtId="0" fontId="7" fillId="4" borderId="16" xfId="33" applyFont="1" applyFill="1" applyBorder="1"/>
    <xf numFmtId="0" fontId="7" fillId="4" borderId="23" xfId="33" applyFont="1" applyFill="1" applyBorder="1"/>
    <xf numFmtId="0" fontId="7" fillId="4" borderId="25" xfId="33" applyFont="1" applyFill="1" applyBorder="1"/>
    <xf numFmtId="3" fontId="7" fillId="4" borderId="25" xfId="33" applyNumberFormat="1" applyFont="1" applyFill="1" applyBorder="1" applyAlignment="1">
      <alignment horizontal="center"/>
    </xf>
    <xf numFmtId="3" fontId="7" fillId="4" borderId="26" xfId="33" applyNumberFormat="1" applyFont="1" applyFill="1" applyBorder="1" applyAlignment="1">
      <alignment horizontal="center"/>
    </xf>
    <xf numFmtId="0" fontId="6" fillId="4" borderId="13" xfId="33" applyFont="1" applyFill="1" applyBorder="1" applyAlignment="1">
      <alignment wrapText="1"/>
    </xf>
    <xf numFmtId="0" fontId="6" fillId="4" borderId="1" xfId="33" applyFont="1" applyFill="1" applyBorder="1" applyAlignment="1">
      <alignment horizontal="center" vertical="center" wrapText="1"/>
    </xf>
    <xf numFmtId="3" fontId="6" fillId="4" borderId="1" xfId="33" applyNumberFormat="1" applyFont="1" applyFill="1" applyBorder="1" applyAlignment="1">
      <alignment horizontal="center"/>
    </xf>
    <xf numFmtId="3" fontId="6" fillId="4" borderId="14" xfId="33" applyNumberFormat="1" applyFont="1" applyFill="1" applyBorder="1" applyAlignment="1">
      <alignment horizontal="center"/>
    </xf>
    <xf numFmtId="0" fontId="6" fillId="4" borderId="17" xfId="33" applyFont="1" applyFill="1" applyBorder="1" applyAlignment="1">
      <alignment wrapText="1"/>
    </xf>
    <xf numFmtId="0" fontId="6" fillId="4" borderId="18" xfId="33" applyFont="1" applyFill="1" applyBorder="1" applyAlignment="1">
      <alignment horizontal="center" vertical="center" wrapText="1"/>
    </xf>
    <xf numFmtId="3" fontId="6" fillId="4" borderId="18" xfId="33" applyNumberFormat="1" applyFont="1" applyFill="1" applyBorder="1" applyAlignment="1">
      <alignment horizontal="center"/>
    </xf>
    <xf numFmtId="3" fontId="6" fillId="4" borderId="19" xfId="33" applyNumberFormat="1" applyFont="1" applyFill="1" applyBorder="1" applyAlignment="1">
      <alignment horizontal="center"/>
    </xf>
    <xf numFmtId="0" fontId="6" fillId="0" borderId="0" xfId="33" applyFont="1"/>
    <xf numFmtId="3" fontId="6" fillId="0" borderId="0" xfId="33" applyNumberFormat="1" applyFont="1"/>
    <xf numFmtId="0" fontId="7" fillId="0" borderId="27" xfId="33" applyFont="1" applyBorder="1"/>
    <xf numFmtId="0" fontId="6" fillId="0" borderId="27" xfId="33" applyFont="1" applyBorder="1"/>
    <xf numFmtId="3" fontId="6" fillId="0" borderId="27" xfId="33" applyNumberFormat="1" applyFont="1" applyBorder="1"/>
    <xf numFmtId="0" fontId="9" fillId="0" borderId="0" xfId="33" applyFont="1"/>
    <xf numFmtId="3" fontId="9" fillId="0" borderId="0" xfId="33" applyNumberFormat="1" applyFont="1"/>
    <xf numFmtId="0" fontId="8" fillId="0" borderId="0" xfId="33" applyFont="1"/>
    <xf numFmtId="0" fontId="9" fillId="3" borderId="1" xfId="33" applyFont="1" applyFill="1" applyBorder="1" applyAlignment="1">
      <alignment wrapText="1"/>
    </xf>
    <xf numFmtId="0" fontId="9" fillId="3" borderId="1" xfId="33" applyFont="1" applyFill="1" applyBorder="1" applyAlignment="1">
      <alignment vertical="center" wrapText="1"/>
    </xf>
    <xf numFmtId="0" fontId="9" fillId="3" borderId="1" xfId="33" applyFont="1" applyFill="1" applyBorder="1" applyAlignment="1">
      <alignment horizontal="right"/>
    </xf>
    <xf numFmtId="0" fontId="9" fillId="3" borderId="1" xfId="33" applyFont="1" applyFill="1" applyBorder="1" applyAlignment="1">
      <alignment horizontal="right" wrapText="1"/>
    </xf>
    <xf numFmtId="4" fontId="7" fillId="2" borderId="8" xfId="33" applyNumberFormat="1" applyFont="1" applyFill="1" applyBorder="1" applyAlignment="1">
      <alignment horizontal="center" vertical="center"/>
    </xf>
    <xf numFmtId="4" fontId="7" fillId="2" borderId="9" xfId="33" applyNumberFormat="1" applyFont="1" applyFill="1" applyBorder="1" applyAlignment="1">
      <alignment horizontal="center" vertical="center"/>
    </xf>
    <xf numFmtId="4" fontId="6" fillId="2" borderId="18" xfId="33" applyNumberFormat="1" applyFont="1" applyFill="1" applyBorder="1" applyAlignment="1">
      <alignment horizontal="center"/>
    </xf>
    <xf numFmtId="4" fontId="8" fillId="3" borderId="8" xfId="33" applyNumberFormat="1" applyFont="1" applyFill="1" applyBorder="1" applyAlignment="1">
      <alignment horizontal="center"/>
    </xf>
    <xf numFmtId="4" fontId="9" fillId="3" borderId="4" xfId="33" applyNumberFormat="1" applyFont="1" applyFill="1" applyBorder="1" applyAlignment="1">
      <alignment horizontal="center"/>
    </xf>
    <xf numFmtId="4" fontId="9" fillId="3" borderId="11" xfId="33" applyNumberFormat="1" applyFont="1" applyFill="1" applyBorder="1" applyAlignment="1">
      <alignment horizontal="center"/>
    </xf>
    <xf numFmtId="4" fontId="9" fillId="3" borderId="1" xfId="33" applyNumberFormat="1" applyFont="1" applyFill="1" applyBorder="1" applyAlignment="1">
      <alignment horizontal="center"/>
    </xf>
    <xf numFmtId="0" fontId="9" fillId="3" borderId="20" xfId="33" applyFont="1" applyFill="1" applyBorder="1" applyAlignment="1">
      <alignment horizontal="right" wrapText="1"/>
    </xf>
    <xf numFmtId="4" fontId="9" fillId="3" borderId="1" xfId="33" applyNumberFormat="1" applyFont="1" applyFill="1" applyBorder="1" applyAlignment="1">
      <alignment horizontal="center" vertical="center"/>
    </xf>
    <xf numFmtId="4" fontId="7" fillId="4" borderId="25" xfId="33" applyNumberFormat="1" applyFont="1" applyFill="1" applyBorder="1" applyAlignment="1">
      <alignment horizontal="center"/>
    </xf>
    <xf numFmtId="4" fontId="7" fillId="4" borderId="26" xfId="33" applyNumberFormat="1" applyFont="1" applyFill="1" applyBorder="1" applyAlignment="1">
      <alignment horizontal="center"/>
    </xf>
    <xf numFmtId="4" fontId="6" fillId="4" borderId="1" xfId="33" applyNumberFormat="1" applyFont="1" applyFill="1" applyBorder="1" applyAlignment="1">
      <alignment horizontal="center"/>
    </xf>
    <xf numFmtId="0" fontId="24" fillId="0" borderId="0" xfId="33" applyFont="1"/>
    <xf numFmtId="0" fontId="1" fillId="0" borderId="0" xfId="34"/>
    <xf numFmtId="0" fontId="7" fillId="0" borderId="1" xfId="34" applyFont="1" applyBorder="1" applyAlignment="1">
      <alignment vertical="center"/>
    </xf>
    <xf numFmtId="0" fontId="7" fillId="0" borderId="2" xfId="34" applyFont="1" applyBorder="1" applyAlignment="1">
      <alignment vertical="center"/>
    </xf>
    <xf numFmtId="0" fontId="7" fillId="0" borderId="2" xfId="34" applyFont="1" applyBorder="1" applyAlignment="1">
      <alignment horizontal="center" vertical="center"/>
    </xf>
    <xf numFmtId="0" fontId="7" fillId="2" borderId="6" xfId="34" applyFont="1" applyFill="1" applyBorder="1" applyAlignment="1">
      <alignment vertical="center"/>
    </xf>
    <xf numFmtId="0" fontId="7" fillId="2" borderId="7" xfId="34" applyFont="1" applyFill="1" applyBorder="1" applyAlignment="1">
      <alignment vertical="center"/>
    </xf>
    <xf numFmtId="0" fontId="7" fillId="2" borderId="8" xfId="34" applyFont="1" applyFill="1" applyBorder="1" applyAlignment="1">
      <alignment horizontal="center" vertical="center"/>
    </xf>
    <xf numFmtId="4" fontId="7" fillId="2" borderId="8" xfId="34" applyNumberFormat="1" applyFont="1" applyFill="1" applyBorder="1" applyAlignment="1">
      <alignment horizontal="center" vertical="center"/>
    </xf>
    <xf numFmtId="4" fontId="7" fillId="2" borderId="9" xfId="34" applyNumberFormat="1" applyFont="1" applyFill="1" applyBorder="1" applyAlignment="1">
      <alignment horizontal="center" vertical="center"/>
    </xf>
    <xf numFmtId="0" fontId="6" fillId="2" borderId="10" xfId="34" applyFont="1" applyFill="1" applyBorder="1" applyAlignment="1">
      <alignment wrapText="1"/>
    </xf>
    <xf numFmtId="3" fontId="6" fillId="2" borderId="4" xfId="34" applyNumberFormat="1" applyFont="1" applyFill="1" applyBorder="1" applyAlignment="1">
      <alignment horizontal="center"/>
    </xf>
    <xf numFmtId="3" fontId="6" fillId="2" borderId="11" xfId="34" applyNumberFormat="1" applyFont="1" applyFill="1" applyBorder="1" applyAlignment="1">
      <alignment horizontal="center"/>
    </xf>
    <xf numFmtId="0" fontId="6" fillId="2" borderId="13" xfId="34" applyFont="1" applyFill="1" applyBorder="1"/>
    <xf numFmtId="3" fontId="6" fillId="2" borderId="1" xfId="34" applyNumberFormat="1" applyFont="1" applyFill="1" applyBorder="1" applyAlignment="1">
      <alignment horizontal="center"/>
    </xf>
    <xf numFmtId="3" fontId="6" fillId="2" borderId="14" xfId="34" applyNumberFormat="1" applyFont="1" applyFill="1" applyBorder="1" applyAlignment="1">
      <alignment horizontal="center"/>
    </xf>
    <xf numFmtId="3" fontId="1" fillId="0" borderId="0" xfId="34" applyNumberFormat="1"/>
    <xf numFmtId="0" fontId="6" fillId="2" borderId="13" xfId="34" applyFont="1" applyFill="1" applyBorder="1" applyAlignment="1">
      <alignment horizontal="right"/>
    </xf>
    <xf numFmtId="0" fontId="6" fillId="2" borderId="13" xfId="34" applyFont="1" applyFill="1" applyBorder="1" applyAlignment="1">
      <alignment horizontal="right" wrapText="1"/>
    </xf>
    <xf numFmtId="0" fontId="6" fillId="2" borderId="16" xfId="34" applyFont="1" applyFill="1" applyBorder="1" applyAlignment="1">
      <alignment horizontal="center" wrapText="1"/>
    </xf>
    <xf numFmtId="0" fontId="6" fillId="2" borderId="17" xfId="34" applyFont="1" applyFill="1" applyBorder="1"/>
    <xf numFmtId="0" fontId="6" fillId="2" borderId="18" xfId="34" applyFont="1" applyFill="1" applyBorder="1" applyAlignment="1">
      <alignment horizontal="center"/>
    </xf>
    <xf numFmtId="4" fontId="6" fillId="2" borderId="18" xfId="34" applyNumberFormat="1" applyFont="1" applyFill="1" applyBorder="1" applyAlignment="1">
      <alignment horizontal="center"/>
    </xf>
    <xf numFmtId="0" fontId="8" fillId="3" borderId="6" xfId="34" applyFont="1" applyFill="1" applyBorder="1"/>
    <xf numFmtId="0" fontId="8" fillId="3" borderId="7" xfId="34" applyFont="1" applyFill="1" applyBorder="1" applyAlignment="1">
      <alignment wrapText="1"/>
    </xf>
    <xf numFmtId="0" fontId="8" fillId="3" borderId="8" xfId="34" applyFont="1" applyFill="1" applyBorder="1" applyAlignment="1">
      <alignment horizontal="center"/>
    </xf>
    <xf numFmtId="4" fontId="8" fillId="3" borderId="8" xfId="34" applyNumberFormat="1" applyFont="1" applyFill="1" applyBorder="1" applyAlignment="1">
      <alignment horizontal="center"/>
    </xf>
    <xf numFmtId="0" fontId="9" fillId="3" borderId="10" xfId="34" applyFont="1" applyFill="1" applyBorder="1" applyAlignment="1">
      <alignment wrapText="1"/>
    </xf>
    <xf numFmtId="4" fontId="9" fillId="3" borderId="4" xfId="34" applyNumberFormat="1" applyFont="1" applyFill="1" applyBorder="1" applyAlignment="1">
      <alignment horizontal="center"/>
    </xf>
    <xf numFmtId="4" fontId="9" fillId="3" borderId="11" xfId="34" applyNumberFormat="1" applyFont="1" applyFill="1" applyBorder="1" applyAlignment="1">
      <alignment horizontal="center"/>
    </xf>
    <xf numFmtId="0" fontId="9" fillId="3" borderId="13" xfId="34" applyFont="1" applyFill="1" applyBorder="1" applyAlignment="1">
      <alignment horizontal="right"/>
    </xf>
    <xf numFmtId="4" fontId="9" fillId="3" borderId="1" xfId="34" applyNumberFormat="1" applyFont="1" applyFill="1" applyBorder="1" applyAlignment="1">
      <alignment horizontal="center"/>
    </xf>
    <xf numFmtId="0" fontId="9" fillId="3" borderId="13" xfId="34" applyFont="1" applyFill="1" applyBorder="1" applyAlignment="1">
      <alignment horizontal="right" wrapText="1"/>
    </xf>
    <xf numFmtId="0" fontId="9" fillId="3" borderId="17" xfId="34" applyFont="1" applyFill="1" applyBorder="1" applyAlignment="1">
      <alignment horizontal="right"/>
    </xf>
    <xf numFmtId="4" fontId="1" fillId="0" borderId="0" xfId="34" applyNumberFormat="1"/>
    <xf numFmtId="0" fontId="9" fillId="3" borderId="23" xfId="34" applyFont="1" applyFill="1" applyBorder="1" applyAlignment="1">
      <alignment wrapText="1"/>
    </xf>
    <xf numFmtId="0" fontId="7" fillId="4" borderId="16" xfId="34" applyFont="1" applyFill="1" applyBorder="1"/>
    <xf numFmtId="0" fontId="7" fillId="4" borderId="23" xfId="34" applyFont="1" applyFill="1" applyBorder="1"/>
    <xf numFmtId="0" fontId="7" fillId="4" borderId="25" xfId="34" applyFont="1" applyFill="1" applyBorder="1"/>
    <xf numFmtId="4" fontId="7" fillId="4" borderId="25" xfId="34" applyNumberFormat="1" applyFont="1" applyFill="1" applyBorder="1" applyAlignment="1">
      <alignment horizontal="center"/>
    </xf>
    <xf numFmtId="4" fontId="7" fillId="4" borderId="26" xfId="34" applyNumberFormat="1" applyFont="1" applyFill="1" applyBorder="1" applyAlignment="1">
      <alignment horizontal="center"/>
    </xf>
    <xf numFmtId="0" fontId="6" fillId="4" borderId="13" xfId="34" applyFont="1" applyFill="1" applyBorder="1" applyAlignment="1">
      <alignment wrapText="1"/>
    </xf>
    <xf numFmtId="0" fontId="6" fillId="4" borderId="1" xfId="34" applyFont="1" applyFill="1" applyBorder="1" applyAlignment="1">
      <alignment horizontal="center" vertical="center" wrapText="1"/>
    </xf>
    <xf numFmtId="4" fontId="6" fillId="4" borderId="1" xfId="34" applyNumberFormat="1" applyFont="1" applyFill="1" applyBorder="1" applyAlignment="1">
      <alignment horizontal="center"/>
    </xf>
    <xf numFmtId="3" fontId="6" fillId="4" borderId="1" xfId="34" applyNumberFormat="1" applyFont="1" applyFill="1" applyBorder="1" applyAlignment="1">
      <alignment horizontal="center"/>
    </xf>
    <xf numFmtId="3" fontId="6" fillId="10" borderId="14" xfId="34" applyNumberFormat="1" applyFont="1" applyFill="1" applyBorder="1" applyAlignment="1">
      <alignment horizontal="center"/>
    </xf>
    <xf numFmtId="0" fontId="6" fillId="4" borderId="17" xfId="34" applyFont="1" applyFill="1" applyBorder="1" applyAlignment="1">
      <alignment wrapText="1"/>
    </xf>
    <xf numFmtId="0" fontId="6" fillId="4" borderId="18" xfId="34" applyFont="1" applyFill="1" applyBorder="1" applyAlignment="1">
      <alignment horizontal="center" vertical="center" wrapText="1"/>
    </xf>
    <xf numFmtId="3" fontId="6" fillId="4" borderId="18" xfId="34" applyNumberFormat="1" applyFont="1" applyFill="1" applyBorder="1" applyAlignment="1">
      <alignment horizontal="center"/>
    </xf>
    <xf numFmtId="3" fontId="6" fillId="4" borderId="19" xfId="34" applyNumberFormat="1" applyFont="1" applyFill="1" applyBorder="1" applyAlignment="1">
      <alignment horizontal="center"/>
    </xf>
    <xf numFmtId="0" fontId="6" fillId="0" borderId="0" xfId="34" applyFont="1"/>
    <xf numFmtId="0" fontId="7" fillId="0" borderId="27" xfId="34" applyFont="1" applyBorder="1"/>
    <xf numFmtId="0" fontId="6" fillId="0" borderId="27" xfId="34" applyFont="1" applyBorder="1"/>
    <xf numFmtId="0" fontId="9" fillId="0" borderId="0" xfId="34" applyFont="1"/>
    <xf numFmtId="0" fontId="8" fillId="0" borderId="0" xfId="34" applyFont="1"/>
    <xf numFmtId="0" fontId="1" fillId="0" borderId="0" xfId="34" applyFill="1"/>
    <xf numFmtId="0" fontId="7" fillId="0" borderId="3" xfId="34" applyFont="1" applyFill="1" applyBorder="1" applyAlignment="1">
      <alignment horizontal="center" vertical="center"/>
    </xf>
    <xf numFmtId="3" fontId="1" fillId="0" borderId="0" xfId="34" applyNumberFormat="1" applyFill="1"/>
    <xf numFmtId="4" fontId="2" fillId="0" borderId="0" xfId="31" applyNumberFormat="1"/>
    <xf numFmtId="2" fontId="6" fillId="2" borderId="4" xfId="0" applyNumberFormat="1" applyFont="1" applyFill="1" applyBorder="1" applyAlignment="1">
      <alignment horizontal="center" wrapText="1"/>
    </xf>
    <xf numFmtId="2" fontId="7" fillId="2" borderId="8" xfId="0" applyNumberFormat="1" applyFont="1" applyFill="1" applyBorder="1" applyAlignment="1">
      <alignment horizontal="center" vertical="center"/>
    </xf>
    <xf numFmtId="0" fontId="9" fillId="0" borderId="0" xfId="0" applyFont="1" applyAlignment="1">
      <alignment horizontal="left" wrapText="1"/>
    </xf>
    <xf numFmtId="0" fontId="12" fillId="0" borderId="5" xfId="0" applyFont="1" applyBorder="1" applyAlignment="1">
      <alignment horizontal="center" wrapText="1"/>
    </xf>
    <xf numFmtId="0" fontId="6" fillId="2" borderId="6"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9" fillId="3" borderId="6"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22" xfId="0" applyFont="1" applyFill="1" applyBorder="1" applyAlignment="1">
      <alignment horizontal="center" vertical="center" wrapText="1"/>
    </xf>
    <xf numFmtId="0" fontId="9" fillId="3" borderId="24"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0" borderId="0" xfId="0" applyFont="1" applyAlignment="1">
      <alignment horizontal="left" wrapText="1"/>
    </xf>
    <xf numFmtId="0" fontId="9" fillId="0" borderId="0" xfId="0" applyFont="1" applyAlignment="1">
      <alignment horizontal="left" vertical="center" wrapText="1"/>
    </xf>
    <xf numFmtId="0" fontId="9" fillId="0" borderId="0" xfId="30" applyFont="1" applyAlignment="1">
      <alignment horizontal="left" wrapText="1"/>
    </xf>
    <xf numFmtId="0" fontId="12" fillId="0" borderId="5" xfId="30" applyFont="1" applyBorder="1" applyAlignment="1">
      <alignment horizontal="center" wrapText="1"/>
    </xf>
    <xf numFmtId="0" fontId="6" fillId="2" borderId="6" xfId="30" applyFont="1" applyFill="1" applyBorder="1" applyAlignment="1">
      <alignment horizontal="center" vertical="center" wrapText="1"/>
    </xf>
    <xf numFmtId="0" fontId="6" fillId="2" borderId="12" xfId="30" applyFont="1" applyFill="1" applyBorder="1" applyAlignment="1">
      <alignment horizontal="center" vertical="center" wrapText="1"/>
    </xf>
    <xf numFmtId="0" fontId="6" fillId="2" borderId="15" xfId="30" applyFont="1" applyFill="1" applyBorder="1" applyAlignment="1">
      <alignment horizontal="center" vertical="center" wrapText="1"/>
    </xf>
    <xf numFmtId="0" fontId="6" fillId="2" borderId="3" xfId="30" applyFont="1" applyFill="1" applyBorder="1" applyAlignment="1">
      <alignment horizontal="center" vertical="center" wrapText="1"/>
    </xf>
    <xf numFmtId="0" fontId="6" fillId="2" borderId="4" xfId="30" applyFont="1" applyFill="1" applyBorder="1" applyAlignment="1">
      <alignment horizontal="center" vertical="center" wrapText="1"/>
    </xf>
    <xf numFmtId="0" fontId="6" fillId="2" borderId="2" xfId="30" applyFont="1" applyFill="1" applyBorder="1" applyAlignment="1">
      <alignment horizontal="center" vertical="center"/>
    </xf>
    <xf numFmtId="0" fontId="6" fillId="2" borderId="3" xfId="30" applyFont="1" applyFill="1" applyBorder="1" applyAlignment="1">
      <alignment horizontal="center" vertical="center"/>
    </xf>
    <xf numFmtId="0" fontId="6" fillId="2" borderId="4" xfId="30" applyFont="1" applyFill="1" applyBorder="1" applyAlignment="1">
      <alignment horizontal="center" vertical="center"/>
    </xf>
    <xf numFmtId="0" fontId="9" fillId="3" borderId="6" xfId="30" applyFont="1" applyFill="1" applyBorder="1" applyAlignment="1">
      <alignment horizontal="center" vertical="center" wrapText="1"/>
    </xf>
    <xf numFmtId="0" fontId="9" fillId="3" borderId="12" xfId="30" applyFont="1" applyFill="1" applyBorder="1" applyAlignment="1">
      <alignment horizontal="center" vertical="center" wrapText="1"/>
    </xf>
    <xf numFmtId="0" fontId="9" fillId="3" borderId="15" xfId="30" applyFont="1" applyFill="1" applyBorder="1" applyAlignment="1">
      <alignment horizontal="center" vertical="center" wrapText="1"/>
    </xf>
    <xf numFmtId="0" fontId="9" fillId="3" borderId="3" xfId="30" applyFont="1" applyFill="1" applyBorder="1" applyAlignment="1">
      <alignment horizontal="center" vertical="center" wrapText="1"/>
    </xf>
    <xf numFmtId="0" fontId="9" fillId="3" borderId="22" xfId="30" applyFont="1" applyFill="1" applyBorder="1" applyAlignment="1">
      <alignment horizontal="center" vertical="center" wrapText="1"/>
    </xf>
    <xf numFmtId="0" fontId="9" fillId="3" borderId="24" xfId="30" applyFont="1" applyFill="1" applyBorder="1" applyAlignment="1">
      <alignment horizontal="center" vertical="center" wrapText="1"/>
    </xf>
    <xf numFmtId="0" fontId="6" fillId="4" borderId="6" xfId="30" applyFont="1" applyFill="1" applyBorder="1" applyAlignment="1">
      <alignment horizontal="center" vertical="center" wrapText="1"/>
    </xf>
    <xf numFmtId="0" fontId="6" fillId="4" borderId="15" xfId="30" applyFont="1" applyFill="1" applyBorder="1" applyAlignment="1">
      <alignment horizontal="center" vertical="center" wrapText="1"/>
    </xf>
    <xf numFmtId="0" fontId="6" fillId="0" borderId="0" xfId="30" applyFont="1" applyAlignment="1">
      <alignment horizontal="left" wrapText="1"/>
    </xf>
    <xf numFmtId="0" fontId="9" fillId="0" borderId="0" xfId="30" applyFont="1" applyAlignment="1">
      <alignment horizontal="left" vertical="center" wrapText="1"/>
    </xf>
    <xf numFmtId="0" fontId="9" fillId="0" borderId="0" xfId="26" applyFont="1" applyAlignment="1">
      <alignment horizontal="left" wrapText="1"/>
    </xf>
    <xf numFmtId="0" fontId="12" fillId="0" borderId="5" xfId="26" applyFont="1" applyBorder="1" applyAlignment="1">
      <alignment horizontal="center" wrapText="1"/>
    </xf>
    <xf numFmtId="0" fontId="6" fillId="2" borderId="6" xfId="26" applyFont="1" applyFill="1" applyBorder="1" applyAlignment="1">
      <alignment horizontal="center" vertical="center" wrapText="1"/>
    </xf>
    <xf numFmtId="0" fontId="6" fillId="2" borderId="12" xfId="26" applyFont="1" applyFill="1" applyBorder="1" applyAlignment="1">
      <alignment horizontal="center" vertical="center" wrapText="1"/>
    </xf>
    <xf numFmtId="0" fontId="6" fillId="2" borderId="15" xfId="26" applyFont="1" applyFill="1" applyBorder="1" applyAlignment="1">
      <alignment horizontal="center" vertical="center" wrapText="1"/>
    </xf>
    <xf numFmtId="0" fontId="6" fillId="2" borderId="3" xfId="26" applyFont="1" applyFill="1" applyBorder="1" applyAlignment="1">
      <alignment horizontal="center" vertical="center" wrapText="1"/>
    </xf>
    <xf numFmtId="0" fontId="6" fillId="2" borderId="4" xfId="26" applyFont="1" applyFill="1" applyBorder="1" applyAlignment="1">
      <alignment horizontal="center" vertical="center" wrapText="1"/>
    </xf>
    <xf numFmtId="0" fontId="6" fillId="2" borderId="2" xfId="26" applyFont="1" applyFill="1" applyBorder="1" applyAlignment="1">
      <alignment horizontal="center" vertical="center"/>
    </xf>
    <xf numFmtId="0" fontId="6" fillId="2" borderId="3" xfId="26" applyFont="1" applyFill="1" applyBorder="1" applyAlignment="1">
      <alignment horizontal="center" vertical="center"/>
    </xf>
    <xf numFmtId="0" fontId="6" fillId="2" borderId="4" xfId="26" applyFont="1" applyFill="1" applyBorder="1" applyAlignment="1">
      <alignment horizontal="center" vertical="center"/>
    </xf>
    <xf numFmtId="0" fontId="9" fillId="3" borderId="6" xfId="26" applyFont="1" applyFill="1" applyBorder="1" applyAlignment="1">
      <alignment horizontal="center" vertical="center" wrapText="1"/>
    </xf>
    <xf numFmtId="0" fontId="9" fillId="3" borderId="12" xfId="26" applyFont="1" applyFill="1" applyBorder="1" applyAlignment="1">
      <alignment horizontal="center" vertical="center" wrapText="1"/>
    </xf>
    <xf numFmtId="0" fontId="9" fillId="3" borderId="15" xfId="26" applyFont="1" applyFill="1" applyBorder="1" applyAlignment="1">
      <alignment horizontal="center" vertical="center" wrapText="1"/>
    </xf>
    <xf numFmtId="0" fontId="9" fillId="3" borderId="3" xfId="26" applyFont="1" applyFill="1" applyBorder="1" applyAlignment="1">
      <alignment horizontal="center" vertical="center" wrapText="1"/>
    </xf>
    <xf numFmtId="0" fontId="9" fillId="3" borderId="22" xfId="26" applyFont="1" applyFill="1" applyBorder="1" applyAlignment="1">
      <alignment horizontal="center" vertical="center" wrapText="1"/>
    </xf>
    <xf numFmtId="0" fontId="9" fillId="3" borderId="24" xfId="26" applyFont="1" applyFill="1" applyBorder="1" applyAlignment="1">
      <alignment horizontal="center" vertical="center" wrapText="1"/>
    </xf>
    <xf numFmtId="0" fontId="6" fillId="4" borderId="6" xfId="26" applyFont="1" applyFill="1" applyBorder="1" applyAlignment="1">
      <alignment horizontal="center" vertical="center" wrapText="1"/>
    </xf>
    <xf numFmtId="0" fontId="6" fillId="4" borderId="15" xfId="26" applyFont="1" applyFill="1" applyBorder="1" applyAlignment="1">
      <alignment horizontal="center" vertical="center" wrapText="1"/>
    </xf>
    <xf numFmtId="0" fontId="6" fillId="0" borderId="0" xfId="26" applyFont="1" applyAlignment="1">
      <alignment horizontal="left" wrapText="1"/>
    </xf>
    <xf numFmtId="0" fontId="9" fillId="0" borderId="0" xfId="26" applyFont="1" applyAlignment="1">
      <alignment horizontal="left" vertical="center" wrapText="1"/>
    </xf>
    <xf numFmtId="0" fontId="9" fillId="0" borderId="0" xfId="31" applyFont="1" applyAlignment="1">
      <alignment horizontal="left" wrapText="1"/>
    </xf>
    <xf numFmtId="0" fontId="12" fillId="0" borderId="5" xfId="31" applyFont="1" applyBorder="1" applyAlignment="1">
      <alignment horizontal="center" wrapText="1"/>
    </xf>
    <xf numFmtId="0" fontId="6" fillId="2" borderId="6" xfId="31" applyFont="1" applyFill="1" applyBorder="1" applyAlignment="1">
      <alignment horizontal="center" vertical="center" wrapText="1"/>
    </xf>
    <xf numFmtId="0" fontId="6" fillId="2" borderId="12" xfId="31" applyFont="1" applyFill="1" applyBorder="1" applyAlignment="1">
      <alignment horizontal="center" vertical="center" wrapText="1"/>
    </xf>
    <xf numFmtId="0" fontId="6" fillId="2" borderId="15" xfId="31" applyFont="1" applyFill="1" applyBorder="1" applyAlignment="1">
      <alignment horizontal="center" vertical="center" wrapText="1"/>
    </xf>
    <xf numFmtId="0" fontId="6" fillId="2" borderId="3" xfId="31" applyFont="1" applyFill="1" applyBorder="1" applyAlignment="1">
      <alignment horizontal="center" vertical="center" wrapText="1"/>
    </xf>
    <xf numFmtId="0" fontId="6" fillId="2" borderId="4" xfId="31" applyFont="1" applyFill="1" applyBorder="1" applyAlignment="1">
      <alignment horizontal="center" vertical="center" wrapText="1"/>
    </xf>
    <xf numFmtId="0" fontId="6" fillId="2" borderId="2" xfId="31" applyFont="1" applyFill="1" applyBorder="1" applyAlignment="1">
      <alignment horizontal="center" vertical="center"/>
    </xf>
    <xf numFmtId="0" fontId="6" fillId="2" borderId="3" xfId="31" applyFont="1" applyFill="1" applyBorder="1" applyAlignment="1">
      <alignment horizontal="center" vertical="center"/>
    </xf>
    <xf numFmtId="0" fontId="6" fillId="2" borderId="4" xfId="31" applyFont="1" applyFill="1" applyBorder="1" applyAlignment="1">
      <alignment horizontal="center" vertical="center"/>
    </xf>
    <xf numFmtId="0" fontId="9" fillId="3" borderId="6" xfId="31" applyFont="1" applyFill="1" applyBorder="1" applyAlignment="1">
      <alignment horizontal="center" vertical="center" wrapText="1"/>
    </xf>
    <xf numFmtId="0" fontId="9" fillId="3" borderId="12" xfId="31" applyFont="1" applyFill="1" applyBorder="1" applyAlignment="1">
      <alignment horizontal="center" vertical="center" wrapText="1"/>
    </xf>
    <xf numFmtId="0" fontId="9" fillId="3" borderId="15" xfId="31" applyFont="1" applyFill="1" applyBorder="1" applyAlignment="1">
      <alignment horizontal="center" vertical="center" wrapText="1"/>
    </xf>
    <xf numFmtId="0" fontId="9" fillId="3" borderId="3" xfId="31" applyFont="1" applyFill="1" applyBorder="1" applyAlignment="1">
      <alignment horizontal="center" vertical="center" wrapText="1"/>
    </xf>
    <xf numFmtId="0" fontId="9" fillId="3" borderId="22" xfId="31" applyFont="1" applyFill="1" applyBorder="1" applyAlignment="1">
      <alignment horizontal="center" vertical="center" wrapText="1"/>
    </xf>
    <xf numFmtId="0" fontId="9" fillId="3" borderId="24" xfId="31" applyFont="1" applyFill="1" applyBorder="1" applyAlignment="1">
      <alignment horizontal="center" vertical="center" wrapText="1"/>
    </xf>
    <xf numFmtId="0" fontId="6" fillId="4" borderId="6" xfId="31" applyFont="1" applyFill="1" applyBorder="1" applyAlignment="1">
      <alignment horizontal="center" vertical="center" wrapText="1"/>
    </xf>
    <xf numFmtId="0" fontId="6" fillId="4" borderId="15" xfId="31" applyFont="1" applyFill="1" applyBorder="1" applyAlignment="1">
      <alignment horizontal="center" vertical="center" wrapText="1"/>
    </xf>
    <xf numFmtId="0" fontId="6" fillId="0" borderId="0" xfId="31" applyFont="1" applyAlignment="1">
      <alignment horizontal="left" wrapText="1"/>
    </xf>
    <xf numFmtId="0" fontId="9" fillId="0" borderId="0" xfId="31" applyFont="1" applyAlignment="1">
      <alignment horizontal="left" vertical="center" wrapText="1"/>
    </xf>
    <xf numFmtId="0" fontId="9" fillId="0" borderId="0" xfId="32" applyFont="1" applyAlignment="1">
      <alignment horizontal="left" wrapText="1"/>
    </xf>
    <xf numFmtId="0" fontId="12" fillId="0" borderId="5" xfId="32" applyFont="1" applyBorder="1" applyAlignment="1">
      <alignment horizontal="center" wrapText="1"/>
    </xf>
    <xf numFmtId="0" fontId="6" fillId="2" borderId="6" xfId="32" applyFont="1" applyFill="1" applyBorder="1" applyAlignment="1">
      <alignment horizontal="center" vertical="center" wrapText="1"/>
    </xf>
    <xf numFmtId="0" fontId="6" fillId="2" borderId="12" xfId="32" applyFont="1" applyFill="1" applyBorder="1" applyAlignment="1">
      <alignment horizontal="center" vertical="center" wrapText="1"/>
    </xf>
    <xf numFmtId="0" fontId="6" fillId="2" borderId="15" xfId="32" applyFont="1" applyFill="1" applyBorder="1" applyAlignment="1">
      <alignment horizontal="center" vertical="center" wrapText="1"/>
    </xf>
    <xf numFmtId="0" fontId="6" fillId="2" borderId="3" xfId="32" applyFont="1" applyFill="1" applyBorder="1" applyAlignment="1">
      <alignment horizontal="center" vertical="center" wrapText="1"/>
    </xf>
    <xf numFmtId="0" fontId="6" fillId="2" borderId="4" xfId="32" applyFont="1" applyFill="1" applyBorder="1" applyAlignment="1">
      <alignment horizontal="center" vertical="center" wrapText="1"/>
    </xf>
    <xf numFmtId="0" fontId="6" fillId="2" borderId="2" xfId="32" applyFont="1" applyFill="1" applyBorder="1" applyAlignment="1">
      <alignment horizontal="center" vertical="center"/>
    </xf>
    <xf numFmtId="0" fontId="6" fillId="2" borderId="3" xfId="32" applyFont="1" applyFill="1" applyBorder="1" applyAlignment="1">
      <alignment horizontal="center" vertical="center"/>
    </xf>
    <xf numFmtId="0" fontId="6" fillId="2" borderId="4" xfId="32" applyFont="1" applyFill="1" applyBorder="1" applyAlignment="1">
      <alignment horizontal="center" vertical="center"/>
    </xf>
    <xf numFmtId="0" fontId="9" fillId="3" borderId="6" xfId="32" applyFont="1" applyFill="1" applyBorder="1" applyAlignment="1">
      <alignment horizontal="center" vertical="center" wrapText="1"/>
    </xf>
    <xf numFmtId="0" fontId="9" fillId="3" borderId="12" xfId="32" applyFont="1" applyFill="1" applyBorder="1" applyAlignment="1">
      <alignment horizontal="center" vertical="center" wrapText="1"/>
    </xf>
    <xf numFmtId="0" fontId="9" fillId="3" borderId="15" xfId="32" applyFont="1" applyFill="1" applyBorder="1" applyAlignment="1">
      <alignment horizontal="center" vertical="center" wrapText="1"/>
    </xf>
    <xf numFmtId="0" fontId="9" fillId="3" borderId="3" xfId="32" applyFont="1" applyFill="1" applyBorder="1" applyAlignment="1">
      <alignment horizontal="center" vertical="center" wrapText="1"/>
    </xf>
    <xf numFmtId="0" fontId="9" fillId="3" borderId="22" xfId="32" applyFont="1" applyFill="1" applyBorder="1" applyAlignment="1">
      <alignment horizontal="center" vertical="center" wrapText="1"/>
    </xf>
    <xf numFmtId="0" fontId="9" fillId="3" borderId="24" xfId="32" applyFont="1" applyFill="1" applyBorder="1" applyAlignment="1">
      <alignment horizontal="center" vertical="center" wrapText="1"/>
    </xf>
    <xf numFmtId="0" fontId="6" fillId="4" borderId="6" xfId="32" applyFont="1" applyFill="1" applyBorder="1" applyAlignment="1">
      <alignment horizontal="center" vertical="center" wrapText="1"/>
    </xf>
    <xf numFmtId="0" fontId="6" fillId="4" borderId="15" xfId="32" applyFont="1" applyFill="1" applyBorder="1" applyAlignment="1">
      <alignment horizontal="center" vertical="center" wrapText="1"/>
    </xf>
    <xf numFmtId="0" fontId="6" fillId="0" borderId="0" xfId="32" applyFont="1" applyAlignment="1">
      <alignment horizontal="left" wrapText="1"/>
    </xf>
    <xf numFmtId="0" fontId="9" fillId="0" borderId="0" xfId="32" applyFont="1" applyAlignment="1">
      <alignment horizontal="left" vertical="center" wrapText="1"/>
    </xf>
    <xf numFmtId="0" fontId="9" fillId="0" borderId="0" xfId="33" applyFont="1" applyAlignment="1">
      <alignment horizontal="left" wrapText="1"/>
    </xf>
    <xf numFmtId="0" fontId="12" fillId="0" borderId="5" xfId="33" applyFont="1" applyBorder="1" applyAlignment="1">
      <alignment horizontal="center" wrapText="1"/>
    </xf>
    <xf numFmtId="0" fontId="6" fillId="2" borderId="6" xfId="33" applyFont="1" applyFill="1" applyBorder="1" applyAlignment="1">
      <alignment horizontal="center" vertical="center" wrapText="1"/>
    </xf>
    <xf numFmtId="0" fontId="6" fillId="2" borderId="12" xfId="33" applyFont="1" applyFill="1" applyBorder="1" applyAlignment="1">
      <alignment horizontal="center" vertical="center" wrapText="1"/>
    </xf>
    <xf numFmtId="0" fontId="6" fillId="2" borderId="15" xfId="33" applyFont="1" applyFill="1" applyBorder="1" applyAlignment="1">
      <alignment horizontal="center" vertical="center" wrapText="1"/>
    </xf>
    <xf numFmtId="0" fontId="6" fillId="2" borderId="3" xfId="33" applyFont="1" applyFill="1" applyBorder="1" applyAlignment="1">
      <alignment horizontal="center" vertical="center" wrapText="1"/>
    </xf>
    <xf numFmtId="0" fontId="6" fillId="2" borderId="4" xfId="33" applyFont="1" applyFill="1" applyBorder="1" applyAlignment="1">
      <alignment horizontal="center" vertical="center" wrapText="1"/>
    </xf>
    <xf numFmtId="0" fontId="6" fillId="2" borderId="2" xfId="33" applyFont="1" applyFill="1" applyBorder="1" applyAlignment="1">
      <alignment horizontal="center" vertical="center"/>
    </xf>
    <xf numFmtId="0" fontId="6" fillId="2" borderId="3" xfId="33" applyFont="1" applyFill="1" applyBorder="1" applyAlignment="1">
      <alignment horizontal="center" vertical="center"/>
    </xf>
    <xf numFmtId="0" fontId="6" fillId="2" borderId="4" xfId="33" applyFont="1" applyFill="1" applyBorder="1" applyAlignment="1">
      <alignment horizontal="center" vertical="center"/>
    </xf>
    <xf numFmtId="0" fontId="9" fillId="3" borderId="6" xfId="33" applyFont="1" applyFill="1" applyBorder="1" applyAlignment="1">
      <alignment horizontal="center" vertical="center" wrapText="1"/>
    </xf>
    <xf numFmtId="0" fontId="9" fillId="3" borderId="12" xfId="33" applyFont="1" applyFill="1" applyBorder="1" applyAlignment="1">
      <alignment horizontal="center" vertical="center" wrapText="1"/>
    </xf>
    <xf numFmtId="0" fontId="9" fillId="3" borderId="15" xfId="33" applyFont="1" applyFill="1" applyBorder="1" applyAlignment="1">
      <alignment horizontal="center" vertical="center" wrapText="1"/>
    </xf>
    <xf numFmtId="0" fontId="9" fillId="3" borderId="3" xfId="33" applyFont="1" applyFill="1" applyBorder="1" applyAlignment="1">
      <alignment horizontal="center" vertical="center" wrapText="1"/>
    </xf>
    <xf numFmtId="0" fontId="9" fillId="3" borderId="22" xfId="33" applyFont="1" applyFill="1" applyBorder="1" applyAlignment="1">
      <alignment horizontal="center" vertical="center" wrapText="1"/>
    </xf>
    <xf numFmtId="0" fontId="9" fillId="3" borderId="24" xfId="33" applyFont="1" applyFill="1" applyBorder="1" applyAlignment="1">
      <alignment horizontal="center" vertical="center" wrapText="1"/>
    </xf>
    <xf numFmtId="0" fontId="6" fillId="4" borderId="6" xfId="33" applyFont="1" applyFill="1" applyBorder="1" applyAlignment="1">
      <alignment horizontal="center" vertical="center" wrapText="1"/>
    </xf>
    <xf numFmtId="0" fontId="6" fillId="4" borderId="15" xfId="33" applyFont="1" applyFill="1" applyBorder="1" applyAlignment="1">
      <alignment horizontal="center" vertical="center" wrapText="1"/>
    </xf>
    <xf numFmtId="0" fontId="6" fillId="0" borderId="0" xfId="33" applyFont="1" applyAlignment="1">
      <alignment horizontal="left" wrapText="1"/>
    </xf>
    <xf numFmtId="0" fontId="9" fillId="0" borderId="0" xfId="33" applyFont="1" applyAlignment="1">
      <alignment horizontal="left" vertical="center" wrapText="1"/>
    </xf>
    <xf numFmtId="0" fontId="9" fillId="0" borderId="0" xfId="34" applyFont="1" applyAlignment="1">
      <alignment horizontal="left" wrapText="1"/>
    </xf>
    <xf numFmtId="0" fontId="12" fillId="0" borderId="5" xfId="34" applyFont="1" applyBorder="1" applyAlignment="1">
      <alignment horizontal="center" wrapText="1"/>
    </xf>
    <xf numFmtId="0" fontId="6" fillId="2" borderId="6" xfId="34" applyFont="1" applyFill="1" applyBorder="1" applyAlignment="1">
      <alignment horizontal="center" vertical="center" wrapText="1"/>
    </xf>
    <xf numFmtId="0" fontId="6" fillId="2" borderId="12" xfId="34" applyFont="1" applyFill="1" applyBorder="1" applyAlignment="1">
      <alignment horizontal="center" vertical="center" wrapText="1"/>
    </xf>
    <xf numFmtId="0" fontId="6" fillId="2" borderId="15" xfId="34" applyFont="1" applyFill="1" applyBorder="1" applyAlignment="1">
      <alignment horizontal="center" vertical="center" wrapText="1"/>
    </xf>
    <xf numFmtId="0" fontId="6" fillId="2" borderId="3" xfId="34" applyFont="1" applyFill="1" applyBorder="1" applyAlignment="1">
      <alignment horizontal="center" vertical="center" wrapText="1"/>
    </xf>
    <xf numFmtId="0" fontId="6" fillId="2" borderId="4" xfId="34" applyFont="1" applyFill="1" applyBorder="1" applyAlignment="1">
      <alignment horizontal="center" vertical="center" wrapText="1"/>
    </xf>
    <xf numFmtId="0" fontId="6" fillId="2" borderId="2" xfId="34" applyFont="1" applyFill="1" applyBorder="1" applyAlignment="1">
      <alignment horizontal="center" vertical="center"/>
    </xf>
    <xf numFmtId="0" fontId="6" fillId="2" borderId="3" xfId="34" applyFont="1" applyFill="1" applyBorder="1" applyAlignment="1">
      <alignment horizontal="center" vertical="center"/>
    </xf>
    <xf numFmtId="0" fontId="6" fillId="2" borderId="4" xfId="34" applyFont="1" applyFill="1" applyBorder="1" applyAlignment="1">
      <alignment horizontal="center" vertical="center"/>
    </xf>
    <xf numFmtId="0" fontId="9" fillId="3" borderId="6" xfId="34" applyFont="1" applyFill="1" applyBorder="1" applyAlignment="1">
      <alignment horizontal="center" vertical="center" wrapText="1"/>
    </xf>
    <xf numFmtId="0" fontId="9" fillId="3" borderId="12" xfId="34" applyFont="1" applyFill="1" applyBorder="1" applyAlignment="1">
      <alignment horizontal="center" vertical="center" wrapText="1"/>
    </xf>
    <xf numFmtId="0" fontId="9" fillId="3" borderId="15" xfId="34" applyFont="1" applyFill="1" applyBorder="1" applyAlignment="1">
      <alignment horizontal="center" vertical="center" wrapText="1"/>
    </xf>
    <xf numFmtId="0" fontId="9" fillId="3" borderId="3" xfId="34" applyFont="1" applyFill="1" applyBorder="1" applyAlignment="1">
      <alignment horizontal="center" vertical="center" wrapText="1"/>
    </xf>
    <xf numFmtId="0" fontId="9" fillId="3" borderId="22" xfId="34" applyFont="1" applyFill="1" applyBorder="1" applyAlignment="1">
      <alignment horizontal="center" vertical="center" wrapText="1"/>
    </xf>
    <xf numFmtId="0" fontId="9" fillId="3" borderId="24" xfId="34" applyFont="1" applyFill="1" applyBorder="1" applyAlignment="1">
      <alignment horizontal="center" vertical="center" wrapText="1"/>
    </xf>
    <xf numFmtId="0" fontId="6" fillId="4" borderId="6" xfId="34" applyFont="1" applyFill="1" applyBorder="1" applyAlignment="1">
      <alignment horizontal="center" vertical="center" wrapText="1"/>
    </xf>
    <xf numFmtId="0" fontId="6" fillId="4" borderId="15" xfId="34" applyFont="1" applyFill="1" applyBorder="1" applyAlignment="1">
      <alignment horizontal="center" vertical="center" wrapText="1"/>
    </xf>
    <xf numFmtId="0" fontId="6" fillId="0" borderId="0" xfId="34" applyFont="1" applyAlignment="1">
      <alignment horizontal="left" wrapText="1"/>
    </xf>
    <xf numFmtId="0" fontId="9" fillId="0" borderId="0" xfId="34" applyFont="1" applyAlignment="1">
      <alignment horizontal="left" vertical="center" wrapText="1"/>
    </xf>
    <xf numFmtId="0" fontId="20" fillId="0" borderId="0" xfId="0" applyFont="1" applyAlignment="1">
      <alignment horizontal="center" wrapText="1"/>
    </xf>
  </cellXfs>
  <cellStyles count="35">
    <cellStyle name="____page" xfId="5" xr:uid="{D3F82AFB-535A-4A04-844A-BB0F7AC81410}"/>
    <cellStyle name="___col1" xfId="13" xr:uid="{BC0D74C0-1654-499C-9B07-B8DC5F488505}"/>
    <cellStyle name="___col2" xfId="8" xr:uid="{250A321F-0FAA-4B3B-8AC5-6B2F1A1FEE83}"/>
    <cellStyle name="___col3" xfId="6" xr:uid="{AAD2A9E5-E32C-4EA1-B869-7B1D34F44870}"/>
    <cellStyle name="___page" xfId="3" xr:uid="{5530136A-211C-411E-AE4E-FE13B85F3C64}"/>
    <cellStyle name="___row1" xfId="14" xr:uid="{B804A077-1E99-47CE-BD00-2E123EAE0E26}"/>
    <cellStyle name="___row2" xfId="15" xr:uid="{BD872C45-8434-490A-81F5-690060361FE8}"/>
    <cellStyle name="___row3" xfId="16" xr:uid="{95CFF874-F7A2-48D3-BCDF-7DBED5305A3E}"/>
    <cellStyle name="__col1" xfId="17" xr:uid="{8D7070D8-29EB-47E1-856F-D5F7F3563148}"/>
    <cellStyle name="__col2" xfId="9" xr:uid="{021C4DE7-2715-4019-ADEA-7C7727B567DE}"/>
    <cellStyle name="__col3" xfId="7" xr:uid="{28B91627-5D6E-4B07-A700-FD34651E364B}"/>
    <cellStyle name="__page" xfId="1" xr:uid="{75AE9515-2046-413C-AE32-BBFCF54B8862}"/>
    <cellStyle name="__row1" xfId="18" xr:uid="{2347DCD9-5563-469E-8071-7CB6F7BAF4A5}"/>
    <cellStyle name="__row2" xfId="19" xr:uid="{15032A0B-8EB8-4009-92DC-5736C7E90549}"/>
    <cellStyle name="__row3" xfId="20" xr:uid="{C06F92DD-93EB-410E-9682-EEDD6266AEF6}"/>
    <cellStyle name="_col1" xfId="10" xr:uid="{CE30A2AD-2497-40D7-9515-72A9EB1B4F4B}"/>
    <cellStyle name="_col2" xfId="21" xr:uid="{D149E0B5-3A88-49C1-9052-763CE589CB8C}"/>
    <cellStyle name="_col3" xfId="22" xr:uid="{06E30E31-03A4-4BF2-9EBB-30497D686546}"/>
    <cellStyle name="_data" xfId="12" xr:uid="{2127FB15-57E1-4946-90B4-A9B3243FDD92}"/>
    <cellStyle name="_freeze" xfId="23" xr:uid="{9031D016-AD78-46D9-A4D5-3B054DD8EA73}"/>
    <cellStyle name="_page" xfId="4" xr:uid="{60E9EA1C-5E7C-4FC7-92EE-CBBF32A49DB0}"/>
    <cellStyle name="_row1" xfId="11" xr:uid="{F391BF18-357D-453B-B090-4296E83B7EE0}"/>
    <cellStyle name="_row2" xfId="24" xr:uid="{D9E43DB1-F1D3-4F63-88BD-FFDCF91AA032}"/>
    <cellStyle name="_row3" xfId="25" xr:uid="{FECD078D-7E81-4FBB-A013-22467DD4C098}"/>
    <cellStyle name="Comma 2" xfId="29" xr:uid="{E886BFDC-97FE-4CDD-BC17-5A07A984D2FC}"/>
    <cellStyle name="Normal" xfId="0" builtinId="0" customBuiltin="1"/>
    <cellStyle name="Normal 2" xfId="26" xr:uid="{E7F5B746-155D-443D-B81A-5AF5D508EFCC}"/>
    <cellStyle name="Normal 3" xfId="2" xr:uid="{85184ABF-09EE-421B-B2F0-46ED3944E2B6}"/>
    <cellStyle name="Normal 3 2" xfId="27" xr:uid="{B29472F5-0BD7-496C-86AF-B60168D06DB9}"/>
    <cellStyle name="Normal 4" xfId="28" xr:uid="{D2AF7556-D573-4C75-87E9-0DA8089957C6}"/>
    <cellStyle name="Normal 5" xfId="30" xr:uid="{0AB692E7-E497-41EB-8134-93C26D67C56A}"/>
    <cellStyle name="Normal 6" xfId="31" xr:uid="{994640E1-7C46-4316-86F1-0F9D2A0B9E26}"/>
    <cellStyle name="Normal 7" xfId="32" xr:uid="{3363000B-930B-49B6-8E59-EE62A53FE3F4}"/>
    <cellStyle name="Normal 8" xfId="33" xr:uid="{B74FA08A-F216-427B-BF0B-DD92E606A56B}"/>
    <cellStyle name="Normal 9" xfId="34" xr:uid="{9DD17BBE-94FA-4A29-BBEA-0C0E2C7F92F5}"/>
  </cellStyles>
  <dxfs count="12">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alignment wrapText="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pivotCacheDefinition" Target="pivotCache/pivotCacheDefinition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theme" Target="theme/theme1.xml"/><Relationship Id="rId27"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1_gads_zaud.komp/Pils&#275;tas_MK_protokoll&#275;mums_Covid_19/MK%20Protokoll&#275;muma%20izpilde%202021_atskaites/R&#299;ga/17082021-Pils&#275;tu_parvad_protokollemuma_izpilde_maijs_labot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1_gads_zaud.komp/Pils&#275;tas_MK_protokoll&#275;mums_Covid_19/MK%20Protokoll&#275;muma%20izpilde%202021_atskaites/R&#299;ga/Copy%20of%20Pils&#275;tu_parvad_protokollemuma_izpilde_j&#363;nij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021_gads_zaud.komp/Pils&#275;tas_MK_protokoll&#275;mums_Covid_19/MK%20Protokoll&#275;muma%20izpilde%202021_atskaites/R&#299;ga/R&#299;ga_Pils&#275;tu_parvad_protokollemuma_izpilde_j&#363;lij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021_gads_zaud.komp/Pils&#275;tas_MK_protokoll&#275;mums_Covid_19/MK%20Protokoll&#275;muma%20izpilde%202021_atskaites/R&#299;ga/Pils&#275;tu_parvad_protokollemuma_izpilde_august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021_gads_zaud.komp/Pils&#275;tas_MK_protokoll&#275;mums_Covid_19/MK%20Protokoll&#275;muma%20izpilde%202021_atskaites/R&#299;ga/R&#299;ga_septembris_2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Ilze.pence\AppData\Local\Microsoft\Windows\INetCache\Content.Outlook\5QPLWJ5P\R&#299;ga_oktobris_2021%20(002).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2021_gads_zaud.komp/Pils&#275;tas_MK_protokoll&#275;mums_Covid_19/MK%20Protokoll&#275;muma%20izpilde%202021_atskaites/R&#299;ga/R&#299;ga_novembris_202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2021_gads_zaud.komp/Pils&#275;tas_MK_protokoll&#275;mums_Covid_19/MK%20Protokoll&#275;muma%20izpilde%202021_atskaites/R&#299;ga/R&#299;ga_decembris_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js"/>
      <sheetName val="BMA"/>
      <sheetName val="RS_maijs"/>
    </sheetNames>
    <sheetDataSet>
      <sheetData sheetId="0"/>
      <sheetData sheetId="1"/>
      <sheetData sheetId="2">
        <row r="15">
          <cell r="F15">
            <v>3.1</v>
          </cell>
          <cell r="G15">
            <v>10.15</v>
          </cell>
          <cell r="H15">
            <v>4.3099999999999996</v>
          </cell>
        </row>
        <row r="21">
          <cell r="F21">
            <v>1843</v>
          </cell>
          <cell r="G21">
            <v>663</v>
          </cell>
          <cell r="H21">
            <v>576</v>
          </cell>
        </row>
        <row r="22">
          <cell r="F22">
            <v>363</v>
          </cell>
          <cell r="G22">
            <v>497</v>
          </cell>
          <cell r="H22">
            <v>418</v>
          </cell>
        </row>
        <row r="23">
          <cell r="F23">
            <v>33</v>
          </cell>
          <cell r="G23">
            <v>5</v>
          </cell>
          <cell r="H23">
            <v>69</v>
          </cell>
        </row>
        <row r="24">
          <cell r="F24"/>
          <cell r="G24"/>
          <cell r="H24"/>
        </row>
        <row r="25">
          <cell r="F25">
            <v>22</v>
          </cell>
          <cell r="G25">
            <v>5</v>
          </cell>
          <cell r="H25">
            <v>28</v>
          </cell>
        </row>
        <row r="26">
          <cell r="F26"/>
          <cell r="G26">
            <v>6</v>
          </cell>
          <cell r="H26">
            <v>378</v>
          </cell>
        </row>
        <row r="27">
          <cell r="F27">
            <v>3032</v>
          </cell>
          <cell r="G27">
            <v>1179</v>
          </cell>
          <cell r="H27">
            <v>1743</v>
          </cell>
        </row>
        <row r="28">
          <cell r="F28">
            <v>2563</v>
          </cell>
          <cell r="G28">
            <v>921</v>
          </cell>
          <cell r="H28">
            <v>792</v>
          </cell>
        </row>
        <row r="29">
          <cell r="F29">
            <v>271</v>
          </cell>
          <cell r="G29">
            <v>161</v>
          </cell>
          <cell r="H29">
            <v>357</v>
          </cell>
        </row>
        <row r="30">
          <cell r="F30">
            <v>67</v>
          </cell>
          <cell r="G30">
            <v>26</v>
          </cell>
          <cell r="H30">
            <v>110</v>
          </cell>
        </row>
        <row r="31">
          <cell r="F31"/>
          <cell r="G31"/>
          <cell r="H31"/>
        </row>
        <row r="32">
          <cell r="F32">
            <v>131</v>
          </cell>
          <cell r="G32">
            <v>66</v>
          </cell>
          <cell r="H32">
            <v>185</v>
          </cell>
        </row>
        <row r="33">
          <cell r="F33"/>
          <cell r="G33">
            <v>5</v>
          </cell>
          <cell r="H33">
            <v>299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ūnijs"/>
      <sheetName val="RS_jūnijs"/>
    </sheetNames>
    <sheetDataSet>
      <sheetData sheetId="0"/>
      <sheetData sheetId="1">
        <row r="4">
          <cell r="F4">
            <v>984673.98947056069</v>
          </cell>
          <cell r="G4">
            <v>436655.50062658632</v>
          </cell>
          <cell r="H4">
            <v>657666.21991340164</v>
          </cell>
        </row>
        <row r="6">
          <cell r="F6">
            <v>1591871.15</v>
          </cell>
          <cell r="G6">
            <v>825796.73865490127</v>
          </cell>
          <cell r="H6">
            <v>909293.77380156342</v>
          </cell>
        </row>
        <row r="15">
          <cell r="F15">
            <v>3.42</v>
          </cell>
          <cell r="G15">
            <v>11.08</v>
          </cell>
          <cell r="H15">
            <v>4.6500000000000004</v>
          </cell>
        </row>
        <row r="21">
          <cell r="F21">
            <v>2117</v>
          </cell>
          <cell r="G21">
            <v>578</v>
          </cell>
          <cell r="H21">
            <v>536</v>
          </cell>
        </row>
        <row r="22">
          <cell r="F22">
            <v>416</v>
          </cell>
          <cell r="G22">
            <v>614</v>
          </cell>
          <cell r="H22">
            <v>407</v>
          </cell>
        </row>
        <row r="23">
          <cell r="F23">
            <v>52</v>
          </cell>
          <cell r="G23">
            <v>7</v>
          </cell>
          <cell r="H23">
            <v>39</v>
          </cell>
        </row>
        <row r="24">
          <cell r="F24"/>
          <cell r="G24"/>
          <cell r="H24"/>
        </row>
        <row r="25">
          <cell r="F25">
            <v>22</v>
          </cell>
          <cell r="G25">
            <v>14</v>
          </cell>
          <cell r="H25">
            <v>35</v>
          </cell>
        </row>
        <row r="26">
          <cell r="F26"/>
          <cell r="G26">
            <v>77</v>
          </cell>
          <cell r="H26">
            <v>18</v>
          </cell>
        </row>
        <row r="27">
          <cell r="F27">
            <v>3406</v>
          </cell>
          <cell r="G27">
            <v>1577</v>
          </cell>
          <cell r="H27">
            <v>1361</v>
          </cell>
        </row>
        <row r="28">
          <cell r="F28">
            <v>2912</v>
          </cell>
          <cell r="G28">
            <v>802</v>
          </cell>
          <cell r="H28">
            <v>738</v>
          </cell>
        </row>
        <row r="29">
          <cell r="F29">
            <v>197</v>
          </cell>
          <cell r="G29">
            <v>502</v>
          </cell>
          <cell r="H29">
            <v>245</v>
          </cell>
        </row>
        <row r="30">
          <cell r="F30">
            <v>86</v>
          </cell>
          <cell r="G30">
            <v>35</v>
          </cell>
          <cell r="H30">
            <v>95</v>
          </cell>
        </row>
        <row r="31">
          <cell r="F31"/>
          <cell r="G31"/>
          <cell r="H31"/>
        </row>
        <row r="32">
          <cell r="F32">
            <v>211</v>
          </cell>
          <cell r="G32">
            <v>182</v>
          </cell>
          <cell r="H32">
            <v>269</v>
          </cell>
        </row>
        <row r="33">
          <cell r="F33"/>
          <cell r="G33">
            <v>56</v>
          </cell>
          <cell r="H33">
            <v>14</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ūlijs"/>
      <sheetName val="RS_jūlijs"/>
    </sheetNames>
    <sheetDataSet>
      <sheetData sheetId="0" refreshError="1"/>
      <sheetData sheetId="1">
        <row r="4">
          <cell r="F4">
            <v>1070957.76</v>
          </cell>
          <cell r="G4">
            <v>489957.7</v>
          </cell>
          <cell r="H4">
            <v>716922.86</v>
          </cell>
        </row>
        <row r="6">
          <cell r="F6">
            <v>1739867.94</v>
          </cell>
          <cell r="G6">
            <v>906181.22</v>
          </cell>
          <cell r="H6">
            <v>978675.72</v>
          </cell>
        </row>
        <row r="15">
          <cell r="F15">
            <v>3.23</v>
          </cell>
          <cell r="G15">
            <v>9.66</v>
          </cell>
          <cell r="H15">
            <v>4.22</v>
          </cell>
        </row>
        <row r="21">
          <cell r="F21">
            <v>1368.7447999999999</v>
          </cell>
          <cell r="G21">
            <v>482.67140000000001</v>
          </cell>
          <cell r="H21">
            <v>373.0838</v>
          </cell>
        </row>
        <row r="22">
          <cell r="F22">
            <v>482.192318</v>
          </cell>
          <cell r="G22">
            <v>974.04634899999996</v>
          </cell>
          <cell r="H22">
            <v>432.551333</v>
          </cell>
        </row>
        <row r="23">
          <cell r="F23">
            <v>7</v>
          </cell>
          <cell r="G23">
            <v>2</v>
          </cell>
          <cell r="H23">
            <v>5</v>
          </cell>
        </row>
        <row r="24">
          <cell r="F24">
            <v>22.9114</v>
          </cell>
          <cell r="G24">
            <v>6.7926999999999991</v>
          </cell>
          <cell r="H24">
            <v>28.2959</v>
          </cell>
        </row>
        <row r="26">
          <cell r="F26">
            <v>34.073</v>
          </cell>
          <cell r="G26">
            <v>84.141499999999994</v>
          </cell>
          <cell r="H26">
            <v>365.78550000000001</v>
          </cell>
        </row>
        <row r="27">
          <cell r="F27">
            <v>2459.2116979311995</v>
          </cell>
          <cell r="G27">
            <v>1431.5573948616</v>
          </cell>
          <cell r="H27">
            <v>1378.3602432071998</v>
          </cell>
        </row>
        <row r="28">
          <cell r="F28">
            <v>1941.0066719999998</v>
          </cell>
          <cell r="G28">
            <v>699.64209600000004</v>
          </cell>
          <cell r="H28">
            <v>544.32123200000001</v>
          </cell>
        </row>
        <row r="29">
          <cell r="F29">
            <v>333.61361793120005</v>
          </cell>
          <cell r="G29">
            <v>552.97015486160001</v>
          </cell>
          <cell r="H29">
            <v>245.46556320719998</v>
          </cell>
        </row>
        <row r="30">
          <cell r="F30">
            <v>17.920000000000002</v>
          </cell>
          <cell r="G30">
            <v>13.6</v>
          </cell>
          <cell r="H30">
            <v>7.9</v>
          </cell>
        </row>
        <row r="31">
          <cell r="F31">
            <v>146.04938000000001</v>
          </cell>
          <cell r="G31">
            <v>106.38759</v>
          </cell>
          <cell r="H31">
            <v>316.41303000000005</v>
          </cell>
        </row>
        <row r="33">
          <cell r="F33">
            <v>20.622027999999997</v>
          </cell>
          <cell r="G33">
            <v>58.957553999999995</v>
          </cell>
          <cell r="H33">
            <v>264.26041799999996</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gusts"/>
      <sheetName val="RS_augusts"/>
    </sheetNames>
    <sheetDataSet>
      <sheetData sheetId="0"/>
      <sheetData sheetId="1">
        <row r="4">
          <cell r="F4">
            <v>1204489.93</v>
          </cell>
          <cell r="G4">
            <v>562285.79</v>
          </cell>
          <cell r="H4">
            <v>765994.69</v>
          </cell>
        </row>
        <row r="6">
          <cell r="F6">
            <v>1724002.1</v>
          </cell>
          <cell r="G6">
            <v>897917.76</v>
          </cell>
          <cell r="H6">
            <v>969751.18</v>
          </cell>
        </row>
        <row r="15">
          <cell r="F15">
            <v>3.165</v>
          </cell>
          <cell r="G15">
            <v>12.157999999999999</v>
          </cell>
          <cell r="H15">
            <v>4.601</v>
          </cell>
        </row>
        <row r="24">
          <cell r="H24">
            <v>0</v>
          </cell>
        </row>
        <row r="25">
          <cell r="F25">
            <v>220.24</v>
          </cell>
          <cell r="G25">
            <v>322.76</v>
          </cell>
          <cell r="H25">
            <v>0</v>
          </cell>
        </row>
        <row r="31">
          <cell r="F31">
            <v>0</v>
          </cell>
          <cell r="G31">
            <v>0</v>
          </cell>
          <cell r="H31">
            <v>0</v>
          </cell>
        </row>
        <row r="32">
          <cell r="F32">
            <v>0</v>
          </cell>
          <cell r="G32">
            <v>0</v>
          </cell>
          <cell r="H32">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ptembris"/>
      <sheetName val="RS_septembris"/>
    </sheetNames>
    <sheetDataSet>
      <sheetData sheetId="0"/>
      <sheetData sheetId="1">
        <row r="4">
          <cell r="F4">
            <v>1206906.18667619</v>
          </cell>
          <cell r="G4">
            <v>581192.73015817604</v>
          </cell>
          <cell r="H4">
            <v>787481.995504905</v>
          </cell>
        </row>
        <row r="6">
          <cell r="F6">
            <v>1769351.2155879287</v>
          </cell>
          <cell r="G6">
            <v>738827.86</v>
          </cell>
          <cell r="H6">
            <v>1208482.8700000001</v>
          </cell>
        </row>
        <row r="15">
          <cell r="F15">
            <v>3.15</v>
          </cell>
          <cell r="G15">
            <v>6.4</v>
          </cell>
          <cell r="H15">
            <v>4.33</v>
          </cell>
        </row>
        <row r="21">
          <cell r="F21">
            <v>1901</v>
          </cell>
          <cell r="G21">
            <v>300</v>
          </cell>
          <cell r="H21">
            <v>374</v>
          </cell>
        </row>
        <row r="22">
          <cell r="F22">
            <v>1154</v>
          </cell>
          <cell r="G22">
            <v>969</v>
          </cell>
          <cell r="H22">
            <v>763</v>
          </cell>
        </row>
        <row r="23">
          <cell r="F23">
            <v>3</v>
          </cell>
          <cell r="G23">
            <v>5</v>
          </cell>
          <cell r="H23">
            <v>2</v>
          </cell>
        </row>
        <row r="24">
          <cell r="F24"/>
          <cell r="G24"/>
          <cell r="H24"/>
        </row>
        <row r="25">
          <cell r="F25"/>
          <cell r="G25"/>
          <cell r="H25"/>
        </row>
        <row r="26">
          <cell r="F26">
            <v>208</v>
          </cell>
          <cell r="G26">
            <v>159</v>
          </cell>
          <cell r="H26">
            <v>118</v>
          </cell>
        </row>
        <row r="27">
          <cell r="F27">
            <v>3304</v>
          </cell>
          <cell r="G27">
            <v>1052</v>
          </cell>
          <cell r="H27">
            <v>974</v>
          </cell>
        </row>
        <row r="28">
          <cell r="F28">
            <v>2614</v>
          </cell>
          <cell r="G28">
            <v>464</v>
          </cell>
          <cell r="H28">
            <v>512</v>
          </cell>
        </row>
        <row r="29">
          <cell r="F29">
            <v>376</v>
          </cell>
          <cell r="G29">
            <v>391</v>
          </cell>
          <cell r="H29">
            <v>245</v>
          </cell>
        </row>
        <row r="30">
          <cell r="F30">
            <v>8</v>
          </cell>
          <cell r="G30">
            <v>34</v>
          </cell>
          <cell r="H30">
            <v>3</v>
          </cell>
        </row>
        <row r="31">
          <cell r="F31"/>
          <cell r="G31"/>
          <cell r="H31"/>
        </row>
        <row r="32">
          <cell r="F32"/>
          <cell r="G32"/>
          <cell r="H32"/>
        </row>
        <row r="33">
          <cell r="F33">
            <v>306</v>
          </cell>
          <cell r="G33">
            <v>163</v>
          </cell>
          <cell r="H33">
            <v>214</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ktobris"/>
      <sheetName val="RS_oktobris"/>
    </sheetNames>
    <sheetDataSet>
      <sheetData sheetId="0" refreshError="1"/>
      <sheetData sheetId="1">
        <row r="4">
          <cell r="F4">
            <v>1359763.1091371842</v>
          </cell>
          <cell r="G4">
            <v>598423.12102250697</v>
          </cell>
          <cell r="H4">
            <v>858590.04381587112</v>
          </cell>
        </row>
        <row r="6">
          <cell r="F6">
            <v>1837090.5143720754</v>
          </cell>
          <cell r="G6">
            <v>956810.39</v>
          </cell>
          <cell r="H6">
            <v>1085069.21</v>
          </cell>
        </row>
        <row r="15">
          <cell r="F15">
            <v>2.64</v>
          </cell>
          <cell r="G15">
            <v>10.92</v>
          </cell>
          <cell r="H15">
            <v>4.4800000000000004</v>
          </cell>
        </row>
        <row r="21">
          <cell r="F21">
            <v>2454.81</v>
          </cell>
          <cell r="G21">
            <v>332.42</v>
          </cell>
          <cell r="H21">
            <v>544.63</v>
          </cell>
        </row>
        <row r="22">
          <cell r="F22">
            <v>3969.97</v>
          </cell>
          <cell r="G22">
            <v>1668.89</v>
          </cell>
          <cell r="H22">
            <v>1522.49</v>
          </cell>
        </row>
        <row r="23">
          <cell r="F23">
            <v>96</v>
          </cell>
          <cell r="G23">
            <v>92</v>
          </cell>
          <cell r="H23">
            <v>44</v>
          </cell>
        </row>
        <row r="26">
          <cell r="F26">
            <v>909.71</v>
          </cell>
          <cell r="G26">
            <v>40.159999999999997</v>
          </cell>
          <cell r="H26">
            <v>234.14</v>
          </cell>
        </row>
        <row r="27">
          <cell r="F27">
            <v>3453.29</v>
          </cell>
          <cell r="G27">
            <v>2157.67</v>
          </cell>
          <cell r="H27">
            <v>2147.4899999999998</v>
          </cell>
        </row>
        <row r="28">
          <cell r="F28">
            <v>13037.09</v>
          </cell>
          <cell r="G28">
            <v>5942.94</v>
          </cell>
          <cell r="H28">
            <v>6173.05</v>
          </cell>
        </row>
        <row r="29">
          <cell r="F29">
            <v>2791.58</v>
          </cell>
          <cell r="G29">
            <v>450.1</v>
          </cell>
          <cell r="H29">
            <v>727.65</v>
          </cell>
        </row>
        <row r="30">
          <cell r="F30">
            <v>2204.52</v>
          </cell>
          <cell r="G30">
            <v>441.9</v>
          </cell>
          <cell r="H30">
            <v>407.15</v>
          </cell>
        </row>
        <row r="31">
          <cell r="F31">
            <v>267.14</v>
          </cell>
          <cell r="G31">
            <v>268</v>
          </cell>
          <cell r="H31">
            <v>140.84</v>
          </cell>
        </row>
        <row r="34">
          <cell r="F34">
            <v>911.15000000000009</v>
          </cell>
          <cell r="G34">
            <v>203.58</v>
          </cell>
          <cell r="H34">
            <v>360.31</v>
          </cell>
        </row>
        <row r="35">
          <cell r="F35">
            <v>6862.7</v>
          </cell>
          <cell r="G35">
            <v>4579.3599999999997</v>
          </cell>
          <cell r="H35">
            <v>4537.1000000000004</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vembris"/>
      <sheetName val="RS_novembris"/>
    </sheetNames>
    <sheetDataSet>
      <sheetData sheetId="0"/>
      <sheetData sheetId="1">
        <row r="4">
          <cell r="F4">
            <v>1105336.8403009172</v>
          </cell>
          <cell r="G4">
            <v>473939.74069552496</v>
          </cell>
          <cell r="H4">
            <v>699110.30893777253</v>
          </cell>
        </row>
        <row r="6">
          <cell r="F6">
            <v>1699395.56</v>
          </cell>
          <cell r="G6">
            <v>901453.58</v>
          </cell>
          <cell r="H6">
            <v>1014217.15</v>
          </cell>
        </row>
        <row r="15">
          <cell r="F15">
            <v>3.48</v>
          </cell>
          <cell r="G15">
            <v>12.37</v>
          </cell>
          <cell r="H15">
            <v>5.14</v>
          </cell>
        </row>
        <row r="21">
          <cell r="F21">
            <v>1217.95</v>
          </cell>
          <cell r="G21">
            <v>332.56</v>
          </cell>
          <cell r="H21">
            <v>473.49</v>
          </cell>
        </row>
        <row r="22">
          <cell r="F22">
            <v>385.9</v>
          </cell>
          <cell r="G22">
            <v>395.7</v>
          </cell>
          <cell r="H22">
            <v>865.4</v>
          </cell>
        </row>
        <row r="23">
          <cell r="F23">
            <v>11</v>
          </cell>
          <cell r="G23">
            <v>6</v>
          </cell>
          <cell r="H23">
            <v>22</v>
          </cell>
        </row>
        <row r="24">
          <cell r="F24"/>
          <cell r="G24"/>
          <cell r="H24"/>
        </row>
        <row r="25">
          <cell r="F25"/>
          <cell r="G25"/>
          <cell r="H25"/>
        </row>
        <row r="26">
          <cell r="F26">
            <v>25.95</v>
          </cell>
          <cell r="G26">
            <v>89.289999999999992</v>
          </cell>
          <cell r="H26">
            <v>403.76</v>
          </cell>
        </row>
        <row r="27">
          <cell r="F27">
            <v>647.25</v>
          </cell>
          <cell r="G27">
            <v>518.01</v>
          </cell>
          <cell r="H27">
            <v>468.71</v>
          </cell>
        </row>
        <row r="29">
          <cell r="F29">
            <v>1341.22</v>
          </cell>
          <cell r="G29">
            <v>381.25</v>
          </cell>
          <cell r="H29">
            <v>494.15</v>
          </cell>
        </row>
        <row r="30">
          <cell r="F30">
            <v>120.61</v>
          </cell>
          <cell r="G30">
            <v>194.17</v>
          </cell>
          <cell r="H30">
            <v>243.45</v>
          </cell>
        </row>
        <row r="31">
          <cell r="F31">
            <v>39.82</v>
          </cell>
          <cell r="G31">
            <v>41.52</v>
          </cell>
          <cell r="H31">
            <v>73.16</v>
          </cell>
        </row>
        <row r="32">
          <cell r="F32"/>
          <cell r="G32"/>
          <cell r="H32"/>
        </row>
        <row r="33">
          <cell r="F33"/>
          <cell r="G33"/>
          <cell r="H33"/>
        </row>
        <row r="34">
          <cell r="F34">
            <v>212.73000000000002</v>
          </cell>
          <cell r="G34">
            <v>188.06</v>
          </cell>
          <cell r="H34">
            <v>422.13</v>
          </cell>
        </row>
        <row r="35">
          <cell r="F35">
            <v>3626.71</v>
          </cell>
          <cell r="G35">
            <v>2169.52</v>
          </cell>
          <cell r="H35">
            <v>2107.2600000000002</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embris"/>
      <sheetName val="RS_decembris"/>
    </sheetNames>
    <sheetDataSet>
      <sheetData sheetId="0"/>
      <sheetData sheetId="1">
        <row r="4">
          <cell r="F4">
            <v>1104346.7224015004</v>
          </cell>
          <cell r="G4">
            <v>556620.7727735152</v>
          </cell>
          <cell r="H4">
            <v>742110.38027323224</v>
          </cell>
        </row>
        <row r="6">
          <cell r="F6">
            <v>1560202.01085499</v>
          </cell>
          <cell r="G6">
            <v>826242.45376983902</v>
          </cell>
          <cell r="H6">
            <v>934067.60637603397</v>
          </cell>
        </row>
        <row r="15">
          <cell r="F15">
            <v>4.3099999999999996</v>
          </cell>
          <cell r="G15">
            <v>14.71</v>
          </cell>
          <cell r="H15">
            <v>6.46</v>
          </cell>
        </row>
        <row r="21">
          <cell r="F21">
            <v>2300</v>
          </cell>
          <cell r="G21">
            <v>238</v>
          </cell>
          <cell r="H21">
            <v>322</v>
          </cell>
        </row>
        <row r="22">
          <cell r="F22">
            <v>859</v>
          </cell>
          <cell r="G22">
            <v>660</v>
          </cell>
          <cell r="H22">
            <v>512</v>
          </cell>
        </row>
        <row r="23">
          <cell r="F23">
            <v>17</v>
          </cell>
          <cell r="G23">
            <v>3</v>
          </cell>
          <cell r="H23">
            <v>26</v>
          </cell>
        </row>
        <row r="24">
          <cell r="F24"/>
          <cell r="G24"/>
          <cell r="H24"/>
        </row>
        <row r="25">
          <cell r="F25"/>
          <cell r="G25"/>
          <cell r="H25"/>
        </row>
        <row r="26">
          <cell r="F26">
            <v>10770</v>
          </cell>
          <cell r="G26">
            <v>3849</v>
          </cell>
          <cell r="H26">
            <v>5104</v>
          </cell>
        </row>
        <row r="27">
          <cell r="F27">
            <v>26</v>
          </cell>
          <cell r="G27">
            <v>62</v>
          </cell>
          <cell r="H27">
            <v>36</v>
          </cell>
        </row>
        <row r="28">
          <cell r="F28">
            <v>21479</v>
          </cell>
          <cell r="G28">
            <v>7611</v>
          </cell>
          <cell r="H28">
            <v>11724</v>
          </cell>
        </row>
        <row r="29">
          <cell r="F29">
            <v>2109</v>
          </cell>
          <cell r="G29">
            <v>246</v>
          </cell>
          <cell r="H29">
            <v>309</v>
          </cell>
        </row>
        <row r="30">
          <cell r="F30">
            <v>81</v>
          </cell>
          <cell r="G30">
            <v>93</v>
          </cell>
          <cell r="H30">
            <v>80</v>
          </cell>
        </row>
        <row r="31">
          <cell r="F31">
            <v>58</v>
          </cell>
          <cell r="G31">
            <v>17</v>
          </cell>
          <cell r="H31">
            <v>89</v>
          </cell>
        </row>
        <row r="32">
          <cell r="F32"/>
          <cell r="G32"/>
          <cell r="H32"/>
        </row>
        <row r="33">
          <cell r="F33"/>
          <cell r="G33"/>
          <cell r="H33"/>
        </row>
        <row r="34">
          <cell r="F34">
            <v>19217</v>
          </cell>
          <cell r="G34">
            <v>7183</v>
          </cell>
          <cell r="H34">
            <v>11132</v>
          </cell>
        </row>
        <row r="35">
          <cell r="F35">
            <v>14</v>
          </cell>
          <cell r="G35">
            <v>72</v>
          </cell>
          <cell r="H35">
            <v>114</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lze Pence" refreshedDate="44629.418135879627" createdVersion="7" refreshedVersion="7" minRefreshableVersion="3" recordCount="1112" xr:uid="{0757723E-1D0A-4868-AD35-7BF79DB5579A}">
  <cacheSource type="worksheet">
    <worksheetSource ref="B5:G1117" sheet="PIVOT"/>
  </cacheSource>
  <cacheFields count="6">
    <cacheField name="Rādītājs" numFmtId="0">
      <sharedItems count="66">
        <s v="1. Faktiskie izdevumi, kas radušies saistībā ar reisu atcelšanu vai papild reisu nodrošināšanu - KOPSUMMA ((N - P) x Izm)"/>
        <s v="Iesaistīto transportlīdzekļu vienības "/>
        <s v="(S) Plānotais reisu skaits"/>
        <s v="(R) Faktiskais reisu skaits (S + RP-RA) "/>
        <s v="to starpā papildu reisi (RP)"/>
        <s v="to starpā atceltie reisi (RA)"/>
        <s v="(P) Plānotais nobraukums "/>
        <s v="(N) Faktiskais nobraukums (P + NP-NA)"/>
        <s v="to starpā papildu reisos veiktais nobraukums (NP)"/>
        <s v="to starpā atcelto reisu nobraukums (NA)"/>
        <s v="(Izm) 1 km pašizmaksa "/>
        <s v="2. Kopējie izdevumi par Covid-19 infekcijas ierobežošanas pasākumiem - KOPSUMMA (1 vienības cenas reizinājums ar preču/pakalpojumu skaitu; summa ( K x Z))"/>
        <s v="(Z) Pakalpojumi, pasākumi un materiāli Covid-19 pandēmijas ierobežošanai "/>
        <s v="Dezinfekcijas līdzekļi"/>
        <s v="Sejas maskas"/>
        <s v="Sociālā distancēšanās sabiedriskā transportā "/>
        <s v="Transportlīdzekļu dezinfekcija"/>
        <s v="Transportlīdzekļu papildu mazgāšana"/>
        <s v="Mitrās salvetes "/>
        <s v="(K) Faktiskās izmaksas Covid-19 pandēmijas ierobežošanai, t.sk. "/>
        <s v="Transportlīdzekļu papildu mazgāšana, to starpā darba spēka izmaksas"/>
        <s v="3. Kopējā ietekme uz ieņēmumu apgrozījumu - KOPSUMMA ((C/D-A/N) x N)"/>
        <s v="(A) No pasažieriem, t.sk., personām, kurām noteikti pašvaldības noteiktie braukšanas maksas atvieglojumi, saņemtie ieņēmumi par sniegto sabiedriskā transporta pakalpojumu - 09.03.2021.-31.03.2021."/>
        <s v="(N) Faktiskais nobraukums - 09.03.2021.-31.03.2021."/>
        <s v="(C) No pasažieriem, t.sk., personām, kurām noteikti pašvaldības noteiktie braukšanas maksas atvieglojumi, saņemtie ieņēmumi par sniegto sabiedriskā transporta pakalpojumu - 09.03.2019.-31.03.2019."/>
        <s v="(D) Faktiskais nobraukums - 09.03.2019.-31.03.2019."/>
        <s v="Citi izdevumi (norādīt kādi)"/>
        <s v="Transportlīdzekļu dezinfekcija, to starpā darba spēka izmaksas"/>
        <s v="(A) No pasažieriem, t.sk., personām, kurām noteikti pašvaldības noteiktie braukšanas maksas atvieglojumi, saņemtie ieņēmumi par sniegto sabiedriskā transporta pakalpojumu - 01.04.2021.-30.04.2021."/>
        <s v="(N) Faktiskais nobraukums - 01.04.2021.-30.04.2021."/>
        <s v="(C) No pasažieriem, t.sk., personām, kurām noteikti pašvaldības noteiktie braukšanas maksas atvieglojumi, saņemtie ieņēmumi par sniegto sabiedriskā transporta pakalpojumu - 01.04.2019.-30.04.2019."/>
        <s v="(D) Faktiskais nobraukums - 01.04.2019.-30.04.2019."/>
        <s v="(A) No pasažieriem, t.sk., personām, kurām noteikti pašvaldības noteiktie braukšanas maksas atvieglojumi, saņemtie ieņēmumi par sniegto sabiedriskā transporta pakalpojumu - 01.05.2021.-31.05.2021."/>
        <s v="(N) Faktiskais nobraukums - 01.05.2021.-31.05.2021."/>
        <s v="(C) No pasažieriem, t.sk., personām, kurām noteikti pašvaldības noteiktie braukšanas maksas atvieglojumi, saņemtie ieņēmumi par sniegto sabiedriskā transporta pakalpojumu - 01.05.2019.-31.05.2019."/>
        <s v="(D) Faktiskais nobraukums - 01.05.2019.-31.05.2019."/>
        <s v="(A) No pasažieriem, t.sk., personām, kurām noteikti pašvaldības noteiktie braukšanas maksas atvieglojumi, saņemtie ieņēmumi par sniegto sabiedriskā transporta pakalpojumu - 01.06.2021.-30.06.2021."/>
        <s v="(N) Faktiskais nobraukums - 01.06.2021.-30.06.2021."/>
        <s v="(C) No pasažieriem, t.sk., personām, kurām noteikti pašvaldības noteiktie braukšanas maksas atvieglojumi, saņemtie ieņēmumi par sniegto sabiedriskā transporta pakalpojumu - 01.06.2019.-30.06.2019."/>
        <s v="(D) Faktiskais nobraukums - 01.06.2019.-30.06.2019."/>
        <s v="(A) No pasažieriem, t.sk., personām, kurām noteikti pašvaldības noteiktie braukšanas maksas atvieglojumi, saņemtie ieņēmumi par sniegto sabiedriskā transporta pakalpojumu - 01.07.2021.-31.07.2021."/>
        <s v="(N) Faktiskais nobraukums - 01.07.2021.-31.07.2021."/>
        <s v="(C) No pasažieriem, t.sk., personām, kurām noteikti pašvaldības noteiktie braukšanas maksas atvieglojumi, saņemtie ieņēmumi par sniegto sabiedriskā transporta pakalpojumu - 01.07.2019.-31.07.2019."/>
        <s v="(D) Faktiskais nobraukums - 01.07.2019.-31.07.2019."/>
        <s v="(A) No pasažieriem, t.sk., personām, kurām noteikti pašvaldības noteiktie braukšanas maksas atvieglojumi, saņemtie ieņēmumi par sniegto sabiedriskā transporta pakalpojumu - 01.08.2021.-31.08.2021."/>
        <s v="(N) Faktiskais nobraukums - 01.08.2021.-31.08.2021."/>
        <s v="(C) No pasažieriem, t.sk., personām, kurām noteikti pašvaldības noteiktie braukšanas maksas atvieglojumi, saņemtie ieņēmumi par sniegto sabiedriskā transporta pakalpojumu - 01.08.2019.-31.08.2019."/>
        <s v="(D) Faktiskais nobraukums - 01.08.2019.-31.08.2019."/>
        <s v="(A) No pasažieriem, t.sk., personām, kurām noteikti pašvaldības noteiktie braukšanas maksas atvieglojumi, saņemtie ieņēmumi par sniegto sabiedriskā transporta pakalpojumu - 01.09.2021.-30.09.2021."/>
        <s v="(N) Faktiskais nobraukums - 01.09.2021.-30.09.2021."/>
        <s v="(C) No pasažieriem, t.sk., personām, kurām noteikti pašvaldības noteiktie braukšanas maksas atvieglojumi, saņemtie ieņēmumi par sniegto sabiedriskā transporta pakalpojumu - 01.09.2019.-30.09.2019."/>
        <s v="(D) Faktiskais nobraukums - 01.09.2019.-30.09.2019."/>
        <s v="SARS-Cov-2 (Covid-19) vīrusa antigēna testeris (siekalu)"/>
        <s v="Citi "/>
        <s v="(A) No pasažieriem, t.sk., personām, kurām noteikti pašvaldības noteiktie braukšanas maksas atvieglojumi, saņemtie ieņēmumi par sniegto sabiedriskā transporta pakalpojumu - 01.10.2021.-31.10.2021."/>
        <s v="(N) Faktiskais nobraukums - 01.10.2021.-31.10.2021."/>
        <s v="(C) No pasažieriem, t.sk., personām, kurām noteikti pašvaldības noteiktie braukšanas maksas atvieglojumi, saņemtie ieņēmumi par sniegto sabiedriskā transporta pakalpojumu - 01.10.2019.-31.10.2019."/>
        <s v="(D) Faktiskais nobraukums - 01.10.2019.-31.10.2019."/>
        <s v="(A) No pasažieriem, t.sk., personām, kurām noteikti pašvaldības noteiktie braukšanas maksas atvieglojumi, saņemtie ieņēmumi par sniegto sabiedriskā transporta pakalpojumu - 01.11.2021.-30.11.2021."/>
        <s v="(N) Faktiskais nobraukums - 01.11.2021.-30.11.2021."/>
        <s v="(C) No pasažieriem, t.sk., personām, kurām noteikti pašvaldības noteiktie braukšanas maksas atvieglojumi, saņemtie ieņēmumi par sniegto sabiedriskā transporta pakalpojumu - 01.11.2019.-30.11.2019."/>
        <s v="(D) Faktiskais nobraukums - 01.11.2019.-30.11.2019."/>
        <s v="(A) No pasažieriem, t.sk., personām, kurām noteikti pašvaldības noteiktie braukšanas maksas atvieglojumi, saņemtie ieņēmumi par sniegto sabiedriskā transporta pakalpojumu - 01.12.2021.-31.12.2021."/>
        <s v="(N) Faktiskais nobraukums - 01.12.2021.-31.12.2021."/>
        <s v="(C) No pasažieriem, t.sk., personām, kurām noteikti pašvaldības noteiktie braukšanas maksas atvieglojumi, saņemtie ieņēmumi par sniegto sabiedriskā transporta pakalpojumu - 01.12.2019.-31.12.2019."/>
        <s v="(D) Faktiskais nobraukums - 01.12.2019.-31.12.2019."/>
      </sharedItems>
    </cacheField>
    <cacheField name="Vienības " numFmtId="0">
      <sharedItems containsBlank="1"/>
    </cacheField>
    <cacheField name="Vērtība" numFmtId="4">
      <sharedItems containsString="0" containsBlank="1" containsNumber="1" minValue="-1228893.0545800002" maxValue="2058907.3080000007"/>
    </cacheField>
    <cacheField name="Pārvadājumu veids" numFmtId="0">
      <sharedItems count="4">
        <s v="Autobuss"/>
        <s v="Minibuss"/>
        <s v="Tramvajs"/>
        <s v="Trolejbuss"/>
      </sharedItems>
    </cacheField>
    <cacheField name="Pilsēta" numFmtId="0">
      <sharedItems/>
    </cacheField>
    <cacheField name="Periods " numFmtId="0">
      <sharedItems count="10">
        <s v="09.03.2021.- 31.03.2021."/>
        <s v="Aprīlis"/>
        <s v="Maijs"/>
        <s v="Jūnijs"/>
        <s v="Jūlijs"/>
        <s v="Augusts"/>
        <s v="Septembris"/>
        <s v="Oktobris"/>
        <s v="Novembris"/>
        <s v="Decembri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112">
  <r>
    <x v="0"/>
    <m/>
    <n v="-550222.54365340807"/>
    <x v="0"/>
    <s v="Rīga"/>
    <x v="0"/>
  </r>
  <r>
    <x v="1"/>
    <s v="skaits"/>
    <n v="405"/>
    <x v="0"/>
    <s v="Rīga"/>
    <x v="0"/>
  </r>
  <r>
    <x v="2"/>
    <s v="skaits"/>
    <n v="78732.5"/>
    <x v="0"/>
    <s v="Rīga"/>
    <x v="0"/>
  </r>
  <r>
    <x v="3"/>
    <s v="skaits"/>
    <n v="68778"/>
    <x v="0"/>
    <s v="Rīga"/>
    <x v="0"/>
  </r>
  <r>
    <x v="4"/>
    <s v="skaits"/>
    <n v="151.5"/>
    <x v="0"/>
    <s v="Rīga"/>
    <x v="0"/>
  </r>
  <r>
    <x v="5"/>
    <s v="skaits"/>
    <n v="10106"/>
    <x v="0"/>
    <s v="Rīga"/>
    <x v="0"/>
  </r>
  <r>
    <x v="6"/>
    <s v="km"/>
    <n v="1410000"/>
    <x v="0"/>
    <s v="Rīga"/>
    <x v="0"/>
  </r>
  <r>
    <x v="7"/>
    <s v="km"/>
    <n v="1240654.1470000001"/>
    <x v="0"/>
    <s v="Rīga"/>
    <x v="0"/>
  </r>
  <r>
    <x v="8"/>
    <s v="km"/>
    <n v="2515.2160000000003"/>
    <x v="0"/>
    <s v="Rīga"/>
    <x v="0"/>
  </r>
  <r>
    <x v="9"/>
    <s v="km"/>
    <n v="171861.06899999999"/>
    <x v="0"/>
    <s v="Rīga"/>
    <x v="0"/>
  </r>
  <r>
    <x v="10"/>
    <s v="EUR/km"/>
    <n v="3.2491055074930499"/>
    <x v="0"/>
    <s v="Rīga"/>
    <x v="0"/>
  </r>
  <r>
    <x v="0"/>
    <m/>
    <n v="-119.47536397986241"/>
    <x v="1"/>
    <s v="Rīga"/>
    <x v="0"/>
  </r>
  <r>
    <x v="1"/>
    <s v="skaits"/>
    <n v="131"/>
    <x v="1"/>
    <s v="Rīga"/>
    <x v="0"/>
  </r>
  <r>
    <x v="2"/>
    <s v="skaits"/>
    <n v="19703"/>
    <x v="1"/>
    <s v="Rīga"/>
    <x v="0"/>
  </r>
  <r>
    <x v="3"/>
    <s v="skaits"/>
    <n v="19697"/>
    <x v="1"/>
    <s v="Rīga"/>
    <x v="0"/>
  </r>
  <r>
    <x v="4"/>
    <s v="skaits"/>
    <m/>
    <x v="1"/>
    <s v="Rīga"/>
    <x v="0"/>
  </r>
  <r>
    <x v="5"/>
    <s v="skaits"/>
    <n v="6"/>
    <x v="1"/>
    <s v="Rīga"/>
    <x v="0"/>
  </r>
  <r>
    <x v="6"/>
    <s v="km"/>
    <n v="303080.72599999997"/>
    <x v="1"/>
    <s v="Rīga"/>
    <x v="0"/>
  </r>
  <r>
    <x v="7"/>
    <s v="km"/>
    <n v="302965.46599999996"/>
    <x v="1"/>
    <s v="Rīga"/>
    <x v="0"/>
  </r>
  <r>
    <x v="8"/>
    <s v="km"/>
    <m/>
    <x v="1"/>
    <s v="Rīga"/>
    <x v="0"/>
  </r>
  <r>
    <x v="9"/>
    <s v="km"/>
    <m/>
    <x v="1"/>
    <s v="Rīga"/>
    <x v="0"/>
  </r>
  <r>
    <x v="10"/>
    <s v="EUR/km"/>
    <n v="1.036572652957251"/>
    <x v="1"/>
    <s v="Rīga"/>
    <x v="0"/>
  </r>
  <r>
    <x v="0"/>
    <m/>
    <n v="-393557.82050699991"/>
    <x v="2"/>
    <s v="Rīga"/>
    <x v="0"/>
  </r>
  <r>
    <x v="1"/>
    <s v="skaits"/>
    <n v="148"/>
    <x v="2"/>
    <s v="Rīga"/>
    <x v="0"/>
  </r>
  <r>
    <x v="2"/>
    <s v="skaits"/>
    <n v="19900"/>
    <x v="2"/>
    <s v="Rīga"/>
    <x v="0"/>
  </r>
  <r>
    <x v="3"/>
    <s v="skaits"/>
    <n v="17152"/>
    <x v="2"/>
    <s v="Rīga"/>
    <x v="0"/>
  </r>
  <r>
    <x v="4"/>
    <s v="skaits"/>
    <n v="0"/>
    <x v="2"/>
    <s v="Rīga"/>
    <x v="0"/>
  </r>
  <r>
    <x v="5"/>
    <s v="skaits"/>
    <n v="2748"/>
    <x v="2"/>
    <s v="Rīga"/>
    <x v="0"/>
  </r>
  <r>
    <x v="6"/>
    <s v="km"/>
    <n v="272000"/>
    <x v="2"/>
    <s v="Rīga"/>
    <x v="0"/>
  </r>
  <r>
    <x v="7"/>
    <s v="km"/>
    <n v="231992.08900000001"/>
    <x v="2"/>
    <s v="Rīga"/>
    <x v="0"/>
  </r>
  <r>
    <x v="8"/>
    <s v="km"/>
    <n v="0"/>
    <x v="2"/>
    <s v="Rīga"/>
    <x v="0"/>
  </r>
  <r>
    <x v="9"/>
    <s v="km"/>
    <n v="40007.911"/>
    <x v="2"/>
    <s v="Rīga"/>
    <x v="0"/>
  </r>
  <r>
    <x v="10"/>
    <s v="EUR/km"/>
    <n v="9.8369999999999997"/>
    <x v="2"/>
    <s v="Rīga"/>
    <x v="0"/>
  </r>
  <r>
    <x v="0"/>
    <m/>
    <n v="-288882.70656149997"/>
    <x v="3"/>
    <s v="Rīga"/>
    <x v="0"/>
  </r>
  <r>
    <x v="1"/>
    <s v="skaits"/>
    <n v="278"/>
    <x v="3"/>
    <s v="Rīga"/>
    <x v="0"/>
  </r>
  <r>
    <x v="2"/>
    <s v="skaits"/>
    <n v="62652.5"/>
    <x v="3"/>
    <s v="Rīga"/>
    <x v="0"/>
  </r>
  <r>
    <x v="3"/>
    <s v="skaits"/>
    <n v="54239.5"/>
    <x v="3"/>
    <s v="Rīga"/>
    <x v="0"/>
  </r>
  <r>
    <x v="4"/>
    <s v="skaits"/>
    <n v="33"/>
    <x v="3"/>
    <s v="Rīga"/>
    <x v="0"/>
  </r>
  <r>
    <x v="5"/>
    <s v="skaits"/>
    <n v="8446"/>
    <x v="3"/>
    <s v="Rīga"/>
    <x v="0"/>
  </r>
  <r>
    <x v="6"/>
    <s v="km"/>
    <n v="680000"/>
    <x v="3"/>
    <s v="Rīga"/>
    <x v="0"/>
  </r>
  <r>
    <x v="7"/>
    <s v="km"/>
    <n v="615968.96299999987"/>
    <x v="3"/>
    <s v="Rīga"/>
    <x v="0"/>
  </r>
  <r>
    <x v="8"/>
    <s v="km"/>
    <n v="285.00400000000002"/>
    <x v="3"/>
    <s v="Rīga"/>
    <x v="0"/>
  </r>
  <r>
    <x v="9"/>
    <s v="km"/>
    <n v="64316.041000000099"/>
    <x v="3"/>
    <s v="Rīga"/>
    <x v="0"/>
  </r>
  <r>
    <x v="10"/>
    <s v="EUR/km"/>
    <n v="4.5116043733837916"/>
    <x v="3"/>
    <s v="Rīga"/>
    <x v="0"/>
  </r>
  <r>
    <x v="11"/>
    <m/>
    <n v="4252.16"/>
    <x v="0"/>
    <s v="Rīga"/>
    <x v="0"/>
  </r>
  <r>
    <x v="12"/>
    <s v="skaits (jānorāda atbilstoša mērvienība gab., litri, reižu skaits, darba stundas u.c.) "/>
    <m/>
    <x v="0"/>
    <s v="Rīga"/>
    <x v="0"/>
  </r>
  <r>
    <x v="13"/>
    <s v="skaits (jānorāda atbilstoša mērvienība gab., litri, reižu skaits, darba stundas u.c.) "/>
    <n v="2058"/>
    <x v="0"/>
    <s v="Rīga"/>
    <x v="0"/>
  </r>
  <r>
    <x v="14"/>
    <s v="skaits (jānorāda atbilstoša mērvienība gab., litri, reižu skaits, darba stundas u.c.) "/>
    <n v="923"/>
    <x v="0"/>
    <s v="Rīga"/>
    <x v="0"/>
  </r>
  <r>
    <x v="15"/>
    <s v="skaits (jānorāda atbilstoša mērvienība gab., litri, reižu skaits, darba stundas u.c.) "/>
    <n v="90"/>
    <x v="0"/>
    <s v="Rīga"/>
    <x v="0"/>
  </r>
  <r>
    <x v="16"/>
    <s v="skaits (jānorāda atbilstoša mērvienība gab., litri, reižu skaits, darba stundas u.c.) "/>
    <n v="65"/>
    <x v="0"/>
    <s v="Rīga"/>
    <x v="0"/>
  </r>
  <r>
    <x v="17"/>
    <s v="skaits (jānorāda atbilstoša mērvienība gab., litri, reižu skaits, darba stundas u.c.) "/>
    <m/>
    <x v="0"/>
    <s v="Rīga"/>
    <x v="0"/>
  </r>
  <r>
    <x v="18"/>
    <s v="skaits (jānorāda atbilstoša mērvienība gab., litri, reižu skaits, darba stundas u.c.) "/>
    <n v="660"/>
    <x v="0"/>
    <s v="Rīga"/>
    <x v="0"/>
  </r>
  <r>
    <x v="18"/>
    <s v="skaits (jānorāda atbilstoša mērvienība gab., litri, reižu skaits, darba stundas u.c.) "/>
    <n v="17"/>
    <x v="0"/>
    <s v="Rīga"/>
    <x v="0"/>
  </r>
  <r>
    <x v="19"/>
    <s v="EUR/vien bez PVN"/>
    <m/>
    <x v="0"/>
    <s v="Rīga"/>
    <x v="0"/>
  </r>
  <r>
    <x v="13"/>
    <s v="EUR/vien bez PVN"/>
    <n v="1.36"/>
    <x v="0"/>
    <s v="Rīga"/>
    <x v="0"/>
  </r>
  <r>
    <x v="14"/>
    <s v="EUR/vien bez PVN"/>
    <n v="0.65"/>
    <x v="0"/>
    <s v="Rīga"/>
    <x v="0"/>
  </r>
  <r>
    <x v="15"/>
    <s v="EUR/vien bez PVN"/>
    <n v="0.9"/>
    <x v="0"/>
    <s v="Rīga"/>
    <x v="0"/>
  </r>
  <r>
    <x v="16"/>
    <s v="EUR/vien bez PVN"/>
    <n v="4.43"/>
    <x v="0"/>
    <s v="Rīga"/>
    <x v="0"/>
  </r>
  <r>
    <x v="20"/>
    <s v="EUR/vien bez PVN"/>
    <m/>
    <x v="0"/>
    <s v="Rīga"/>
    <x v="0"/>
  </r>
  <r>
    <x v="18"/>
    <s v="EUR/vien bez PVN"/>
    <n v="0.72"/>
    <x v="0"/>
    <s v="Rīga"/>
    <x v="0"/>
  </r>
  <r>
    <x v="18"/>
    <s v="EUR/vien bez PVN"/>
    <n v="0.54"/>
    <x v="0"/>
    <s v="Rīga"/>
    <x v="0"/>
  </r>
  <r>
    <x v="11"/>
    <m/>
    <n v="1776.4685999999997"/>
    <x v="2"/>
    <s v="Rīga"/>
    <x v="0"/>
  </r>
  <r>
    <x v="12"/>
    <s v="skaits (jānorāda atbilstoša mērvienība gab., litri, reižu skaits, darba stundas u.c.) "/>
    <m/>
    <x v="2"/>
    <s v="Rīga"/>
    <x v="0"/>
  </r>
  <r>
    <x v="13"/>
    <s v="skaits (jānorāda atbilstoša mērvienība gab., litri, reižu skaits, darba stundas u.c.) "/>
    <n v="727.2"/>
    <x v="2"/>
    <s v="Rīga"/>
    <x v="0"/>
  </r>
  <r>
    <x v="14"/>
    <s v="skaits (jānorāda atbilstoša mērvienība gab., litri, reižu skaits, darba stundas u.c.) "/>
    <n v="724"/>
    <x v="2"/>
    <s v="Rīga"/>
    <x v="0"/>
  </r>
  <r>
    <x v="15"/>
    <s v="skaits (jānorāda atbilstoša mērvienība gab., litri, reižu skaits, darba stundas u.c.) "/>
    <n v="29"/>
    <x v="2"/>
    <s v="Rīga"/>
    <x v="0"/>
  </r>
  <r>
    <x v="16"/>
    <s v="skaits (jānorāda atbilstoša mērvienība gab., litri, reižu skaits, darba stundas u.c.) "/>
    <n v="24"/>
    <x v="2"/>
    <s v="Rīga"/>
    <x v="0"/>
  </r>
  <r>
    <x v="17"/>
    <s v="skaits (jānorāda atbilstoša mērvienība gab., litri, reižu skaits, darba stundas u.c.) "/>
    <m/>
    <x v="2"/>
    <s v="Rīga"/>
    <x v="0"/>
  </r>
  <r>
    <x v="18"/>
    <s v="skaits (jānorāda atbilstoša mērvienība gab., litri, reižu skaits, darba stundas u.c.) "/>
    <n v="88"/>
    <x v="2"/>
    <s v="Rīga"/>
    <x v="0"/>
  </r>
  <r>
    <x v="18"/>
    <s v="skaits (jānorāda atbilstoša mērvienība gab., litri, reižu skaits, darba stundas u.c.) "/>
    <n v="7"/>
    <x v="2"/>
    <s v="Rīga"/>
    <x v="0"/>
  </r>
  <r>
    <x v="19"/>
    <s v="EUR/vien bez PVN"/>
    <m/>
    <x v="2"/>
    <s v="Rīga"/>
    <x v="0"/>
  </r>
  <r>
    <x v="13"/>
    <s v="EUR/vien bez PVN"/>
    <n v="1.3779999999999999"/>
    <x v="2"/>
    <s v="Rīga"/>
    <x v="0"/>
  </r>
  <r>
    <x v="14"/>
    <s v="EUR/vien bez PVN"/>
    <n v="0.56599999999999995"/>
    <x v="2"/>
    <s v="Rīga"/>
    <x v="0"/>
  </r>
  <r>
    <x v="15"/>
    <s v="EUR/vien bez PVN"/>
    <n v="0.92300000000000004"/>
    <x v="2"/>
    <s v="Rīga"/>
    <x v="0"/>
  </r>
  <r>
    <x v="16"/>
    <s v="EUR/vien bez PVN"/>
    <n v="11.279"/>
    <x v="2"/>
    <s v="Rīga"/>
    <x v="0"/>
  </r>
  <r>
    <x v="20"/>
    <s v="EUR/vien bez PVN"/>
    <m/>
    <x v="2"/>
    <s v="Rīga"/>
    <x v="0"/>
  </r>
  <r>
    <x v="18"/>
    <s v="EUR/vien bez PVN"/>
    <n v="0.72"/>
    <x v="2"/>
    <s v="Rīga"/>
    <x v="0"/>
  </r>
  <r>
    <x v="18"/>
    <s v="EUR/vien bez PVN"/>
    <n v="0.54"/>
    <x v="2"/>
    <s v="Rīga"/>
    <x v="0"/>
  </r>
  <r>
    <x v="11"/>
    <m/>
    <n v="2402.4647400000003"/>
    <x v="3"/>
    <s v="Rīga"/>
    <x v="0"/>
  </r>
  <r>
    <x v="12"/>
    <s v="skaits (jānorāda atbilstoša mērvienība gab., litri, reižu skaits, darba stundas u.c.) "/>
    <m/>
    <x v="3"/>
    <s v="Rīga"/>
    <x v="0"/>
  </r>
  <r>
    <x v="13"/>
    <s v="skaits (jānorāda atbilstoša mērvienība gab., litri, reižu skaits, darba stundas u.c.) "/>
    <n v="797.2"/>
    <x v="3"/>
    <s v="Rīga"/>
    <x v="0"/>
  </r>
  <r>
    <x v="14"/>
    <s v="skaits (jānorāda atbilstoša mērvienība gab., litri, reižu skaits, darba stundas u.c.) "/>
    <n v="1315.22"/>
    <x v="3"/>
    <s v="Rīga"/>
    <x v="0"/>
  </r>
  <r>
    <x v="15"/>
    <s v="skaits (jānorāda atbilstoša mērvienība gab., litri, reižu skaits, darba stundas u.c.) "/>
    <n v="79.3"/>
    <x v="3"/>
    <s v="Rīga"/>
    <x v="0"/>
  </r>
  <r>
    <x v="16"/>
    <s v="skaits (jānorāda atbilstoša mērvienība gab., litri, reižu skaits, darba stundas u.c.) "/>
    <n v="52"/>
    <x v="3"/>
    <s v="Rīga"/>
    <x v="0"/>
  </r>
  <r>
    <x v="17"/>
    <s v="skaits (jānorāda atbilstoša mērvienība gab., litri, reižu skaits, darba stundas u.c.) "/>
    <m/>
    <x v="3"/>
    <s v="Rīga"/>
    <x v="0"/>
  </r>
  <r>
    <x v="18"/>
    <s v="skaits (jānorāda atbilstoša mērvienība gab., litri, reižu skaits, darba stundas u.c.) "/>
    <n v="393"/>
    <x v="3"/>
    <s v="Rīga"/>
    <x v="0"/>
  </r>
  <r>
    <x v="18"/>
    <s v="skaits (jānorāda atbilstoša mērvienība gab., litri, reižu skaits, darba stundas u.c.) "/>
    <n v="8"/>
    <x v="3"/>
    <s v="Rīga"/>
    <x v="0"/>
  </r>
  <r>
    <x v="19"/>
    <s v="EUR/vien bez PVN"/>
    <m/>
    <x v="3"/>
    <s v="Rīga"/>
    <x v="0"/>
  </r>
  <r>
    <x v="13"/>
    <s v="EUR/vien bez PVN"/>
    <n v="1.369"/>
    <x v="3"/>
    <s v="Rīga"/>
    <x v="0"/>
  </r>
  <r>
    <x v="14"/>
    <s v="EUR/vien bez PVN"/>
    <n v="0.437"/>
    <x v="3"/>
    <s v="Rīga"/>
    <x v="0"/>
  </r>
  <r>
    <x v="15"/>
    <s v="EUR/vien bez PVN"/>
    <n v="1.1559999999999999"/>
    <x v="3"/>
    <s v="Rīga"/>
    <x v="0"/>
  </r>
  <r>
    <x v="16"/>
    <s v="EUR/vien bez PVN"/>
    <n v="6.8730000000000002"/>
    <x v="3"/>
    <s v="Rīga"/>
    <x v="0"/>
  </r>
  <r>
    <x v="20"/>
    <s v="EUR/vien bez PVN"/>
    <m/>
    <x v="3"/>
    <s v="Rīga"/>
    <x v="0"/>
  </r>
  <r>
    <x v="18"/>
    <s v="EUR/vien bez PVN"/>
    <n v="0.72"/>
    <x v="3"/>
    <s v="Rīga"/>
    <x v="0"/>
  </r>
  <r>
    <x v="18"/>
    <s v="EUR/vien bez PVN"/>
    <n v="0.54"/>
    <x v="3"/>
    <s v="Rīga"/>
    <x v="0"/>
  </r>
  <r>
    <x v="21"/>
    <m/>
    <n v="419840.41866718099"/>
    <x v="0"/>
    <s v="Rīga"/>
    <x v="0"/>
  </r>
  <r>
    <x v="22"/>
    <s v="EUR bez PVN"/>
    <n v="643888.74"/>
    <x v="0"/>
    <s v="Rīga"/>
    <x v="0"/>
  </r>
  <r>
    <x v="23"/>
    <s v="km"/>
    <n v="1240654.1470000001"/>
    <x v="0"/>
    <s v="Rīga"/>
    <x v="0"/>
  </r>
  <r>
    <x v="24"/>
    <s v="EUR bez PVN"/>
    <n v="1242095.3940000001"/>
    <x v="0"/>
    <s v="Rīga"/>
    <x v="0"/>
  </r>
  <r>
    <x v="25"/>
    <s v="km"/>
    <n v="1448687.1859999937"/>
    <x v="0"/>
    <s v="Rīga"/>
    <x v="0"/>
  </r>
  <r>
    <x v="21"/>
    <m/>
    <n v="67793.247819744822"/>
    <x v="1"/>
    <s v="Rīga"/>
    <x v="0"/>
  </r>
  <r>
    <x v="22"/>
    <s v="EUR bez PVN"/>
    <n v="104079.85967741936"/>
    <x v="1"/>
    <s v="Rīga"/>
    <x v="0"/>
  </r>
  <r>
    <x v="23"/>
    <s v="km"/>
    <n v="303080.72599999997"/>
    <x v="1"/>
    <s v="Rīga"/>
    <x v="0"/>
  </r>
  <r>
    <x v="24"/>
    <s v="EUR bez PVN"/>
    <n v="458471.41409830458"/>
    <x v="1"/>
    <s v="Rīga"/>
    <x v="0"/>
  </r>
  <r>
    <x v="25"/>
    <s v="km"/>
    <n v="808467.66"/>
    <x v="1"/>
    <s v="Rīga"/>
    <x v="0"/>
  </r>
  <r>
    <x v="21"/>
    <m/>
    <n v="271646.81972166518"/>
    <x v="2"/>
    <s v="Rīga"/>
    <x v="0"/>
  </r>
  <r>
    <x v="22"/>
    <s v="EUR bez PVN"/>
    <n v="261635.88"/>
    <x v="2"/>
    <s v="Rīga"/>
    <x v="0"/>
  </r>
  <r>
    <x v="23"/>
    <s v="km"/>
    <n v="231992.08900000001"/>
    <x v="2"/>
    <s v="Rīga"/>
    <x v="0"/>
  </r>
  <r>
    <x v="24"/>
    <s v="EUR bez PVN"/>
    <n v="651108.61800000002"/>
    <x v="2"/>
    <s v="Rīga"/>
    <x v="0"/>
  </r>
  <r>
    <x v="25"/>
    <s v="km"/>
    <n v="283249.48199999961"/>
    <x v="2"/>
    <s v="Rīga"/>
    <x v="0"/>
  </r>
  <r>
    <x v="21"/>
    <m/>
    <n v="315266.97360902652"/>
    <x v="3"/>
    <s v="Rīga"/>
    <x v="0"/>
  </r>
  <r>
    <x v="22"/>
    <s v="EUR bez PVN"/>
    <n v="443388.66000000003"/>
    <x v="3"/>
    <s v="Rīga"/>
    <x v="0"/>
  </r>
  <r>
    <x v="23"/>
    <s v="km"/>
    <n v="615968.96299999987"/>
    <x v="3"/>
    <s v="Rīga"/>
    <x v="0"/>
  </r>
  <r>
    <x v="24"/>
    <s v="EUR bez PVN"/>
    <n v="754307.53200000001"/>
    <x v="3"/>
    <s v="Rīga"/>
    <x v="0"/>
  </r>
  <r>
    <x v="25"/>
    <s v="km"/>
    <n v="612438.64500000072"/>
    <x v="3"/>
    <s v="Rīga"/>
    <x v="0"/>
  </r>
  <r>
    <x v="0"/>
    <m/>
    <n v="-725413.93276"/>
    <x v="0"/>
    <s v="Rīga"/>
    <x v="1"/>
  </r>
  <r>
    <x v="1"/>
    <s v="skaits"/>
    <n v="405"/>
    <x v="0"/>
    <s v="Rīga"/>
    <x v="1"/>
  </r>
  <r>
    <x v="2"/>
    <s v="skaits"/>
    <n v="101890"/>
    <x v="0"/>
    <s v="Rīga"/>
    <x v="1"/>
  </r>
  <r>
    <x v="3"/>
    <s v="skaits"/>
    <n v="87245"/>
    <x v="0"/>
    <s v="Rīga"/>
    <x v="1"/>
  </r>
  <r>
    <x v="4"/>
    <s v="skaits"/>
    <n v="191"/>
    <x v="0"/>
    <s v="Rīga"/>
    <x v="1"/>
  </r>
  <r>
    <x v="5"/>
    <s v="skaits"/>
    <n v="14836"/>
    <x v="0"/>
    <s v="Rīga"/>
    <x v="1"/>
  </r>
  <r>
    <x v="6"/>
    <s v="km"/>
    <n v="1784000"/>
    <x v="0"/>
    <s v="Rīga"/>
    <x v="1"/>
  </r>
  <r>
    <x v="7"/>
    <s v="km"/>
    <n v="1574342.794"/>
    <x v="0"/>
    <s v="Rīga"/>
    <x v="1"/>
  </r>
  <r>
    <x v="8"/>
    <s v="km"/>
    <n v="2923.7939999999999"/>
    <x v="0"/>
    <s v="Rīga"/>
    <x v="1"/>
  </r>
  <r>
    <x v="9"/>
    <s v="km"/>
    <n v="212581"/>
    <x v="0"/>
    <s v="Rīga"/>
    <x v="1"/>
  </r>
  <r>
    <x v="10"/>
    <s v="EUR/km"/>
    <n v="3.46"/>
    <x v="0"/>
    <s v="Rīga"/>
    <x v="1"/>
  </r>
  <r>
    <x v="0"/>
    <m/>
    <n v="-50702.999653138686"/>
    <x v="1"/>
    <s v="Rīga"/>
    <x v="1"/>
  </r>
  <r>
    <x v="1"/>
    <s v="skaits"/>
    <n v="131"/>
    <x v="1"/>
    <s v="Rīga"/>
    <x v="1"/>
  </r>
  <r>
    <x v="2"/>
    <s v="skaits"/>
    <n v="32792"/>
    <x v="1"/>
    <s v="Rīga"/>
    <x v="1"/>
  </r>
  <r>
    <x v="3"/>
    <s v="skaits"/>
    <n v="23175"/>
    <x v="1"/>
    <s v="Rīga"/>
    <x v="1"/>
  </r>
  <r>
    <x v="4"/>
    <s v="skaits"/>
    <m/>
    <x v="1"/>
    <s v="Rīga"/>
    <x v="1"/>
  </r>
  <r>
    <x v="5"/>
    <s v="skaits"/>
    <m/>
    <x v="1"/>
    <s v="Rīga"/>
    <x v="1"/>
  </r>
  <r>
    <x v="6"/>
    <s v="km"/>
    <n v="407672.68109374994"/>
    <x v="1"/>
    <s v="Rīga"/>
    <x v="1"/>
  </r>
  <r>
    <x v="7"/>
    <s v="km"/>
    <n v="362024.55009375"/>
    <x v="1"/>
    <s v="Rīga"/>
    <x v="1"/>
  </r>
  <r>
    <x v="8"/>
    <s v="km"/>
    <m/>
    <x v="1"/>
    <s v="Rīga"/>
    <x v="1"/>
  </r>
  <r>
    <x v="9"/>
    <s v="km"/>
    <n v="45564"/>
    <x v="1"/>
    <s v="Rīga"/>
    <x v="1"/>
  </r>
  <r>
    <x v="10"/>
    <s v="EUR/km"/>
    <n v="1.1107355009373496"/>
    <x v="1"/>
    <s v="Rīga"/>
    <x v="1"/>
  </r>
  <r>
    <x v="0"/>
    <m/>
    <n v="-579665.25"/>
    <x v="2"/>
    <s v="Rīga"/>
    <x v="1"/>
  </r>
  <r>
    <x v="1"/>
    <s v="skaits"/>
    <n v="148"/>
    <x v="2"/>
    <s v="Rīga"/>
    <x v="1"/>
  </r>
  <r>
    <x v="2"/>
    <s v="skaits"/>
    <n v="25300"/>
    <x v="2"/>
    <s v="Rīga"/>
    <x v="1"/>
  </r>
  <r>
    <x v="3"/>
    <s v="skaits"/>
    <n v="21644.5"/>
    <x v="2"/>
    <s v="Rīga"/>
    <x v="1"/>
  </r>
  <r>
    <x v="4"/>
    <s v="skaits"/>
    <n v="0"/>
    <x v="2"/>
    <s v="Rīga"/>
    <x v="1"/>
  </r>
  <r>
    <x v="5"/>
    <s v="skaits"/>
    <n v="3655.5"/>
    <x v="2"/>
    <s v="Rīga"/>
    <x v="1"/>
  </r>
  <r>
    <x v="6"/>
    <s v="km"/>
    <n v="346000"/>
    <x v="2"/>
    <s v="Rīga"/>
    <x v="1"/>
  </r>
  <r>
    <x v="7"/>
    <s v="km"/>
    <n v="291775"/>
    <x v="2"/>
    <s v="Rīga"/>
    <x v="1"/>
  </r>
  <r>
    <x v="8"/>
    <s v="km"/>
    <n v="0"/>
    <x v="2"/>
    <s v="Rīga"/>
    <x v="1"/>
  </r>
  <r>
    <x v="9"/>
    <s v="km"/>
    <n v="54225"/>
    <x v="2"/>
    <s v="Rīga"/>
    <x v="1"/>
  </r>
  <r>
    <x v="10"/>
    <s v="EUR/km"/>
    <n v="10.69"/>
    <x v="2"/>
    <s v="Rīga"/>
    <x v="1"/>
  </r>
  <r>
    <x v="0"/>
    <m/>
    <n v="-321467.79090999975"/>
    <x v="3"/>
    <s v="Rīga"/>
    <x v="1"/>
  </r>
  <r>
    <x v="1"/>
    <s v="skaits"/>
    <n v="278"/>
    <x v="3"/>
    <s v="Rīga"/>
    <x v="1"/>
  </r>
  <r>
    <x v="2"/>
    <s v="skaits"/>
    <n v="76710"/>
    <x v="3"/>
    <s v="Rīga"/>
    <x v="1"/>
  </r>
  <r>
    <x v="3"/>
    <s v="skaits"/>
    <n v="68864.5"/>
    <x v="3"/>
    <s v="Rīga"/>
    <x v="1"/>
  </r>
  <r>
    <x v="4"/>
    <s v="skaits"/>
    <n v="41"/>
    <x v="3"/>
    <s v="Rīga"/>
    <x v="1"/>
  </r>
  <r>
    <x v="5"/>
    <s v="skaits"/>
    <n v="7886.5"/>
    <x v="3"/>
    <s v="Rīga"/>
    <x v="1"/>
  </r>
  <r>
    <x v="6"/>
    <s v="km"/>
    <n v="855000"/>
    <x v="3"/>
    <s v="Rīga"/>
    <x v="1"/>
  </r>
  <r>
    <x v="7"/>
    <s v="km"/>
    <n v="786456.76100000006"/>
    <x v="3"/>
    <s v="Rīga"/>
    <x v="1"/>
  </r>
  <r>
    <x v="8"/>
    <s v="km"/>
    <n v="356.76100000000002"/>
    <x v="3"/>
    <s v="Rīga"/>
    <x v="1"/>
  </r>
  <r>
    <x v="9"/>
    <s v="km"/>
    <n v="68900"/>
    <x v="3"/>
    <s v="Rīga"/>
    <x v="1"/>
  </r>
  <r>
    <x v="10"/>
    <s v="EUR/km"/>
    <n v="4.6900000000000004"/>
    <x v="3"/>
    <s v="Rīga"/>
    <x v="1"/>
  </r>
  <r>
    <x v="11"/>
    <m/>
    <n v="7199.7942766698998"/>
    <x v="0"/>
    <s v="Rīga"/>
    <x v="1"/>
  </r>
  <r>
    <x v="12"/>
    <s v="skaits (jānorāda atbilstoša mērvienība gab., litri, reižu skaits, darba stundas u.c.) "/>
    <m/>
    <x v="0"/>
    <s v="Rīga"/>
    <x v="1"/>
  </r>
  <r>
    <x v="13"/>
    <s v="skaits (jānorāda atbilstoša mērvienība gab., litri, reižu skaits, darba stundas u.c.) "/>
    <n v="2397.9746"/>
    <x v="0"/>
    <s v="Rīga"/>
    <x v="1"/>
  </r>
  <r>
    <x v="14"/>
    <s v="skaits (jānorāda atbilstoša mērvienība gab., litri, reižu skaits, darba stundas u.c.) "/>
    <n v="2880.1188093700002"/>
    <x v="0"/>
    <s v="Rīga"/>
    <x v="1"/>
  </r>
  <r>
    <x v="15"/>
    <s v="skaits (jānorāda atbilstoša mērvienība gab., litri, reižu skaits, darba stundas u.c.) "/>
    <n v="19.035399999999999"/>
    <x v="0"/>
    <s v="Rīga"/>
    <x v="1"/>
  </r>
  <r>
    <x v="16"/>
    <s v="skaits (jānorāda atbilstoša mērvienība gab., litri, reižu skaits, darba stundas u.c.) "/>
    <n v="20.765500000000003"/>
    <x v="0"/>
    <s v="Rīga"/>
    <x v="1"/>
  </r>
  <r>
    <x v="17"/>
    <s v="skaits (jānorāda atbilstoša mērvienība gab., litri, reižu skaits, darba stundas u.c.) "/>
    <m/>
    <x v="0"/>
    <s v="Rīga"/>
    <x v="1"/>
  </r>
  <r>
    <x v="26"/>
    <s v="skaits (jānorāda atbilstoša mērvienība gab., litri, reižu skaits, darba stundas u.c.) "/>
    <n v="764"/>
    <x v="0"/>
    <s v="Rīga"/>
    <x v="1"/>
  </r>
  <r>
    <x v="19"/>
    <s v="EUR/vien bez PVN"/>
    <m/>
    <x v="0"/>
    <s v="Rīga"/>
    <x v="1"/>
  </r>
  <r>
    <x v="13"/>
    <s v="EUR/vien bez PVN"/>
    <n v="1.3662667577880099"/>
    <x v="0"/>
    <s v="Rīga"/>
    <x v="1"/>
  </r>
  <r>
    <x v="14"/>
    <s v="EUR/vien bez PVN"/>
    <n v="1.0152440538762022"/>
    <x v="0"/>
    <s v="Rīga"/>
    <x v="1"/>
  </r>
  <r>
    <x v="15"/>
    <s v="EUR/vien bez PVN"/>
    <n v="2.56"/>
    <x v="0"/>
    <s v="Rīga"/>
    <x v="1"/>
  </r>
  <r>
    <x v="27"/>
    <s v="EUR/vien bez PVN"/>
    <n v="19.295811562447327"/>
    <x v="0"/>
    <s v="Rīga"/>
    <x v="1"/>
  </r>
  <r>
    <x v="20"/>
    <s v="EUR/vien bez PVN"/>
    <m/>
    <x v="0"/>
    <s v="Rīga"/>
    <x v="1"/>
  </r>
  <r>
    <x v="26"/>
    <s v="EUR/vien bez PVN"/>
    <n v="0.72000000000000008"/>
    <x v="0"/>
    <s v="Rīga"/>
    <x v="1"/>
  </r>
  <r>
    <x v="11"/>
    <m/>
    <n v="1581.5490530685001"/>
    <x v="2"/>
    <s v="Rīga"/>
    <x v="1"/>
  </r>
  <r>
    <x v="12"/>
    <s v="skaits (jānorāda atbilstoša mērvienība gab., litri, reižu skaits, darba stundas u.c.) "/>
    <m/>
    <x v="2"/>
    <s v="Rīga"/>
    <x v="1"/>
  </r>
  <r>
    <x v="13"/>
    <s v="skaits (jānorāda atbilstoša mērvienība gab., litri, reižu skaits, darba stundas u.c.) "/>
    <n v="657.82399999999996"/>
    <x v="2"/>
    <s v="Rīga"/>
    <x v="1"/>
  </r>
  <r>
    <x v="14"/>
    <s v="skaits (jānorāda atbilstoša mērvienība gab., litri, reižu skaits, darba stundas u.c.) "/>
    <n v="1021.43086655"/>
    <x v="2"/>
    <s v="Rīga"/>
    <x v="1"/>
  </r>
  <r>
    <x v="15"/>
    <s v="skaits (jānorāda atbilstoša mērvienība gab., litri, reižu skaits, darba stundas u.c.) "/>
    <n v="7.4509999999999996"/>
    <x v="2"/>
    <s v="Rīga"/>
    <x v="1"/>
  </r>
  <r>
    <x v="16"/>
    <s v="skaits (jānorāda atbilstoša mērvienība gab., litri, reižu skaits, darba stundas u.c.) "/>
    <n v="7.3825000000000003"/>
    <x v="2"/>
    <s v="Rīga"/>
    <x v="1"/>
  </r>
  <r>
    <x v="17"/>
    <s v="skaits (jānorāda atbilstoša mērvienība gab., litri, reižu skaits, darba stundas u.c.) "/>
    <m/>
    <x v="2"/>
    <s v="Rīga"/>
    <x v="1"/>
  </r>
  <r>
    <x v="26"/>
    <s v="skaits (jānorāda atbilstoša mērvienība gab., litri, reižu skaits, darba stundas u.c.) "/>
    <n v="81.819999999999993"/>
    <x v="2"/>
    <s v="Rīga"/>
    <x v="1"/>
  </r>
  <r>
    <x v="19"/>
    <s v="EUR/vien bez PVN"/>
    <m/>
    <x v="2"/>
    <s v="Rīga"/>
    <x v="1"/>
  </r>
  <r>
    <x v="13"/>
    <s v="EUR/vien bez PVN"/>
    <n v="1.3776863264338182"/>
    <x v="2"/>
    <s v="Rīga"/>
    <x v="1"/>
  </r>
  <r>
    <x v="14"/>
    <s v="EUR/vien bez PVN"/>
    <n v="0.45211707731949002"/>
    <x v="2"/>
    <s v="Rīga"/>
    <x v="1"/>
  </r>
  <r>
    <x v="15"/>
    <s v="EUR/vien bez PVN"/>
    <n v="4.2671534022278887"/>
    <x v="2"/>
    <s v="Rīga"/>
    <x v="1"/>
  </r>
  <r>
    <x v="27"/>
    <s v="EUR/vien bez PVN"/>
    <n v="16.664087368777516"/>
    <x v="2"/>
    <s v="Rīga"/>
    <x v="1"/>
  </r>
  <r>
    <x v="20"/>
    <s v="EUR/vien bez PVN"/>
    <m/>
    <x v="2"/>
    <s v="Rīga"/>
    <x v="1"/>
  </r>
  <r>
    <x v="26"/>
    <s v="EUR/vien bez PVN"/>
    <n v="0.71682229283793708"/>
    <x v="2"/>
    <s v="Rīga"/>
    <x v="1"/>
  </r>
  <r>
    <x v="11"/>
    <m/>
    <n v="1881.6674682616001"/>
    <x v="3"/>
    <s v="Rīga"/>
    <x v="1"/>
  </r>
  <r>
    <x v="12"/>
    <s v="skaits (jānorāda atbilstoša mērvienība gab., litri, reižu skaits, darba stundas u.c.) "/>
    <m/>
    <x v="3"/>
    <s v="Rīga"/>
    <x v="1"/>
  </r>
  <r>
    <x v="13"/>
    <s v="skaits (jānorāda atbilstoša mērvienība gab., litri, reižu skaits, darba stundas u.c.) "/>
    <n v="711.70139999999992"/>
    <x v="3"/>
    <s v="Rīga"/>
    <x v="1"/>
  </r>
  <r>
    <x v="14"/>
    <s v="skaits (jānorāda atbilstoša mērvienība gab., litri, reižu skaits, darba stundas u.c.) "/>
    <n v="704.53622408000001"/>
    <x v="3"/>
    <s v="Rīga"/>
    <x v="1"/>
  </r>
  <r>
    <x v="15"/>
    <s v="skaits (jānorāda atbilstoša mērvienība gab., litri, reižu skaits, darba stundas u.c.) "/>
    <n v="25.5136"/>
    <x v="3"/>
    <s v="Rīga"/>
    <x v="1"/>
  </r>
  <r>
    <x v="16"/>
    <s v="skaits (jānorāda atbilstoša mērvienība gab., litri, reižu skaits, darba stundas u.c.) "/>
    <n v="14.852"/>
    <x v="3"/>
    <s v="Rīga"/>
    <x v="1"/>
  </r>
  <r>
    <x v="17"/>
    <s v="skaits (jānorāda atbilstoša mērvienība gab., litri, reižu skaits, darba stundas u.c.) "/>
    <m/>
    <x v="3"/>
    <s v="Rīga"/>
    <x v="1"/>
  </r>
  <r>
    <x v="26"/>
    <s v="skaits (jānorāda atbilstoša mērvienība gab., litri, reižu skaits, darba stundas u.c.) "/>
    <n v="338.18"/>
    <x v="3"/>
    <s v="Rīga"/>
    <x v="1"/>
  </r>
  <r>
    <x v="19"/>
    <s v="EUR/vien bez PVN"/>
    <m/>
    <x v="3"/>
    <s v="Rīga"/>
    <x v="1"/>
  </r>
  <r>
    <x v="13"/>
    <s v="EUR/vien bez PVN"/>
    <n v="1.3622453011895159"/>
    <x v="3"/>
    <s v="Rīga"/>
    <x v="1"/>
  </r>
  <r>
    <x v="14"/>
    <s v="EUR/vien bez PVN"/>
    <n v="0.46381002579151304"/>
    <x v="3"/>
    <s v="Rīga"/>
    <x v="1"/>
  </r>
  <r>
    <x v="15"/>
    <s v="EUR/vien bez PVN"/>
    <n v="2.4831782265144864"/>
    <x v="3"/>
    <s v="Rīga"/>
    <x v="1"/>
  </r>
  <r>
    <x v="27"/>
    <s v="EUR/vien bez PVN"/>
    <n v="18.730824131430111"/>
    <x v="3"/>
    <s v="Rīga"/>
    <x v="1"/>
  </r>
  <r>
    <x v="20"/>
    <s v="EUR/vien bez PVN"/>
    <m/>
    <x v="3"/>
    <s v="Rīga"/>
    <x v="1"/>
  </r>
  <r>
    <x v="26"/>
    <s v="EUR/vien bez PVN"/>
    <n v="0.72103495180081612"/>
    <x v="3"/>
    <s v="Rīga"/>
    <x v="1"/>
  </r>
  <r>
    <x v="21"/>
    <m/>
    <n v="527914.36441579228"/>
    <x v="0"/>
    <s v="Rīga"/>
    <x v="1"/>
  </r>
  <r>
    <x v="28"/>
    <s v="EUR bez PVN"/>
    <n v="861760.1"/>
    <x v="0"/>
    <s v="Rīga"/>
    <x v="1"/>
  </r>
  <r>
    <x v="29"/>
    <s v="km"/>
    <n v="1574342.794"/>
    <x v="0"/>
    <s v="Rīga"/>
    <x v="1"/>
  </r>
  <r>
    <x v="30"/>
    <s v="EUR bez PVN"/>
    <n v="1699994.9583787918"/>
    <x v="0"/>
    <s v="Rīga"/>
    <x v="1"/>
  </r>
  <r>
    <x v="31"/>
    <s v="km"/>
    <n v="1925900.548"/>
    <x v="0"/>
    <s v="Rīga"/>
    <x v="1"/>
  </r>
  <r>
    <x v="21"/>
    <m/>
    <n v="80101.888090737746"/>
    <x v="1"/>
    <s v="Rīga"/>
    <x v="1"/>
  </r>
  <r>
    <x v="28"/>
    <s v="EUR bez PVN"/>
    <n v="131945.25"/>
    <x v="1"/>
    <s v="Rīga"/>
    <x v="1"/>
  </r>
  <r>
    <x v="29"/>
    <s v="km"/>
    <n v="362024.55009375"/>
    <x v="1"/>
    <s v="Rīga"/>
    <x v="1"/>
  </r>
  <r>
    <x v="30"/>
    <s v="EUR bez PVN"/>
    <n v="598668.58025788877"/>
    <x v="1"/>
    <s v="Rīga"/>
    <x v="1"/>
  </r>
  <r>
    <x v="31"/>
    <s v="km"/>
    <n v="1022096.9043703079"/>
    <x v="1"/>
    <s v="Rīga"/>
    <x v="1"/>
  </r>
  <r>
    <x v="21"/>
    <m/>
    <n v="329714.87300236057"/>
    <x v="2"/>
    <s v="Rīga"/>
    <x v="1"/>
  </r>
  <r>
    <x v="28"/>
    <s v="EUR bez PVN"/>
    <n v="369010.83"/>
    <x v="2"/>
    <s v="Rīga"/>
    <x v="1"/>
  </r>
  <r>
    <x v="29"/>
    <s v="km"/>
    <n v="291775"/>
    <x v="2"/>
    <s v="Rīga"/>
    <x v="1"/>
  </r>
  <r>
    <x v="30"/>
    <s v="EUR bez PVN"/>
    <n v="904252.63743552763"/>
    <x v="2"/>
    <s v="Rīga"/>
    <x v="1"/>
  </r>
  <r>
    <x v="31"/>
    <s v="km"/>
    <n v="377599.26699999999"/>
    <x v="2"/>
    <s v="Rīga"/>
    <x v="1"/>
  </r>
  <r>
    <x v="21"/>
    <m/>
    <n v="410667.05835454684"/>
    <x v="3"/>
    <s v="Rīga"/>
    <x v="1"/>
  </r>
  <r>
    <x v="28"/>
    <s v="EUR bez PVN"/>
    <n v="581387.78"/>
    <x v="3"/>
    <s v="Rīga"/>
    <x v="1"/>
  </r>
  <r>
    <x v="29"/>
    <s v="km"/>
    <n v="786456.76100000006"/>
    <x v="3"/>
    <s v="Rīga"/>
    <x v="1"/>
  </r>
  <r>
    <x v="30"/>
    <s v="EUR bez PVN"/>
    <n v="1012762.9539277911"/>
    <x v="3"/>
    <s v="Rīga"/>
    <x v="1"/>
  </r>
  <r>
    <x v="31"/>
    <s v="km"/>
    <n v="802873.23"/>
    <x v="3"/>
    <s v="Rīga"/>
    <x v="1"/>
  </r>
  <r>
    <x v="0"/>
    <m/>
    <n v="-541858.30000000005"/>
    <x v="0"/>
    <s v="Rīga"/>
    <x v="2"/>
  </r>
  <r>
    <x v="1"/>
    <s v="skaits"/>
    <n v="405"/>
    <x v="0"/>
    <s v="Rīga"/>
    <x v="2"/>
  </r>
  <r>
    <x v="2"/>
    <s v="skaits"/>
    <n v="104315"/>
    <x v="0"/>
    <s v="Rīga"/>
    <x v="2"/>
  </r>
  <r>
    <x v="3"/>
    <s v="skaits"/>
    <n v="90474"/>
    <x v="0"/>
    <s v="Rīga"/>
    <x v="2"/>
  </r>
  <r>
    <x v="4"/>
    <s v="skaits"/>
    <n v="245"/>
    <x v="0"/>
    <s v="Rīga"/>
    <x v="2"/>
  </r>
  <r>
    <x v="5"/>
    <s v="skaits"/>
    <n v="14086"/>
    <x v="0"/>
    <s v="Rīga"/>
    <x v="2"/>
  </r>
  <r>
    <x v="6"/>
    <s v="km"/>
    <n v="1827000"/>
    <x v="0"/>
    <s v="Rīga"/>
    <x v="2"/>
  </r>
  <r>
    <x v="7"/>
    <s v="km"/>
    <n v="1652207"/>
    <x v="0"/>
    <s v="Rīga"/>
    <x v="2"/>
  </r>
  <r>
    <x v="8"/>
    <s v="km"/>
    <n v="3864"/>
    <x v="0"/>
    <s v="Rīga"/>
    <x v="2"/>
  </r>
  <r>
    <x v="9"/>
    <s v="km"/>
    <n v="178657"/>
    <x v="0"/>
    <s v="Rīga"/>
    <x v="2"/>
  </r>
  <r>
    <x v="10"/>
    <s v="EUR/km"/>
    <n v="3.1"/>
    <x v="0"/>
    <s v="Rīga"/>
    <x v="2"/>
  </r>
  <r>
    <x v="0"/>
    <m/>
    <n v="-51483.32925323672"/>
    <x v="1"/>
    <s v="Rīga"/>
    <x v="2"/>
  </r>
  <r>
    <x v="1"/>
    <s v="skaits"/>
    <n v="131"/>
    <x v="1"/>
    <s v="Rīga"/>
    <x v="2"/>
  </r>
  <r>
    <x v="2"/>
    <s v="skaits"/>
    <n v="34884"/>
    <x v="1"/>
    <s v="Rīga"/>
    <x v="2"/>
  </r>
  <r>
    <x v="3"/>
    <s v="skaits"/>
    <n v="23176"/>
    <x v="1"/>
    <s v="Rīga"/>
    <x v="2"/>
  </r>
  <r>
    <x v="4"/>
    <s v="skaits"/>
    <m/>
    <x v="1"/>
    <s v="Rīga"/>
    <x v="2"/>
  </r>
  <r>
    <x v="5"/>
    <s v="skaits"/>
    <n v="2240"/>
    <x v="1"/>
    <s v="Rīga"/>
    <x v="2"/>
  </r>
  <r>
    <x v="6"/>
    <s v="km"/>
    <n v="407672.68109374994"/>
    <x v="1"/>
    <s v="Rīga"/>
    <x v="2"/>
  </r>
  <r>
    <x v="7"/>
    <s v="km"/>
    <n v="362025.10409358214"/>
    <x v="1"/>
    <s v="Rīga"/>
    <x v="2"/>
  </r>
  <r>
    <x v="8"/>
    <s v="km"/>
    <m/>
    <x v="1"/>
    <s v="Rīga"/>
    <x v="2"/>
  </r>
  <r>
    <x v="9"/>
    <s v="km"/>
    <n v="45564"/>
    <x v="1"/>
    <s v="Rīga"/>
    <x v="2"/>
  </r>
  <r>
    <x v="10"/>
    <s v="EUR/km"/>
    <n v="1.1278436367618694"/>
    <x v="1"/>
    <s v="Rīga"/>
    <x v="2"/>
  </r>
  <r>
    <x v="0"/>
    <m/>
    <n v="-569340.05239999981"/>
    <x v="2"/>
    <s v="Rīga"/>
    <x v="2"/>
  </r>
  <r>
    <x v="1"/>
    <s v="skaits"/>
    <n v="163"/>
    <x v="2"/>
    <s v="Rīga"/>
    <x v="2"/>
  </r>
  <r>
    <x v="2"/>
    <s v="skaits"/>
    <n v="25942"/>
    <x v="2"/>
    <s v="Rīga"/>
    <x v="2"/>
  </r>
  <r>
    <x v="3"/>
    <s v="skaits"/>
    <n v="22171"/>
    <x v="2"/>
    <s v="Rīga"/>
    <x v="2"/>
  </r>
  <r>
    <x v="4"/>
    <s v="skaits"/>
    <n v="14"/>
    <x v="2"/>
    <s v="Rīga"/>
    <x v="2"/>
  </r>
  <r>
    <x v="5"/>
    <s v="skaits"/>
    <n v="3785"/>
    <x v="2"/>
    <s v="Rīga"/>
    <x v="2"/>
  </r>
  <r>
    <x v="6"/>
    <s v="km"/>
    <n v="355000"/>
    <x v="2"/>
    <s v="Rīga"/>
    <x v="2"/>
  </r>
  <r>
    <x v="7"/>
    <s v="km"/>
    <n v="298907.38400000002"/>
    <x v="2"/>
    <s v="Rīga"/>
    <x v="2"/>
  </r>
  <r>
    <x v="8"/>
    <s v="km"/>
    <n v="209.38399999999999"/>
    <x v="2"/>
    <s v="Rīga"/>
    <x v="2"/>
  </r>
  <r>
    <x v="9"/>
    <s v="km"/>
    <n v="56302"/>
    <x v="2"/>
    <s v="Rīga"/>
    <x v="2"/>
  </r>
  <r>
    <x v="10"/>
    <s v="EUR/km"/>
    <n v="10.15"/>
    <x v="2"/>
    <s v="Rīga"/>
    <x v="2"/>
  </r>
  <r>
    <x v="0"/>
    <m/>
    <n v="-295475.92468999984"/>
    <x v="3"/>
    <s v="Rīga"/>
    <x v="2"/>
  </r>
  <r>
    <x v="1"/>
    <s v="skaits"/>
    <n v="278"/>
    <x v="3"/>
    <s v="Rīga"/>
    <x v="2"/>
  </r>
  <r>
    <x v="2"/>
    <s v="skaits"/>
    <n v="78455"/>
    <x v="3"/>
    <s v="Rīga"/>
    <x v="2"/>
  </r>
  <r>
    <x v="3"/>
    <s v="skaits"/>
    <n v="70497"/>
    <x v="3"/>
    <s v="Rīga"/>
    <x v="2"/>
  </r>
  <r>
    <x v="4"/>
    <s v="skaits"/>
    <n v="40"/>
    <x v="3"/>
    <s v="Rīga"/>
    <x v="2"/>
  </r>
  <r>
    <x v="5"/>
    <s v="skaits"/>
    <n v="7998"/>
    <x v="3"/>
    <s v="Rīga"/>
    <x v="2"/>
  </r>
  <r>
    <x v="6"/>
    <s v="km"/>
    <n v="874000"/>
    <x v="3"/>
    <s v="Rīga"/>
    <x v="2"/>
  </r>
  <r>
    <x v="7"/>
    <s v="km"/>
    <n v="805444.10100000002"/>
    <x v="3"/>
    <s v="Rīga"/>
    <x v="2"/>
  </r>
  <r>
    <x v="8"/>
    <s v="km"/>
    <n v="346.10100000000006"/>
    <x v="3"/>
    <s v="Rīga"/>
    <x v="2"/>
  </r>
  <r>
    <x v="9"/>
    <s v="km"/>
    <n v="68902"/>
    <x v="3"/>
    <s v="Rīga"/>
    <x v="2"/>
  </r>
  <r>
    <x v="10"/>
    <s v="EUR/km"/>
    <n v="4.3099999999999996"/>
    <x v="3"/>
    <s v="Rīga"/>
    <x v="2"/>
  </r>
  <r>
    <x v="11"/>
    <m/>
    <n v="3032"/>
    <x v="0"/>
    <s v="Rīga"/>
    <x v="2"/>
  </r>
  <r>
    <x v="12"/>
    <s v="skaits (jānorāda atbilstoša mērvienība gab., litri, reižu skaits, darba stundas u.c.) "/>
    <m/>
    <x v="0"/>
    <s v="Rīga"/>
    <x v="2"/>
  </r>
  <r>
    <x v="13"/>
    <s v="skaits (jānorāda atbilstoša mērvienība gab., litri, reižu skaits, darba stundas u.c.) "/>
    <n v="1843"/>
    <x v="0"/>
    <s v="Rīga"/>
    <x v="2"/>
  </r>
  <r>
    <x v="14"/>
    <s v="skaits (jānorāda atbilstoša mērvienība gab., litri, reižu skaits, darba stundas u.c.) "/>
    <n v="363"/>
    <x v="0"/>
    <s v="Rīga"/>
    <x v="2"/>
  </r>
  <r>
    <x v="15"/>
    <s v="skaits (jānorāda atbilstoša mērvienība gab., litri, reižu skaits, darba stundas u.c.) "/>
    <n v="33"/>
    <x v="0"/>
    <s v="Rīga"/>
    <x v="2"/>
  </r>
  <r>
    <x v="16"/>
    <s v="skaits (jānorāda atbilstoša mērvienība gab., litri, reižu skaits, darba stundas u.c.) "/>
    <n v="0"/>
    <x v="0"/>
    <s v="Rīga"/>
    <x v="2"/>
  </r>
  <r>
    <x v="17"/>
    <s v="skaits (jānorāda atbilstoša mērvienība gab., litri, reižu skaits, darba stundas u.c.) "/>
    <n v="22"/>
    <x v="0"/>
    <s v="Rīga"/>
    <x v="2"/>
  </r>
  <r>
    <x v="26"/>
    <s v="skaits (jānorāda atbilstoša mērvienība gab., litri, reižu skaits, darba stundas u.c.) "/>
    <n v="0"/>
    <x v="0"/>
    <s v="Rīga"/>
    <x v="2"/>
  </r>
  <r>
    <x v="19"/>
    <s v="EUR/vien bez PVN"/>
    <m/>
    <x v="0"/>
    <s v="Rīga"/>
    <x v="2"/>
  </r>
  <r>
    <x v="13"/>
    <s v="EUR/vien bez PVN"/>
    <n v="2563"/>
    <x v="0"/>
    <s v="Rīga"/>
    <x v="2"/>
  </r>
  <r>
    <x v="14"/>
    <s v="EUR/vien bez PVN"/>
    <n v="271"/>
    <x v="0"/>
    <s v="Rīga"/>
    <x v="2"/>
  </r>
  <r>
    <x v="15"/>
    <s v="EUR/vien bez PVN"/>
    <n v="67"/>
    <x v="0"/>
    <s v="Rīga"/>
    <x v="2"/>
  </r>
  <r>
    <x v="27"/>
    <s v="EUR/vien bez PVN"/>
    <n v="0"/>
    <x v="0"/>
    <s v="Rīga"/>
    <x v="2"/>
  </r>
  <r>
    <x v="20"/>
    <s v="EUR/vien bez PVN"/>
    <n v="131"/>
    <x v="0"/>
    <s v="Rīga"/>
    <x v="2"/>
  </r>
  <r>
    <x v="26"/>
    <s v="EUR/vien bez PVN"/>
    <n v="0"/>
    <x v="0"/>
    <s v="Rīga"/>
    <x v="2"/>
  </r>
  <r>
    <x v="11"/>
    <m/>
    <n v="1179"/>
    <x v="2"/>
    <s v="Rīga"/>
    <x v="2"/>
  </r>
  <r>
    <x v="12"/>
    <s v="skaits (jānorāda atbilstoša mērvienība gab., litri, reižu skaits, darba stundas u.c.) "/>
    <m/>
    <x v="2"/>
    <s v="Rīga"/>
    <x v="2"/>
  </r>
  <r>
    <x v="13"/>
    <s v="skaits (jānorāda atbilstoša mērvienība gab., litri, reižu skaits, darba stundas u.c.) "/>
    <n v="663"/>
    <x v="2"/>
    <s v="Rīga"/>
    <x v="2"/>
  </r>
  <r>
    <x v="14"/>
    <s v="skaits (jānorāda atbilstoša mērvienība gab., litri, reižu skaits, darba stundas u.c.) "/>
    <n v="497"/>
    <x v="2"/>
    <s v="Rīga"/>
    <x v="2"/>
  </r>
  <r>
    <x v="15"/>
    <s v="skaits (jānorāda atbilstoša mērvienība gab., litri, reižu skaits, darba stundas u.c.) "/>
    <n v="5"/>
    <x v="2"/>
    <s v="Rīga"/>
    <x v="2"/>
  </r>
  <r>
    <x v="16"/>
    <s v="skaits (jānorāda atbilstoša mērvienība gab., litri, reižu skaits, darba stundas u.c.) "/>
    <n v="0"/>
    <x v="2"/>
    <s v="Rīga"/>
    <x v="2"/>
  </r>
  <r>
    <x v="17"/>
    <s v="skaits (jānorāda atbilstoša mērvienība gab., litri, reižu skaits, darba stundas u.c.) "/>
    <n v="5"/>
    <x v="2"/>
    <s v="Rīga"/>
    <x v="2"/>
  </r>
  <r>
    <x v="26"/>
    <s v="skaits (jānorāda atbilstoša mērvienība gab., litri, reižu skaits, darba stundas u.c.) "/>
    <n v="6"/>
    <x v="2"/>
    <s v="Rīga"/>
    <x v="2"/>
  </r>
  <r>
    <x v="19"/>
    <s v="EUR/vien bez PVN"/>
    <m/>
    <x v="2"/>
    <s v="Rīga"/>
    <x v="2"/>
  </r>
  <r>
    <x v="13"/>
    <s v="EUR/vien bez PVN"/>
    <n v="921"/>
    <x v="2"/>
    <s v="Rīga"/>
    <x v="2"/>
  </r>
  <r>
    <x v="14"/>
    <s v="EUR/vien bez PVN"/>
    <n v="161"/>
    <x v="2"/>
    <s v="Rīga"/>
    <x v="2"/>
  </r>
  <r>
    <x v="15"/>
    <s v="EUR/vien bez PVN"/>
    <n v="26"/>
    <x v="2"/>
    <s v="Rīga"/>
    <x v="2"/>
  </r>
  <r>
    <x v="27"/>
    <s v="EUR/vien bez PVN"/>
    <n v="0"/>
    <x v="2"/>
    <s v="Rīga"/>
    <x v="2"/>
  </r>
  <r>
    <x v="20"/>
    <s v="EUR/vien bez PVN"/>
    <n v="66"/>
    <x v="2"/>
    <s v="Rīga"/>
    <x v="2"/>
  </r>
  <r>
    <x v="26"/>
    <s v="EUR/vien bez PVN"/>
    <n v="5"/>
    <x v="2"/>
    <s v="Rīga"/>
    <x v="2"/>
  </r>
  <r>
    <x v="11"/>
    <m/>
    <n v="1743"/>
    <x v="3"/>
    <s v="Rīga"/>
    <x v="2"/>
  </r>
  <r>
    <x v="12"/>
    <s v="skaits (jānorāda atbilstoša mērvienība gab., litri, reižu skaits, darba stundas u.c.) "/>
    <m/>
    <x v="3"/>
    <s v="Rīga"/>
    <x v="2"/>
  </r>
  <r>
    <x v="13"/>
    <s v="skaits (jānorāda atbilstoša mērvienība gab., litri, reižu skaits, darba stundas u.c.) "/>
    <n v="576"/>
    <x v="3"/>
    <s v="Rīga"/>
    <x v="2"/>
  </r>
  <r>
    <x v="14"/>
    <s v="skaits (jānorāda atbilstoša mērvienība gab., litri, reižu skaits, darba stundas u.c.) "/>
    <n v="418"/>
    <x v="3"/>
    <s v="Rīga"/>
    <x v="2"/>
  </r>
  <r>
    <x v="15"/>
    <s v="skaits (jānorāda atbilstoša mērvienība gab., litri, reižu skaits, darba stundas u.c.) "/>
    <n v="69"/>
    <x v="3"/>
    <s v="Rīga"/>
    <x v="2"/>
  </r>
  <r>
    <x v="16"/>
    <s v="skaits (jānorāda atbilstoša mērvienība gab., litri, reižu skaits, darba stundas u.c.) "/>
    <n v="0"/>
    <x v="3"/>
    <s v="Rīga"/>
    <x v="2"/>
  </r>
  <r>
    <x v="17"/>
    <s v="skaits (jānorāda atbilstoša mērvienība gab., litri, reižu skaits, darba stundas u.c.) "/>
    <n v="28"/>
    <x v="3"/>
    <s v="Rīga"/>
    <x v="2"/>
  </r>
  <r>
    <x v="26"/>
    <s v="skaits (jānorāda atbilstoša mērvienība gab., litri, reižu skaits, darba stundas u.c.) "/>
    <n v="378"/>
    <x v="3"/>
    <s v="Rīga"/>
    <x v="2"/>
  </r>
  <r>
    <x v="19"/>
    <s v="EUR/vien bez PVN"/>
    <m/>
    <x v="3"/>
    <s v="Rīga"/>
    <x v="2"/>
  </r>
  <r>
    <x v="13"/>
    <s v="EUR/vien bez PVN"/>
    <n v="792"/>
    <x v="3"/>
    <s v="Rīga"/>
    <x v="2"/>
  </r>
  <r>
    <x v="14"/>
    <s v="EUR/vien bez PVN"/>
    <n v="357"/>
    <x v="3"/>
    <s v="Rīga"/>
    <x v="2"/>
  </r>
  <r>
    <x v="15"/>
    <s v="EUR/vien bez PVN"/>
    <n v="110"/>
    <x v="3"/>
    <s v="Rīga"/>
    <x v="2"/>
  </r>
  <r>
    <x v="27"/>
    <s v="EUR/vien bez PVN"/>
    <n v="0"/>
    <x v="3"/>
    <s v="Rīga"/>
    <x v="2"/>
  </r>
  <r>
    <x v="20"/>
    <s v="EUR/vien bez PVN"/>
    <n v="185"/>
    <x v="3"/>
    <s v="Rīga"/>
    <x v="2"/>
  </r>
  <r>
    <x v="26"/>
    <s v="EUR/vien bez PVN"/>
    <n v="299"/>
    <x v="3"/>
    <s v="Rīga"/>
    <x v="2"/>
  </r>
  <r>
    <x v="21"/>
    <m/>
    <n v="465498.18677375827"/>
    <x v="0"/>
    <s v="Rīga"/>
    <x v="2"/>
  </r>
  <r>
    <x v="32"/>
    <s v="EUR bez PVN"/>
    <n v="935052.46"/>
    <x v="0"/>
    <s v="Rīga"/>
    <x v="2"/>
  </r>
  <r>
    <x v="33"/>
    <s v="km"/>
    <n v="1652207"/>
    <x v="0"/>
    <s v="Rīga"/>
    <x v="2"/>
  </r>
  <r>
    <x v="34"/>
    <s v="EUR bez PVN"/>
    <n v="1707661.8989329773"/>
    <x v="0"/>
    <s v="Rīga"/>
    <x v="2"/>
  </r>
  <r>
    <x v="35"/>
    <s v="km"/>
    <n v="2014501.1889071099"/>
    <x v="0"/>
    <s v="Rīga"/>
    <x v="2"/>
  </r>
  <r>
    <x v="21"/>
    <m/>
    <n v="71433.280128183818"/>
    <x v="1"/>
    <s v="Rīga"/>
    <x v="2"/>
  </r>
  <r>
    <x v="32"/>
    <s v="EUR bez PVN"/>
    <n v="135242.62"/>
    <x v="1"/>
    <s v="Rīga"/>
    <x v="2"/>
  </r>
  <r>
    <x v="33"/>
    <s v="km"/>
    <n v="362025.10409358214"/>
    <x v="1"/>
    <s v="Rīga"/>
    <x v="2"/>
  </r>
  <r>
    <x v="34"/>
    <s v="EUR bez PVN"/>
    <n v="595810.82078089879"/>
    <x v="1"/>
    <s v="Rīga"/>
    <x v="2"/>
  </r>
  <r>
    <x v="35"/>
    <s v="km"/>
    <n v="1043655.6670589447"/>
    <x v="1"/>
    <s v="Rīga"/>
    <x v="2"/>
  </r>
  <r>
    <x v="21"/>
    <m/>
    <n v="332060.71489725844"/>
    <x v="2"/>
    <s v="Rīga"/>
    <x v="2"/>
  </r>
  <r>
    <x v="32"/>
    <s v="EUR bez PVN"/>
    <n v="412234.66678267106"/>
    <x v="2"/>
    <s v="Rīga"/>
    <x v="2"/>
  </r>
  <r>
    <x v="33"/>
    <s v="km"/>
    <n v="298907.38400000002"/>
    <x v="2"/>
    <s v="Rīga"/>
    <x v="2"/>
  </r>
  <r>
    <x v="34"/>
    <s v="EUR bez PVN"/>
    <n v="944664.02919696621"/>
    <x v="2"/>
    <s v="Rīga"/>
    <x v="2"/>
  </r>
  <r>
    <x v="35"/>
    <s v="km"/>
    <n v="379374.99099999998"/>
    <x v="2"/>
    <s v="Rīga"/>
    <x v="2"/>
  </r>
  <r>
    <x v="21"/>
    <m/>
    <n v="317514.28915480373"/>
    <x v="3"/>
    <s v="Rīga"/>
    <x v="2"/>
  </r>
  <r>
    <x v="32"/>
    <s v="EUR bez PVN"/>
    <n v="630114.10065245628"/>
    <x v="3"/>
    <s v="Rīga"/>
    <x v="2"/>
  </r>
  <r>
    <x v="33"/>
    <s v="km"/>
    <n v="805444.10100000002"/>
    <x v="3"/>
    <s v="Rīga"/>
    <x v="2"/>
  </r>
  <r>
    <x v="34"/>
    <s v="EUR bez PVN"/>
    <n v="980997.26108915731"/>
    <x v="3"/>
    <s v="Rīga"/>
    <x v="2"/>
  </r>
  <r>
    <x v="35"/>
    <s v="km"/>
    <n v="833806.23199999996"/>
    <x v="3"/>
    <s v="Rīga"/>
    <x v="2"/>
  </r>
  <r>
    <x v="0"/>
    <m/>
    <n v="-621210.31164000009"/>
    <x v="0"/>
    <s v="Rīga"/>
    <x v="3"/>
  </r>
  <r>
    <x v="1"/>
    <s v="skaits"/>
    <n v="402"/>
    <x v="0"/>
    <s v="Rīga"/>
    <x v="3"/>
  </r>
  <r>
    <x v="2"/>
    <s v="skaits"/>
    <n v="102560"/>
    <x v="0"/>
    <s v="Rīga"/>
    <x v="3"/>
  </r>
  <r>
    <x v="3"/>
    <s v="skaits"/>
    <n v="88846"/>
    <x v="0"/>
    <s v="Rīga"/>
    <x v="3"/>
  </r>
  <r>
    <x v="4"/>
    <s v="skaits"/>
    <n v="138"/>
    <x v="0"/>
    <s v="Rīga"/>
    <x v="3"/>
  </r>
  <r>
    <x v="5"/>
    <s v="skaits"/>
    <n v="13852"/>
    <x v="0"/>
    <s v="Rīga"/>
    <x v="3"/>
  </r>
  <r>
    <x v="6"/>
    <s v="km"/>
    <n v="1817000"/>
    <x v="0"/>
    <s v="Rīga"/>
    <x v="3"/>
  </r>
  <r>
    <x v="7"/>
    <s v="km"/>
    <n v="1635359.558"/>
    <x v="0"/>
    <s v="Rīga"/>
    <x v="3"/>
  </r>
  <r>
    <x v="8"/>
    <s v="km"/>
    <n v="2076.558"/>
    <x v="0"/>
    <s v="Rīga"/>
    <x v="3"/>
  </r>
  <r>
    <x v="9"/>
    <s v="km"/>
    <n v="183717"/>
    <x v="0"/>
    <s v="Rīga"/>
    <x v="3"/>
  </r>
  <r>
    <x v="10"/>
    <s v="EUR/km"/>
    <n v="3.42"/>
    <x v="0"/>
    <s v="Rīga"/>
    <x v="3"/>
  </r>
  <r>
    <x v="0"/>
    <m/>
    <n v="-51243.771602310713"/>
    <x v="1"/>
    <s v="Rīga"/>
    <x v="3"/>
  </r>
  <r>
    <x v="1"/>
    <s v="skaits"/>
    <n v="131"/>
    <x v="1"/>
    <s v="Rīga"/>
    <x v="3"/>
  </r>
  <r>
    <x v="2"/>
    <s v="skaits"/>
    <n v="34280"/>
    <x v="1"/>
    <s v="Rīga"/>
    <x v="3"/>
  </r>
  <r>
    <x v="3"/>
    <s v="skaits"/>
    <n v="23177"/>
    <x v="1"/>
    <s v="Rīga"/>
    <x v="3"/>
  </r>
  <r>
    <x v="4"/>
    <s v="skaits"/>
    <m/>
    <x v="1"/>
    <s v="Rīga"/>
    <x v="3"/>
  </r>
  <r>
    <x v="5"/>
    <s v="skaits"/>
    <m/>
    <x v="1"/>
    <s v="Rīga"/>
    <x v="3"/>
  </r>
  <r>
    <x v="6"/>
    <s v="km"/>
    <n v="407672.68109374994"/>
    <x v="1"/>
    <s v="Rīga"/>
    <x v="3"/>
  </r>
  <r>
    <x v="7"/>
    <s v="km"/>
    <n v="362062.27409375005"/>
    <x v="1"/>
    <s v="Rīga"/>
    <x v="3"/>
  </r>
  <r>
    <x v="8"/>
    <s v="km"/>
    <m/>
    <x v="1"/>
    <s v="Rīga"/>
    <x v="3"/>
  </r>
  <r>
    <x v="9"/>
    <s v="km"/>
    <n v="45610.40699999989"/>
    <x v="1"/>
    <s v="Rīga"/>
    <x v="3"/>
  </r>
  <r>
    <x v="10"/>
    <s v="EUR/km"/>
    <n v="1.1235105093956044"/>
    <x v="1"/>
    <s v="Rīga"/>
    <x v="3"/>
  </r>
  <r>
    <x v="0"/>
    <m/>
    <n v="-591893.6"/>
    <x v="2"/>
    <s v="Rīga"/>
    <x v="3"/>
  </r>
  <r>
    <x v="1"/>
    <s v="skaits"/>
    <n v="155"/>
    <x v="2"/>
    <s v="Rīga"/>
    <x v="3"/>
  </r>
  <r>
    <x v="2"/>
    <s v="skaits"/>
    <n v="25300"/>
    <x v="2"/>
    <s v="Rīga"/>
    <x v="3"/>
  </r>
  <r>
    <x v="3"/>
    <s v="skaits"/>
    <n v="21620"/>
    <x v="2"/>
    <s v="Rīga"/>
    <x v="3"/>
  </r>
  <r>
    <x v="4"/>
    <s v="skaits"/>
    <n v="0"/>
    <x v="2"/>
    <s v="Rīga"/>
    <x v="3"/>
  </r>
  <r>
    <x v="5"/>
    <s v="skaits"/>
    <n v="3680"/>
    <x v="2"/>
    <s v="Rīga"/>
    <x v="3"/>
  </r>
  <r>
    <x v="6"/>
    <s v="km"/>
    <n v="346000"/>
    <x v="2"/>
    <s v="Rīga"/>
    <x v="3"/>
  </r>
  <r>
    <x v="7"/>
    <s v="km"/>
    <n v="292580"/>
    <x v="2"/>
    <s v="Rīga"/>
    <x v="3"/>
  </r>
  <r>
    <x v="8"/>
    <s v="km"/>
    <n v="0"/>
    <x v="2"/>
    <s v="Rīga"/>
    <x v="3"/>
  </r>
  <r>
    <x v="9"/>
    <s v="km"/>
    <n v="53420"/>
    <x v="2"/>
    <s v="Rīga"/>
    <x v="3"/>
  </r>
  <r>
    <x v="10"/>
    <s v="EUR/km"/>
    <n v="11.08"/>
    <x v="2"/>
    <s v="Rīga"/>
    <x v="3"/>
  </r>
  <r>
    <x v="0"/>
    <m/>
    <n v="-323802.75"/>
    <x v="3"/>
    <s v="Rīga"/>
    <x v="3"/>
  </r>
  <r>
    <x v="1"/>
    <s v="skaits"/>
    <n v="278"/>
    <x v="3"/>
    <s v="Rīga"/>
    <x v="3"/>
  </r>
  <r>
    <x v="2"/>
    <s v="skaits"/>
    <n v="76710"/>
    <x v="3"/>
    <s v="Rīga"/>
    <x v="3"/>
  </r>
  <r>
    <x v="3"/>
    <s v="skaits"/>
    <n v="68965"/>
    <x v="3"/>
    <s v="Rīga"/>
    <x v="3"/>
  </r>
  <r>
    <x v="4"/>
    <s v="skaits"/>
    <n v="24"/>
    <x v="3"/>
    <s v="Rīga"/>
    <x v="3"/>
  </r>
  <r>
    <x v="5"/>
    <s v="skaits"/>
    <n v="7769"/>
    <x v="3"/>
    <s v="Rīga"/>
    <x v="3"/>
  </r>
  <r>
    <x v="6"/>
    <s v="km"/>
    <n v="855000"/>
    <x v="3"/>
    <s v="Rīga"/>
    <x v="3"/>
  </r>
  <r>
    <x v="7"/>
    <s v="km"/>
    <n v="785365"/>
    <x v="3"/>
    <s v="Rīga"/>
    <x v="3"/>
  </r>
  <r>
    <x v="8"/>
    <s v="km"/>
    <n v="208"/>
    <x v="3"/>
    <s v="Rīga"/>
    <x v="3"/>
  </r>
  <r>
    <x v="9"/>
    <s v="km"/>
    <n v="69843"/>
    <x v="3"/>
    <s v="Rīga"/>
    <x v="3"/>
  </r>
  <r>
    <x v="10"/>
    <s v="EUR/km"/>
    <n v="4.6500000000000004"/>
    <x v="3"/>
    <s v="Rīga"/>
    <x v="3"/>
  </r>
  <r>
    <x v="11"/>
    <m/>
    <n v="3406"/>
    <x v="0"/>
    <s v="Rīga"/>
    <x v="3"/>
  </r>
  <r>
    <x v="12"/>
    <s v="skaits (jānorāda atbilstoša mērvienība gab., litri, reižu skaits, darba stundas u.c.) "/>
    <m/>
    <x v="0"/>
    <s v="Rīga"/>
    <x v="3"/>
  </r>
  <r>
    <x v="13"/>
    <s v="skaits (jānorāda atbilstoša mērvienība gab., litri, reižu skaits, darba stundas u.c.) "/>
    <n v="2117"/>
    <x v="0"/>
    <s v="Rīga"/>
    <x v="3"/>
  </r>
  <r>
    <x v="14"/>
    <s v="skaits (jānorāda atbilstoša mērvienība gab., litri, reižu skaits, darba stundas u.c.) "/>
    <n v="416"/>
    <x v="0"/>
    <s v="Rīga"/>
    <x v="3"/>
  </r>
  <r>
    <x v="15"/>
    <s v="skaits (jānorāda atbilstoša mērvienība gab., litri, reižu skaits, darba stundas u.c.) "/>
    <n v="52"/>
    <x v="0"/>
    <s v="Rīga"/>
    <x v="3"/>
  </r>
  <r>
    <x v="16"/>
    <s v="skaits (jānorāda atbilstoša mērvienība gab., litri, reižu skaits, darba stundas u.c.) "/>
    <n v="0"/>
    <x v="0"/>
    <s v="Rīga"/>
    <x v="3"/>
  </r>
  <r>
    <x v="17"/>
    <s v="skaits (jānorāda atbilstoša mērvienība gab., litri, reižu skaits, darba stundas u.c.) "/>
    <n v="22"/>
    <x v="0"/>
    <s v="Rīga"/>
    <x v="3"/>
  </r>
  <r>
    <x v="26"/>
    <s v="skaits (jānorāda atbilstoša mērvienība gab., litri, reižu skaits, darba stundas u.c.) "/>
    <n v="0"/>
    <x v="0"/>
    <s v="Rīga"/>
    <x v="3"/>
  </r>
  <r>
    <x v="19"/>
    <s v="EUR/vien bez PVN"/>
    <n v="3406"/>
    <x v="0"/>
    <s v="Rīga"/>
    <x v="3"/>
  </r>
  <r>
    <x v="13"/>
    <s v="EUR/vien bez PVN"/>
    <n v="2912"/>
    <x v="0"/>
    <s v="Rīga"/>
    <x v="3"/>
  </r>
  <r>
    <x v="14"/>
    <s v="EUR/vien bez PVN"/>
    <n v="197"/>
    <x v="0"/>
    <s v="Rīga"/>
    <x v="3"/>
  </r>
  <r>
    <x v="15"/>
    <s v="EUR/vien bez PVN"/>
    <n v="86"/>
    <x v="0"/>
    <s v="Rīga"/>
    <x v="3"/>
  </r>
  <r>
    <x v="27"/>
    <s v="EUR/vien bez PVN"/>
    <n v="0"/>
    <x v="0"/>
    <s v="Rīga"/>
    <x v="3"/>
  </r>
  <r>
    <x v="20"/>
    <s v="EUR/vien bez PVN"/>
    <n v="211"/>
    <x v="0"/>
    <s v="Rīga"/>
    <x v="3"/>
  </r>
  <r>
    <x v="26"/>
    <s v="EUR/vien bez PVN"/>
    <n v="0"/>
    <x v="0"/>
    <s v="Rīga"/>
    <x v="3"/>
  </r>
  <r>
    <x v="11"/>
    <m/>
    <n v="1577"/>
    <x v="2"/>
    <s v="Rīga"/>
    <x v="3"/>
  </r>
  <r>
    <x v="12"/>
    <s v="skaits (jānorāda atbilstoša mērvienība gab., litri, reižu skaits, darba stundas u.c.) "/>
    <m/>
    <x v="2"/>
    <s v="Rīga"/>
    <x v="3"/>
  </r>
  <r>
    <x v="13"/>
    <s v="skaits (jānorāda atbilstoša mērvienība gab., litri, reižu skaits, darba stundas u.c.) "/>
    <n v="578"/>
    <x v="2"/>
    <s v="Rīga"/>
    <x v="3"/>
  </r>
  <r>
    <x v="14"/>
    <s v="skaits (jānorāda atbilstoša mērvienība gab., litri, reižu skaits, darba stundas u.c.) "/>
    <n v="614"/>
    <x v="2"/>
    <s v="Rīga"/>
    <x v="3"/>
  </r>
  <r>
    <x v="15"/>
    <s v="skaits (jānorāda atbilstoša mērvienība gab., litri, reižu skaits, darba stundas u.c.) "/>
    <n v="7"/>
    <x v="2"/>
    <s v="Rīga"/>
    <x v="3"/>
  </r>
  <r>
    <x v="16"/>
    <s v="skaits (jānorāda atbilstoša mērvienība gab., litri, reižu skaits, darba stundas u.c.) "/>
    <n v="0"/>
    <x v="2"/>
    <s v="Rīga"/>
    <x v="3"/>
  </r>
  <r>
    <x v="17"/>
    <s v="skaits (jānorāda atbilstoša mērvienība gab., litri, reižu skaits, darba stundas u.c.) "/>
    <n v="14"/>
    <x v="2"/>
    <s v="Rīga"/>
    <x v="3"/>
  </r>
  <r>
    <x v="26"/>
    <s v="skaits (jānorāda atbilstoša mērvienība gab., litri, reižu skaits, darba stundas u.c.) "/>
    <n v="77"/>
    <x v="2"/>
    <s v="Rīga"/>
    <x v="3"/>
  </r>
  <r>
    <x v="19"/>
    <s v="EUR/vien bez PVN"/>
    <n v="1577"/>
    <x v="2"/>
    <s v="Rīga"/>
    <x v="3"/>
  </r>
  <r>
    <x v="13"/>
    <s v="EUR/vien bez PVN"/>
    <n v="802"/>
    <x v="2"/>
    <s v="Rīga"/>
    <x v="3"/>
  </r>
  <r>
    <x v="14"/>
    <s v="EUR/vien bez PVN"/>
    <n v="502"/>
    <x v="2"/>
    <s v="Rīga"/>
    <x v="3"/>
  </r>
  <r>
    <x v="15"/>
    <s v="EUR/vien bez PVN"/>
    <n v="35"/>
    <x v="2"/>
    <s v="Rīga"/>
    <x v="3"/>
  </r>
  <r>
    <x v="27"/>
    <s v="EUR/vien bez PVN"/>
    <n v="0"/>
    <x v="2"/>
    <s v="Rīga"/>
    <x v="3"/>
  </r>
  <r>
    <x v="20"/>
    <s v="EUR/vien bez PVN"/>
    <n v="182"/>
    <x v="2"/>
    <s v="Rīga"/>
    <x v="3"/>
  </r>
  <r>
    <x v="26"/>
    <s v="EUR/vien bez PVN"/>
    <n v="56"/>
    <x v="2"/>
    <s v="Rīga"/>
    <x v="3"/>
  </r>
  <r>
    <x v="11"/>
    <m/>
    <n v="1361"/>
    <x v="3"/>
    <s v="Rīga"/>
    <x v="3"/>
  </r>
  <r>
    <x v="12"/>
    <s v="skaits (jānorāda atbilstoša mērvienība gab., litri, reižu skaits, darba stundas u.c.) "/>
    <m/>
    <x v="3"/>
    <s v="Rīga"/>
    <x v="3"/>
  </r>
  <r>
    <x v="13"/>
    <s v="skaits (jānorāda atbilstoša mērvienība gab., litri, reižu skaits, darba stundas u.c.) "/>
    <n v="536"/>
    <x v="3"/>
    <s v="Rīga"/>
    <x v="3"/>
  </r>
  <r>
    <x v="14"/>
    <s v="skaits (jānorāda atbilstoša mērvienība gab., litri, reižu skaits, darba stundas u.c.) "/>
    <n v="407"/>
    <x v="3"/>
    <s v="Rīga"/>
    <x v="3"/>
  </r>
  <r>
    <x v="15"/>
    <s v="skaits (jānorāda atbilstoša mērvienība gab., litri, reižu skaits, darba stundas u.c.) "/>
    <n v="39"/>
    <x v="3"/>
    <s v="Rīga"/>
    <x v="3"/>
  </r>
  <r>
    <x v="16"/>
    <s v="skaits (jānorāda atbilstoša mērvienība gab., litri, reižu skaits, darba stundas u.c.) "/>
    <n v="0"/>
    <x v="3"/>
    <s v="Rīga"/>
    <x v="3"/>
  </r>
  <r>
    <x v="17"/>
    <s v="skaits (jānorāda atbilstoša mērvienība gab., litri, reižu skaits, darba stundas u.c.) "/>
    <n v="35"/>
    <x v="3"/>
    <s v="Rīga"/>
    <x v="3"/>
  </r>
  <r>
    <x v="26"/>
    <s v="skaits (jānorāda atbilstoša mērvienība gab., litri, reižu skaits, darba stundas u.c.) "/>
    <n v="18"/>
    <x v="3"/>
    <s v="Rīga"/>
    <x v="3"/>
  </r>
  <r>
    <x v="19"/>
    <s v="EUR/vien bez PVN"/>
    <n v="1361"/>
    <x v="3"/>
    <s v="Rīga"/>
    <x v="3"/>
  </r>
  <r>
    <x v="13"/>
    <s v="EUR/vien bez PVN"/>
    <n v="738"/>
    <x v="3"/>
    <s v="Rīga"/>
    <x v="3"/>
  </r>
  <r>
    <x v="14"/>
    <s v="EUR/vien bez PVN"/>
    <n v="245"/>
    <x v="3"/>
    <s v="Rīga"/>
    <x v="3"/>
  </r>
  <r>
    <x v="15"/>
    <s v="EUR/vien bez PVN"/>
    <n v="95"/>
    <x v="3"/>
    <s v="Rīga"/>
    <x v="3"/>
  </r>
  <r>
    <x v="27"/>
    <s v="EUR/vien bez PVN"/>
    <n v="0"/>
    <x v="3"/>
    <s v="Rīga"/>
    <x v="3"/>
  </r>
  <r>
    <x v="20"/>
    <s v="EUR/vien bez PVN"/>
    <n v="269"/>
    <x v="3"/>
    <s v="Rīga"/>
    <x v="3"/>
  </r>
  <r>
    <x v="26"/>
    <s v="EUR/vien bez PVN"/>
    <n v="14"/>
    <x v="3"/>
    <s v="Rīga"/>
    <x v="3"/>
  </r>
  <r>
    <x v="21"/>
    <m/>
    <n v="368037.48058545723"/>
    <x v="0"/>
    <s v="Rīga"/>
    <x v="3"/>
  </r>
  <r>
    <x v="36"/>
    <s v="EUR bez PVN"/>
    <n v="984673.98947056069"/>
    <x v="0"/>
    <s v="Rīga"/>
    <x v="3"/>
  </r>
  <r>
    <x v="37"/>
    <s v="km"/>
    <n v="1635359.558"/>
    <x v="0"/>
    <s v="Rīga"/>
    <x v="3"/>
  </r>
  <r>
    <x v="38"/>
    <s v="EUR bez PVN"/>
    <n v="1591871.15"/>
    <x v="0"/>
    <s v="Rīga"/>
    <x v="3"/>
  </r>
  <r>
    <x v="39"/>
    <s v="km"/>
    <n v="1924491.4809136242"/>
    <x v="0"/>
    <s v="Rīga"/>
    <x v="3"/>
  </r>
  <r>
    <x v="21"/>
    <m/>
    <n v="54339.970089544826"/>
    <x v="1"/>
    <s v="Rīga"/>
    <x v="3"/>
  </r>
  <r>
    <x v="36"/>
    <s v="EUR bez PVN"/>
    <n v="137167.79999999999"/>
    <x v="1"/>
    <s v="Rīga"/>
    <x v="3"/>
  </r>
  <r>
    <x v="37"/>
    <s v="km"/>
    <n v="362062.27409375005"/>
    <x v="1"/>
    <s v="Rīga"/>
    <x v="3"/>
  </r>
  <r>
    <x v="38"/>
    <s v="EUR bez PVN"/>
    <n v="507726.96974044718"/>
    <x v="1"/>
    <s v="Rīga"/>
    <x v="3"/>
  </r>
  <r>
    <x v="39"/>
    <s v="km"/>
    <n v="959902.46869357117"/>
    <x v="1"/>
    <s v="Rīga"/>
    <x v="3"/>
  </r>
  <r>
    <x v="21"/>
    <m/>
    <n v="215948.20264867935"/>
    <x v="2"/>
    <s v="Rīga"/>
    <x v="3"/>
  </r>
  <r>
    <x v="36"/>
    <s v="EUR bez PVN"/>
    <n v="436655.50062658632"/>
    <x v="2"/>
    <s v="Rīga"/>
    <x v="3"/>
  </r>
  <r>
    <x v="37"/>
    <s v="km"/>
    <n v="292580"/>
    <x v="2"/>
    <s v="Rīga"/>
    <x v="3"/>
  </r>
  <r>
    <x v="38"/>
    <s v="EUR bez PVN"/>
    <n v="825796.73865490127"/>
    <x v="2"/>
    <s v="Rīga"/>
    <x v="3"/>
  </r>
  <r>
    <x v="39"/>
    <s v="km"/>
    <n v="370227.15100000007"/>
    <x v="2"/>
    <s v="Rīga"/>
    <x v="3"/>
  </r>
  <r>
    <x v="21"/>
    <m/>
    <n v="272919.67409175687"/>
    <x v="3"/>
    <s v="Rīga"/>
    <x v="3"/>
  </r>
  <r>
    <x v="36"/>
    <s v="EUR bez PVN"/>
    <n v="657666.21991340164"/>
    <x v="3"/>
    <s v="Rīga"/>
    <x v="3"/>
  </r>
  <r>
    <x v="37"/>
    <s v="km"/>
    <n v="785365"/>
    <x v="3"/>
    <s v="Rīga"/>
    <x v="3"/>
  </r>
  <r>
    <x v="38"/>
    <s v="EUR bez PVN"/>
    <n v="909293.77380156342"/>
    <x v="3"/>
    <s v="Rīga"/>
    <x v="3"/>
  </r>
  <r>
    <x v="39"/>
    <s v="km"/>
    <n v="767395.58299999998"/>
    <x v="3"/>
    <s v="Rīga"/>
    <x v="3"/>
  </r>
  <r>
    <x v="0"/>
    <m/>
    <n v="-638141.41"/>
    <x v="0"/>
    <s v="Rīga"/>
    <x v="4"/>
  </r>
  <r>
    <x v="1"/>
    <s v="skaits"/>
    <n v="402"/>
    <x v="0"/>
    <s v="Rīga"/>
    <x v="4"/>
  </r>
  <r>
    <x v="2"/>
    <s v="skaits"/>
    <n v="107229"/>
    <x v="0"/>
    <s v="Rīga"/>
    <x v="4"/>
  </r>
  <r>
    <x v="3"/>
    <s v="skaits"/>
    <n v="92997"/>
    <x v="0"/>
    <s v="Rīga"/>
    <x v="4"/>
  </r>
  <r>
    <x v="4"/>
    <s v="skaits"/>
    <n v="0"/>
    <x v="0"/>
    <s v="Rīga"/>
    <x v="4"/>
  </r>
  <r>
    <x v="5"/>
    <s v="skaits"/>
    <n v="14232"/>
    <x v="0"/>
    <s v="Rīga"/>
    <x v="4"/>
  </r>
  <r>
    <x v="6"/>
    <s v="km"/>
    <n v="1908000"/>
    <x v="0"/>
    <s v="Rīga"/>
    <x v="4"/>
  </r>
  <r>
    <x v="7"/>
    <s v="km"/>
    <n v="1710433"/>
    <x v="0"/>
    <s v="Rīga"/>
    <x v="4"/>
  </r>
  <r>
    <x v="8"/>
    <s v="km"/>
    <n v="0"/>
    <x v="0"/>
    <s v="Rīga"/>
    <x v="4"/>
  </r>
  <r>
    <x v="9"/>
    <s v="km"/>
    <n v="197567"/>
    <x v="0"/>
    <s v="Rīga"/>
    <x v="4"/>
  </r>
  <r>
    <x v="10"/>
    <s v="EUR/km"/>
    <n v="3.23"/>
    <x v="0"/>
    <s v="Rīga"/>
    <x v="4"/>
  </r>
  <r>
    <x v="0"/>
    <m/>
    <n v="-524228.88"/>
    <x v="2"/>
    <s v="Rīga"/>
    <x v="4"/>
  </r>
  <r>
    <x v="1"/>
    <s v="skaits"/>
    <n v="155"/>
    <x v="2"/>
    <s v="Rīga"/>
    <x v="4"/>
  </r>
  <r>
    <x v="2"/>
    <s v="skaits"/>
    <n v="26546"/>
    <x v="2"/>
    <s v="Rīga"/>
    <x v="4"/>
  </r>
  <r>
    <x v="3"/>
    <s v="skaits"/>
    <n v="22800"/>
    <x v="2"/>
    <s v="Rīga"/>
    <x v="4"/>
  </r>
  <r>
    <x v="4"/>
    <s v="skaits"/>
    <n v="0"/>
    <x v="2"/>
    <s v="Rīga"/>
    <x v="4"/>
  </r>
  <r>
    <x v="5"/>
    <s v="skaits"/>
    <n v="3746"/>
    <x v="2"/>
    <s v="Rīga"/>
    <x v="4"/>
  </r>
  <r>
    <x v="6"/>
    <s v="km"/>
    <n v="363000"/>
    <x v="2"/>
    <s v="Rīga"/>
    <x v="4"/>
  </r>
  <r>
    <x v="7"/>
    <s v="km"/>
    <n v="308732"/>
    <x v="2"/>
    <s v="Rīga"/>
    <x v="4"/>
  </r>
  <r>
    <x v="8"/>
    <s v="km"/>
    <n v="0"/>
    <x v="2"/>
    <s v="Rīga"/>
    <x v="4"/>
  </r>
  <r>
    <x v="9"/>
    <s v="km"/>
    <n v="54268"/>
    <x v="2"/>
    <s v="Rīga"/>
    <x v="4"/>
  </r>
  <r>
    <x v="10"/>
    <s v="EUR/km"/>
    <n v="9.66"/>
    <x v="2"/>
    <s v="Rīga"/>
    <x v="4"/>
  </r>
  <r>
    <x v="0"/>
    <m/>
    <n v="-298214.74"/>
    <x v="3"/>
    <s v="Rīga"/>
    <x v="4"/>
  </r>
  <r>
    <x v="1"/>
    <s v="skaits"/>
    <n v="278"/>
    <x v="3"/>
    <s v="Rīga"/>
    <x v="4"/>
  </r>
  <r>
    <x v="2"/>
    <s v="skaits"/>
    <n v="80891"/>
    <x v="3"/>
    <s v="Rīga"/>
    <x v="4"/>
  </r>
  <r>
    <x v="3"/>
    <s v="skaits"/>
    <n v="73135"/>
    <x v="3"/>
    <s v="Rīga"/>
    <x v="4"/>
  </r>
  <r>
    <x v="4"/>
    <s v="skaits"/>
    <n v="0"/>
    <x v="3"/>
    <s v="Rīga"/>
    <x v="4"/>
  </r>
  <r>
    <x v="5"/>
    <s v="skaits"/>
    <n v="7756"/>
    <x v="3"/>
    <s v="Rīga"/>
    <x v="4"/>
  </r>
  <r>
    <x v="6"/>
    <s v="km"/>
    <n v="903000"/>
    <x v="3"/>
    <s v="Rīga"/>
    <x v="4"/>
  </r>
  <r>
    <x v="7"/>
    <s v="km"/>
    <n v="832333"/>
    <x v="3"/>
    <s v="Rīga"/>
    <x v="4"/>
  </r>
  <r>
    <x v="8"/>
    <s v="km"/>
    <n v="0"/>
    <x v="3"/>
    <s v="Rīga"/>
    <x v="4"/>
  </r>
  <r>
    <x v="9"/>
    <s v="km"/>
    <n v="70667"/>
    <x v="3"/>
    <s v="Rīga"/>
    <x v="4"/>
  </r>
  <r>
    <x v="10"/>
    <s v="EUR/km"/>
    <n v="4.22"/>
    <x v="3"/>
    <s v="Rīga"/>
    <x v="4"/>
  </r>
  <r>
    <x v="0"/>
    <m/>
    <n v="0"/>
    <x v="1"/>
    <s v="Rīga"/>
    <x v="4"/>
  </r>
  <r>
    <x v="1"/>
    <s v="skaits"/>
    <m/>
    <x v="1"/>
    <s v="Rīga"/>
    <x v="4"/>
  </r>
  <r>
    <x v="2"/>
    <s v="skaits"/>
    <m/>
    <x v="1"/>
    <s v="Rīga"/>
    <x v="4"/>
  </r>
  <r>
    <x v="3"/>
    <s v="skaits"/>
    <n v="0"/>
    <x v="1"/>
    <s v="Rīga"/>
    <x v="4"/>
  </r>
  <r>
    <x v="4"/>
    <s v="skaits"/>
    <m/>
    <x v="1"/>
    <s v="Rīga"/>
    <x v="4"/>
  </r>
  <r>
    <x v="5"/>
    <s v="skaits"/>
    <m/>
    <x v="1"/>
    <s v="Rīga"/>
    <x v="4"/>
  </r>
  <r>
    <x v="6"/>
    <s v="km"/>
    <n v="398319.79120312497"/>
    <x v="1"/>
    <s v="Rīga"/>
    <x v="4"/>
  </r>
  <r>
    <x v="7"/>
    <s v="km"/>
    <n v="398319.79120312497"/>
    <x v="1"/>
    <s v="Rīga"/>
    <x v="4"/>
  </r>
  <r>
    <x v="8"/>
    <s v="km"/>
    <m/>
    <x v="1"/>
    <s v="Rīga"/>
    <x v="4"/>
  </r>
  <r>
    <x v="9"/>
    <s v="km"/>
    <m/>
    <x v="1"/>
    <s v="Rīga"/>
    <x v="4"/>
  </r>
  <r>
    <x v="10"/>
    <s v="EUR/km"/>
    <m/>
    <x v="1"/>
    <s v="Rīga"/>
    <x v="4"/>
  </r>
  <r>
    <x v="11"/>
    <m/>
    <n v="2459.2116979311995"/>
    <x v="0"/>
    <s v="Rīga"/>
    <x v="4"/>
  </r>
  <r>
    <x v="12"/>
    <s v="skaits (jānorāda atbilstoša mērvienība gab., litri, reižu skaits, darba stundas u.c.) "/>
    <m/>
    <x v="0"/>
    <s v="Rīga"/>
    <x v="4"/>
  </r>
  <r>
    <x v="13"/>
    <s v="skaits (jānorāda atbilstoša mērvienība gab., litri, reižu skaits, darba stundas u.c.) "/>
    <n v="1368.7447999999999"/>
    <x v="0"/>
    <s v="Rīga"/>
    <x v="4"/>
  </r>
  <r>
    <x v="14"/>
    <s v="skaits (jānorāda atbilstoša mērvienība gab., litri, reižu skaits, darba stundas u.c.) "/>
    <n v="482.192318"/>
    <x v="0"/>
    <s v="Rīga"/>
    <x v="4"/>
  </r>
  <r>
    <x v="15"/>
    <s v="skaits (jānorāda atbilstoša mērvienība gab., litri, reižu skaits, darba stundas u.c.) "/>
    <n v="7"/>
    <x v="0"/>
    <s v="Rīga"/>
    <x v="4"/>
  </r>
  <r>
    <x v="16"/>
    <s v="skaits (jānorāda atbilstoša mērvienība gab., litri, reižu skaits, darba stundas u.c.) "/>
    <n v="22.9114"/>
    <x v="0"/>
    <s v="Rīga"/>
    <x v="4"/>
  </r>
  <r>
    <x v="17"/>
    <s v="skaits (jānorāda atbilstoša mērvienība gab., litri, reižu skaits, darba stundas u.c.) "/>
    <n v="0"/>
    <x v="0"/>
    <s v="Rīga"/>
    <x v="4"/>
  </r>
  <r>
    <x v="26"/>
    <s v="skaits (jānorāda atbilstoša mērvienība gab., litri, reižu skaits, darba stundas u.c.) "/>
    <n v="34.073"/>
    <x v="0"/>
    <s v="Rīga"/>
    <x v="4"/>
  </r>
  <r>
    <x v="19"/>
    <s v="EUR/vien bez PVN"/>
    <n v="2459.2116979311995"/>
    <x v="0"/>
    <s v="Rīga"/>
    <x v="4"/>
  </r>
  <r>
    <x v="13"/>
    <s v="EUR/vien bez PVN"/>
    <n v="1941.0066719999998"/>
    <x v="0"/>
    <s v="Rīga"/>
    <x v="4"/>
  </r>
  <r>
    <x v="14"/>
    <s v="EUR/vien bez PVN"/>
    <n v="333.61361793120005"/>
    <x v="0"/>
    <s v="Rīga"/>
    <x v="4"/>
  </r>
  <r>
    <x v="15"/>
    <s v="EUR/vien bez PVN"/>
    <n v="17.920000000000002"/>
    <x v="0"/>
    <s v="Rīga"/>
    <x v="4"/>
  </r>
  <r>
    <x v="27"/>
    <s v="EUR/vien bez PVN"/>
    <n v="146.04938000000001"/>
    <x v="0"/>
    <s v="Rīga"/>
    <x v="4"/>
  </r>
  <r>
    <x v="20"/>
    <s v="EUR/vien bez PVN"/>
    <n v="0"/>
    <x v="0"/>
    <s v="Rīga"/>
    <x v="4"/>
  </r>
  <r>
    <x v="26"/>
    <s v="EUR/vien bez PVN"/>
    <n v="20.622027999999997"/>
    <x v="0"/>
    <s v="Rīga"/>
    <x v="4"/>
  </r>
  <r>
    <x v="11"/>
    <m/>
    <n v="1431.5573948616"/>
    <x v="2"/>
    <s v="Rīga"/>
    <x v="4"/>
  </r>
  <r>
    <x v="12"/>
    <s v="skaits (jānorāda atbilstoša mērvienība gab., litri, reižu skaits, darba stundas u.c.) "/>
    <m/>
    <x v="2"/>
    <s v="Rīga"/>
    <x v="4"/>
  </r>
  <r>
    <x v="13"/>
    <s v="skaits (jānorāda atbilstoša mērvienība gab., litri, reižu skaits, darba stundas u.c.) "/>
    <n v="482.67140000000001"/>
    <x v="2"/>
    <s v="Rīga"/>
    <x v="4"/>
  </r>
  <r>
    <x v="14"/>
    <s v="skaits (jānorāda atbilstoša mērvienība gab., litri, reižu skaits, darba stundas u.c.) "/>
    <n v="974.04634899999996"/>
    <x v="2"/>
    <s v="Rīga"/>
    <x v="4"/>
  </r>
  <r>
    <x v="15"/>
    <s v="skaits (jānorāda atbilstoša mērvienība gab., litri, reižu skaits, darba stundas u.c.) "/>
    <n v="2"/>
    <x v="2"/>
    <s v="Rīga"/>
    <x v="4"/>
  </r>
  <r>
    <x v="16"/>
    <s v="skaits (jānorāda atbilstoša mērvienība gab., litri, reižu skaits, darba stundas u.c.) "/>
    <n v="6.7926999999999991"/>
    <x v="2"/>
    <s v="Rīga"/>
    <x v="4"/>
  </r>
  <r>
    <x v="17"/>
    <s v="skaits (jānorāda atbilstoša mērvienība gab., litri, reižu skaits, darba stundas u.c.) "/>
    <n v="0"/>
    <x v="2"/>
    <s v="Rīga"/>
    <x v="4"/>
  </r>
  <r>
    <x v="26"/>
    <s v="skaits (jānorāda atbilstoša mērvienība gab., litri, reižu skaits, darba stundas u.c.) "/>
    <n v="84.141499999999994"/>
    <x v="2"/>
    <s v="Rīga"/>
    <x v="4"/>
  </r>
  <r>
    <x v="19"/>
    <s v="EUR/vien bez PVN"/>
    <n v="1431.5573948616"/>
    <x v="2"/>
    <s v="Rīga"/>
    <x v="4"/>
  </r>
  <r>
    <x v="13"/>
    <s v="EUR/vien bez PVN"/>
    <n v="699.64209600000004"/>
    <x v="2"/>
    <s v="Rīga"/>
    <x v="4"/>
  </r>
  <r>
    <x v="14"/>
    <s v="EUR/vien bez PVN"/>
    <n v="552.97015486160001"/>
    <x v="2"/>
    <s v="Rīga"/>
    <x v="4"/>
  </r>
  <r>
    <x v="15"/>
    <s v="EUR/vien bez PVN"/>
    <n v="13.6"/>
    <x v="2"/>
    <s v="Rīga"/>
    <x v="4"/>
  </r>
  <r>
    <x v="27"/>
    <s v="EUR/vien bez PVN"/>
    <n v="106.38759"/>
    <x v="2"/>
    <s v="Rīga"/>
    <x v="4"/>
  </r>
  <r>
    <x v="20"/>
    <s v="EUR/vien bez PVN"/>
    <n v="0"/>
    <x v="2"/>
    <s v="Rīga"/>
    <x v="4"/>
  </r>
  <r>
    <x v="26"/>
    <s v="EUR/vien bez PVN"/>
    <n v="58.957553999999995"/>
    <x v="2"/>
    <s v="Rīga"/>
    <x v="4"/>
  </r>
  <r>
    <x v="11"/>
    <m/>
    <n v="1378.3602432071998"/>
    <x v="3"/>
    <s v="Rīga"/>
    <x v="4"/>
  </r>
  <r>
    <x v="12"/>
    <s v="skaits (jānorāda atbilstoša mērvienība gab., litri, reižu skaits, darba stundas u.c.) "/>
    <m/>
    <x v="3"/>
    <s v="Rīga"/>
    <x v="4"/>
  </r>
  <r>
    <x v="13"/>
    <s v="skaits (jānorāda atbilstoša mērvienība gab., litri, reižu skaits, darba stundas u.c.) "/>
    <n v="373.0838"/>
    <x v="3"/>
    <s v="Rīga"/>
    <x v="4"/>
  </r>
  <r>
    <x v="14"/>
    <s v="skaits (jānorāda atbilstoša mērvienība gab., litri, reižu skaits, darba stundas u.c.) "/>
    <n v="432.551333"/>
    <x v="3"/>
    <s v="Rīga"/>
    <x v="4"/>
  </r>
  <r>
    <x v="15"/>
    <s v="skaits (jānorāda atbilstoša mērvienība gab., litri, reižu skaits, darba stundas u.c.) "/>
    <n v="5"/>
    <x v="3"/>
    <s v="Rīga"/>
    <x v="4"/>
  </r>
  <r>
    <x v="16"/>
    <s v="skaits (jānorāda atbilstoša mērvienība gab., litri, reižu skaits, darba stundas u.c.) "/>
    <n v="28.2959"/>
    <x v="3"/>
    <s v="Rīga"/>
    <x v="4"/>
  </r>
  <r>
    <x v="17"/>
    <s v="skaits (jānorāda atbilstoša mērvienība gab., litri, reižu skaits, darba stundas u.c.) "/>
    <n v="0"/>
    <x v="3"/>
    <s v="Rīga"/>
    <x v="4"/>
  </r>
  <r>
    <x v="26"/>
    <s v="skaits (jānorāda atbilstoša mērvienība gab., litri, reižu skaits, darba stundas u.c.) "/>
    <n v="365.78550000000001"/>
    <x v="3"/>
    <s v="Rīga"/>
    <x v="4"/>
  </r>
  <r>
    <x v="19"/>
    <s v="EUR/vien bez PVN"/>
    <n v="1378.3602432071998"/>
    <x v="3"/>
    <s v="Rīga"/>
    <x v="4"/>
  </r>
  <r>
    <x v="13"/>
    <s v="EUR/vien bez PVN"/>
    <n v="544.32123200000001"/>
    <x v="3"/>
    <s v="Rīga"/>
    <x v="4"/>
  </r>
  <r>
    <x v="14"/>
    <s v="EUR/vien bez PVN"/>
    <n v="245.46556320719998"/>
    <x v="3"/>
    <s v="Rīga"/>
    <x v="4"/>
  </r>
  <r>
    <x v="15"/>
    <s v="EUR/vien bez PVN"/>
    <n v="7.9"/>
    <x v="3"/>
    <s v="Rīga"/>
    <x v="4"/>
  </r>
  <r>
    <x v="27"/>
    <s v="EUR/vien bez PVN"/>
    <n v="316.41303000000005"/>
    <x v="3"/>
    <s v="Rīga"/>
    <x v="4"/>
  </r>
  <r>
    <x v="20"/>
    <s v="EUR/vien bez PVN"/>
    <n v="0"/>
    <x v="3"/>
    <s v="Rīga"/>
    <x v="4"/>
  </r>
  <r>
    <x v="26"/>
    <s v="EUR/vien bez PVN"/>
    <n v="264.26041799999996"/>
    <x v="3"/>
    <s v="Rīga"/>
    <x v="4"/>
  </r>
  <r>
    <x v="21"/>
    <m/>
    <n v="374433.94299453759"/>
    <x v="0"/>
    <s v="Rīga"/>
    <x v="4"/>
  </r>
  <r>
    <x v="40"/>
    <s v="EUR bez PVN"/>
    <n v="1070957.76"/>
    <x v="0"/>
    <s v="Rīga"/>
    <x v="4"/>
  </r>
  <r>
    <x v="41"/>
    <s v="km"/>
    <n v="1710433"/>
    <x v="0"/>
    <s v="Rīga"/>
    <x v="4"/>
  </r>
  <r>
    <x v="42"/>
    <s v="EUR bez PVN"/>
    <n v="1739867.94"/>
    <x v="0"/>
    <s v="Rīga"/>
    <x v="4"/>
  </r>
  <r>
    <x v="43"/>
    <s v="km"/>
    <n v="2058907.3080000007"/>
    <x v="0"/>
    <s v="Rīga"/>
    <x v="4"/>
  </r>
  <r>
    <x v="21"/>
    <m/>
    <n v="211415.11377792424"/>
    <x v="2"/>
    <s v="Rīga"/>
    <x v="4"/>
  </r>
  <r>
    <x v="40"/>
    <s v="EUR bez PVN"/>
    <n v="489957.7"/>
    <x v="2"/>
    <s v="Rīga"/>
    <x v="4"/>
  </r>
  <r>
    <x v="41"/>
    <s v="km"/>
    <n v="308732"/>
    <x v="2"/>
    <s v="Rīga"/>
    <x v="4"/>
  </r>
  <r>
    <x v="42"/>
    <s v="EUR bez PVN"/>
    <n v="906181.22"/>
    <x v="2"/>
    <s v="Rīga"/>
    <x v="4"/>
  </r>
  <r>
    <x v="43"/>
    <s v="km"/>
    <n v="398885.06499999971"/>
    <x v="2"/>
    <s v="Rīga"/>
    <x v="4"/>
  </r>
  <r>
    <x v="21"/>
    <m/>
    <n v="256169.18623515542"/>
    <x v="3"/>
    <s v="Rīga"/>
    <x v="4"/>
  </r>
  <r>
    <x v="40"/>
    <s v="EUR bez PVN"/>
    <n v="716922.86"/>
    <x v="3"/>
    <s v="Rīga"/>
    <x v="4"/>
  </r>
  <r>
    <x v="41"/>
    <s v="km"/>
    <n v="832333"/>
    <x v="3"/>
    <s v="Rīga"/>
    <x v="4"/>
  </r>
  <r>
    <x v="42"/>
    <s v="EUR bez PVN"/>
    <n v="978675.72"/>
    <x v="3"/>
    <s v="Rīga"/>
    <x v="4"/>
  </r>
  <r>
    <x v="43"/>
    <s v="km"/>
    <n v="837108.9879999999"/>
    <x v="3"/>
    <s v="Rīga"/>
    <x v="4"/>
  </r>
  <r>
    <x v="0"/>
    <m/>
    <n v="-605891.77500000002"/>
    <x v="0"/>
    <s v="Rīga"/>
    <x v="5"/>
  </r>
  <r>
    <x v="1"/>
    <s v="skaits"/>
    <n v="402"/>
    <x v="0"/>
    <s v="Rīga"/>
    <x v="5"/>
  </r>
  <r>
    <x v="2"/>
    <s v="skaits"/>
    <n v="107229"/>
    <x v="0"/>
    <s v="Rīga"/>
    <x v="5"/>
  </r>
  <r>
    <x v="3"/>
    <s v="skaits"/>
    <n v="94569"/>
    <x v="0"/>
    <s v="Rīga"/>
    <x v="5"/>
  </r>
  <r>
    <x v="4"/>
    <s v="skaits"/>
    <n v="0"/>
    <x v="0"/>
    <s v="Rīga"/>
    <x v="5"/>
  </r>
  <r>
    <x v="5"/>
    <s v="skaits"/>
    <n v="12660"/>
    <x v="0"/>
    <s v="Rīga"/>
    <x v="5"/>
  </r>
  <r>
    <x v="6"/>
    <s v="km"/>
    <n v="1908000"/>
    <x v="0"/>
    <s v="Rīga"/>
    <x v="5"/>
  </r>
  <r>
    <x v="7"/>
    <s v="km"/>
    <n v="1716565"/>
    <x v="0"/>
    <s v="Rīga"/>
    <x v="5"/>
  </r>
  <r>
    <x v="8"/>
    <s v="km"/>
    <n v="0"/>
    <x v="0"/>
    <s v="Rīga"/>
    <x v="5"/>
  </r>
  <r>
    <x v="9"/>
    <s v="km"/>
    <n v="191435"/>
    <x v="0"/>
    <s v="Rīga"/>
    <x v="5"/>
  </r>
  <r>
    <x v="10"/>
    <s v="EUR/km"/>
    <n v="3.165"/>
    <x v="0"/>
    <s v="Rīga"/>
    <x v="5"/>
  </r>
  <r>
    <x v="0"/>
    <m/>
    <n v="-893199.62799999991"/>
    <x v="2"/>
    <s v="Rīga"/>
    <x v="5"/>
  </r>
  <r>
    <x v="1"/>
    <s v="skaits"/>
    <n v="158"/>
    <x v="2"/>
    <s v="Rīga"/>
    <x v="5"/>
  </r>
  <r>
    <x v="2"/>
    <s v="skaits"/>
    <n v="26546"/>
    <x v="2"/>
    <s v="Rīga"/>
    <x v="5"/>
  </r>
  <r>
    <x v="3"/>
    <s v="skaits"/>
    <n v="22067"/>
    <x v="2"/>
    <s v="Rīga"/>
    <x v="5"/>
  </r>
  <r>
    <x v="4"/>
    <s v="skaits"/>
    <n v="0"/>
    <x v="2"/>
    <s v="Rīga"/>
    <x v="5"/>
  </r>
  <r>
    <x v="5"/>
    <s v="skaits"/>
    <n v="4479"/>
    <x v="2"/>
    <s v="Rīga"/>
    <x v="5"/>
  </r>
  <r>
    <x v="6"/>
    <s v="km"/>
    <n v="363000"/>
    <x v="2"/>
    <s v="Rīga"/>
    <x v="5"/>
  </r>
  <r>
    <x v="7"/>
    <s v="km"/>
    <n v="289534"/>
    <x v="2"/>
    <s v="Rīga"/>
    <x v="5"/>
  </r>
  <r>
    <x v="8"/>
    <s v="km"/>
    <n v="0"/>
    <x v="2"/>
    <s v="Rīga"/>
    <x v="5"/>
  </r>
  <r>
    <x v="9"/>
    <s v="km"/>
    <n v="73466"/>
    <x v="2"/>
    <s v="Rīga"/>
    <x v="5"/>
  </r>
  <r>
    <x v="10"/>
    <s v="EUR/km"/>
    <n v="12.157999999999999"/>
    <x v="2"/>
    <s v="Rīga"/>
    <x v="5"/>
  </r>
  <r>
    <x v="0"/>
    <m/>
    <n v="-669818.18099999998"/>
    <x v="3"/>
    <s v="Rīga"/>
    <x v="5"/>
  </r>
  <r>
    <x v="1"/>
    <s v="skaits"/>
    <n v="278"/>
    <x v="3"/>
    <s v="Rīga"/>
    <x v="5"/>
  </r>
  <r>
    <x v="2"/>
    <s v="skaits"/>
    <n v="80891"/>
    <x v="3"/>
    <s v="Rīga"/>
    <x v="5"/>
  </r>
  <r>
    <x v="3"/>
    <s v="skaits"/>
    <n v="67724"/>
    <x v="3"/>
    <s v="Rīga"/>
    <x v="5"/>
  </r>
  <r>
    <x v="4"/>
    <s v="skaits"/>
    <n v="0"/>
    <x v="3"/>
    <s v="Rīga"/>
    <x v="5"/>
  </r>
  <r>
    <x v="5"/>
    <s v="skaits"/>
    <n v="13167"/>
    <x v="3"/>
    <s v="Rīga"/>
    <x v="5"/>
  </r>
  <r>
    <x v="6"/>
    <s v="km"/>
    <n v="903000"/>
    <x v="3"/>
    <s v="Rīga"/>
    <x v="5"/>
  </r>
  <r>
    <x v="7"/>
    <s v="km"/>
    <n v="757419"/>
    <x v="3"/>
    <s v="Rīga"/>
    <x v="5"/>
  </r>
  <r>
    <x v="8"/>
    <s v="km"/>
    <n v="0"/>
    <x v="3"/>
    <s v="Rīga"/>
    <x v="5"/>
  </r>
  <r>
    <x v="9"/>
    <s v="km"/>
    <n v="145581"/>
    <x v="3"/>
    <s v="Rīga"/>
    <x v="5"/>
  </r>
  <r>
    <x v="10"/>
    <s v="EUR/km"/>
    <n v="4.601"/>
    <x v="3"/>
    <s v="Rīga"/>
    <x v="5"/>
  </r>
  <r>
    <x v="0"/>
    <m/>
    <n v="0"/>
    <x v="1"/>
    <s v="Rīga"/>
    <x v="5"/>
  </r>
  <r>
    <x v="1"/>
    <s v="skaits"/>
    <n v="116"/>
    <x v="1"/>
    <s v="Rīga"/>
    <x v="5"/>
  </r>
  <r>
    <x v="2"/>
    <s v="skaits"/>
    <n v="25498"/>
    <x v="1"/>
    <s v="Rīga"/>
    <x v="5"/>
  </r>
  <r>
    <x v="3"/>
    <s v="skaits"/>
    <n v="25498"/>
    <x v="1"/>
    <s v="Rīga"/>
    <x v="5"/>
  </r>
  <r>
    <x v="4"/>
    <s v="skaits"/>
    <m/>
    <x v="1"/>
    <s v="Rīga"/>
    <x v="5"/>
  </r>
  <r>
    <x v="5"/>
    <s v="skaits"/>
    <m/>
    <x v="1"/>
    <s v="Rīga"/>
    <x v="5"/>
  </r>
  <r>
    <x v="6"/>
    <s v="km"/>
    <n v="398319.79120312497"/>
    <x v="1"/>
    <s v="Rīga"/>
    <x v="5"/>
  </r>
  <r>
    <x v="7"/>
    <s v="km"/>
    <n v="398319.79120312497"/>
    <x v="1"/>
    <s v="Rīga"/>
    <x v="5"/>
  </r>
  <r>
    <x v="8"/>
    <s v="km"/>
    <m/>
    <x v="1"/>
    <s v="Rīga"/>
    <x v="5"/>
  </r>
  <r>
    <x v="9"/>
    <s v="km"/>
    <m/>
    <x v="1"/>
    <s v="Rīga"/>
    <x v="5"/>
  </r>
  <r>
    <x v="10"/>
    <s v="EUR/km"/>
    <n v="1.1235105093956044"/>
    <x v="1"/>
    <s v="Rīga"/>
    <x v="5"/>
  </r>
  <r>
    <x v="11"/>
    <m/>
    <n v="1972.14"/>
    <x v="0"/>
    <s v="Rīga"/>
    <x v="5"/>
  </r>
  <r>
    <x v="12"/>
    <s v="skaits (jānorāda atbilstoša mērvienība gab., litri, reižu skaits, darba stundas u.c.) "/>
    <m/>
    <x v="0"/>
    <s v="Rīga"/>
    <x v="5"/>
  </r>
  <r>
    <x v="13"/>
    <s v="skaits (jānorāda atbilstoša mērvienība gab., litri, reižu skaits, darba stundas u.c.) "/>
    <n v="1217"/>
    <x v="0"/>
    <s v="Rīga"/>
    <x v="5"/>
  </r>
  <r>
    <x v="14"/>
    <s v="skaits (jānorāda atbilstoša mērvienība gab., litri, reižu skaits, darba stundas u.c.) "/>
    <n v="320"/>
    <x v="0"/>
    <s v="Rīga"/>
    <x v="5"/>
  </r>
  <r>
    <x v="15"/>
    <s v="skaits (jānorāda atbilstoša mērvienība gab., litri, reižu skaits, darba stundas u.c.) "/>
    <n v="4"/>
    <x v="0"/>
    <s v="Rīga"/>
    <x v="5"/>
  </r>
  <r>
    <x v="16"/>
    <s v="skaits (jānorāda atbilstoša mērvienība gab., litri, reižu skaits, darba stundas u.c.) "/>
    <m/>
    <x v="0"/>
    <s v="Rīga"/>
    <x v="5"/>
  </r>
  <r>
    <x v="17"/>
    <s v="skaits (jānorāda atbilstoša mērvienība gab., litri, reižu skaits, darba stundas u.c.) "/>
    <n v="220.24"/>
    <x v="0"/>
    <s v="Rīga"/>
    <x v="5"/>
  </r>
  <r>
    <x v="18"/>
    <s v="skaits (jānorāda atbilstoša mērvienība gab., litri, reižu skaits, darba stundas u.c.) "/>
    <n v="13"/>
    <x v="0"/>
    <s v="Rīga"/>
    <x v="5"/>
  </r>
  <r>
    <x v="19"/>
    <s v="EUR/vien bez PVN"/>
    <n v="1972.14"/>
    <x v="0"/>
    <s v="Rīga"/>
    <x v="5"/>
  </r>
  <r>
    <x v="13"/>
    <s v="EUR/vien bez PVN"/>
    <n v="1660"/>
    <x v="0"/>
    <s v="Rīga"/>
    <x v="5"/>
  </r>
  <r>
    <x v="14"/>
    <s v="EUR/vien bez PVN"/>
    <n v="297"/>
    <x v="0"/>
    <s v="Rīga"/>
    <x v="5"/>
  </r>
  <r>
    <x v="15"/>
    <s v="EUR/vien bez PVN"/>
    <n v="5.14"/>
    <x v="0"/>
    <s v="Rīga"/>
    <x v="5"/>
  </r>
  <r>
    <x v="16"/>
    <s v="EUR/vien bez PVN"/>
    <n v="0"/>
    <x v="0"/>
    <s v="Rīga"/>
    <x v="5"/>
  </r>
  <r>
    <x v="17"/>
    <s v="EUR/vien bez PVN"/>
    <n v="0"/>
    <x v="0"/>
    <s v="Rīga"/>
    <x v="5"/>
  </r>
  <r>
    <x v="18"/>
    <s v="EUR/vien bez PVN"/>
    <n v="10"/>
    <x v="0"/>
    <s v="Rīga"/>
    <x v="5"/>
  </r>
  <r>
    <x v="11"/>
    <m/>
    <n v="889.38"/>
    <x v="2"/>
    <s v="Rīga"/>
    <x v="5"/>
  </r>
  <r>
    <x v="12"/>
    <s v="skaits (jānorāda atbilstoša mērvienība gab., litri, reižu skaits, darba stundas u.c.) "/>
    <m/>
    <x v="2"/>
    <s v="Rīga"/>
    <x v="5"/>
  </r>
  <r>
    <x v="13"/>
    <s v="skaits (jānorāda atbilstoša mērvienība gab., litri, reižu skaits, darba stundas u.c.) "/>
    <n v="272"/>
    <x v="2"/>
    <s v="Rīga"/>
    <x v="5"/>
  </r>
  <r>
    <x v="14"/>
    <s v="skaits (jānorāda atbilstoša mērvienība gab., litri, reižu skaits, darba stundas u.c.) "/>
    <n v="401"/>
    <x v="2"/>
    <s v="Rīga"/>
    <x v="5"/>
  </r>
  <r>
    <x v="15"/>
    <s v="skaits (jānorāda atbilstoša mērvienība gab., litri, reižu skaits, darba stundas u.c.) "/>
    <n v="12"/>
    <x v="2"/>
    <s v="Rīga"/>
    <x v="5"/>
  </r>
  <r>
    <x v="16"/>
    <s v="skaits (jānorāda atbilstoša mērvienība gab., litri, reižu skaits, darba stundas u.c.) "/>
    <m/>
    <x v="2"/>
    <s v="Rīga"/>
    <x v="5"/>
  </r>
  <r>
    <x v="17"/>
    <s v="skaits (jānorāda atbilstoša mērvienība gab., litri, reižu skaits, darba stundas u.c.) "/>
    <n v="322.76"/>
    <x v="2"/>
    <s v="Rīga"/>
    <x v="5"/>
  </r>
  <r>
    <x v="18"/>
    <s v="skaits (jānorāda atbilstoša mērvienība gab., litri, reižu skaits, darba stundas u.c.) "/>
    <n v="83"/>
    <x v="2"/>
    <s v="Rīga"/>
    <x v="5"/>
  </r>
  <r>
    <x v="19"/>
    <s v="EUR/vien bez PVN"/>
    <n v="889.38"/>
    <x v="2"/>
    <s v="Rīga"/>
    <x v="5"/>
  </r>
  <r>
    <x v="13"/>
    <s v="EUR/vien bez PVN"/>
    <n v="377"/>
    <x v="2"/>
    <s v="Rīga"/>
    <x v="5"/>
  </r>
  <r>
    <x v="14"/>
    <s v="EUR/vien bez PVN"/>
    <n v="352"/>
    <x v="2"/>
    <s v="Rīga"/>
    <x v="5"/>
  </r>
  <r>
    <x v="15"/>
    <s v="EUR/vien bez PVN"/>
    <n v="97.38"/>
    <x v="2"/>
    <s v="Rīga"/>
    <x v="5"/>
  </r>
  <r>
    <x v="16"/>
    <s v="EUR/vien bez PVN"/>
    <n v="0"/>
    <x v="2"/>
    <s v="Rīga"/>
    <x v="5"/>
  </r>
  <r>
    <x v="17"/>
    <s v="EUR/vien bez PVN"/>
    <n v="0"/>
    <x v="2"/>
    <s v="Rīga"/>
    <x v="5"/>
  </r>
  <r>
    <x v="18"/>
    <s v="EUR/vien bez PVN"/>
    <n v="63"/>
    <x v="2"/>
    <s v="Rīga"/>
    <x v="5"/>
  </r>
  <r>
    <x v="11"/>
    <m/>
    <n v="1089.24"/>
    <x v="3"/>
    <s v="Rīga"/>
    <x v="5"/>
  </r>
  <r>
    <x v="12"/>
    <s v="skaits (jānorāda atbilstoša mērvienība gab., litri, reižu skaits, darba stundas u.c.) "/>
    <m/>
    <x v="3"/>
    <s v="Rīga"/>
    <x v="5"/>
  </r>
  <r>
    <x v="13"/>
    <s v="skaits (jānorāda atbilstoša mērvienība gab., litri, reižu skaits, darba stundas u.c.) "/>
    <n v="301"/>
    <x v="3"/>
    <s v="Rīga"/>
    <x v="5"/>
  </r>
  <r>
    <x v="14"/>
    <s v="skaits (jānorāda atbilstoša mērvienība gab., litri, reižu skaits, darba stundas u.c.) "/>
    <n v="220"/>
    <x v="3"/>
    <s v="Rīga"/>
    <x v="5"/>
  </r>
  <r>
    <x v="15"/>
    <s v="skaits (jānorāda atbilstoša mērvienība gab., litri, reižu skaits, darba stundas u.c.) "/>
    <n v="20"/>
    <x v="3"/>
    <s v="Rīga"/>
    <x v="5"/>
  </r>
  <r>
    <x v="16"/>
    <s v="skaits (jānorāda atbilstoša mērvienība gab., litri, reižu skaits, darba stundas u.c.) "/>
    <n v="0"/>
    <x v="3"/>
    <s v="Rīga"/>
    <x v="5"/>
  </r>
  <r>
    <x v="17"/>
    <s v="skaits (jānorāda atbilstoša mērvienība gab., litri, reižu skaits, darba stundas u.c.) "/>
    <n v="0"/>
    <x v="3"/>
    <s v="Rīga"/>
    <x v="5"/>
  </r>
  <r>
    <x v="18"/>
    <s v="skaits (jānorāda atbilstoša mērvienība gab., litri, reižu skaits, darba stundas u.c.) "/>
    <n v="353"/>
    <x v="3"/>
    <s v="Rīga"/>
    <x v="5"/>
  </r>
  <r>
    <x v="19"/>
    <s v="EUR/vien bez PVN"/>
    <n v="1089.24"/>
    <x v="3"/>
    <s v="Rīga"/>
    <x v="5"/>
  </r>
  <r>
    <x v="13"/>
    <s v="EUR/vien bez PVN"/>
    <n v="407"/>
    <x v="3"/>
    <s v="Rīga"/>
    <x v="5"/>
  </r>
  <r>
    <x v="14"/>
    <s v="EUR/vien bez PVN"/>
    <n v="207"/>
    <x v="3"/>
    <s v="Rīga"/>
    <x v="5"/>
  </r>
  <r>
    <x v="15"/>
    <s v="EUR/vien bez PVN"/>
    <n v="220.24"/>
    <x v="3"/>
    <s v="Rīga"/>
    <x v="5"/>
  </r>
  <r>
    <x v="16"/>
    <s v="EUR/vien bez PVN"/>
    <n v="0"/>
    <x v="3"/>
    <s v="Rīga"/>
    <x v="5"/>
  </r>
  <r>
    <x v="17"/>
    <s v="EUR/vien bez PVN"/>
    <n v="0"/>
    <x v="3"/>
    <s v="Rīga"/>
    <x v="5"/>
  </r>
  <r>
    <x v="18"/>
    <s v="EUR/vien bez PVN"/>
    <n v="255"/>
    <x v="3"/>
    <s v="Rīga"/>
    <x v="5"/>
  </r>
  <r>
    <x v="21"/>
    <m/>
    <n v="239952.56495267138"/>
    <x v="0"/>
    <s v="Rīga"/>
    <x v="5"/>
  </r>
  <r>
    <x v="44"/>
    <s v="EUR bez PVN"/>
    <n v="1204489.93"/>
    <x v="0"/>
    <s v="Rīga"/>
    <x v="5"/>
  </r>
  <r>
    <x v="45"/>
    <s v="km"/>
    <n v="1716565"/>
    <x v="0"/>
    <s v="Rīga"/>
    <x v="5"/>
  </r>
  <r>
    <x v="46"/>
    <s v="EUR bez PVN"/>
    <n v="1724002.1"/>
    <x v="0"/>
    <s v="Rīga"/>
    <x v="5"/>
  </r>
  <r>
    <x v="47"/>
    <s v="km"/>
    <n v="2048791.6099999999"/>
    <x v="0"/>
    <s v="Rīga"/>
    <x v="5"/>
  </r>
  <r>
    <x v="21"/>
    <m/>
    <n v="95439.697008755233"/>
    <x v="2"/>
    <s v="Rīga"/>
    <x v="5"/>
  </r>
  <r>
    <x v="44"/>
    <s v="EUR bez PVN"/>
    <n v="562285.79"/>
    <x v="2"/>
    <s v="Rīga"/>
    <x v="5"/>
  </r>
  <r>
    <x v="45"/>
    <s v="km"/>
    <n v="289534"/>
    <x v="2"/>
    <s v="Rīga"/>
    <x v="5"/>
  </r>
  <r>
    <x v="46"/>
    <s v="EUR bez PVN"/>
    <n v="897917.76"/>
    <x v="2"/>
    <s v="Rīga"/>
    <x v="5"/>
  </r>
  <r>
    <x v="47"/>
    <s v="km"/>
    <n v="395267.82200000004"/>
    <x v="2"/>
    <s v="Rīga"/>
    <x v="5"/>
  </r>
  <r>
    <x v="21"/>
    <m/>
    <n v="120135.32318519424"/>
    <x v="3"/>
    <s v="Rīga"/>
    <x v="5"/>
  </r>
  <r>
    <x v="44"/>
    <s v="EUR bez PVN"/>
    <n v="765994.69"/>
    <x v="3"/>
    <s v="Rīga"/>
    <x v="5"/>
  </r>
  <r>
    <x v="45"/>
    <s v="km"/>
    <n v="757419"/>
    <x v="3"/>
    <s v="Rīga"/>
    <x v="5"/>
  </r>
  <r>
    <x v="46"/>
    <s v="EUR bez PVN"/>
    <n v="969751.18"/>
    <x v="3"/>
    <s v="Rīga"/>
    <x v="5"/>
  </r>
  <r>
    <x v="47"/>
    <s v="km"/>
    <n v="828894.13300000003"/>
    <x v="3"/>
    <s v="Rīga"/>
    <x v="5"/>
  </r>
  <r>
    <x v="0"/>
    <m/>
    <n v="-35998.199999999997"/>
    <x v="0"/>
    <s v="Rīga"/>
    <x v="6"/>
  </r>
  <r>
    <x v="1"/>
    <s v="skaits"/>
    <n v="402"/>
    <x v="0"/>
    <s v="Rīga"/>
    <x v="6"/>
  </r>
  <r>
    <x v="2"/>
    <s v="skaits"/>
    <n v="106860"/>
    <x v="0"/>
    <s v="Rīga"/>
    <x v="6"/>
  </r>
  <r>
    <x v="3"/>
    <s v="skaits"/>
    <n v="106508"/>
    <x v="0"/>
    <s v="Rīga"/>
    <x v="6"/>
  </r>
  <r>
    <x v="4"/>
    <s v="skaits"/>
    <n v="0"/>
    <x v="0"/>
    <s v="Rīga"/>
    <x v="6"/>
  </r>
  <r>
    <x v="5"/>
    <s v="skaits"/>
    <n v="352"/>
    <x v="0"/>
    <s v="Rīga"/>
    <x v="6"/>
  </r>
  <r>
    <x v="6"/>
    <s v="km"/>
    <n v="1833000"/>
    <x v="0"/>
    <s v="Rīga"/>
    <x v="6"/>
  </r>
  <r>
    <x v="7"/>
    <s v="km"/>
    <n v="1821572"/>
    <x v="0"/>
    <s v="Rīga"/>
    <x v="6"/>
  </r>
  <r>
    <x v="8"/>
    <s v="km"/>
    <n v="0"/>
    <x v="0"/>
    <s v="Rīga"/>
    <x v="6"/>
  </r>
  <r>
    <x v="9"/>
    <s v="km"/>
    <n v="11428"/>
    <x v="0"/>
    <s v="Rīga"/>
    <x v="6"/>
  </r>
  <r>
    <x v="10"/>
    <s v="EUR/km"/>
    <n v="3.15"/>
    <x v="0"/>
    <s v="Rīga"/>
    <x v="6"/>
  </r>
  <r>
    <x v="0"/>
    <m/>
    <n v="-3257.6000000000004"/>
    <x v="2"/>
    <s v="Rīga"/>
    <x v="6"/>
  </r>
  <r>
    <x v="1"/>
    <s v="skaits"/>
    <n v="157"/>
    <x v="2"/>
    <s v="Rīga"/>
    <x v="6"/>
  </r>
  <r>
    <x v="2"/>
    <s v="skaits"/>
    <n v="25904"/>
    <x v="2"/>
    <s v="Rīga"/>
    <x v="6"/>
  </r>
  <r>
    <x v="3"/>
    <s v="skaits"/>
    <n v="25861"/>
    <x v="2"/>
    <s v="Rīga"/>
    <x v="6"/>
  </r>
  <r>
    <x v="4"/>
    <s v="skaits"/>
    <n v="0"/>
    <x v="2"/>
    <s v="Rīga"/>
    <x v="6"/>
  </r>
  <r>
    <x v="5"/>
    <s v="skaits"/>
    <n v="43"/>
    <x v="2"/>
    <s v="Rīga"/>
    <x v="6"/>
  </r>
  <r>
    <x v="6"/>
    <s v="km"/>
    <n v="355000"/>
    <x v="2"/>
    <s v="Rīga"/>
    <x v="6"/>
  </r>
  <r>
    <x v="7"/>
    <s v="km"/>
    <n v="354491"/>
    <x v="2"/>
    <s v="Rīga"/>
    <x v="6"/>
  </r>
  <r>
    <x v="8"/>
    <s v="km"/>
    <n v="0"/>
    <x v="2"/>
    <s v="Rīga"/>
    <x v="6"/>
  </r>
  <r>
    <x v="9"/>
    <s v="km"/>
    <n v="509"/>
    <x v="2"/>
    <s v="Rīga"/>
    <x v="6"/>
  </r>
  <r>
    <x v="10"/>
    <s v="EUR/km"/>
    <n v="6.4"/>
    <x v="2"/>
    <s v="Rīga"/>
    <x v="6"/>
  </r>
  <r>
    <x v="0"/>
    <m/>
    <n v="-68188.84"/>
    <x v="3"/>
    <s v="Rīga"/>
    <x v="6"/>
  </r>
  <r>
    <x v="1"/>
    <s v="skaits"/>
    <n v="278"/>
    <x v="3"/>
    <s v="Rīga"/>
    <x v="6"/>
  </r>
  <r>
    <x v="2"/>
    <s v="skaits"/>
    <n v="79146"/>
    <x v="3"/>
    <s v="Rīga"/>
    <x v="6"/>
  </r>
  <r>
    <x v="3"/>
    <s v="skaits"/>
    <n v="77520"/>
    <x v="3"/>
    <s v="Rīga"/>
    <x v="6"/>
  </r>
  <r>
    <x v="4"/>
    <s v="skaits"/>
    <n v="0"/>
    <x v="3"/>
    <s v="Rīga"/>
    <x v="6"/>
  </r>
  <r>
    <x v="5"/>
    <s v="skaits"/>
    <n v="1626"/>
    <x v="3"/>
    <s v="Rīga"/>
    <x v="6"/>
  </r>
  <r>
    <x v="6"/>
    <s v="km"/>
    <n v="884000"/>
    <x v="3"/>
    <s v="Rīga"/>
    <x v="6"/>
  </r>
  <r>
    <x v="7"/>
    <s v="km"/>
    <n v="868252"/>
    <x v="3"/>
    <s v="Rīga"/>
    <x v="6"/>
  </r>
  <r>
    <x v="8"/>
    <s v="km"/>
    <n v="0"/>
    <x v="3"/>
    <s v="Rīga"/>
    <x v="6"/>
  </r>
  <r>
    <x v="9"/>
    <s v="km"/>
    <n v="15748"/>
    <x v="3"/>
    <s v="Rīga"/>
    <x v="6"/>
  </r>
  <r>
    <x v="10"/>
    <s v="EUR/km"/>
    <n v="4.33"/>
    <x v="3"/>
    <s v="Rīga"/>
    <x v="6"/>
  </r>
  <r>
    <x v="0"/>
    <m/>
    <n v="0"/>
    <x v="1"/>
    <s v="Rīga"/>
    <x v="6"/>
  </r>
  <r>
    <x v="1"/>
    <s v="skaits"/>
    <n v="116"/>
    <x v="1"/>
    <s v="Rīga"/>
    <x v="6"/>
  </r>
  <r>
    <x v="2"/>
    <s v="skaits"/>
    <n v="26290"/>
    <x v="1"/>
    <s v="Rīga"/>
    <x v="6"/>
  </r>
  <r>
    <x v="3"/>
    <s v="skaits"/>
    <n v="26290"/>
    <x v="1"/>
    <s v="Rīga"/>
    <x v="6"/>
  </r>
  <r>
    <x v="4"/>
    <s v="skaits"/>
    <m/>
    <x v="1"/>
    <s v="Rīga"/>
    <x v="6"/>
  </r>
  <r>
    <x v="5"/>
    <s v="skaits"/>
    <m/>
    <x v="1"/>
    <s v="Rīga"/>
    <x v="6"/>
  </r>
  <r>
    <x v="6"/>
    <s v="km"/>
    <n v="415122.42346630857"/>
    <x v="1"/>
    <s v="Rīga"/>
    <x v="6"/>
  </r>
  <r>
    <x v="7"/>
    <s v="km"/>
    <n v="415122.42346630857"/>
    <x v="1"/>
    <s v="Rīga"/>
    <x v="6"/>
  </r>
  <r>
    <x v="8"/>
    <s v="km"/>
    <m/>
    <x v="1"/>
    <s v="Rīga"/>
    <x v="6"/>
  </r>
  <r>
    <x v="9"/>
    <s v="km"/>
    <m/>
    <x v="1"/>
    <s v="Rīga"/>
    <x v="6"/>
  </r>
  <r>
    <x v="10"/>
    <s v="EUR/km"/>
    <n v="1.1235105093956044"/>
    <x v="1"/>
    <s v="Rīga"/>
    <x v="6"/>
  </r>
  <r>
    <x v="11"/>
    <m/>
    <n v="3304"/>
    <x v="0"/>
    <s v="Rīga"/>
    <x v="6"/>
  </r>
  <r>
    <x v="12"/>
    <s v="skaits (jānorāda atbilstoša mērvienība gab., litri, reižu skaits, darba stundas u.c.) "/>
    <m/>
    <x v="0"/>
    <s v="Rīga"/>
    <x v="6"/>
  </r>
  <r>
    <x v="13"/>
    <s v="skaits (jānorāda atbilstoša mērvienība gab., litri, reižu skaits, darba stundas u.c.) "/>
    <n v="1901"/>
    <x v="0"/>
    <s v="Rīga"/>
    <x v="6"/>
  </r>
  <r>
    <x v="14"/>
    <s v="skaits (jānorāda atbilstoša mērvienība gab., litri, reižu skaits, darba stundas u.c.) "/>
    <n v="1154"/>
    <x v="0"/>
    <s v="Rīga"/>
    <x v="6"/>
  </r>
  <r>
    <x v="15"/>
    <s v="skaits (jānorāda atbilstoša mērvienība gab., litri, reižu skaits, darba stundas u.c.) "/>
    <n v="3"/>
    <x v="0"/>
    <s v="Rīga"/>
    <x v="6"/>
  </r>
  <r>
    <x v="16"/>
    <s v="skaits (jānorāda atbilstoša mērvienība gab., litri, reižu skaits, darba stundas u.c.) "/>
    <n v="0"/>
    <x v="0"/>
    <s v="Rīga"/>
    <x v="6"/>
  </r>
  <r>
    <x v="17"/>
    <s v="skaits (jānorāda atbilstoša mērvienība gab., litri, reižu skaits, darba stundas u.c.) "/>
    <n v="0"/>
    <x v="0"/>
    <s v="Rīga"/>
    <x v="6"/>
  </r>
  <r>
    <x v="26"/>
    <s v="skaits (jānorāda atbilstoša mērvienība gab., litri, reižu skaits, darba stundas u.c.) "/>
    <n v="208"/>
    <x v="0"/>
    <s v="Rīga"/>
    <x v="6"/>
  </r>
  <r>
    <x v="19"/>
    <s v="EUR/vien bez PVN"/>
    <n v="3304"/>
    <x v="0"/>
    <s v="Rīga"/>
    <x v="6"/>
  </r>
  <r>
    <x v="13"/>
    <s v="EUR/vien bez PVN"/>
    <n v="2614"/>
    <x v="0"/>
    <s v="Rīga"/>
    <x v="6"/>
  </r>
  <r>
    <x v="14"/>
    <s v="EUR/vien bez PVN"/>
    <n v="376"/>
    <x v="0"/>
    <s v="Rīga"/>
    <x v="6"/>
  </r>
  <r>
    <x v="15"/>
    <s v="EUR/vien bez PVN"/>
    <n v="8"/>
    <x v="0"/>
    <s v="Rīga"/>
    <x v="6"/>
  </r>
  <r>
    <x v="27"/>
    <s v="EUR/vien bez PVN"/>
    <n v="0"/>
    <x v="0"/>
    <s v="Rīga"/>
    <x v="6"/>
  </r>
  <r>
    <x v="20"/>
    <s v="EUR/vien bez PVN"/>
    <n v="0"/>
    <x v="0"/>
    <s v="Rīga"/>
    <x v="6"/>
  </r>
  <r>
    <x v="26"/>
    <s v="EUR/vien bez PVN"/>
    <n v="306"/>
    <x v="0"/>
    <s v="Rīga"/>
    <x v="6"/>
  </r>
  <r>
    <x v="11"/>
    <m/>
    <n v="1052"/>
    <x v="2"/>
    <s v="Rīga"/>
    <x v="6"/>
  </r>
  <r>
    <x v="12"/>
    <s v="skaits (jānorāda atbilstoša mērvienība gab., litri, reižu skaits, darba stundas u.c.) "/>
    <m/>
    <x v="2"/>
    <s v="Rīga"/>
    <x v="6"/>
  </r>
  <r>
    <x v="13"/>
    <s v="skaits (jānorāda atbilstoša mērvienība gab., litri, reižu skaits, darba stundas u.c.) "/>
    <n v="300"/>
    <x v="2"/>
    <s v="Rīga"/>
    <x v="6"/>
  </r>
  <r>
    <x v="14"/>
    <s v="skaits (jānorāda atbilstoša mērvienība gab., litri, reižu skaits, darba stundas u.c.) "/>
    <n v="969"/>
    <x v="2"/>
    <s v="Rīga"/>
    <x v="6"/>
  </r>
  <r>
    <x v="15"/>
    <s v="skaits (jānorāda atbilstoša mērvienība gab., litri, reižu skaits, darba stundas u.c.) "/>
    <n v="5"/>
    <x v="2"/>
    <s v="Rīga"/>
    <x v="6"/>
  </r>
  <r>
    <x v="16"/>
    <s v="skaits (jānorāda atbilstoša mērvienība gab., litri, reižu skaits, darba stundas u.c.) "/>
    <n v="0"/>
    <x v="2"/>
    <s v="Rīga"/>
    <x v="6"/>
  </r>
  <r>
    <x v="17"/>
    <s v="skaits (jānorāda atbilstoša mērvienība gab., litri, reižu skaits, darba stundas u.c.) "/>
    <n v="0"/>
    <x v="2"/>
    <s v="Rīga"/>
    <x v="6"/>
  </r>
  <r>
    <x v="26"/>
    <s v="skaits (jānorāda atbilstoša mērvienība gab., litri, reižu skaits, darba stundas u.c.) "/>
    <n v="159"/>
    <x v="2"/>
    <s v="Rīga"/>
    <x v="6"/>
  </r>
  <r>
    <x v="19"/>
    <s v="EUR/vien bez PVN"/>
    <n v="1052"/>
    <x v="2"/>
    <s v="Rīga"/>
    <x v="6"/>
  </r>
  <r>
    <x v="13"/>
    <s v="EUR/vien bez PVN"/>
    <n v="464"/>
    <x v="2"/>
    <s v="Rīga"/>
    <x v="6"/>
  </r>
  <r>
    <x v="14"/>
    <s v="EUR/vien bez PVN"/>
    <n v="391"/>
    <x v="2"/>
    <s v="Rīga"/>
    <x v="6"/>
  </r>
  <r>
    <x v="15"/>
    <s v="EUR/vien bez PVN"/>
    <n v="34"/>
    <x v="2"/>
    <s v="Rīga"/>
    <x v="6"/>
  </r>
  <r>
    <x v="27"/>
    <s v="EUR/vien bez PVN"/>
    <n v="0"/>
    <x v="2"/>
    <s v="Rīga"/>
    <x v="6"/>
  </r>
  <r>
    <x v="20"/>
    <s v="EUR/vien bez PVN"/>
    <n v="0"/>
    <x v="2"/>
    <s v="Rīga"/>
    <x v="6"/>
  </r>
  <r>
    <x v="26"/>
    <s v="EUR/vien bez PVN"/>
    <n v="163"/>
    <x v="2"/>
    <s v="Rīga"/>
    <x v="6"/>
  </r>
  <r>
    <x v="11"/>
    <m/>
    <n v="974"/>
    <x v="3"/>
    <s v="Rīga"/>
    <x v="6"/>
  </r>
  <r>
    <x v="12"/>
    <s v="skaits (jānorāda atbilstoša mērvienība gab., litri, reižu skaits, darba stundas u.c.) "/>
    <m/>
    <x v="3"/>
    <s v="Rīga"/>
    <x v="6"/>
  </r>
  <r>
    <x v="13"/>
    <s v="skaits (jānorāda atbilstoša mērvienība gab., litri, reižu skaits, darba stundas u.c.) "/>
    <n v="374"/>
    <x v="3"/>
    <s v="Rīga"/>
    <x v="6"/>
  </r>
  <r>
    <x v="14"/>
    <s v="skaits (jānorāda atbilstoša mērvienība gab., litri, reižu skaits, darba stundas u.c.) "/>
    <n v="763"/>
    <x v="3"/>
    <s v="Rīga"/>
    <x v="6"/>
  </r>
  <r>
    <x v="15"/>
    <s v="skaits (jānorāda atbilstoša mērvienība gab., litri, reižu skaits, darba stundas u.c.) "/>
    <n v="2"/>
    <x v="3"/>
    <s v="Rīga"/>
    <x v="6"/>
  </r>
  <r>
    <x v="16"/>
    <s v="skaits (jānorāda atbilstoša mērvienība gab., litri, reižu skaits, darba stundas u.c.) "/>
    <n v="0"/>
    <x v="3"/>
    <s v="Rīga"/>
    <x v="6"/>
  </r>
  <r>
    <x v="17"/>
    <s v="skaits (jānorāda atbilstoša mērvienība gab., litri, reižu skaits, darba stundas u.c.) "/>
    <n v="0"/>
    <x v="3"/>
    <s v="Rīga"/>
    <x v="6"/>
  </r>
  <r>
    <x v="26"/>
    <s v="skaits (jānorāda atbilstoša mērvienība gab., litri, reižu skaits, darba stundas u.c.) "/>
    <n v="118"/>
    <x v="3"/>
    <s v="Rīga"/>
    <x v="6"/>
  </r>
  <r>
    <x v="19"/>
    <s v="EUR/vien bez PVN"/>
    <n v="974"/>
    <x v="3"/>
    <s v="Rīga"/>
    <x v="6"/>
  </r>
  <r>
    <x v="13"/>
    <s v="EUR/vien bez PVN"/>
    <n v="512"/>
    <x v="3"/>
    <s v="Rīga"/>
    <x v="6"/>
  </r>
  <r>
    <x v="14"/>
    <s v="EUR/vien bez PVN"/>
    <n v="245"/>
    <x v="3"/>
    <s v="Rīga"/>
    <x v="6"/>
  </r>
  <r>
    <x v="15"/>
    <s v="EUR/vien bez PVN"/>
    <n v="3"/>
    <x v="3"/>
    <s v="Rīga"/>
    <x v="6"/>
  </r>
  <r>
    <x v="27"/>
    <s v="EUR/vien bez PVN"/>
    <n v="0"/>
    <x v="3"/>
    <s v="Rīga"/>
    <x v="6"/>
  </r>
  <r>
    <x v="20"/>
    <s v="EUR/vien bez PVN"/>
    <n v="0"/>
    <x v="3"/>
    <s v="Rīga"/>
    <x v="6"/>
  </r>
  <r>
    <x v="26"/>
    <s v="EUR/vien bez PVN"/>
    <n v="214"/>
    <x v="3"/>
    <s v="Rīga"/>
    <x v="6"/>
  </r>
  <r>
    <x v="21"/>
    <m/>
    <n v="456935.19260741182"/>
    <x v="0"/>
    <s v="Rīga"/>
    <x v="6"/>
  </r>
  <r>
    <x v="48"/>
    <s v="EUR bez PVN"/>
    <n v="1206906.18667619"/>
    <x v="0"/>
    <s v="Rīga"/>
    <x v="6"/>
  </r>
  <r>
    <x v="49"/>
    <s v="km"/>
    <n v="1821572"/>
    <x v="0"/>
    <s v="Rīga"/>
    <x v="6"/>
  </r>
  <r>
    <x v="50"/>
    <s v="EUR bez PVN"/>
    <n v="1769351.2155879287"/>
    <x v="0"/>
    <s v="Rīga"/>
    <x v="6"/>
  </r>
  <r>
    <x v="51"/>
    <s v="km"/>
    <n v="1937084.071"/>
    <x v="0"/>
    <s v="Rīga"/>
    <x v="6"/>
  </r>
  <r>
    <x v="21"/>
    <m/>
    <n v="101450.16718982429"/>
    <x v="2"/>
    <s v="Rīga"/>
    <x v="6"/>
  </r>
  <r>
    <x v="48"/>
    <s v="EUR bez PVN"/>
    <n v="581192.73015817604"/>
    <x v="2"/>
    <s v="Rīga"/>
    <x v="6"/>
  </r>
  <r>
    <x v="49"/>
    <s v="km"/>
    <n v="354491"/>
    <x v="2"/>
    <s v="Rīga"/>
    <x v="6"/>
  </r>
  <r>
    <x v="50"/>
    <s v="EUR bez PVN"/>
    <n v="738827.86"/>
    <x v="2"/>
    <s v="Rīga"/>
    <x v="6"/>
  </r>
  <r>
    <x v="51"/>
    <s v="km"/>
    <n v="383667.402"/>
    <x v="2"/>
    <s v="Rīga"/>
    <x v="6"/>
  </r>
  <r>
    <x v="21"/>
    <m/>
    <n v="494840.04016482295"/>
    <x v="3"/>
    <s v="Rīga"/>
    <x v="6"/>
  </r>
  <r>
    <x v="48"/>
    <s v="EUR bez PVN"/>
    <n v="787481.995504905"/>
    <x v="3"/>
    <s v="Rīga"/>
    <x v="6"/>
  </r>
  <r>
    <x v="49"/>
    <s v="km"/>
    <n v="868252"/>
    <x v="3"/>
    <s v="Rīga"/>
    <x v="6"/>
  </r>
  <r>
    <x v="50"/>
    <s v="EUR bez PVN"/>
    <n v="1208482.8700000001"/>
    <x v="3"/>
    <s v="Rīga"/>
    <x v="6"/>
  </r>
  <r>
    <x v="51"/>
    <s v="km"/>
    <n v="818255.97600000002"/>
    <x v="3"/>
    <s v="Rīga"/>
    <x v="6"/>
  </r>
  <r>
    <x v="0"/>
    <m/>
    <n v="-440264.51304000011"/>
    <x v="0"/>
    <s v="Rīga"/>
    <x v="7"/>
  </r>
  <r>
    <x v="1"/>
    <s v="skaits"/>
    <n v="402"/>
    <x v="0"/>
    <s v="Rīga"/>
    <x v="7"/>
  </r>
  <r>
    <x v="2"/>
    <s v="skaits"/>
    <n v="105772"/>
    <x v="0"/>
    <s v="Rīga"/>
    <x v="7"/>
  </r>
  <r>
    <x v="3"/>
    <s v="skaits"/>
    <n v="102305"/>
    <x v="0"/>
    <s v="Rīga"/>
    <x v="7"/>
  </r>
  <r>
    <x v="4"/>
    <s v="skaits"/>
    <n v="13"/>
    <x v="0"/>
    <s v="Rīga"/>
    <x v="7"/>
  </r>
  <r>
    <x v="5"/>
    <s v="skaits"/>
    <n v="3480"/>
    <x v="0"/>
    <s v="Rīga"/>
    <x v="7"/>
  </r>
  <r>
    <x v="6"/>
    <s v="km"/>
    <n v="1908000"/>
    <x v="0"/>
    <s v="Rīga"/>
    <x v="7"/>
  </r>
  <r>
    <x v="7"/>
    <s v="km"/>
    <n v="1741233.139"/>
    <x v="0"/>
    <s v="Rīga"/>
    <x v="7"/>
  </r>
  <r>
    <x v="8"/>
    <s v="km"/>
    <n v="260.13899999999995"/>
    <x v="0"/>
    <s v="Rīga"/>
    <x v="7"/>
  </r>
  <r>
    <x v="9"/>
    <s v="km"/>
    <n v="167027"/>
    <x v="0"/>
    <s v="Rīga"/>
    <x v="7"/>
  </r>
  <r>
    <x v="10"/>
    <s v="EUR/km"/>
    <n v="2.64"/>
    <x v="0"/>
    <s v="Rīga"/>
    <x v="7"/>
  </r>
  <r>
    <x v="0"/>
    <m/>
    <n v="-244271.82780000029"/>
    <x v="2"/>
    <s v="Rīga"/>
    <x v="7"/>
  </r>
  <r>
    <x v="1"/>
    <s v="skaits"/>
    <n v="157"/>
    <x v="2"/>
    <s v="Rīga"/>
    <x v="7"/>
  </r>
  <r>
    <x v="2"/>
    <s v="skaits"/>
    <n v="26244"/>
    <x v="2"/>
    <s v="Rīga"/>
    <x v="7"/>
  </r>
  <r>
    <x v="3"/>
    <s v="skaits"/>
    <n v="24764"/>
    <x v="2"/>
    <s v="Rīga"/>
    <x v="7"/>
  </r>
  <r>
    <x v="4"/>
    <s v="skaits"/>
    <n v="3"/>
    <x v="2"/>
    <s v="Rīga"/>
    <x v="7"/>
  </r>
  <r>
    <x v="5"/>
    <s v="skaits"/>
    <n v="1483"/>
    <x v="2"/>
    <s v="Rīga"/>
    <x v="7"/>
  </r>
  <r>
    <x v="6"/>
    <s v="km"/>
    <n v="363000"/>
    <x v="2"/>
    <s v="Rīga"/>
    <x v="7"/>
  </r>
  <r>
    <x v="7"/>
    <s v="km"/>
    <n v="340630.78499999997"/>
    <x v="2"/>
    <s v="Rīga"/>
    <x v="7"/>
  </r>
  <r>
    <x v="8"/>
    <s v="km"/>
    <n v="55.784999999999997"/>
    <x v="2"/>
    <s v="Rīga"/>
    <x v="7"/>
  </r>
  <r>
    <x v="9"/>
    <s v="km"/>
    <n v="22425"/>
    <x v="2"/>
    <s v="Rīga"/>
    <x v="7"/>
  </r>
  <r>
    <x v="10"/>
    <s v="EUR/km"/>
    <n v="10.92"/>
    <x v="2"/>
    <s v="Rīga"/>
    <x v="7"/>
  </r>
  <r>
    <x v="0"/>
    <m/>
    <n v="-381069.19423999998"/>
    <x v="3"/>
    <s v="Rīga"/>
    <x v="7"/>
  </r>
  <r>
    <x v="1"/>
    <s v="skaits"/>
    <n v="278"/>
    <x v="3"/>
    <s v="Rīga"/>
    <x v="7"/>
  </r>
  <r>
    <x v="2"/>
    <s v="skaits"/>
    <n v="79673"/>
    <x v="3"/>
    <s v="Rīga"/>
    <x v="7"/>
  </r>
  <r>
    <x v="3"/>
    <s v="skaits"/>
    <n v="73395"/>
    <x v="3"/>
    <s v="Rīga"/>
    <x v="7"/>
  </r>
  <r>
    <x v="4"/>
    <s v="skaits"/>
    <n v="8"/>
    <x v="3"/>
    <s v="Rīga"/>
    <x v="7"/>
  </r>
  <r>
    <x v="5"/>
    <s v="skaits"/>
    <n v="6286"/>
    <x v="3"/>
    <s v="Rīga"/>
    <x v="7"/>
  </r>
  <r>
    <x v="6"/>
    <s v="km"/>
    <n v="903000"/>
    <x v="3"/>
    <s v="Rīga"/>
    <x v="7"/>
  </r>
  <r>
    <x v="7"/>
    <s v="km"/>
    <n v="817939.91200000001"/>
    <x v="3"/>
    <s v="Rīga"/>
    <x v="7"/>
  </r>
  <r>
    <x v="8"/>
    <s v="km"/>
    <n v="77.912000000000006"/>
    <x v="3"/>
    <s v="Rīga"/>
    <x v="7"/>
  </r>
  <r>
    <x v="9"/>
    <s v="km"/>
    <n v="85138"/>
    <x v="3"/>
    <s v="Rīga"/>
    <x v="7"/>
  </r>
  <r>
    <x v="10"/>
    <s v="EUR/km"/>
    <n v="4.4800000000000004"/>
    <x v="3"/>
    <s v="Rīga"/>
    <x v="7"/>
  </r>
  <r>
    <x v="0"/>
    <m/>
    <n v="0"/>
    <x v="1"/>
    <s v="Rīga"/>
    <x v="7"/>
  </r>
  <r>
    <x v="1"/>
    <s v="skaits"/>
    <n v="117"/>
    <x v="1"/>
    <s v="Rīga"/>
    <x v="7"/>
  </r>
  <r>
    <x v="2"/>
    <s v="skaits"/>
    <n v="25095"/>
    <x v="1"/>
    <s v="Rīga"/>
    <x v="7"/>
  </r>
  <r>
    <x v="3"/>
    <s v="skaits"/>
    <n v="25095"/>
    <x v="1"/>
    <s v="Rīga"/>
    <x v="7"/>
  </r>
  <r>
    <x v="4"/>
    <s v="skaits"/>
    <m/>
    <x v="1"/>
    <s v="Rīga"/>
    <x v="7"/>
  </r>
  <r>
    <x v="5"/>
    <s v="skaits"/>
    <m/>
    <x v="1"/>
    <s v="Rīga"/>
    <x v="7"/>
  </r>
  <r>
    <x v="6"/>
    <s v="km"/>
    <n v="396253.22239965823"/>
    <x v="1"/>
    <s v="Rīga"/>
    <x v="7"/>
  </r>
  <r>
    <x v="7"/>
    <s v="km"/>
    <n v="396253.22239965823"/>
    <x v="1"/>
    <s v="Rīga"/>
    <x v="7"/>
  </r>
  <r>
    <x v="8"/>
    <s v="km"/>
    <m/>
    <x v="1"/>
    <s v="Rīga"/>
    <x v="7"/>
  </r>
  <r>
    <x v="9"/>
    <s v="km"/>
    <m/>
    <x v="1"/>
    <s v="Rīga"/>
    <x v="7"/>
  </r>
  <r>
    <x v="10"/>
    <s v="EUR/km"/>
    <n v="1.1235105093956044"/>
    <x v="1"/>
    <s v="Rīga"/>
    <x v="7"/>
  </r>
  <r>
    <x v="11"/>
    <m/>
    <n v="13037.09"/>
    <x v="0"/>
    <s v="Rīga"/>
    <x v="7"/>
  </r>
  <r>
    <x v="12"/>
    <s v="skaits (jānorāda atbilstoša mērvienība gab., litri, reižu skaits, darba stundas u.c.) "/>
    <m/>
    <x v="0"/>
    <s v="Rīga"/>
    <x v="7"/>
  </r>
  <r>
    <x v="13"/>
    <s v="skaits (jānorāda atbilstoša mērvienība gab., litri, reižu skaits, darba stundas u.c.) "/>
    <n v="2454.81"/>
    <x v="0"/>
    <s v="Rīga"/>
    <x v="7"/>
  </r>
  <r>
    <x v="14"/>
    <s v="skaits (jānorāda atbilstoša mērvienība gab., litri, reižu skaits, darba stundas u.c.) "/>
    <n v="3969.97"/>
    <x v="0"/>
    <s v="Rīga"/>
    <x v="7"/>
  </r>
  <r>
    <x v="15"/>
    <s v="skaits (jānorāda atbilstoša mērvienība gab., litri, reižu skaits, darba stundas u.c.) "/>
    <n v="96"/>
    <x v="0"/>
    <s v="Rīga"/>
    <x v="7"/>
  </r>
  <r>
    <x v="16"/>
    <s v="skaits (jānorāda atbilstoša mērvienība gab., litri, reižu skaits, darba stundas u.c.) "/>
    <n v="0"/>
    <x v="0"/>
    <s v="Rīga"/>
    <x v="7"/>
  </r>
  <r>
    <x v="52"/>
    <s v="skaits (jānorāda atbilstoša mērvienība gab., litri, reižu skaits, darba stundas u.c.) "/>
    <n v="3453.29"/>
    <x v="0"/>
    <s v="Rīga"/>
    <x v="7"/>
  </r>
  <r>
    <x v="53"/>
    <s v="skaits (jānorāda atbilstoša mērvienība gab., litri, reižu skaits, darba stundas u.c.) "/>
    <n v="909.71"/>
    <x v="0"/>
    <s v="Rīga"/>
    <x v="7"/>
  </r>
  <r>
    <x v="19"/>
    <s v="EUR/vien bez PVN"/>
    <n v="13037.09"/>
    <x v="0"/>
    <s v="Rīga"/>
    <x v="7"/>
  </r>
  <r>
    <x v="13"/>
    <s v="EUR/vien bez PVN"/>
    <n v="2791.58"/>
    <x v="0"/>
    <s v="Rīga"/>
    <x v="7"/>
  </r>
  <r>
    <x v="14"/>
    <s v="EUR/vien bez PVN"/>
    <n v="2204.52"/>
    <x v="0"/>
    <s v="Rīga"/>
    <x v="7"/>
  </r>
  <r>
    <x v="15"/>
    <s v="EUR/vien bez PVN"/>
    <n v="267.14"/>
    <x v="0"/>
    <s v="Rīga"/>
    <x v="7"/>
  </r>
  <r>
    <x v="27"/>
    <s v="EUR/vien bez PVN"/>
    <n v="0"/>
    <x v="0"/>
    <s v="Rīga"/>
    <x v="7"/>
  </r>
  <r>
    <x v="52"/>
    <s v="EUR/vien bez PVN"/>
    <n v="6862.7"/>
    <x v="0"/>
    <s v="Rīga"/>
    <x v="7"/>
  </r>
  <r>
    <x v="53"/>
    <s v="EUR/vien bez PVN"/>
    <n v="911.15000000000009"/>
    <x v="0"/>
    <s v="Rīga"/>
    <x v="7"/>
  </r>
  <r>
    <x v="11"/>
    <m/>
    <n v="5942.94"/>
    <x v="2"/>
    <s v="Rīga"/>
    <x v="7"/>
  </r>
  <r>
    <x v="12"/>
    <s v="skaits (jānorāda atbilstoša mērvienība gab., litri, reižu skaits, darba stundas u.c.) "/>
    <m/>
    <x v="2"/>
    <s v="Rīga"/>
    <x v="7"/>
  </r>
  <r>
    <x v="13"/>
    <s v="skaits (jānorāda atbilstoša mērvienība gab., litri, reižu skaits, darba stundas u.c.) "/>
    <n v="332.42"/>
    <x v="2"/>
    <s v="Rīga"/>
    <x v="7"/>
  </r>
  <r>
    <x v="14"/>
    <s v="skaits (jānorāda atbilstoša mērvienība gab., litri, reižu skaits, darba stundas u.c.) "/>
    <n v="1668.89"/>
    <x v="2"/>
    <s v="Rīga"/>
    <x v="7"/>
  </r>
  <r>
    <x v="15"/>
    <s v="skaits (jānorāda atbilstoša mērvienība gab., litri, reižu skaits, darba stundas u.c.) "/>
    <n v="92"/>
    <x v="2"/>
    <s v="Rīga"/>
    <x v="7"/>
  </r>
  <r>
    <x v="16"/>
    <s v="skaits (jānorāda atbilstoša mērvienība gab., litri, reižu skaits, darba stundas u.c.) "/>
    <n v="0"/>
    <x v="2"/>
    <s v="Rīga"/>
    <x v="7"/>
  </r>
  <r>
    <x v="52"/>
    <s v="skaits (jānorāda atbilstoša mērvienība gab., litri, reižu skaits, darba stundas u.c.) "/>
    <n v="2157.67"/>
    <x v="2"/>
    <s v="Rīga"/>
    <x v="7"/>
  </r>
  <r>
    <x v="53"/>
    <s v="skaits (jānorāda atbilstoša mērvienība gab., litri, reižu skaits, darba stundas u.c.) "/>
    <n v="40.159999999999997"/>
    <x v="2"/>
    <s v="Rīga"/>
    <x v="7"/>
  </r>
  <r>
    <x v="19"/>
    <s v="EUR/vien bez PVN"/>
    <n v="5942.94"/>
    <x v="2"/>
    <s v="Rīga"/>
    <x v="7"/>
  </r>
  <r>
    <x v="13"/>
    <s v="EUR/vien bez PVN"/>
    <n v="450.1"/>
    <x v="2"/>
    <s v="Rīga"/>
    <x v="7"/>
  </r>
  <r>
    <x v="14"/>
    <s v="EUR/vien bez PVN"/>
    <n v="441.9"/>
    <x v="2"/>
    <s v="Rīga"/>
    <x v="7"/>
  </r>
  <r>
    <x v="15"/>
    <s v="EUR/vien bez PVN"/>
    <n v="268"/>
    <x v="2"/>
    <s v="Rīga"/>
    <x v="7"/>
  </r>
  <r>
    <x v="27"/>
    <s v="EUR/vien bez PVN"/>
    <n v="0"/>
    <x v="2"/>
    <s v="Rīga"/>
    <x v="7"/>
  </r>
  <r>
    <x v="52"/>
    <s v="EUR/vien bez PVN"/>
    <n v="4579.3599999999997"/>
    <x v="2"/>
    <s v="Rīga"/>
    <x v="7"/>
  </r>
  <r>
    <x v="53"/>
    <s v="EUR/vien bez PVN"/>
    <n v="203.58"/>
    <x v="2"/>
    <s v="Rīga"/>
    <x v="7"/>
  </r>
  <r>
    <x v="11"/>
    <m/>
    <n v="6173.05"/>
    <x v="3"/>
    <s v="Rīga"/>
    <x v="7"/>
  </r>
  <r>
    <x v="12"/>
    <s v="skaits (jānorāda atbilstoša mērvienība gab., litri, reižu skaits, darba stundas u.c.) "/>
    <m/>
    <x v="3"/>
    <s v="Rīga"/>
    <x v="7"/>
  </r>
  <r>
    <x v="13"/>
    <s v="skaits (jānorāda atbilstoša mērvienība gab., litri, reižu skaits, darba stundas u.c.) "/>
    <n v="544.63"/>
    <x v="3"/>
    <s v="Rīga"/>
    <x v="7"/>
  </r>
  <r>
    <x v="14"/>
    <s v="skaits (jānorāda atbilstoša mērvienība gab., litri, reižu skaits, darba stundas u.c.) "/>
    <n v="1522.49"/>
    <x v="3"/>
    <s v="Rīga"/>
    <x v="7"/>
  </r>
  <r>
    <x v="15"/>
    <s v="skaits (jānorāda atbilstoša mērvienība gab., litri, reižu skaits, darba stundas u.c.) "/>
    <n v="44"/>
    <x v="3"/>
    <s v="Rīga"/>
    <x v="7"/>
  </r>
  <r>
    <x v="16"/>
    <s v="skaits (jānorāda atbilstoša mērvienība gab., litri, reižu skaits, darba stundas u.c.) "/>
    <n v="0"/>
    <x v="3"/>
    <s v="Rīga"/>
    <x v="7"/>
  </r>
  <r>
    <x v="52"/>
    <s v="skaits (jānorāda atbilstoša mērvienība gab., litri, reižu skaits, darba stundas u.c.) "/>
    <n v="2147.4899999999998"/>
    <x v="3"/>
    <s v="Rīga"/>
    <x v="7"/>
  </r>
  <r>
    <x v="53"/>
    <s v="skaits (jānorāda atbilstoša mērvienība gab., litri, reižu skaits, darba stundas u.c.) "/>
    <n v="234.14"/>
    <x v="3"/>
    <s v="Rīga"/>
    <x v="7"/>
  </r>
  <r>
    <x v="19"/>
    <s v="EUR/vien bez PVN"/>
    <n v="6173.05"/>
    <x v="3"/>
    <s v="Rīga"/>
    <x v="7"/>
  </r>
  <r>
    <x v="13"/>
    <s v="EUR/vien bez PVN"/>
    <n v="727.65"/>
    <x v="3"/>
    <s v="Rīga"/>
    <x v="7"/>
  </r>
  <r>
    <x v="14"/>
    <s v="EUR/vien bez PVN"/>
    <n v="407.15"/>
    <x v="3"/>
    <s v="Rīga"/>
    <x v="7"/>
  </r>
  <r>
    <x v="15"/>
    <s v="EUR/vien bez PVN"/>
    <n v="140.84"/>
    <x v="3"/>
    <s v="Rīga"/>
    <x v="7"/>
  </r>
  <r>
    <x v="27"/>
    <s v="EUR/vien bez PVN"/>
    <n v="0"/>
    <x v="3"/>
    <s v="Rīga"/>
    <x v="7"/>
  </r>
  <r>
    <x v="52"/>
    <s v="EUR/vien bez PVN"/>
    <n v="4537.1000000000004"/>
    <x v="3"/>
    <s v="Rīga"/>
    <x v="7"/>
  </r>
  <r>
    <x v="53"/>
    <s v="EUR/vien bez PVN"/>
    <n v="360.31"/>
    <x v="3"/>
    <s v="Rīga"/>
    <x v="7"/>
  </r>
  <r>
    <x v="21"/>
    <m/>
    <n v="213754.43606259709"/>
    <x v="0"/>
    <s v="Rīga"/>
    <x v="7"/>
  </r>
  <r>
    <x v="54"/>
    <s v="EUR bez PVN"/>
    <n v="1359763.1091371842"/>
    <x v="0"/>
    <s v="Rīga"/>
    <x v="7"/>
  </r>
  <r>
    <x v="55"/>
    <s v="km"/>
    <n v="1741233.139"/>
    <x v="0"/>
    <s v="Rīga"/>
    <x v="7"/>
  </r>
  <r>
    <x v="56"/>
    <s v="EUR bez PVN"/>
    <n v="1837090.5143720754"/>
    <x v="0"/>
    <s v="Rīga"/>
    <x v="7"/>
  </r>
  <r>
    <x v="57"/>
    <s v="km"/>
    <n v="2032899.406"/>
    <x v="0"/>
    <s v="Rīga"/>
    <x v="7"/>
  </r>
  <r>
    <x v="21"/>
    <m/>
    <n v="211115.03565510677"/>
    <x v="2"/>
    <s v="Rīga"/>
    <x v="7"/>
  </r>
  <r>
    <x v="54"/>
    <s v="EUR bez PVN"/>
    <n v="598423.12102250697"/>
    <x v="2"/>
    <s v="Rīga"/>
    <x v="7"/>
  </r>
  <r>
    <x v="55"/>
    <s v="km"/>
    <n v="340630.78499999997"/>
    <x v="2"/>
    <s v="Rīga"/>
    <x v="7"/>
  </r>
  <r>
    <x v="56"/>
    <s v="EUR bez PVN"/>
    <n v="956810.39"/>
    <x v="2"/>
    <s v="Rīga"/>
    <x v="7"/>
  </r>
  <r>
    <x v="57"/>
    <s v="km"/>
    <n v="402598.78"/>
    <x v="2"/>
    <s v="Rīga"/>
    <x v="7"/>
  </r>
  <r>
    <x v="21"/>
    <m/>
    <n v="171209.41271481715"/>
    <x v="3"/>
    <s v="Rīga"/>
    <x v="7"/>
  </r>
  <r>
    <x v="54"/>
    <s v="EUR bez PVN"/>
    <n v="858590.04381587112"/>
    <x v="3"/>
    <s v="Rīga"/>
    <x v="7"/>
  </r>
  <r>
    <x v="55"/>
    <s v="km"/>
    <n v="817939.91200000001"/>
    <x v="3"/>
    <s v="Rīga"/>
    <x v="7"/>
  </r>
  <r>
    <x v="56"/>
    <s v="EUR bez PVN"/>
    <n v="1085069.21"/>
    <x v="3"/>
    <s v="Rīga"/>
    <x v="7"/>
  </r>
  <r>
    <x v="57"/>
    <s v="km"/>
    <n v="861839.07799999998"/>
    <x v="3"/>
    <s v="Rīga"/>
    <x v="7"/>
  </r>
  <r>
    <x v="0"/>
    <m/>
    <n v="-1110559.8528599998"/>
    <x v="0"/>
    <s v="Rīga"/>
    <x v="8"/>
  </r>
  <r>
    <x v="1"/>
    <s v="skaits"/>
    <n v="402"/>
    <x v="0"/>
    <s v="Rīga"/>
    <x v="8"/>
  </r>
  <r>
    <x v="2"/>
    <s v="skaits"/>
    <n v="103347"/>
    <x v="0"/>
    <s v="Rīga"/>
    <x v="8"/>
  </r>
  <r>
    <x v="3"/>
    <s v="skaits"/>
    <n v="84549"/>
    <x v="0"/>
    <s v="Rīga"/>
    <x v="8"/>
  </r>
  <r>
    <x v="4"/>
    <s v="skaits"/>
    <n v="60"/>
    <x v="0"/>
    <s v="Rīga"/>
    <x v="8"/>
  </r>
  <r>
    <x v="5"/>
    <s v="skaits"/>
    <n v="18858"/>
    <x v="0"/>
    <s v="Rīga"/>
    <x v="8"/>
  </r>
  <r>
    <x v="6"/>
    <s v="km"/>
    <n v="1809000"/>
    <x v="0"/>
    <s v="Rīga"/>
    <x v="8"/>
  </r>
  <r>
    <x v="7"/>
    <s v="km"/>
    <n v="1489873.6055000001"/>
    <x v="0"/>
    <s v="Rīga"/>
    <x v="8"/>
  </r>
  <r>
    <x v="8"/>
    <s v="km"/>
    <n v="1379.6054999999999"/>
    <x v="0"/>
    <s v="Rīga"/>
    <x v="8"/>
  </r>
  <r>
    <x v="9"/>
    <s v="km"/>
    <n v="320506"/>
    <x v="0"/>
    <s v="Rīga"/>
    <x v="8"/>
  </r>
  <r>
    <x v="10"/>
    <s v="EUR/km"/>
    <n v="3.48"/>
    <x v="0"/>
    <s v="Rīga"/>
    <x v="8"/>
  </r>
  <r>
    <x v="0"/>
    <m/>
    <n v="-917341.84489000007"/>
    <x v="2"/>
    <s v="Rīga"/>
    <x v="8"/>
  </r>
  <r>
    <x v="1"/>
    <s v="skaits"/>
    <n v="157"/>
    <x v="2"/>
    <s v="Rīga"/>
    <x v="8"/>
  </r>
  <r>
    <x v="2"/>
    <s v="skaits"/>
    <n v="25602"/>
    <x v="2"/>
    <s v="Rīga"/>
    <x v="8"/>
  </r>
  <r>
    <x v="3"/>
    <s v="skaits"/>
    <n v="20201"/>
    <x v="2"/>
    <s v="Rīga"/>
    <x v="8"/>
  </r>
  <r>
    <x v="4"/>
    <s v="skaits"/>
    <n v="1"/>
    <x v="2"/>
    <s v="Rīga"/>
    <x v="8"/>
  </r>
  <r>
    <x v="5"/>
    <s v="skaits"/>
    <n v="5402"/>
    <x v="2"/>
    <s v="Rīga"/>
    <x v="8"/>
  </r>
  <r>
    <x v="6"/>
    <s v="km"/>
    <n v="350000"/>
    <x v="2"/>
    <s v="Rīga"/>
    <x v="8"/>
  </r>
  <r>
    <x v="7"/>
    <s v="km"/>
    <n v="275841.40299999999"/>
    <x v="2"/>
    <s v="Rīga"/>
    <x v="8"/>
  </r>
  <r>
    <x v="8"/>
    <s v="km"/>
    <n v="8.4030000000000005"/>
    <x v="2"/>
    <s v="Rīga"/>
    <x v="8"/>
  </r>
  <r>
    <x v="9"/>
    <s v="km"/>
    <n v="74167"/>
    <x v="2"/>
    <s v="Rīga"/>
    <x v="8"/>
  </r>
  <r>
    <x v="10"/>
    <s v="EUR/km"/>
    <n v="12.37"/>
    <x v="2"/>
    <s v="Rīga"/>
    <x v="8"/>
  </r>
  <r>
    <x v="0"/>
    <m/>
    <n v="-1020972.74106"/>
    <x v="3"/>
    <s v="Rīga"/>
    <x v="8"/>
  </r>
  <r>
    <x v="1"/>
    <s v="skaits"/>
    <n v="278"/>
    <x v="3"/>
    <s v="Rīga"/>
    <x v="8"/>
  </r>
  <r>
    <x v="2"/>
    <s v="skaits"/>
    <n v="77928"/>
    <x v="3"/>
    <s v="Rīga"/>
    <x v="8"/>
  </r>
  <r>
    <x v="3"/>
    <s v="skaits"/>
    <n v="59912"/>
    <x v="3"/>
    <s v="Rīga"/>
    <x v="8"/>
  </r>
  <r>
    <x v="4"/>
    <s v="skaits"/>
    <n v="3"/>
    <x v="3"/>
    <s v="Rīga"/>
    <x v="8"/>
  </r>
  <r>
    <x v="5"/>
    <s v="skaits"/>
    <n v="18019"/>
    <x v="3"/>
    <s v="Rīga"/>
    <x v="8"/>
  </r>
  <r>
    <x v="6"/>
    <s v="km"/>
    <n v="869000"/>
    <x v="3"/>
    <s v="Rīga"/>
    <x v="8"/>
  </r>
  <r>
    <x v="7"/>
    <s v="km"/>
    <n v="670367.17099999997"/>
    <x v="3"/>
    <s v="Rīga"/>
    <x v="8"/>
  </r>
  <r>
    <x v="8"/>
    <s v="km"/>
    <n v="30.170999999999999"/>
    <x v="3"/>
    <s v="Rīga"/>
    <x v="8"/>
  </r>
  <r>
    <x v="9"/>
    <s v="km"/>
    <n v="198663"/>
    <x v="3"/>
    <s v="Rīga"/>
    <x v="8"/>
  </r>
  <r>
    <x v="10"/>
    <s v="EUR/km"/>
    <n v="5.14"/>
    <x v="3"/>
    <s v="Rīga"/>
    <x v="8"/>
  </r>
  <r>
    <x v="0"/>
    <m/>
    <n v="0"/>
    <x v="1"/>
    <s v="Rīga"/>
    <x v="8"/>
  </r>
  <r>
    <x v="1"/>
    <s v="skaits"/>
    <n v="117"/>
    <x v="1"/>
    <s v="Rīga"/>
    <x v="8"/>
  </r>
  <r>
    <x v="2"/>
    <s v="skaits"/>
    <n v="22535"/>
    <x v="1"/>
    <s v="Rīga"/>
    <x v="8"/>
  </r>
  <r>
    <x v="3"/>
    <s v="skaits"/>
    <n v="22535"/>
    <x v="1"/>
    <s v="Rīga"/>
    <x v="8"/>
  </r>
  <r>
    <x v="4"/>
    <s v="skaits"/>
    <m/>
    <x v="1"/>
    <s v="Rīga"/>
    <x v="8"/>
  </r>
  <r>
    <x v="5"/>
    <s v="skaits"/>
    <m/>
    <x v="1"/>
    <s v="Rīga"/>
    <x v="8"/>
  </r>
  <r>
    <x v="6"/>
    <s v="km"/>
    <n v="352520.78204565431"/>
    <x v="1"/>
    <s v="Rīga"/>
    <x v="8"/>
  </r>
  <r>
    <x v="7"/>
    <s v="km"/>
    <n v="352520.78204565431"/>
    <x v="1"/>
    <s v="Rīga"/>
    <x v="8"/>
  </r>
  <r>
    <x v="8"/>
    <s v="km"/>
    <m/>
    <x v="1"/>
    <s v="Rīga"/>
    <x v="8"/>
  </r>
  <r>
    <x v="9"/>
    <s v="km"/>
    <m/>
    <x v="1"/>
    <s v="Rīga"/>
    <x v="8"/>
  </r>
  <r>
    <x v="10"/>
    <s v="EUR/km"/>
    <n v="1.1235105093956044"/>
    <x v="1"/>
    <s v="Rīga"/>
    <x v="8"/>
  </r>
  <r>
    <x v="11"/>
    <m/>
    <n v="5341.09"/>
    <x v="0"/>
    <s v="Rīga"/>
    <x v="8"/>
  </r>
  <r>
    <x v="12"/>
    <s v="skaits (jānorāda atbilstoša mērvienība gab., litri, reižu skaits, darba stundas u.c.) "/>
    <m/>
    <x v="0"/>
    <s v="Rīga"/>
    <x v="8"/>
  </r>
  <r>
    <x v="13"/>
    <s v="skaits (jānorāda atbilstoša mērvienība gab., litri, reižu skaits, darba stundas u.c.) "/>
    <n v="1217.95"/>
    <x v="0"/>
    <s v="Rīga"/>
    <x v="8"/>
  </r>
  <r>
    <x v="14"/>
    <s v="skaits (jānorāda atbilstoša mērvienība gab., litri, reižu skaits, darba stundas u.c.) "/>
    <n v="385.9"/>
    <x v="0"/>
    <s v="Rīga"/>
    <x v="8"/>
  </r>
  <r>
    <x v="15"/>
    <s v="skaits (jānorāda atbilstoša mērvienība gab., litri, reižu skaits, darba stundas u.c.) "/>
    <n v="11"/>
    <x v="0"/>
    <s v="Rīga"/>
    <x v="8"/>
  </r>
  <r>
    <x v="16"/>
    <s v="skaits (jānorāda atbilstoša mērvienība gab., litri, reižu skaits, darba stundas u.c.) "/>
    <n v="0"/>
    <x v="0"/>
    <s v="Rīga"/>
    <x v="8"/>
  </r>
  <r>
    <x v="17"/>
    <s v="skaits (jānorāda atbilstoša mērvienība gab., litri, reižu skaits, darba stundas u.c.) "/>
    <n v="0"/>
    <x v="0"/>
    <s v="Rīga"/>
    <x v="8"/>
  </r>
  <r>
    <x v="52"/>
    <s v="skaits (jānorāda atbilstoša mērvienība gab., litri, reižu skaits, darba stundas u.c.) "/>
    <n v="647.25"/>
    <x v="0"/>
    <s v="Rīga"/>
    <x v="8"/>
  </r>
  <r>
    <x v="26"/>
    <s v="skaits (jānorāda atbilstoša mērvienība gab., litri, reižu skaits, darba stundas u.c.) "/>
    <n v="25.95"/>
    <x v="0"/>
    <s v="Rīga"/>
    <x v="8"/>
  </r>
  <r>
    <x v="19"/>
    <s v="EUR/vien bez PVN"/>
    <n v="5341.09"/>
    <x v="0"/>
    <s v="Rīga"/>
    <x v="8"/>
  </r>
  <r>
    <x v="13"/>
    <s v="EUR/vien bez PVN"/>
    <n v="1341.22"/>
    <x v="0"/>
    <s v="Rīga"/>
    <x v="8"/>
  </r>
  <r>
    <x v="14"/>
    <s v="EUR/vien bez PVN"/>
    <n v="120.61"/>
    <x v="0"/>
    <s v="Rīga"/>
    <x v="8"/>
  </r>
  <r>
    <x v="15"/>
    <s v="EUR/vien bez PVN"/>
    <n v="39.82"/>
    <x v="0"/>
    <s v="Rīga"/>
    <x v="8"/>
  </r>
  <r>
    <x v="27"/>
    <s v="EUR/vien bez PVN"/>
    <n v="0"/>
    <x v="0"/>
    <s v="Rīga"/>
    <x v="8"/>
  </r>
  <r>
    <x v="20"/>
    <s v="EUR/vien bez PVN"/>
    <n v="0"/>
    <x v="0"/>
    <s v="Rīga"/>
    <x v="8"/>
  </r>
  <r>
    <x v="52"/>
    <s v="EUR/vien bez PVN"/>
    <n v="3626.71"/>
    <x v="0"/>
    <s v="Rīga"/>
    <x v="8"/>
  </r>
  <r>
    <x v="26"/>
    <s v="EUR/vien bez PVN"/>
    <n v="212.73000000000002"/>
    <x v="0"/>
    <s v="Rīga"/>
    <x v="8"/>
  </r>
  <r>
    <x v="11"/>
    <m/>
    <n v="2974.52"/>
    <x v="2"/>
    <s v="Rīga"/>
    <x v="8"/>
  </r>
  <r>
    <x v="12"/>
    <s v="skaits (jānorāda atbilstoša mērvienība gab., litri, reižu skaits, darba stundas u.c.) "/>
    <m/>
    <x v="2"/>
    <s v="Rīga"/>
    <x v="8"/>
  </r>
  <r>
    <x v="13"/>
    <s v="skaits (jānorāda atbilstoša mērvienība gab., litri, reižu skaits, darba stundas u.c.) "/>
    <n v="332.56"/>
    <x v="2"/>
    <s v="Rīga"/>
    <x v="8"/>
  </r>
  <r>
    <x v="14"/>
    <s v="skaits (jānorāda atbilstoša mērvienība gab., litri, reižu skaits, darba stundas u.c.) "/>
    <n v="395.7"/>
    <x v="2"/>
    <s v="Rīga"/>
    <x v="8"/>
  </r>
  <r>
    <x v="15"/>
    <s v="skaits (jānorāda atbilstoša mērvienība gab., litri, reižu skaits, darba stundas u.c.) "/>
    <n v="6"/>
    <x v="2"/>
    <s v="Rīga"/>
    <x v="8"/>
  </r>
  <r>
    <x v="16"/>
    <s v="skaits (jānorāda atbilstoša mērvienība gab., litri, reižu skaits, darba stundas u.c.) "/>
    <n v="0"/>
    <x v="2"/>
    <s v="Rīga"/>
    <x v="8"/>
  </r>
  <r>
    <x v="17"/>
    <s v="skaits (jānorāda atbilstoša mērvienība gab., litri, reižu skaits, darba stundas u.c.) "/>
    <n v="0"/>
    <x v="2"/>
    <s v="Rīga"/>
    <x v="8"/>
  </r>
  <r>
    <x v="52"/>
    <s v="skaits (jānorāda atbilstoša mērvienība gab., litri, reižu skaits, darba stundas u.c.) "/>
    <n v="518.01"/>
    <x v="2"/>
    <s v="Rīga"/>
    <x v="8"/>
  </r>
  <r>
    <x v="26"/>
    <s v="skaits (jānorāda atbilstoša mērvienība gab., litri, reižu skaits, darba stundas u.c.) "/>
    <n v="89.289999999999992"/>
    <x v="2"/>
    <s v="Rīga"/>
    <x v="8"/>
  </r>
  <r>
    <x v="19"/>
    <s v="EUR/vien bez PVN"/>
    <n v="2974.52"/>
    <x v="2"/>
    <s v="Rīga"/>
    <x v="8"/>
  </r>
  <r>
    <x v="13"/>
    <s v="EUR/vien bez PVN"/>
    <n v="381.25"/>
    <x v="2"/>
    <s v="Rīga"/>
    <x v="8"/>
  </r>
  <r>
    <x v="14"/>
    <s v="EUR/vien bez PVN"/>
    <n v="194.17"/>
    <x v="2"/>
    <s v="Rīga"/>
    <x v="8"/>
  </r>
  <r>
    <x v="15"/>
    <s v="EUR/vien bez PVN"/>
    <n v="41.52"/>
    <x v="2"/>
    <s v="Rīga"/>
    <x v="8"/>
  </r>
  <r>
    <x v="27"/>
    <s v="EUR/vien bez PVN"/>
    <n v="0"/>
    <x v="2"/>
    <s v="Rīga"/>
    <x v="8"/>
  </r>
  <r>
    <x v="20"/>
    <s v="EUR/vien bez PVN"/>
    <n v="0"/>
    <x v="2"/>
    <s v="Rīga"/>
    <x v="8"/>
  </r>
  <r>
    <x v="52"/>
    <s v="EUR/vien bez PVN"/>
    <n v="2169.52"/>
    <x v="2"/>
    <s v="Rīga"/>
    <x v="8"/>
  </r>
  <r>
    <x v="26"/>
    <s v="EUR/vien bez PVN"/>
    <n v="188.06"/>
    <x v="2"/>
    <s v="Rīga"/>
    <x v="8"/>
  </r>
  <r>
    <x v="11"/>
    <m/>
    <n v="3340.15"/>
    <x v="3"/>
    <s v="Rīga"/>
    <x v="8"/>
  </r>
  <r>
    <x v="12"/>
    <s v="skaits (jānorāda atbilstoša mērvienība gab., litri, reižu skaits, darba stundas u.c.) "/>
    <m/>
    <x v="3"/>
    <s v="Rīga"/>
    <x v="8"/>
  </r>
  <r>
    <x v="13"/>
    <s v="skaits (jānorāda atbilstoša mērvienība gab., litri, reižu skaits, darba stundas u.c.) "/>
    <n v="473.49"/>
    <x v="3"/>
    <s v="Rīga"/>
    <x v="8"/>
  </r>
  <r>
    <x v="14"/>
    <s v="skaits (jānorāda atbilstoša mērvienība gab., litri, reižu skaits, darba stundas u.c.) "/>
    <n v="865.4"/>
    <x v="3"/>
    <s v="Rīga"/>
    <x v="8"/>
  </r>
  <r>
    <x v="15"/>
    <s v="skaits (jānorāda atbilstoša mērvienība gab., litri, reižu skaits, darba stundas u.c.) "/>
    <n v="22"/>
    <x v="3"/>
    <s v="Rīga"/>
    <x v="8"/>
  </r>
  <r>
    <x v="16"/>
    <s v="skaits (jānorāda atbilstoša mērvienība gab., litri, reižu skaits, darba stundas u.c.) "/>
    <n v="0"/>
    <x v="3"/>
    <s v="Rīga"/>
    <x v="8"/>
  </r>
  <r>
    <x v="17"/>
    <s v="skaits (jānorāda atbilstoša mērvienība gab., litri, reižu skaits, darba stundas u.c.) "/>
    <n v="0"/>
    <x v="3"/>
    <s v="Rīga"/>
    <x v="8"/>
  </r>
  <r>
    <x v="52"/>
    <s v="skaits (jānorāda atbilstoša mērvienība gab., litri, reižu skaits, darba stundas u.c.) "/>
    <n v="468.71"/>
    <x v="3"/>
    <s v="Rīga"/>
    <x v="8"/>
  </r>
  <r>
    <x v="26"/>
    <s v="skaits (jānorāda atbilstoša mērvienība gab., litri, reižu skaits, darba stundas u.c.) "/>
    <n v="403.76"/>
    <x v="3"/>
    <s v="Rīga"/>
    <x v="8"/>
  </r>
  <r>
    <x v="19"/>
    <s v="EUR/vien bez PVN"/>
    <n v="3340.15"/>
    <x v="3"/>
    <s v="Rīga"/>
    <x v="8"/>
  </r>
  <r>
    <x v="13"/>
    <s v="EUR/vien bez PVN"/>
    <n v="494.15"/>
    <x v="3"/>
    <s v="Rīga"/>
    <x v="8"/>
  </r>
  <r>
    <x v="14"/>
    <s v="EUR/vien bez PVN"/>
    <n v="243.45"/>
    <x v="3"/>
    <s v="Rīga"/>
    <x v="8"/>
  </r>
  <r>
    <x v="15"/>
    <s v="EUR/vien bez PVN"/>
    <n v="73.16"/>
    <x v="3"/>
    <s v="Rīga"/>
    <x v="8"/>
  </r>
  <r>
    <x v="27"/>
    <s v="EUR/vien bez PVN"/>
    <n v="0"/>
    <x v="3"/>
    <s v="Rīga"/>
    <x v="8"/>
  </r>
  <r>
    <x v="20"/>
    <s v="EUR/vien bez PVN"/>
    <n v="0"/>
    <x v="3"/>
    <s v="Rīga"/>
    <x v="8"/>
  </r>
  <r>
    <x v="52"/>
    <s v="EUR/vien bez PVN"/>
    <n v="2107.2600000000002"/>
    <x v="3"/>
    <s v="Rīga"/>
    <x v="8"/>
  </r>
  <r>
    <x v="26"/>
    <s v="EUR/vien bez PVN"/>
    <n v="422.13"/>
    <x v="3"/>
    <s v="Rīga"/>
    <x v="8"/>
  </r>
  <r>
    <x v="11"/>
    <m/>
    <n v="433.88429752066116"/>
    <x v="1"/>
    <s v="Rīga"/>
    <x v="8"/>
  </r>
  <r>
    <x v="12"/>
    <s v="skaits (jānorāda atbilstoša mērvienība gab., litri, reižu skaits, darba stundas u.c.) "/>
    <m/>
    <x v="1"/>
    <s v="Rīga"/>
    <x v="8"/>
  </r>
  <r>
    <x v="13"/>
    <s v="skaits (jānorāda atbilstoša mērvienība gab., litri, reižu skaits, darba stundas u.c.) "/>
    <m/>
    <x v="1"/>
    <s v="Rīga"/>
    <x v="8"/>
  </r>
  <r>
    <x v="14"/>
    <s v="skaits (jānorāda atbilstoša mērvienība gab., litri, reižu skaits, darba stundas u.c.) "/>
    <m/>
    <x v="1"/>
    <s v="Rīga"/>
    <x v="8"/>
  </r>
  <r>
    <x v="15"/>
    <s v="skaits (jānorāda atbilstoša mērvienība gab., litri, reižu skaits, darba stundas u.c.) "/>
    <m/>
    <x v="1"/>
    <s v="Rīga"/>
    <x v="8"/>
  </r>
  <r>
    <x v="16"/>
    <s v="skaits (jānorāda atbilstoša mērvienība gab., litri, reižu skaits, darba stundas u.c.) "/>
    <m/>
    <x v="1"/>
    <s v="Rīga"/>
    <x v="8"/>
  </r>
  <r>
    <x v="17"/>
    <s v="skaits (jānorāda atbilstoša mērvienība gab., litri, reižu skaits, darba stundas u.c.) "/>
    <m/>
    <x v="1"/>
    <s v="Rīga"/>
    <x v="8"/>
  </r>
  <r>
    <x v="52"/>
    <s v="skaits (jānorāda atbilstoša mērvienība gab., litri, reižu skaits, darba stundas u.c.) "/>
    <m/>
    <x v="1"/>
    <s v="Rīga"/>
    <x v="8"/>
  </r>
  <r>
    <x v="26"/>
    <s v="skaits (jānorāda atbilstoša mērvienība gab., litri, reižu skaits, darba stundas u.c.) "/>
    <n v="21"/>
    <x v="1"/>
    <s v="Rīga"/>
    <x v="8"/>
  </r>
  <r>
    <x v="19"/>
    <s v="EUR/vien bez PVN"/>
    <m/>
    <x v="1"/>
    <s v="Rīga"/>
    <x v="8"/>
  </r>
  <r>
    <x v="13"/>
    <s v="EUR/vien bez PVN"/>
    <m/>
    <x v="1"/>
    <s v="Rīga"/>
    <x v="8"/>
  </r>
  <r>
    <x v="14"/>
    <s v="EUR/vien bez PVN"/>
    <m/>
    <x v="1"/>
    <s v="Rīga"/>
    <x v="8"/>
  </r>
  <r>
    <x v="15"/>
    <s v="EUR/vien bez PVN"/>
    <m/>
    <x v="1"/>
    <s v="Rīga"/>
    <x v="8"/>
  </r>
  <r>
    <x v="27"/>
    <s v="EUR/vien bez PVN"/>
    <m/>
    <x v="1"/>
    <s v="Rīga"/>
    <x v="8"/>
  </r>
  <r>
    <x v="20"/>
    <s v="EUR/vien bez PVN"/>
    <m/>
    <x v="1"/>
    <s v="Rīga"/>
    <x v="8"/>
  </r>
  <r>
    <x v="52"/>
    <s v="EUR/vien bez PVN"/>
    <m/>
    <x v="1"/>
    <s v="Rīga"/>
    <x v="8"/>
  </r>
  <r>
    <x v="26"/>
    <s v="EUR/vien bez PVN"/>
    <n v="20.66115702479339"/>
    <x v="1"/>
    <s v="Rīga"/>
    <x v="8"/>
  </r>
  <r>
    <x v="21"/>
    <m/>
    <n v="217768.10067248077"/>
    <x v="0"/>
    <s v="Rīga"/>
    <x v="8"/>
  </r>
  <r>
    <x v="58"/>
    <s v="EUR bez PVN"/>
    <n v="1105336.8403009172"/>
    <x v="0"/>
    <s v="Rīga"/>
    <x v="8"/>
  </r>
  <r>
    <x v="59"/>
    <s v="km"/>
    <n v="1489873.6055000001"/>
    <x v="0"/>
    <s v="Rīga"/>
    <x v="8"/>
  </r>
  <r>
    <x v="60"/>
    <s v="EUR bez PVN"/>
    <n v="1699395.56"/>
    <x v="0"/>
    <s v="Rīga"/>
    <x v="8"/>
  </r>
  <r>
    <x v="61"/>
    <s v="km"/>
    <n v="1913593.179"/>
    <x v="0"/>
    <s v="Rīga"/>
    <x v="8"/>
  </r>
  <r>
    <x v="21"/>
    <m/>
    <n v="181481.55700473874"/>
    <x v="2"/>
    <s v="Rīga"/>
    <x v="8"/>
  </r>
  <r>
    <x v="58"/>
    <s v="EUR bez PVN"/>
    <n v="473939.74069552496"/>
    <x v="2"/>
    <s v="Rīga"/>
    <x v="8"/>
  </r>
  <r>
    <x v="59"/>
    <s v="km"/>
    <n v="275841.40299999999"/>
    <x v="2"/>
    <s v="Rīga"/>
    <x v="8"/>
  </r>
  <r>
    <x v="60"/>
    <s v="EUR bez PVN"/>
    <n v="901453.58"/>
    <x v="2"/>
    <s v="Rīga"/>
    <x v="8"/>
  </r>
  <r>
    <x v="61"/>
    <s v="km"/>
    <n v="379386.848"/>
    <x v="2"/>
    <s v="Rīga"/>
    <x v="8"/>
  </r>
  <r>
    <x v="21"/>
    <m/>
    <n v="145223.64193090482"/>
    <x v="3"/>
    <s v="Rīga"/>
    <x v="8"/>
  </r>
  <r>
    <x v="58"/>
    <s v="EUR bez PVN"/>
    <n v="699110.30893777253"/>
    <x v="3"/>
    <s v="Rīga"/>
    <x v="8"/>
  </r>
  <r>
    <x v="59"/>
    <s v="km"/>
    <n v="670367.17099999997"/>
    <x v="3"/>
    <s v="Rīga"/>
    <x v="8"/>
  </r>
  <r>
    <x v="60"/>
    <s v="EUR bez PVN"/>
    <n v="1014217.15"/>
    <x v="3"/>
    <s v="Rīga"/>
    <x v="8"/>
  </r>
  <r>
    <x v="61"/>
    <s v="km"/>
    <n v="805247.59299999999"/>
    <x v="3"/>
    <s v="Rīga"/>
    <x v="8"/>
  </r>
  <r>
    <x v="0"/>
    <m/>
    <n v="-1136908.0314600002"/>
    <x v="0"/>
    <s v="Rīga"/>
    <x v="9"/>
  </r>
  <r>
    <x v="1"/>
    <s v="skaits"/>
    <n v="402"/>
    <x v="0"/>
    <s v="Rīga"/>
    <x v="9"/>
  </r>
  <r>
    <x v="2"/>
    <s v="skaits"/>
    <n v="105772"/>
    <x v="0"/>
    <s v="Rīga"/>
    <x v="9"/>
  </r>
  <r>
    <x v="3"/>
    <s v="skaits"/>
    <n v="89164.5"/>
    <x v="0"/>
    <s v="Rīga"/>
    <x v="9"/>
  </r>
  <r>
    <x v="4"/>
    <s v="skaits"/>
    <n v="159.5"/>
    <x v="0"/>
    <s v="Rīga"/>
    <x v="9"/>
  </r>
  <r>
    <x v="5"/>
    <s v="skaits"/>
    <n v="16767"/>
    <x v="0"/>
    <s v="Rīga"/>
    <x v="9"/>
  </r>
  <r>
    <x v="6"/>
    <s v="km"/>
    <n v="1852000"/>
    <x v="0"/>
    <s v="Rīga"/>
    <x v="9"/>
  </r>
  <r>
    <x v="7"/>
    <s v="km"/>
    <n v="1588216.2339999999"/>
    <x v="0"/>
    <s v="Rīga"/>
    <x v="9"/>
  </r>
  <r>
    <x v="8"/>
    <s v="km"/>
    <n v="3038.7125000000001"/>
    <x v="0"/>
    <s v="Rīga"/>
    <x v="9"/>
  </r>
  <r>
    <x v="9"/>
    <s v="km"/>
    <n v="266822.47850000003"/>
    <x v="0"/>
    <s v="Rīga"/>
    <x v="9"/>
  </r>
  <r>
    <x v="10"/>
    <s v="EUR/km"/>
    <n v="4.3099999999999996"/>
    <x v="0"/>
    <s v="Rīga"/>
    <x v="9"/>
  </r>
  <r>
    <x v="0"/>
    <m/>
    <n v="-964626.12264999957"/>
    <x v="2"/>
    <s v="Rīga"/>
    <x v="9"/>
  </r>
  <r>
    <x v="1"/>
    <s v="skaits"/>
    <n v="158"/>
    <x v="2"/>
    <s v="Rīga"/>
    <x v="9"/>
  </r>
  <r>
    <x v="2"/>
    <s v="skaits"/>
    <n v="26244"/>
    <x v="2"/>
    <s v="Rīga"/>
    <x v="9"/>
  </r>
  <r>
    <x v="3"/>
    <s v="skaits"/>
    <n v="21721.5"/>
    <x v="2"/>
    <s v="Rīga"/>
    <x v="9"/>
  </r>
  <r>
    <x v="4"/>
    <s v="skaits"/>
    <n v="0"/>
    <x v="2"/>
    <s v="Rīga"/>
    <x v="9"/>
  </r>
  <r>
    <x v="5"/>
    <s v="skaits"/>
    <n v="4522.5"/>
    <x v="2"/>
    <s v="Rīga"/>
    <x v="9"/>
  </r>
  <r>
    <x v="6"/>
    <s v="km"/>
    <n v="359000"/>
    <x v="2"/>
    <s v="Rīga"/>
    <x v="9"/>
  </r>
  <r>
    <x v="7"/>
    <s v="km"/>
    <n v="293423.78500000003"/>
    <x v="2"/>
    <s v="Rīga"/>
    <x v="9"/>
  </r>
  <r>
    <x v="8"/>
    <s v="km"/>
    <n v="0"/>
    <x v="2"/>
    <s v="Rīga"/>
    <x v="9"/>
  </r>
  <r>
    <x v="9"/>
    <s v="km"/>
    <n v="65576.214999999997"/>
    <x v="2"/>
    <s v="Rīga"/>
    <x v="9"/>
  </r>
  <r>
    <x v="10"/>
    <s v="EUR/km"/>
    <n v="14.71"/>
    <x v="2"/>
    <s v="Rīga"/>
    <x v="9"/>
  </r>
  <r>
    <x v="0"/>
    <m/>
    <n v="-1228893.0545800002"/>
    <x v="3"/>
    <s v="Rīga"/>
    <x v="9"/>
  </r>
  <r>
    <x v="1"/>
    <s v="skaits"/>
    <n v="278"/>
    <x v="3"/>
    <s v="Rīga"/>
    <x v="9"/>
  </r>
  <r>
    <x v="2"/>
    <s v="skaits"/>
    <n v="79673"/>
    <x v="3"/>
    <s v="Rīga"/>
    <x v="9"/>
  </r>
  <r>
    <x v="3"/>
    <s v="skaits"/>
    <n v="62573.5"/>
    <x v="3"/>
    <s v="Rīga"/>
    <x v="9"/>
  </r>
  <r>
    <x v="4"/>
    <s v="skaits"/>
    <n v="17"/>
    <x v="3"/>
    <s v="Rīga"/>
    <x v="9"/>
  </r>
  <r>
    <x v="5"/>
    <s v="skaits"/>
    <n v="17116.5"/>
    <x v="3"/>
    <s v="Rīga"/>
    <x v="9"/>
  </r>
  <r>
    <x v="6"/>
    <s v="km"/>
    <n v="888000"/>
    <x v="3"/>
    <s v="Rīga"/>
    <x v="9"/>
  </r>
  <r>
    <x v="7"/>
    <s v="km"/>
    <n v="697768.87699999998"/>
    <x v="3"/>
    <s v="Rīga"/>
    <x v="9"/>
  </r>
  <r>
    <x v="8"/>
    <s v="km"/>
    <n v="137.29599999999999"/>
    <x v="3"/>
    <s v="Rīga"/>
    <x v="9"/>
  </r>
  <r>
    <x v="9"/>
    <s v="km"/>
    <n v="190368.41899999999"/>
    <x v="3"/>
    <s v="Rīga"/>
    <x v="9"/>
  </r>
  <r>
    <x v="10"/>
    <s v="EUR/km"/>
    <n v="6.46"/>
    <x v="3"/>
    <s v="Rīga"/>
    <x v="9"/>
  </r>
  <r>
    <x v="0"/>
    <m/>
    <n v="0"/>
    <x v="1"/>
    <s v="Rīga"/>
    <x v="9"/>
  </r>
  <r>
    <x v="1"/>
    <s v="skaits"/>
    <n v="117"/>
    <x v="1"/>
    <s v="Rīga"/>
    <x v="9"/>
  </r>
  <r>
    <x v="2"/>
    <s v="skaits"/>
    <n v="19803"/>
    <x v="1"/>
    <s v="Rīga"/>
    <x v="9"/>
  </r>
  <r>
    <x v="3"/>
    <s v="skaits"/>
    <n v="19803"/>
    <x v="1"/>
    <s v="Rīga"/>
    <x v="9"/>
  </r>
  <r>
    <x v="4"/>
    <s v="skaits"/>
    <m/>
    <x v="1"/>
    <s v="Rīga"/>
    <x v="9"/>
  </r>
  <r>
    <x v="5"/>
    <s v="skaits"/>
    <m/>
    <x v="1"/>
    <s v="Rīga"/>
    <x v="9"/>
  </r>
  <r>
    <x v="6"/>
    <s v="km"/>
    <n v="302996.90965557867"/>
    <x v="1"/>
    <s v="Rīga"/>
    <x v="9"/>
  </r>
  <r>
    <x v="7"/>
    <s v="km"/>
    <n v="302996.90965557867"/>
    <x v="1"/>
    <s v="Rīga"/>
    <x v="9"/>
  </r>
  <r>
    <x v="8"/>
    <s v="km"/>
    <m/>
    <x v="1"/>
    <s v="Rīga"/>
    <x v="9"/>
  </r>
  <r>
    <x v="9"/>
    <s v="km"/>
    <m/>
    <x v="1"/>
    <s v="Rīga"/>
    <x v="9"/>
  </r>
  <r>
    <x v="10"/>
    <s v="EUR/km"/>
    <n v="1.1235105093956044"/>
    <x v="1"/>
    <s v="Rīga"/>
    <x v="9"/>
  </r>
  <r>
    <x v="11"/>
    <m/>
    <n v="21479"/>
    <x v="0"/>
    <s v="Rīga"/>
    <x v="9"/>
  </r>
  <r>
    <x v="12"/>
    <s v="skaits (jānorāda atbilstoša mērvienība gab., litri, reižu skaits, darba stundas u.c.) "/>
    <m/>
    <x v="0"/>
    <s v="Rīga"/>
    <x v="9"/>
  </r>
  <r>
    <x v="13"/>
    <s v="skaits (jānorāda atbilstoša mērvienība gab., litri, reižu skaits, darba stundas u.c.) "/>
    <n v="2300"/>
    <x v="0"/>
    <s v="Rīga"/>
    <x v="9"/>
  </r>
  <r>
    <x v="14"/>
    <s v="skaits (jānorāda atbilstoša mērvienība gab., litri, reižu skaits, darba stundas u.c.) "/>
    <n v="859"/>
    <x v="0"/>
    <s v="Rīga"/>
    <x v="9"/>
  </r>
  <r>
    <x v="15"/>
    <s v="skaits (jānorāda atbilstoša mērvienība gab., litri, reižu skaits, darba stundas u.c.) "/>
    <n v="17"/>
    <x v="0"/>
    <s v="Rīga"/>
    <x v="9"/>
  </r>
  <r>
    <x v="16"/>
    <s v="skaits (jānorāda atbilstoša mērvienība gab., litri, reižu skaits, darba stundas u.c.) "/>
    <n v="0"/>
    <x v="0"/>
    <s v="Rīga"/>
    <x v="9"/>
  </r>
  <r>
    <x v="17"/>
    <s v="skaits (jānorāda atbilstoša mērvienība gab., litri, reižu skaits, darba stundas u.c.) "/>
    <n v="0"/>
    <x v="0"/>
    <s v="Rīga"/>
    <x v="9"/>
  </r>
  <r>
    <x v="52"/>
    <s v="skaits (jānorāda atbilstoša mērvienība gab., litri, reižu skaits, darba stundas u.c.) "/>
    <n v="10770"/>
    <x v="0"/>
    <s v="Rīga"/>
    <x v="9"/>
  </r>
  <r>
    <x v="26"/>
    <s v="skaits (jānorāda atbilstoša mērvienība gab., litri, reižu skaits, darba stundas u.c.) "/>
    <n v="26"/>
    <x v="0"/>
    <s v="Rīga"/>
    <x v="9"/>
  </r>
  <r>
    <x v="19"/>
    <s v="EUR/vien bez PVN"/>
    <n v="21479"/>
    <x v="0"/>
    <s v="Rīga"/>
    <x v="9"/>
  </r>
  <r>
    <x v="13"/>
    <s v="EUR/vien bez PVN"/>
    <n v="2109"/>
    <x v="0"/>
    <s v="Rīga"/>
    <x v="9"/>
  </r>
  <r>
    <x v="14"/>
    <s v="EUR/vien bez PVN"/>
    <n v="81"/>
    <x v="0"/>
    <s v="Rīga"/>
    <x v="9"/>
  </r>
  <r>
    <x v="15"/>
    <s v="EUR/vien bez PVN"/>
    <n v="58"/>
    <x v="0"/>
    <s v="Rīga"/>
    <x v="9"/>
  </r>
  <r>
    <x v="27"/>
    <s v="EUR/vien bez PVN"/>
    <n v="0"/>
    <x v="0"/>
    <s v="Rīga"/>
    <x v="9"/>
  </r>
  <r>
    <x v="20"/>
    <s v="EUR/vien bez PVN"/>
    <n v="0"/>
    <x v="0"/>
    <s v="Rīga"/>
    <x v="9"/>
  </r>
  <r>
    <x v="52"/>
    <s v="EUR/vien bez PVN"/>
    <n v="19217"/>
    <x v="0"/>
    <s v="Rīga"/>
    <x v="9"/>
  </r>
  <r>
    <x v="26"/>
    <s v="EUR/vien bez PVN"/>
    <n v="14"/>
    <x v="0"/>
    <s v="Rīga"/>
    <x v="9"/>
  </r>
  <r>
    <x v="11"/>
    <m/>
    <n v="7611"/>
    <x v="2"/>
    <s v="Rīga"/>
    <x v="9"/>
  </r>
  <r>
    <x v="12"/>
    <s v="skaits (jānorāda atbilstoša mērvienība gab., litri, reižu skaits, darba stundas u.c.) "/>
    <m/>
    <x v="2"/>
    <s v="Rīga"/>
    <x v="9"/>
  </r>
  <r>
    <x v="13"/>
    <s v="skaits (jānorāda atbilstoša mērvienība gab., litri, reižu skaits, darba stundas u.c.) "/>
    <n v="238"/>
    <x v="2"/>
    <s v="Rīga"/>
    <x v="9"/>
  </r>
  <r>
    <x v="14"/>
    <s v="skaits (jānorāda atbilstoša mērvienība gab., litri, reižu skaits, darba stundas u.c.) "/>
    <n v="660"/>
    <x v="2"/>
    <s v="Rīga"/>
    <x v="9"/>
  </r>
  <r>
    <x v="15"/>
    <s v="skaits (jānorāda atbilstoša mērvienība gab., litri, reižu skaits, darba stundas u.c.) "/>
    <n v="3"/>
    <x v="2"/>
    <s v="Rīga"/>
    <x v="9"/>
  </r>
  <r>
    <x v="16"/>
    <s v="skaits (jānorāda atbilstoša mērvienība gab., litri, reižu skaits, darba stundas u.c.) "/>
    <n v="0"/>
    <x v="2"/>
    <s v="Rīga"/>
    <x v="9"/>
  </r>
  <r>
    <x v="17"/>
    <s v="skaits (jānorāda atbilstoša mērvienība gab., litri, reižu skaits, darba stundas u.c.) "/>
    <n v="0"/>
    <x v="2"/>
    <s v="Rīga"/>
    <x v="9"/>
  </r>
  <r>
    <x v="52"/>
    <s v="skaits (jānorāda atbilstoša mērvienība gab., litri, reižu skaits, darba stundas u.c.) "/>
    <n v="3849"/>
    <x v="2"/>
    <s v="Rīga"/>
    <x v="9"/>
  </r>
  <r>
    <x v="26"/>
    <s v="skaits (jānorāda atbilstoša mērvienība gab., litri, reižu skaits, darba stundas u.c.) "/>
    <n v="62"/>
    <x v="2"/>
    <s v="Rīga"/>
    <x v="9"/>
  </r>
  <r>
    <x v="19"/>
    <s v="EUR/vien bez PVN"/>
    <n v="7611"/>
    <x v="2"/>
    <s v="Rīga"/>
    <x v="9"/>
  </r>
  <r>
    <x v="13"/>
    <s v="EUR/vien bez PVN"/>
    <n v="246"/>
    <x v="2"/>
    <s v="Rīga"/>
    <x v="9"/>
  </r>
  <r>
    <x v="14"/>
    <s v="EUR/vien bez PVN"/>
    <n v="93"/>
    <x v="2"/>
    <s v="Rīga"/>
    <x v="9"/>
  </r>
  <r>
    <x v="15"/>
    <s v="EUR/vien bez PVN"/>
    <n v="17"/>
    <x v="2"/>
    <s v="Rīga"/>
    <x v="9"/>
  </r>
  <r>
    <x v="27"/>
    <s v="EUR/vien bez PVN"/>
    <n v="0"/>
    <x v="2"/>
    <s v="Rīga"/>
    <x v="9"/>
  </r>
  <r>
    <x v="20"/>
    <s v="EUR/vien bez PVN"/>
    <n v="0"/>
    <x v="2"/>
    <s v="Rīga"/>
    <x v="9"/>
  </r>
  <r>
    <x v="52"/>
    <s v="EUR/vien bez PVN"/>
    <n v="7183"/>
    <x v="2"/>
    <s v="Rīga"/>
    <x v="9"/>
  </r>
  <r>
    <x v="26"/>
    <s v="EUR/vien bez PVN"/>
    <n v="72"/>
    <x v="2"/>
    <s v="Rīga"/>
    <x v="9"/>
  </r>
  <r>
    <x v="11"/>
    <m/>
    <n v="11724"/>
    <x v="3"/>
    <s v="Rīga"/>
    <x v="9"/>
  </r>
  <r>
    <x v="12"/>
    <s v="skaits (jānorāda atbilstoša mērvienība gab., litri, reižu skaits, darba stundas u.c.) "/>
    <m/>
    <x v="3"/>
    <s v="Rīga"/>
    <x v="9"/>
  </r>
  <r>
    <x v="13"/>
    <s v="skaits (jānorāda atbilstoša mērvienība gab., litri, reižu skaits, darba stundas u.c.) "/>
    <n v="322"/>
    <x v="3"/>
    <s v="Rīga"/>
    <x v="9"/>
  </r>
  <r>
    <x v="14"/>
    <s v="skaits (jānorāda atbilstoša mērvienība gab., litri, reižu skaits, darba stundas u.c.) "/>
    <n v="512"/>
    <x v="3"/>
    <s v="Rīga"/>
    <x v="9"/>
  </r>
  <r>
    <x v="15"/>
    <s v="skaits (jānorāda atbilstoša mērvienība gab., litri, reižu skaits, darba stundas u.c.) "/>
    <n v="26"/>
    <x v="3"/>
    <s v="Rīga"/>
    <x v="9"/>
  </r>
  <r>
    <x v="16"/>
    <s v="skaits (jānorāda atbilstoša mērvienība gab., litri, reižu skaits, darba stundas u.c.) "/>
    <n v="0"/>
    <x v="3"/>
    <s v="Rīga"/>
    <x v="9"/>
  </r>
  <r>
    <x v="17"/>
    <s v="skaits (jānorāda atbilstoša mērvienība gab., litri, reižu skaits, darba stundas u.c.) "/>
    <n v="0"/>
    <x v="3"/>
    <s v="Rīga"/>
    <x v="9"/>
  </r>
  <r>
    <x v="52"/>
    <s v="skaits (jānorāda atbilstoša mērvienība gab., litri, reižu skaits, darba stundas u.c.) "/>
    <n v="5104"/>
    <x v="3"/>
    <s v="Rīga"/>
    <x v="9"/>
  </r>
  <r>
    <x v="26"/>
    <s v="skaits (jānorāda atbilstoša mērvienība gab., litri, reižu skaits, darba stundas u.c.) "/>
    <n v="36"/>
    <x v="3"/>
    <s v="Rīga"/>
    <x v="9"/>
  </r>
  <r>
    <x v="19"/>
    <s v="EUR/vien bez PVN"/>
    <n v="11724"/>
    <x v="3"/>
    <s v="Rīga"/>
    <x v="9"/>
  </r>
  <r>
    <x v="13"/>
    <s v="EUR/vien bez PVN"/>
    <n v="309"/>
    <x v="3"/>
    <s v="Rīga"/>
    <x v="9"/>
  </r>
  <r>
    <x v="14"/>
    <s v="EUR/vien bez PVN"/>
    <n v="80"/>
    <x v="3"/>
    <s v="Rīga"/>
    <x v="9"/>
  </r>
  <r>
    <x v="15"/>
    <s v="EUR/vien bez PVN"/>
    <n v="89"/>
    <x v="3"/>
    <s v="Rīga"/>
    <x v="9"/>
  </r>
  <r>
    <x v="27"/>
    <s v="EUR/vien bez PVN"/>
    <n v="0"/>
    <x v="3"/>
    <s v="Rīga"/>
    <x v="9"/>
  </r>
  <r>
    <x v="20"/>
    <s v="EUR/vien bez PVN"/>
    <n v="0"/>
    <x v="3"/>
    <s v="Rīga"/>
    <x v="9"/>
  </r>
  <r>
    <x v="52"/>
    <s v="EUR/vien bez PVN"/>
    <n v="11132"/>
    <x v="3"/>
    <s v="Rīga"/>
    <x v="9"/>
  </r>
  <r>
    <x v="26"/>
    <s v="EUR/vien bez PVN"/>
    <n v="114"/>
    <x v="3"/>
    <s v="Rīga"/>
    <x v="9"/>
  </r>
  <r>
    <x v="11"/>
    <m/>
    <n v="309.91735537190084"/>
    <x v="1"/>
    <s v="Rīga"/>
    <x v="9"/>
  </r>
  <r>
    <x v="12"/>
    <s v="skaits (jānorāda atbilstoša mērvienība gab., litri, reižu skaits, darba stundas u.c.) "/>
    <m/>
    <x v="1"/>
    <s v="Rīga"/>
    <x v="9"/>
  </r>
  <r>
    <x v="13"/>
    <s v="skaits (jānorāda atbilstoša mērvienība gab., litri, reižu skaits, darba stundas u.c.) "/>
    <m/>
    <x v="1"/>
    <s v="Rīga"/>
    <x v="9"/>
  </r>
  <r>
    <x v="14"/>
    <s v="skaits (jānorāda atbilstoša mērvienība gab., litri, reižu skaits, darba stundas u.c.) "/>
    <m/>
    <x v="1"/>
    <s v="Rīga"/>
    <x v="9"/>
  </r>
  <r>
    <x v="15"/>
    <s v="skaits (jānorāda atbilstoša mērvienība gab., litri, reižu skaits, darba stundas u.c.) "/>
    <m/>
    <x v="1"/>
    <s v="Rīga"/>
    <x v="9"/>
  </r>
  <r>
    <x v="16"/>
    <s v="skaits (jānorāda atbilstoša mērvienība gab., litri, reižu skaits, darba stundas u.c.) "/>
    <m/>
    <x v="1"/>
    <s v="Rīga"/>
    <x v="9"/>
  </r>
  <r>
    <x v="17"/>
    <s v="skaits (jānorāda atbilstoša mērvienība gab., litri, reižu skaits, darba stundas u.c.) "/>
    <m/>
    <x v="1"/>
    <s v="Rīga"/>
    <x v="9"/>
  </r>
  <r>
    <x v="52"/>
    <s v="skaits (jānorāda atbilstoša mērvienība gab., litri, reižu skaits, darba stundas u.c.) "/>
    <m/>
    <x v="1"/>
    <s v="Rīga"/>
    <x v="9"/>
  </r>
  <r>
    <x v="26"/>
    <s v="skaits (jānorāda atbilstoša mērvienība gab., litri, reižu skaits, darba stundas u.c.) "/>
    <n v="15"/>
    <x v="1"/>
    <s v="Rīga"/>
    <x v="9"/>
  </r>
  <r>
    <x v="19"/>
    <s v="EUR/vien bez PVN"/>
    <m/>
    <x v="1"/>
    <s v="Rīga"/>
    <x v="9"/>
  </r>
  <r>
    <x v="13"/>
    <s v="EUR/vien bez PVN"/>
    <m/>
    <x v="1"/>
    <s v="Rīga"/>
    <x v="9"/>
  </r>
  <r>
    <x v="14"/>
    <s v="EUR/vien bez PVN"/>
    <m/>
    <x v="1"/>
    <s v="Rīga"/>
    <x v="9"/>
  </r>
  <r>
    <x v="15"/>
    <s v="EUR/vien bez PVN"/>
    <m/>
    <x v="1"/>
    <s v="Rīga"/>
    <x v="9"/>
  </r>
  <r>
    <x v="27"/>
    <s v="EUR/vien bez PVN"/>
    <m/>
    <x v="1"/>
    <s v="Rīga"/>
    <x v="9"/>
  </r>
  <r>
    <x v="20"/>
    <s v="EUR/vien bez PVN"/>
    <m/>
    <x v="1"/>
    <s v="Rīga"/>
    <x v="9"/>
  </r>
  <r>
    <x v="52"/>
    <s v="EUR/vien bez PVN"/>
    <m/>
    <x v="1"/>
    <s v="Rīga"/>
    <x v="9"/>
  </r>
  <r>
    <x v="26"/>
    <s v="EUR/vien bez PVN"/>
    <n v="20.66115702479339"/>
    <x v="1"/>
    <s v="Rīga"/>
    <x v="9"/>
  </r>
  <r>
    <x v="21"/>
    <m/>
    <n v="197650.49521189221"/>
    <x v="0"/>
    <s v="Rīga"/>
    <x v="9"/>
  </r>
  <r>
    <x v="62"/>
    <s v="EUR bez PVN"/>
    <n v="1104346.7224015004"/>
    <x v="0"/>
    <s v="Rīga"/>
    <x v="9"/>
  </r>
  <r>
    <x v="63"/>
    <s v="km"/>
    <n v="1588216.2339999999"/>
    <x v="0"/>
    <s v="Rīga"/>
    <x v="9"/>
  </r>
  <r>
    <x v="64"/>
    <s v="EUR bez PVN"/>
    <n v="1560202.01085499"/>
    <x v="0"/>
    <s v="Rīga"/>
    <x v="9"/>
  </r>
  <r>
    <x v="65"/>
    <s v="km"/>
    <n v="1903182.3789158999"/>
    <x v="0"/>
    <s v="Rīga"/>
    <x v="9"/>
  </r>
  <r>
    <x v="21"/>
    <m/>
    <n v="86538.363198858628"/>
    <x v="2"/>
    <s v="Rīga"/>
    <x v="9"/>
  </r>
  <r>
    <x v="62"/>
    <s v="EUR bez PVN"/>
    <n v="556620.7727735152"/>
    <x v="2"/>
    <s v="Rīga"/>
    <x v="9"/>
  </r>
  <r>
    <x v="63"/>
    <s v="km"/>
    <n v="293423.78500000003"/>
    <x v="2"/>
    <s v="Rīga"/>
    <x v="9"/>
  </r>
  <r>
    <x v="64"/>
    <s v="EUR bez PVN"/>
    <n v="826242.45376983902"/>
    <x v="2"/>
    <s v="Rīga"/>
    <x v="9"/>
  </r>
  <r>
    <x v="65"/>
    <s v="km"/>
    <n v="376950.54700000002"/>
    <x v="2"/>
    <s v="Rīga"/>
    <x v="9"/>
  </r>
  <r>
    <x v="21"/>
    <m/>
    <n v="77357.941783326038"/>
    <x v="3"/>
    <s v="Rīga"/>
    <x v="9"/>
  </r>
  <r>
    <x v="62"/>
    <s v="EUR bez PVN"/>
    <n v="742110.38027323224"/>
    <x v="3"/>
    <s v="Rīga"/>
    <x v="9"/>
  </r>
  <r>
    <x v="63"/>
    <s v="km"/>
    <n v="697768.87699999998"/>
    <x v="3"/>
    <s v="Rīga"/>
    <x v="9"/>
  </r>
  <r>
    <x v="64"/>
    <s v="EUR bez PVN"/>
    <n v="934067.60637603397"/>
    <x v="3"/>
    <s v="Rīga"/>
    <x v="9"/>
  </r>
  <r>
    <x v="65"/>
    <s v="km"/>
    <n v="795348.99300000002"/>
    <x v="3"/>
    <s v="Rīga"/>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B9F9BE2C-F6F0-4F8C-BD5E-869FC9173163}" name="PivotTable1" cacheId="34" dataPosition="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3:AF9" firstHeaderRow="1" firstDataRow="3" firstDataCol="1"/>
  <pivotFields count="6">
    <pivotField axis="axisRow" showAll="0">
      <items count="67">
        <item h="1" x="28"/>
        <item h="1" x="32"/>
        <item h="1" x="36"/>
        <item h="1" x="22"/>
        <item h="1" x="30"/>
        <item h="1" x="34"/>
        <item h="1" x="38"/>
        <item h="1" x="24"/>
        <item h="1" x="31"/>
        <item h="1" x="35"/>
        <item h="1" x="39"/>
        <item h="1" x="25"/>
        <item h="1" x="10"/>
        <item h="1" x="19"/>
        <item h="1" x="29"/>
        <item h="1" x="33"/>
        <item h="1" x="37"/>
        <item h="1" x="23"/>
        <item h="1" x="7"/>
        <item h="1" x="6"/>
        <item h="1" x="3"/>
        <item h="1" x="2"/>
        <item h="1" x="12"/>
        <item x="0"/>
        <item x="11"/>
        <item x="21"/>
        <item h="1" x="26"/>
        <item h="1" x="13"/>
        <item h="1" x="1"/>
        <item h="1" x="18"/>
        <item h="1" x="14"/>
        <item h="1" x="15"/>
        <item h="1" x="5"/>
        <item h="1" x="9"/>
        <item h="1" x="4"/>
        <item h="1" x="8"/>
        <item h="1" x="16"/>
        <item h="1" x="27"/>
        <item h="1" x="17"/>
        <item h="1" x="20"/>
        <item h="1" x="40"/>
        <item h="1" x="41"/>
        <item h="1" x="42"/>
        <item h="1" x="43"/>
        <item h="1" x="44"/>
        <item h="1" x="45"/>
        <item h="1" x="46"/>
        <item h="1" x="47"/>
        <item h="1" x="48"/>
        <item h="1" x="49"/>
        <item h="1" x="50"/>
        <item h="1" x="51"/>
        <item h="1" x="52"/>
        <item h="1" x="53"/>
        <item h="1" x="54"/>
        <item h="1" x="55"/>
        <item h="1" x="56"/>
        <item h="1" x="57"/>
        <item h="1" x="58"/>
        <item h="1" x="59"/>
        <item h="1" x="60"/>
        <item h="1" x="61"/>
        <item h="1" x="62"/>
        <item h="1" x="63"/>
        <item h="1" x="64"/>
        <item h="1" x="65"/>
        <item t="default"/>
      </items>
    </pivotField>
    <pivotField showAll="0"/>
    <pivotField dataField="1" showAll="0"/>
    <pivotField axis="axisCol" showAll="0">
      <items count="5">
        <item x="0"/>
        <item x="1"/>
        <item x="2"/>
        <item x="3"/>
        <item t="default"/>
      </items>
    </pivotField>
    <pivotField showAll="0"/>
    <pivotField axis="axisCol" showAll="0">
      <items count="11">
        <item h="1" x="0"/>
        <item h="1" x="1"/>
        <item h="1" x="2"/>
        <item h="1" x="3"/>
        <item x="4"/>
        <item x="5"/>
        <item x="6"/>
        <item x="7"/>
        <item x="8"/>
        <item x="9"/>
        <item t="default"/>
      </items>
    </pivotField>
  </pivotFields>
  <rowFields count="1">
    <field x="0"/>
  </rowFields>
  <rowItems count="4">
    <i>
      <x v="23"/>
    </i>
    <i>
      <x v="24"/>
    </i>
    <i>
      <x v="25"/>
    </i>
    <i t="grand">
      <x/>
    </i>
  </rowItems>
  <colFields count="2">
    <field x="5"/>
    <field x="3"/>
  </colFields>
  <colItems count="31">
    <i>
      <x v="4"/>
      <x/>
    </i>
    <i r="1">
      <x v="1"/>
    </i>
    <i r="1">
      <x v="2"/>
    </i>
    <i r="1">
      <x v="3"/>
    </i>
    <i t="default">
      <x v="4"/>
    </i>
    <i>
      <x v="5"/>
      <x/>
    </i>
    <i r="1">
      <x v="1"/>
    </i>
    <i r="1">
      <x v="2"/>
    </i>
    <i r="1">
      <x v="3"/>
    </i>
    <i t="default">
      <x v="5"/>
    </i>
    <i>
      <x v="6"/>
      <x/>
    </i>
    <i r="1">
      <x v="1"/>
    </i>
    <i r="1">
      <x v="2"/>
    </i>
    <i r="1">
      <x v="3"/>
    </i>
    <i t="default">
      <x v="6"/>
    </i>
    <i>
      <x v="7"/>
      <x/>
    </i>
    <i r="1">
      <x v="1"/>
    </i>
    <i r="1">
      <x v="2"/>
    </i>
    <i r="1">
      <x v="3"/>
    </i>
    <i t="default">
      <x v="7"/>
    </i>
    <i>
      <x v="8"/>
      <x/>
    </i>
    <i r="1">
      <x v="1"/>
    </i>
    <i r="1">
      <x v="2"/>
    </i>
    <i r="1">
      <x v="3"/>
    </i>
    <i t="default">
      <x v="8"/>
    </i>
    <i>
      <x v="9"/>
      <x/>
    </i>
    <i r="1">
      <x v="1"/>
    </i>
    <i r="1">
      <x v="2"/>
    </i>
    <i r="1">
      <x v="3"/>
    </i>
    <i t="default">
      <x v="9"/>
    </i>
    <i t="grand">
      <x/>
    </i>
  </colItems>
  <dataFields count="1">
    <dataField name="Sum of Vērtība" fld="2" baseField="0" baseItem="0" numFmtId="4"/>
  </dataFields>
  <formats count="12">
    <format dxfId="11">
      <pivotArea dataOnly="0" labelOnly="1" fieldPosition="0">
        <references count="1">
          <reference field="0" count="0"/>
        </references>
      </pivotArea>
    </format>
    <format dxfId="10">
      <pivotArea outline="0" collapsedLevelsAreSubtotals="1" fieldPosition="0"/>
    </format>
    <format dxfId="9">
      <pivotArea field="5" type="button" dataOnly="0" labelOnly="1" outline="0" axis="axisCol" fieldPosition="0"/>
    </format>
    <format dxfId="8">
      <pivotArea field="3" type="button" dataOnly="0" labelOnly="1" outline="0" axis="axisCol" fieldPosition="1"/>
    </format>
    <format dxfId="7">
      <pivotArea type="topRight" dataOnly="0" labelOnly="1" outline="0" fieldPosition="0"/>
    </format>
    <format dxfId="6">
      <pivotArea dataOnly="0" labelOnly="1" fieldPosition="0">
        <references count="1">
          <reference field="5" count="0"/>
        </references>
      </pivotArea>
    </format>
    <format dxfId="5">
      <pivotArea dataOnly="0" labelOnly="1" fieldPosition="0">
        <references count="1">
          <reference field="5" count="0" defaultSubtotal="1"/>
        </references>
      </pivotArea>
    </format>
    <format dxfId="4">
      <pivotArea dataOnly="0" labelOnly="1" grandCol="1" outline="0" fieldPosition="0"/>
    </format>
    <format dxfId="3">
      <pivotArea dataOnly="0" labelOnly="1" fieldPosition="0">
        <references count="2">
          <reference field="3" count="0"/>
          <reference field="5" count="1" selected="0">
            <x v="1"/>
          </reference>
        </references>
      </pivotArea>
    </format>
    <format dxfId="2">
      <pivotArea dataOnly="0" labelOnly="1" fieldPosition="0">
        <references count="2">
          <reference field="3" count="0"/>
          <reference field="5" count="1" selected="0">
            <x v="2"/>
          </reference>
        </references>
      </pivotArea>
    </format>
    <format dxfId="1">
      <pivotArea dataOnly="0" labelOnly="1" fieldPosition="0">
        <references count="2">
          <reference field="3" count="0"/>
          <reference field="5" count="1" selected="0">
            <x v="3"/>
          </reference>
        </references>
      </pivotArea>
    </format>
    <format dxfId="0">
      <pivotArea dataOnly="0" labelOnly="1" fieldPosition="0">
        <references count="2">
          <reference field="3" count="0"/>
          <reference field="5" count="1" selected="0">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ivotTable" Target="../pivotTables/pivotTable1.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0513D-D27B-4F5D-8BD6-841DFDD0606E}">
  <sheetPr>
    <tabColor theme="7" tint="0.79998168889431442"/>
  </sheetPr>
  <dimension ref="A1:M59"/>
  <sheetViews>
    <sheetView zoomScale="90" zoomScaleNormal="90" workbookViewId="0">
      <selection activeCell="Y30" sqref="Y30"/>
    </sheetView>
  </sheetViews>
  <sheetFormatPr defaultColWidth="9.1796875" defaultRowHeight="14" x14ac:dyDescent="0.3"/>
  <cols>
    <col min="1" max="1" width="12.54296875" style="1" customWidth="1"/>
    <col min="2" max="2" width="46.1796875" style="1" customWidth="1"/>
    <col min="3" max="3" width="11.453125" style="1" customWidth="1"/>
    <col min="4" max="4" width="17" style="13" customWidth="1"/>
    <col min="5" max="5" width="13.26953125" style="1" customWidth="1"/>
    <col min="6" max="6" width="14.26953125" style="1" customWidth="1"/>
    <col min="7" max="7" width="16.7265625" style="1" customWidth="1"/>
    <col min="8" max="8" width="13.26953125" style="1" customWidth="1"/>
    <col min="9" max="9" width="9.1796875" style="1"/>
    <col min="10" max="10" width="9.453125" style="1" bestFit="1" customWidth="1"/>
    <col min="11" max="11" width="10.453125" style="1" bestFit="1" customWidth="1"/>
    <col min="12" max="16384" width="9.1796875" style="1"/>
  </cols>
  <sheetData>
    <row r="1" spans="1:11" ht="42" customHeight="1" x14ac:dyDescent="0.35">
      <c r="A1" s="507" t="s">
        <v>35</v>
      </c>
      <c r="B1" s="507"/>
      <c r="C1" s="507"/>
      <c r="D1" s="507"/>
      <c r="E1" s="507"/>
      <c r="F1" s="507"/>
      <c r="G1" s="507"/>
    </row>
    <row r="2" spans="1:11" s="10" customFormat="1" ht="36.65" customHeight="1" thickBot="1" x14ac:dyDescent="0.35">
      <c r="A2" s="11" t="s">
        <v>4</v>
      </c>
      <c r="B2" s="17"/>
      <c r="C2" s="18" t="s">
        <v>5</v>
      </c>
      <c r="D2" s="19" t="s">
        <v>1</v>
      </c>
      <c r="E2" s="20" t="s">
        <v>11</v>
      </c>
      <c r="F2" s="20" t="s">
        <v>36</v>
      </c>
      <c r="G2" s="18" t="s">
        <v>3</v>
      </c>
    </row>
    <row r="3" spans="1:11" s="10" customFormat="1" ht="14.5" thickBot="1" x14ac:dyDescent="0.35">
      <c r="A3" s="21" t="s">
        <v>17</v>
      </c>
      <c r="B3" s="22" t="s">
        <v>37</v>
      </c>
      <c r="C3" s="23"/>
      <c r="D3" s="24">
        <f>(D10-D9)*D13</f>
        <v>-550222.54365340807</v>
      </c>
      <c r="E3" s="24">
        <v>-119.47536397986241</v>
      </c>
      <c r="F3" s="24">
        <f t="shared" ref="F3:G3" si="0">(F10-F9)*F13</f>
        <v>-393557.82050699991</v>
      </c>
      <c r="G3" s="25">
        <f t="shared" si="0"/>
        <v>-288882.70656149997</v>
      </c>
      <c r="H3" s="87"/>
    </row>
    <row r="4" spans="1:11" x14ac:dyDescent="0.3">
      <c r="A4" s="508" t="s">
        <v>7</v>
      </c>
      <c r="B4" s="26" t="s">
        <v>13</v>
      </c>
      <c r="C4" s="511" t="s">
        <v>6</v>
      </c>
      <c r="D4" s="27">
        <v>405</v>
      </c>
      <c r="E4" s="28">
        <v>131</v>
      </c>
      <c r="F4" s="27">
        <v>148</v>
      </c>
      <c r="G4" s="29">
        <v>278</v>
      </c>
    </row>
    <row r="5" spans="1:11" ht="15" customHeight="1" x14ac:dyDescent="0.3">
      <c r="A5" s="509"/>
      <c r="B5" s="30" t="s">
        <v>38</v>
      </c>
      <c r="C5" s="511"/>
      <c r="D5" s="31">
        <v>78732.5</v>
      </c>
      <c r="E5" s="32">
        <v>19703</v>
      </c>
      <c r="F5" s="31">
        <v>19900</v>
      </c>
      <c r="G5" s="33">
        <v>62652.5</v>
      </c>
    </row>
    <row r="6" spans="1:11" x14ac:dyDescent="0.3">
      <c r="A6" s="509"/>
      <c r="B6" s="30" t="s">
        <v>39</v>
      </c>
      <c r="C6" s="511"/>
      <c r="D6" s="31">
        <f>D5+D7-D8</f>
        <v>68778</v>
      </c>
      <c r="E6" s="32">
        <v>19697</v>
      </c>
      <c r="F6" s="31">
        <f>F5+F7-F8</f>
        <v>17152</v>
      </c>
      <c r="G6" s="33">
        <f t="shared" ref="G6" si="1">G5+G7-G8</f>
        <v>54239.5</v>
      </c>
    </row>
    <row r="7" spans="1:11" x14ac:dyDescent="0.3">
      <c r="A7" s="509"/>
      <c r="B7" s="34" t="s">
        <v>40</v>
      </c>
      <c r="C7" s="511"/>
      <c r="D7" s="31">
        <v>151.5</v>
      </c>
      <c r="E7" s="32"/>
      <c r="F7" s="31">
        <v>0</v>
      </c>
      <c r="G7" s="33">
        <v>33</v>
      </c>
    </row>
    <row r="8" spans="1:11" x14ac:dyDescent="0.3">
      <c r="A8" s="509"/>
      <c r="B8" s="34" t="s">
        <v>41</v>
      </c>
      <c r="C8" s="512"/>
      <c r="D8" s="31">
        <v>10106</v>
      </c>
      <c r="E8" s="32">
        <v>6</v>
      </c>
      <c r="F8" s="31">
        <v>2748</v>
      </c>
      <c r="G8" s="33">
        <v>8446</v>
      </c>
    </row>
    <row r="9" spans="1:11" x14ac:dyDescent="0.3">
      <c r="A9" s="509"/>
      <c r="B9" s="30" t="s">
        <v>42</v>
      </c>
      <c r="C9" s="513" t="s">
        <v>8</v>
      </c>
      <c r="D9" s="31">
        <v>1410000</v>
      </c>
      <c r="E9" s="35">
        <v>303080.72599999997</v>
      </c>
      <c r="F9" s="31">
        <v>272000</v>
      </c>
      <c r="G9" s="33">
        <v>680000</v>
      </c>
    </row>
    <row r="10" spans="1:11" x14ac:dyDescent="0.3">
      <c r="A10" s="509"/>
      <c r="B10" s="30" t="s">
        <v>43</v>
      </c>
      <c r="C10" s="514"/>
      <c r="D10" s="31">
        <f>D9+D11-D12</f>
        <v>1240654.1470000001</v>
      </c>
      <c r="E10" s="35">
        <v>302965.46599999996</v>
      </c>
      <c r="F10" s="31">
        <f t="shared" ref="F10:G10" si="2">F9+F11-F12</f>
        <v>231992.08900000001</v>
      </c>
      <c r="G10" s="33">
        <f t="shared" si="2"/>
        <v>615968.96299999987</v>
      </c>
      <c r="H10" s="88"/>
      <c r="J10" s="88"/>
      <c r="K10" s="88"/>
    </row>
    <row r="11" spans="1:11" ht="16.5" customHeight="1" x14ac:dyDescent="0.3">
      <c r="A11" s="509"/>
      <c r="B11" s="36" t="s">
        <v>44</v>
      </c>
      <c r="C11" s="514"/>
      <c r="D11" s="31">
        <v>2515.2160000000003</v>
      </c>
      <c r="E11" s="35"/>
      <c r="F11" s="31">
        <v>0</v>
      </c>
      <c r="G11" s="33">
        <v>285.00400000000002</v>
      </c>
    </row>
    <row r="12" spans="1:11" ht="16.5" customHeight="1" x14ac:dyDescent="0.3">
      <c r="A12" s="510"/>
      <c r="B12" s="36" t="s">
        <v>45</v>
      </c>
      <c r="C12" s="515"/>
      <c r="D12" s="31">
        <v>171861.06899999999</v>
      </c>
      <c r="E12" s="35"/>
      <c r="F12" s="31">
        <v>40007.911</v>
      </c>
      <c r="G12" s="33">
        <v>64316.041000000099</v>
      </c>
    </row>
    <row r="13" spans="1:11" ht="28.5" thickBot="1" x14ac:dyDescent="0.35">
      <c r="A13" s="37" t="s">
        <v>16</v>
      </c>
      <c r="B13" s="38" t="s">
        <v>46</v>
      </c>
      <c r="C13" s="39" t="s">
        <v>9</v>
      </c>
      <c r="D13" s="40">
        <v>3.2491055074930499</v>
      </c>
      <c r="E13" s="41">
        <v>1.036572652957251</v>
      </c>
      <c r="F13" s="41">
        <v>9.8369999999999997</v>
      </c>
      <c r="G13" s="42">
        <v>4.5116043733837916</v>
      </c>
      <c r="H13" s="13"/>
      <c r="J13" s="13"/>
      <c r="K13" s="13"/>
    </row>
    <row r="14" spans="1:11" s="10" customFormat="1" ht="28.5" thickBot="1" x14ac:dyDescent="0.35">
      <c r="A14" s="43" t="s">
        <v>18</v>
      </c>
      <c r="B14" s="44" t="s">
        <v>47</v>
      </c>
      <c r="C14" s="45"/>
      <c r="D14" s="46">
        <f>SUM(D16*D24,D17*D25,D18*D26,D19*D27,D20*D28,D21*D29,D22*D30)</f>
        <v>4252.16</v>
      </c>
      <c r="E14" s="46">
        <f t="shared" ref="E14:G14" si="3">SUM(E16*E24,E17*E25,E18*E26,E19*E27,E20*E28,E21*E29,E22*E30)</f>
        <v>0</v>
      </c>
      <c r="F14" s="46">
        <f t="shared" si="3"/>
        <v>1776.4685999999997</v>
      </c>
      <c r="G14" s="46">
        <f t="shared" si="3"/>
        <v>2402.4647400000003</v>
      </c>
    </row>
    <row r="15" spans="1:11" s="12" customFormat="1" ht="26.5" customHeight="1" x14ac:dyDescent="0.3">
      <c r="A15" s="516" t="s">
        <v>7</v>
      </c>
      <c r="B15" s="47" t="s">
        <v>48</v>
      </c>
      <c r="C15" s="519" t="s">
        <v>30</v>
      </c>
      <c r="D15" s="48"/>
      <c r="E15" s="49"/>
      <c r="F15" s="49"/>
      <c r="G15" s="50"/>
    </row>
    <row r="16" spans="1:11" s="12" customFormat="1" x14ac:dyDescent="0.3">
      <c r="A16" s="517"/>
      <c r="B16" s="51" t="s">
        <v>0</v>
      </c>
      <c r="C16" s="519"/>
      <c r="D16" s="52">
        <v>2058</v>
      </c>
      <c r="E16" s="53"/>
      <c r="F16" s="53">
        <v>727.2</v>
      </c>
      <c r="G16" s="54">
        <v>797.2</v>
      </c>
    </row>
    <row r="17" spans="1:11" s="12" customFormat="1" x14ac:dyDescent="0.3">
      <c r="A17" s="517"/>
      <c r="B17" s="51" t="s">
        <v>14</v>
      </c>
      <c r="C17" s="519"/>
      <c r="D17" s="52">
        <v>923</v>
      </c>
      <c r="E17" s="53"/>
      <c r="F17" s="53">
        <v>724</v>
      </c>
      <c r="G17" s="54">
        <v>1315.22</v>
      </c>
    </row>
    <row r="18" spans="1:11" s="12" customFormat="1" ht="14.5" customHeight="1" x14ac:dyDescent="0.3">
      <c r="A18" s="517"/>
      <c r="B18" s="55" t="s">
        <v>20</v>
      </c>
      <c r="C18" s="519"/>
      <c r="D18" s="52">
        <v>90</v>
      </c>
      <c r="E18" s="53"/>
      <c r="F18" s="53">
        <v>29</v>
      </c>
      <c r="G18" s="54">
        <v>79.3</v>
      </c>
    </row>
    <row r="19" spans="1:11" s="12" customFormat="1" x14ac:dyDescent="0.3">
      <c r="A19" s="517"/>
      <c r="B19" s="51" t="s">
        <v>12</v>
      </c>
      <c r="C19" s="519"/>
      <c r="D19" s="52">
        <v>65</v>
      </c>
      <c r="E19" s="53"/>
      <c r="F19" s="53">
        <v>24</v>
      </c>
      <c r="G19" s="54">
        <v>52</v>
      </c>
    </row>
    <row r="20" spans="1:11" s="12" customFormat="1" ht="17.25" customHeight="1" x14ac:dyDescent="0.3">
      <c r="A20" s="517"/>
      <c r="B20" s="55" t="s">
        <v>26</v>
      </c>
      <c r="C20" s="519"/>
      <c r="D20" s="52"/>
      <c r="E20" s="53"/>
      <c r="F20" s="53"/>
      <c r="G20" s="54"/>
    </row>
    <row r="21" spans="1:11" s="12" customFormat="1" ht="17.25" customHeight="1" x14ac:dyDescent="0.3">
      <c r="A21" s="517"/>
      <c r="B21" s="56" t="s">
        <v>34</v>
      </c>
      <c r="C21" s="519"/>
      <c r="D21" s="57">
        <v>660</v>
      </c>
      <c r="E21" s="58"/>
      <c r="F21" s="58">
        <v>88</v>
      </c>
      <c r="G21" s="59">
        <v>393</v>
      </c>
    </row>
    <row r="22" spans="1:11" s="12" customFormat="1" ht="14.5" thickBot="1" x14ac:dyDescent="0.35">
      <c r="A22" s="517"/>
      <c r="B22" s="56" t="s">
        <v>34</v>
      </c>
      <c r="C22" s="520"/>
      <c r="D22" s="60">
        <v>17</v>
      </c>
      <c r="E22" s="61"/>
      <c r="F22" s="61">
        <v>7</v>
      </c>
      <c r="G22" s="62">
        <v>8</v>
      </c>
    </row>
    <row r="23" spans="1:11" s="12" customFormat="1" ht="28" x14ac:dyDescent="0.3">
      <c r="A23" s="517"/>
      <c r="B23" s="63" t="s">
        <v>49</v>
      </c>
      <c r="C23" s="521" t="s">
        <v>50</v>
      </c>
      <c r="D23" s="64"/>
      <c r="E23" s="65"/>
      <c r="F23" s="65"/>
      <c r="G23" s="66"/>
    </row>
    <row r="24" spans="1:11" s="12" customFormat="1" x14ac:dyDescent="0.3">
      <c r="A24" s="517"/>
      <c r="B24" s="51" t="s">
        <v>0</v>
      </c>
      <c r="C24" s="519"/>
      <c r="D24" s="52">
        <v>1.36</v>
      </c>
      <c r="E24" s="53"/>
      <c r="F24" s="53">
        <v>1.3779999999999999</v>
      </c>
      <c r="G24" s="54">
        <v>1.369</v>
      </c>
    </row>
    <row r="25" spans="1:11" s="12" customFormat="1" x14ac:dyDescent="0.3">
      <c r="A25" s="517"/>
      <c r="B25" s="51" t="s">
        <v>14</v>
      </c>
      <c r="C25" s="519"/>
      <c r="D25" s="52">
        <v>0.65</v>
      </c>
      <c r="E25" s="53"/>
      <c r="F25" s="53">
        <v>0.56599999999999995</v>
      </c>
      <c r="G25" s="54">
        <v>0.437</v>
      </c>
    </row>
    <row r="26" spans="1:11" s="12" customFormat="1" ht="15" customHeight="1" x14ac:dyDescent="0.3">
      <c r="A26" s="517"/>
      <c r="B26" s="55" t="s">
        <v>20</v>
      </c>
      <c r="C26" s="519"/>
      <c r="D26" s="52">
        <v>0.9</v>
      </c>
      <c r="E26" s="53"/>
      <c r="F26" s="53">
        <v>0.92300000000000004</v>
      </c>
      <c r="G26" s="54">
        <v>1.1559999999999999</v>
      </c>
    </row>
    <row r="27" spans="1:11" s="12" customFormat="1" ht="31.5" customHeight="1" x14ac:dyDescent="0.3">
      <c r="A27" s="517"/>
      <c r="B27" s="55" t="s">
        <v>12</v>
      </c>
      <c r="C27" s="519"/>
      <c r="D27" s="52">
        <v>4.43</v>
      </c>
      <c r="E27" s="53"/>
      <c r="F27" s="53">
        <v>11.279</v>
      </c>
      <c r="G27" s="54">
        <v>6.8730000000000002</v>
      </c>
    </row>
    <row r="28" spans="1:11" s="12" customFormat="1" ht="33" customHeight="1" x14ac:dyDescent="0.3">
      <c r="A28" s="517"/>
      <c r="B28" s="55" t="s">
        <v>27</v>
      </c>
      <c r="C28" s="519"/>
      <c r="D28" s="52"/>
      <c r="E28" s="53"/>
      <c r="F28" s="53"/>
      <c r="G28" s="54"/>
    </row>
    <row r="29" spans="1:11" s="12" customFormat="1" ht="13.15" customHeight="1" x14ac:dyDescent="0.3">
      <c r="A29" s="517"/>
      <c r="B29" s="56" t="s">
        <v>34</v>
      </c>
      <c r="C29" s="519"/>
      <c r="D29" s="57">
        <v>0.72</v>
      </c>
      <c r="E29" s="58"/>
      <c r="F29" s="58">
        <v>0.72</v>
      </c>
      <c r="G29" s="59">
        <v>0.72</v>
      </c>
    </row>
    <row r="30" spans="1:11" ht="14.5" thickBot="1" x14ac:dyDescent="0.35">
      <c r="A30" s="518"/>
      <c r="B30" s="56" t="s">
        <v>34</v>
      </c>
      <c r="C30" s="520"/>
      <c r="D30" s="60">
        <v>0.54</v>
      </c>
      <c r="E30" s="61"/>
      <c r="F30" s="61">
        <v>0.54</v>
      </c>
      <c r="G30" s="62">
        <v>0.54</v>
      </c>
    </row>
    <row r="31" spans="1:11" s="10" customFormat="1" x14ac:dyDescent="0.3">
      <c r="A31" s="67" t="s">
        <v>51</v>
      </c>
      <c r="B31" s="68" t="s">
        <v>52</v>
      </c>
      <c r="C31" s="69"/>
      <c r="D31" s="70">
        <f>((D34/D35)-(D32/D33))*D33</f>
        <v>419840.41866718099</v>
      </c>
      <c r="E31" s="70">
        <v>67793.247819744822</v>
      </c>
      <c r="F31" s="70">
        <f>((F34/F35)-(F32/F33))*F33</f>
        <v>271646.81972166518</v>
      </c>
      <c r="G31" s="70">
        <f t="shared" ref="G31" si="4">((G34/G35)-(G32/G33))*G33</f>
        <v>315266.97360902652</v>
      </c>
    </row>
    <row r="32" spans="1:11" ht="56" x14ac:dyDescent="0.3">
      <c r="A32" s="522" t="s">
        <v>53</v>
      </c>
      <c r="B32" s="71" t="s">
        <v>54</v>
      </c>
      <c r="C32" s="72" t="s">
        <v>33</v>
      </c>
      <c r="D32" s="73">
        <v>643888.74</v>
      </c>
      <c r="E32" s="254">
        <v>104079.85967741936</v>
      </c>
      <c r="F32" s="73">
        <v>261635.88</v>
      </c>
      <c r="G32" s="73">
        <v>443388.66000000003</v>
      </c>
      <c r="H32" s="88"/>
      <c r="J32" s="88"/>
      <c r="K32" s="88"/>
    </row>
    <row r="33" spans="1:13" x14ac:dyDescent="0.3">
      <c r="A33" s="523"/>
      <c r="B33" s="71" t="s">
        <v>55</v>
      </c>
      <c r="C33" s="72" t="s">
        <v>8</v>
      </c>
      <c r="D33" s="74">
        <v>1240654.1470000001</v>
      </c>
      <c r="E33" s="74">
        <v>303080.72599999997</v>
      </c>
      <c r="F33" s="74">
        <v>231992.08900000001</v>
      </c>
      <c r="G33" s="75">
        <v>615968.96299999987</v>
      </c>
      <c r="H33" s="88"/>
      <c r="J33" s="86"/>
      <c r="K33" s="86"/>
      <c r="L33" s="86"/>
      <c r="M33" s="86"/>
    </row>
    <row r="34" spans="1:13" ht="56" x14ac:dyDescent="0.3">
      <c r="A34" s="522" t="s">
        <v>56</v>
      </c>
      <c r="B34" s="71" t="s">
        <v>57</v>
      </c>
      <c r="C34" s="72" t="s">
        <v>33</v>
      </c>
      <c r="D34" s="73">
        <v>1242095.3940000001</v>
      </c>
      <c r="E34" s="255">
        <v>458471.41409830458</v>
      </c>
      <c r="F34" s="73">
        <v>651108.61800000002</v>
      </c>
      <c r="G34" s="73">
        <v>754307.53200000001</v>
      </c>
      <c r="H34" s="88"/>
      <c r="J34" s="86"/>
      <c r="K34" s="86"/>
      <c r="L34" s="86"/>
      <c r="M34" s="86"/>
    </row>
    <row r="35" spans="1:13" ht="14.5" thickBot="1" x14ac:dyDescent="0.35">
      <c r="A35" s="523"/>
      <c r="B35" s="76" t="s">
        <v>58</v>
      </c>
      <c r="C35" s="77" t="s">
        <v>8</v>
      </c>
      <c r="D35" s="78">
        <v>1448687.1859999937</v>
      </c>
      <c r="E35" s="256">
        <v>808467.66</v>
      </c>
      <c r="F35" s="78">
        <v>283249.48199999961</v>
      </c>
      <c r="G35" s="79">
        <v>612438.64500000072</v>
      </c>
      <c r="H35" s="88"/>
      <c r="J35" s="86"/>
      <c r="K35" s="86"/>
      <c r="L35" s="86"/>
      <c r="M35" s="86"/>
    </row>
    <row r="38" spans="1:13" ht="14.5" thickBot="1" x14ac:dyDescent="0.35">
      <c r="B38" s="80" t="s">
        <v>59</v>
      </c>
      <c r="C38" s="81"/>
      <c r="D38" s="82"/>
      <c r="E38" s="81"/>
      <c r="F38" s="81"/>
      <c r="G38" s="81"/>
    </row>
    <row r="39" spans="1:13" ht="14.5" thickTop="1" x14ac:dyDescent="0.3"/>
    <row r="41" spans="1:13" x14ac:dyDescent="0.3">
      <c r="A41" s="1" t="s">
        <v>10</v>
      </c>
    </row>
    <row r="42" spans="1:13" ht="33" customHeight="1" x14ac:dyDescent="0.3">
      <c r="A42" s="506" t="s">
        <v>32</v>
      </c>
      <c r="B42" s="506"/>
      <c r="C42" s="506"/>
      <c r="D42" s="506"/>
      <c r="E42" s="506"/>
      <c r="F42" s="506"/>
      <c r="G42" s="506"/>
    </row>
    <row r="43" spans="1:13" x14ac:dyDescent="0.3">
      <c r="A43" s="12" t="s">
        <v>31</v>
      </c>
      <c r="B43" s="12"/>
      <c r="C43" s="12"/>
      <c r="D43" s="83"/>
      <c r="E43" s="12"/>
      <c r="F43" s="12"/>
      <c r="G43" s="12"/>
    </row>
    <row r="44" spans="1:13" ht="28.5" customHeight="1" x14ac:dyDescent="0.3">
      <c r="A44" s="524" t="s">
        <v>19</v>
      </c>
      <c r="B44" s="524"/>
      <c r="C44" s="524"/>
      <c r="D44" s="524"/>
      <c r="E44" s="524"/>
      <c r="F44" s="524"/>
      <c r="G44" s="524"/>
    </row>
    <row r="45" spans="1:13" ht="33" customHeight="1" x14ac:dyDescent="0.3">
      <c r="A45" s="506" t="s">
        <v>22</v>
      </c>
      <c r="B45" s="506"/>
      <c r="C45" s="506"/>
      <c r="D45" s="506"/>
      <c r="E45" s="506"/>
      <c r="F45" s="506"/>
      <c r="G45" s="506"/>
    </row>
    <row r="46" spans="1:13" ht="33" customHeight="1" x14ac:dyDescent="0.3">
      <c r="A46" s="506" t="s">
        <v>60</v>
      </c>
      <c r="B46" s="506"/>
      <c r="C46" s="506"/>
      <c r="D46" s="506"/>
      <c r="E46" s="506"/>
      <c r="F46" s="506"/>
      <c r="G46" s="506"/>
    </row>
    <row r="47" spans="1:13" x14ac:dyDescent="0.3">
      <c r="A47" s="12"/>
      <c r="B47" s="12"/>
      <c r="C47" s="12"/>
      <c r="D47" s="83"/>
      <c r="E47" s="12"/>
      <c r="F47" s="12"/>
      <c r="G47" s="12"/>
    </row>
    <row r="48" spans="1:13" x14ac:dyDescent="0.3">
      <c r="A48" s="84" t="s">
        <v>21</v>
      </c>
      <c r="B48" s="12"/>
      <c r="C48" s="12"/>
      <c r="D48" s="83"/>
      <c r="E48" s="12"/>
      <c r="F48" s="12"/>
      <c r="G48" s="12"/>
    </row>
    <row r="49" spans="1:7" ht="30" customHeight="1" x14ac:dyDescent="0.3">
      <c r="A49" s="506" t="s">
        <v>61</v>
      </c>
      <c r="B49" s="506"/>
      <c r="C49" s="506"/>
      <c r="D49" s="506"/>
      <c r="E49" s="506"/>
      <c r="F49" s="506"/>
      <c r="G49" s="506"/>
    </row>
    <row r="50" spans="1:7" ht="33" customHeight="1" x14ac:dyDescent="0.3">
      <c r="A50" s="506" t="s">
        <v>23</v>
      </c>
      <c r="B50" s="506"/>
      <c r="C50" s="506"/>
      <c r="D50" s="506"/>
      <c r="E50" s="506"/>
      <c r="F50" s="506"/>
      <c r="G50" s="506"/>
    </row>
    <row r="51" spans="1:7" ht="34.5" customHeight="1" x14ac:dyDescent="0.3">
      <c r="A51" s="506" t="s">
        <v>28</v>
      </c>
      <c r="B51" s="506"/>
      <c r="C51" s="506"/>
      <c r="D51" s="506"/>
      <c r="E51" s="506"/>
      <c r="F51" s="506"/>
      <c r="G51" s="506"/>
    </row>
    <row r="52" spans="1:7" ht="63" customHeight="1" x14ac:dyDescent="0.3">
      <c r="A52" s="506" t="s">
        <v>62</v>
      </c>
      <c r="B52" s="506"/>
      <c r="C52" s="506"/>
      <c r="D52" s="506"/>
      <c r="E52" s="506"/>
      <c r="F52" s="506"/>
      <c r="G52" s="506"/>
    </row>
    <row r="53" spans="1:7" ht="30.75" customHeight="1" x14ac:dyDescent="0.3">
      <c r="A53" s="506" t="s">
        <v>24</v>
      </c>
      <c r="B53" s="506"/>
      <c r="C53" s="506"/>
      <c r="D53" s="506"/>
      <c r="E53" s="506"/>
      <c r="F53" s="506"/>
      <c r="G53" s="506"/>
    </row>
    <row r="54" spans="1:7" ht="43.5" customHeight="1" x14ac:dyDescent="0.3">
      <c r="A54" s="525" t="s">
        <v>29</v>
      </c>
      <c r="B54" s="525"/>
      <c r="C54" s="525"/>
      <c r="D54" s="525"/>
      <c r="E54" s="525"/>
      <c r="F54" s="525"/>
      <c r="G54" s="525"/>
    </row>
    <row r="55" spans="1:7" ht="30" customHeight="1" x14ac:dyDescent="0.3">
      <c r="A55" s="506" t="s">
        <v>63</v>
      </c>
      <c r="B55" s="506"/>
      <c r="C55" s="506"/>
      <c r="D55" s="506"/>
      <c r="E55" s="506"/>
      <c r="F55" s="506"/>
      <c r="G55" s="506"/>
    </row>
    <row r="56" spans="1:7" ht="45" customHeight="1" x14ac:dyDescent="0.3">
      <c r="A56" s="506" t="s">
        <v>64</v>
      </c>
      <c r="B56" s="506"/>
      <c r="C56" s="506"/>
      <c r="D56" s="506"/>
      <c r="E56" s="506"/>
      <c r="F56" s="506"/>
      <c r="G56" s="506"/>
    </row>
    <row r="57" spans="1:7" ht="16.5" customHeight="1" x14ac:dyDescent="0.3">
      <c r="A57" s="14"/>
      <c r="B57" s="14"/>
      <c r="C57" s="14"/>
      <c r="D57" s="85"/>
      <c r="E57" s="14"/>
      <c r="F57" s="14"/>
      <c r="G57" s="14"/>
    </row>
    <row r="58" spans="1:7" x14ac:dyDescent="0.3">
      <c r="A58" s="12"/>
      <c r="B58" s="12"/>
      <c r="C58" s="12"/>
      <c r="D58" s="83"/>
      <c r="E58" s="12"/>
      <c r="F58" s="12"/>
      <c r="G58" s="12"/>
    </row>
    <row r="59" spans="1:7" x14ac:dyDescent="0.3">
      <c r="A59" s="12"/>
      <c r="B59" s="12"/>
      <c r="C59" s="12"/>
      <c r="D59" s="83"/>
      <c r="E59" s="12"/>
      <c r="F59" s="12"/>
      <c r="G59" s="12"/>
    </row>
  </sheetData>
  <mergeCells count="21">
    <mergeCell ref="A55:G55"/>
    <mergeCell ref="A56:G56"/>
    <mergeCell ref="A49:G49"/>
    <mergeCell ref="A50:G50"/>
    <mergeCell ref="A51:G51"/>
    <mergeCell ref="A52:G52"/>
    <mergeCell ref="A53:G53"/>
    <mergeCell ref="A54:G54"/>
    <mergeCell ref="A46:G46"/>
    <mergeCell ref="A1:G1"/>
    <mergeCell ref="A4:A12"/>
    <mergeCell ref="C4:C8"/>
    <mergeCell ref="C9:C12"/>
    <mergeCell ref="A15:A30"/>
    <mergeCell ref="C15:C22"/>
    <mergeCell ref="C23:C30"/>
    <mergeCell ref="A32:A33"/>
    <mergeCell ref="A34:A35"/>
    <mergeCell ref="A42:G42"/>
    <mergeCell ref="A44:G44"/>
    <mergeCell ref="A45:G45"/>
  </mergeCells>
  <pageMargins left="0.70866141732283472" right="0.70866141732283472" top="0.74803149606299213" bottom="0.74803149606299213"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E3ED44-1383-436A-886B-171E86D62AB8}">
  <sheetPr>
    <tabColor theme="4" tint="0.39997558519241921"/>
  </sheetPr>
  <dimension ref="A1:J56"/>
  <sheetViews>
    <sheetView topLeftCell="A13" workbookViewId="0">
      <selection activeCell="J21" sqref="J21"/>
    </sheetView>
  </sheetViews>
  <sheetFormatPr defaultRowHeight="14.5" x14ac:dyDescent="0.35"/>
  <cols>
    <col min="1" max="1" width="11.453125" style="373" customWidth="1"/>
    <col min="2" max="2" width="51.36328125" style="373" customWidth="1"/>
    <col min="3" max="3" width="13" style="373" customWidth="1"/>
    <col min="4" max="5" width="14.08984375" style="373" customWidth="1"/>
    <col min="6" max="6" width="12.453125" style="373" customWidth="1"/>
    <col min="7" max="7" width="13.08984375" style="373" customWidth="1"/>
    <col min="8" max="16384" width="8.7265625" style="373"/>
  </cols>
  <sheetData>
    <row r="1" spans="1:10" ht="42" customHeight="1" x14ac:dyDescent="0.35">
      <c r="A1" s="607" t="s">
        <v>35</v>
      </c>
      <c r="B1" s="607"/>
      <c r="C1" s="607"/>
      <c r="D1" s="607"/>
      <c r="E1" s="607"/>
      <c r="F1" s="607"/>
      <c r="G1" s="607"/>
    </row>
    <row r="2" spans="1:10" ht="28.5" thickBot="1" x14ac:dyDescent="0.4">
      <c r="A2" s="374" t="s">
        <v>4</v>
      </c>
      <c r="B2" s="375"/>
      <c r="C2" s="376" t="s">
        <v>5</v>
      </c>
      <c r="D2" s="376" t="s">
        <v>1</v>
      </c>
      <c r="E2" s="20" t="s">
        <v>11</v>
      </c>
      <c r="F2" s="376" t="s">
        <v>2</v>
      </c>
      <c r="G2" s="376" t="s">
        <v>3</v>
      </c>
    </row>
    <row r="3" spans="1:10" ht="15" thickBot="1" x14ac:dyDescent="0.4">
      <c r="A3" s="378" t="s">
        <v>17</v>
      </c>
      <c r="B3" s="379" t="s">
        <v>37</v>
      </c>
      <c r="C3" s="380"/>
      <c r="D3" s="433">
        <f>(D10-D9)*D13</f>
        <v>-1136908.0314600002</v>
      </c>
      <c r="E3" s="505">
        <f t="shared" ref="E3" si="0">(E10-E9)*E13</f>
        <v>0</v>
      </c>
      <c r="F3" s="433">
        <f t="shared" ref="F3:G3" si="1">(F10-F9)*F13</f>
        <v>-964626.12264999957</v>
      </c>
      <c r="G3" s="434">
        <f t="shared" si="1"/>
        <v>-1228893.0545800002</v>
      </c>
    </row>
    <row r="4" spans="1:10" ht="17.25" customHeight="1" x14ac:dyDescent="0.35">
      <c r="A4" s="608" t="s">
        <v>143</v>
      </c>
      <c r="B4" s="383" t="s">
        <v>13</v>
      </c>
      <c r="C4" s="611" t="s">
        <v>6</v>
      </c>
      <c r="D4" s="384">
        <v>402</v>
      </c>
      <c r="E4" s="504">
        <v>117</v>
      </c>
      <c r="F4" s="384">
        <v>158</v>
      </c>
      <c r="G4" s="385">
        <v>278</v>
      </c>
    </row>
    <row r="5" spans="1:10" x14ac:dyDescent="0.35">
      <c r="A5" s="609"/>
      <c r="B5" s="386" t="s">
        <v>38</v>
      </c>
      <c r="C5" s="611"/>
      <c r="D5" s="387">
        <v>105772</v>
      </c>
      <c r="E5" s="35">
        <v>19803</v>
      </c>
      <c r="F5" s="387">
        <v>26244</v>
      </c>
      <c r="G5" s="388">
        <v>79673</v>
      </c>
    </row>
    <row r="6" spans="1:10" x14ac:dyDescent="0.35">
      <c r="A6" s="609"/>
      <c r="B6" s="386" t="s">
        <v>39</v>
      </c>
      <c r="C6" s="611"/>
      <c r="D6" s="387">
        <f>D5+D7-D8</f>
        <v>89164.5</v>
      </c>
      <c r="E6" s="35">
        <f t="shared" ref="E6" si="2">E5+E7-E8</f>
        <v>19803</v>
      </c>
      <c r="F6" s="387">
        <f t="shared" ref="F6:G6" si="3">F5+F7-F8</f>
        <v>21721.5</v>
      </c>
      <c r="G6" s="388">
        <f t="shared" si="3"/>
        <v>62573.5</v>
      </c>
      <c r="J6" s="389"/>
    </row>
    <row r="7" spans="1:10" ht="16.5" customHeight="1" x14ac:dyDescent="0.35">
      <c r="A7" s="609"/>
      <c r="B7" s="390" t="s">
        <v>40</v>
      </c>
      <c r="C7" s="611"/>
      <c r="D7" s="387">
        <v>159.5</v>
      </c>
      <c r="E7" s="35"/>
      <c r="F7" s="387">
        <v>0</v>
      </c>
      <c r="G7" s="388">
        <v>17</v>
      </c>
    </row>
    <row r="8" spans="1:10" ht="14.25" customHeight="1" x14ac:dyDescent="0.35">
      <c r="A8" s="609"/>
      <c r="B8" s="390" t="s">
        <v>41</v>
      </c>
      <c r="C8" s="612"/>
      <c r="D8" s="387">
        <v>16767</v>
      </c>
      <c r="E8" s="35"/>
      <c r="F8" s="387">
        <v>4522.5</v>
      </c>
      <c r="G8" s="388">
        <v>17116.5</v>
      </c>
      <c r="J8" s="389"/>
    </row>
    <row r="9" spans="1:10" ht="16.5" customHeight="1" x14ac:dyDescent="0.35">
      <c r="A9" s="609"/>
      <c r="B9" s="386" t="s">
        <v>42</v>
      </c>
      <c r="C9" s="613" t="s">
        <v>8</v>
      </c>
      <c r="D9" s="387">
        <v>1852000</v>
      </c>
      <c r="E9" s="35">
        <v>302996.90965557867</v>
      </c>
      <c r="F9" s="387">
        <v>359000</v>
      </c>
      <c r="G9" s="388">
        <v>888000</v>
      </c>
    </row>
    <row r="10" spans="1:10" ht="19.5" customHeight="1" x14ac:dyDescent="0.35">
      <c r="A10" s="609"/>
      <c r="B10" s="386" t="s">
        <v>43</v>
      </c>
      <c r="C10" s="614"/>
      <c r="D10" s="387">
        <f>D9+D11-D12</f>
        <v>1588216.2339999999</v>
      </c>
      <c r="E10" s="35">
        <f t="shared" ref="E10" si="4">E9+E11-E12</f>
        <v>302996.90965557867</v>
      </c>
      <c r="F10" s="387">
        <f t="shared" ref="F10:G10" si="5">F9+F11-F12</f>
        <v>293423.78500000003</v>
      </c>
      <c r="G10" s="388">
        <f t="shared" si="5"/>
        <v>697768.87699999998</v>
      </c>
      <c r="H10" s="389"/>
      <c r="I10" s="389"/>
      <c r="J10" s="389"/>
    </row>
    <row r="11" spans="1:10" ht="17.25" customHeight="1" x14ac:dyDescent="0.35">
      <c r="A11" s="609"/>
      <c r="B11" s="391" t="s">
        <v>44</v>
      </c>
      <c r="C11" s="614"/>
      <c r="D11" s="387">
        <v>3038.7125000000001</v>
      </c>
      <c r="E11" s="35"/>
      <c r="F11" s="387">
        <v>0</v>
      </c>
      <c r="G11" s="388">
        <v>137.29599999999999</v>
      </c>
    </row>
    <row r="12" spans="1:10" ht="17.25" customHeight="1" x14ac:dyDescent="0.35">
      <c r="A12" s="610"/>
      <c r="B12" s="391" t="s">
        <v>45</v>
      </c>
      <c r="C12" s="615"/>
      <c r="D12" s="387">
        <v>266822.47850000003</v>
      </c>
      <c r="E12" s="35"/>
      <c r="F12" s="387">
        <v>65576.214999999997</v>
      </c>
      <c r="G12" s="388">
        <v>190368.41899999999</v>
      </c>
    </row>
    <row r="13" spans="1:10" ht="30" customHeight="1" thickBot="1" x14ac:dyDescent="0.4">
      <c r="A13" s="392" t="s">
        <v>144</v>
      </c>
      <c r="B13" s="393" t="s">
        <v>46</v>
      </c>
      <c r="C13" s="394" t="s">
        <v>9</v>
      </c>
      <c r="D13" s="435">
        <f>[8]RS_decembris!F15</f>
        <v>4.3099999999999996</v>
      </c>
      <c r="E13" s="41">
        <v>1.1235105093956044</v>
      </c>
      <c r="F13" s="435">
        <f>[8]RS_decembris!G15</f>
        <v>14.71</v>
      </c>
      <c r="G13" s="435">
        <f>[8]RS_decembris!H15</f>
        <v>6.46</v>
      </c>
    </row>
    <row r="14" spans="1:10" ht="36" customHeight="1" thickBot="1" x14ac:dyDescent="0.4">
      <c r="A14" s="396" t="s">
        <v>18</v>
      </c>
      <c r="B14" s="397" t="s">
        <v>47</v>
      </c>
      <c r="C14" s="398"/>
      <c r="D14" s="399">
        <f>D23</f>
        <v>21479</v>
      </c>
      <c r="E14" s="399">
        <f>E22*E30</f>
        <v>309.91735537190084</v>
      </c>
      <c r="F14" s="399">
        <f t="shared" ref="F14:G14" si="6">F23</f>
        <v>7611</v>
      </c>
      <c r="G14" s="399">
        <f t="shared" si="6"/>
        <v>11724</v>
      </c>
    </row>
    <row r="15" spans="1:10" ht="28.5" x14ac:dyDescent="0.35">
      <c r="A15" s="616" t="s">
        <v>143</v>
      </c>
      <c r="B15" s="400" t="s">
        <v>48</v>
      </c>
      <c r="C15" s="619" t="s">
        <v>30</v>
      </c>
      <c r="D15" s="401"/>
      <c r="E15" s="401"/>
      <c r="F15" s="401"/>
      <c r="G15" s="402"/>
    </row>
    <row r="16" spans="1:10" x14ac:dyDescent="0.35">
      <c r="A16" s="617"/>
      <c r="B16" s="403" t="s">
        <v>0</v>
      </c>
      <c r="C16" s="619"/>
      <c r="D16" s="404">
        <f>[8]RS_decembris!F21</f>
        <v>2300</v>
      </c>
      <c r="E16" s="404"/>
      <c r="F16" s="404">
        <f>[8]RS_decembris!G21</f>
        <v>238</v>
      </c>
      <c r="G16" s="404">
        <f>[8]RS_decembris!H21</f>
        <v>322</v>
      </c>
    </row>
    <row r="17" spans="1:10" x14ac:dyDescent="0.35">
      <c r="A17" s="617"/>
      <c r="B17" s="403" t="s">
        <v>14</v>
      </c>
      <c r="C17" s="619"/>
      <c r="D17" s="404">
        <f>[8]RS_decembris!F22</f>
        <v>859</v>
      </c>
      <c r="E17" s="404"/>
      <c r="F17" s="404">
        <f>[8]RS_decembris!G22</f>
        <v>660</v>
      </c>
      <c r="G17" s="404">
        <f>[8]RS_decembris!H22</f>
        <v>512</v>
      </c>
    </row>
    <row r="18" spans="1:10" ht="16.5" customHeight="1" x14ac:dyDescent="0.35">
      <c r="A18" s="617"/>
      <c r="B18" s="405" t="s">
        <v>20</v>
      </c>
      <c r="C18" s="619"/>
      <c r="D18" s="404">
        <f>[8]RS_decembris!F23</f>
        <v>17</v>
      </c>
      <c r="E18" s="404"/>
      <c r="F18" s="404">
        <f>[8]RS_decembris!G23</f>
        <v>3</v>
      </c>
      <c r="G18" s="404">
        <f>[8]RS_decembris!H23</f>
        <v>26</v>
      </c>
    </row>
    <row r="19" spans="1:10" x14ac:dyDescent="0.35">
      <c r="A19" s="617"/>
      <c r="B19" s="403" t="s">
        <v>12</v>
      </c>
      <c r="C19" s="619"/>
      <c r="D19" s="404">
        <f>[8]RS_decembris!F24</f>
        <v>0</v>
      </c>
      <c r="E19" s="404"/>
      <c r="F19" s="404">
        <f>[8]RS_decembris!G24</f>
        <v>0</v>
      </c>
      <c r="G19" s="404">
        <f>[8]RS_decembris!H24</f>
        <v>0</v>
      </c>
    </row>
    <row r="20" spans="1:10" ht="15.75" customHeight="1" x14ac:dyDescent="0.35">
      <c r="A20" s="617"/>
      <c r="B20" s="405" t="s">
        <v>26</v>
      </c>
      <c r="C20" s="619"/>
      <c r="D20" s="404">
        <f>[8]RS_decembris!F25</f>
        <v>0</v>
      </c>
      <c r="E20" s="404"/>
      <c r="F20" s="404">
        <f>[8]RS_decembris!G25</f>
        <v>0</v>
      </c>
      <c r="G20" s="404">
        <f>[8]RS_decembris!H25</f>
        <v>0</v>
      </c>
    </row>
    <row r="21" spans="1:10" ht="15.75" customHeight="1" x14ac:dyDescent="0.35">
      <c r="A21" s="617"/>
      <c r="B21" s="440" t="s">
        <v>135</v>
      </c>
      <c r="C21" s="619"/>
      <c r="D21" s="404">
        <f>[8]RS_decembris!F26</f>
        <v>10770</v>
      </c>
      <c r="E21" s="404"/>
      <c r="F21" s="404">
        <f>[8]RS_decembris!G26</f>
        <v>3849</v>
      </c>
      <c r="G21" s="404">
        <f>[8]RS_decembris!H26</f>
        <v>5104</v>
      </c>
    </row>
    <row r="22" spans="1:10" ht="15" thickBot="1" x14ac:dyDescent="0.4">
      <c r="A22" s="617"/>
      <c r="B22" s="406" t="s">
        <v>15</v>
      </c>
      <c r="C22" s="620"/>
      <c r="D22" s="404">
        <f>[8]RS_decembris!F27</f>
        <v>26</v>
      </c>
      <c r="E22" s="404">
        <v>15</v>
      </c>
      <c r="F22" s="404">
        <f>[8]RS_decembris!G27</f>
        <v>62</v>
      </c>
      <c r="G22" s="404">
        <f>[8]RS_decembris!H27</f>
        <v>36</v>
      </c>
    </row>
    <row r="23" spans="1:10" ht="33.75" customHeight="1" x14ac:dyDescent="0.35">
      <c r="A23" s="617"/>
      <c r="B23" s="407" t="s">
        <v>49</v>
      </c>
      <c r="C23" s="621" t="s">
        <v>50</v>
      </c>
      <c r="D23" s="404">
        <f>[8]RS_decembris!F28</f>
        <v>21479</v>
      </c>
      <c r="E23" s="404"/>
      <c r="F23" s="404">
        <f>[8]RS_decembris!G28</f>
        <v>7611</v>
      </c>
      <c r="G23" s="404">
        <f>[8]RS_decembris!H28</f>
        <v>11724</v>
      </c>
    </row>
    <row r="24" spans="1:10" x14ac:dyDescent="0.35">
      <c r="A24" s="617"/>
      <c r="B24" s="403" t="s">
        <v>0</v>
      </c>
      <c r="C24" s="619"/>
      <c r="D24" s="404">
        <f>[8]RS_decembris!F29</f>
        <v>2109</v>
      </c>
      <c r="E24" s="404"/>
      <c r="F24" s="404">
        <f>[8]RS_decembris!G29</f>
        <v>246</v>
      </c>
      <c r="G24" s="404">
        <f>[8]RS_decembris!H29</f>
        <v>309</v>
      </c>
    </row>
    <row r="25" spans="1:10" x14ac:dyDescent="0.35">
      <c r="A25" s="617"/>
      <c r="B25" s="403" t="s">
        <v>14</v>
      </c>
      <c r="C25" s="619"/>
      <c r="D25" s="404">
        <f>[8]RS_decembris!F30</f>
        <v>81</v>
      </c>
      <c r="E25" s="404"/>
      <c r="F25" s="404">
        <f>[8]RS_decembris!G30</f>
        <v>93</v>
      </c>
      <c r="G25" s="404">
        <f>[8]RS_decembris!H30</f>
        <v>80</v>
      </c>
    </row>
    <row r="26" spans="1:10" ht="18.75" customHeight="1" x14ac:dyDescent="0.35">
      <c r="A26" s="617"/>
      <c r="B26" s="405" t="s">
        <v>20</v>
      </c>
      <c r="C26" s="619"/>
      <c r="D26" s="404">
        <f>[8]RS_decembris!F31</f>
        <v>58</v>
      </c>
      <c r="E26" s="404"/>
      <c r="F26" s="404">
        <f>[8]RS_decembris!G31</f>
        <v>17</v>
      </c>
      <c r="G26" s="404">
        <f>[8]RS_decembris!H31</f>
        <v>89</v>
      </c>
    </row>
    <row r="27" spans="1:10" ht="35.25" customHeight="1" x14ac:dyDescent="0.35">
      <c r="A27" s="617"/>
      <c r="B27" s="405" t="s">
        <v>25</v>
      </c>
      <c r="C27" s="619"/>
      <c r="D27" s="404">
        <f>[8]RS_decembris!F32</f>
        <v>0</v>
      </c>
      <c r="E27" s="404"/>
      <c r="F27" s="404">
        <f>[8]RS_decembris!G32</f>
        <v>0</v>
      </c>
      <c r="G27" s="404">
        <f>[8]RS_decembris!H32</f>
        <v>0</v>
      </c>
    </row>
    <row r="28" spans="1:10" ht="33.75" customHeight="1" x14ac:dyDescent="0.35">
      <c r="A28" s="617"/>
      <c r="B28" s="405" t="s">
        <v>27</v>
      </c>
      <c r="C28" s="619"/>
      <c r="D28" s="404">
        <f>[8]RS_decembris!F33</f>
        <v>0</v>
      </c>
      <c r="E28" s="404"/>
      <c r="F28" s="404">
        <f>[8]RS_decembris!G33</f>
        <v>0</v>
      </c>
      <c r="G28" s="404">
        <f>[8]RS_decembris!H33</f>
        <v>0</v>
      </c>
    </row>
    <row r="29" spans="1:10" ht="33.75" customHeight="1" x14ac:dyDescent="0.35">
      <c r="A29" s="617"/>
      <c r="B29" s="440" t="s">
        <v>135</v>
      </c>
      <c r="C29" s="619"/>
      <c r="D29" s="404">
        <f>[8]RS_decembris!F34</f>
        <v>19217</v>
      </c>
      <c r="E29" s="404"/>
      <c r="F29" s="404">
        <f>[8]RS_decembris!G34</f>
        <v>7183</v>
      </c>
      <c r="G29" s="404">
        <f>[8]RS_decembris!H34</f>
        <v>11132</v>
      </c>
    </row>
    <row r="30" spans="1:10" ht="15" thickBot="1" x14ac:dyDescent="0.4">
      <c r="A30" s="618"/>
      <c r="B30" s="406" t="s">
        <v>15</v>
      </c>
      <c r="C30" s="620"/>
      <c r="D30" s="404">
        <f>[8]RS_decembris!F35</f>
        <v>14</v>
      </c>
      <c r="E30" s="439">
        <f>25/1.21</f>
        <v>20.66115702479339</v>
      </c>
      <c r="F30" s="404">
        <f>[8]RS_decembris!G35</f>
        <v>72</v>
      </c>
      <c r="G30" s="404">
        <f>[8]RS_decembris!H35</f>
        <v>114</v>
      </c>
      <c r="I30" s="445"/>
    </row>
    <row r="31" spans="1:10" x14ac:dyDescent="0.35">
      <c r="A31" s="408" t="s">
        <v>51</v>
      </c>
      <c r="B31" s="409" t="s">
        <v>52</v>
      </c>
      <c r="C31" s="410"/>
      <c r="D31" s="442">
        <f>((D34/D35)-(D32/D33))*D33</f>
        <v>197650.49521189221</v>
      </c>
      <c r="E31" s="442"/>
      <c r="F31" s="442">
        <f t="shared" ref="F31:G31" si="7">((F34/F35)-(F32/F33))*F33</f>
        <v>86538.363198858628</v>
      </c>
      <c r="G31" s="443">
        <f t="shared" si="7"/>
        <v>77357.941783326038</v>
      </c>
    </row>
    <row r="32" spans="1:10" ht="65.25" customHeight="1" x14ac:dyDescent="0.35">
      <c r="A32" s="622" t="s">
        <v>144</v>
      </c>
      <c r="B32" s="413" t="s">
        <v>54</v>
      </c>
      <c r="C32" s="414" t="s">
        <v>33</v>
      </c>
      <c r="D32" s="444">
        <f>[8]RS_decembris!F4</f>
        <v>1104346.7224015004</v>
      </c>
      <c r="E32" s="444"/>
      <c r="F32" s="444">
        <f>[8]RS_decembris!G4</f>
        <v>556620.7727735152</v>
      </c>
      <c r="G32" s="444">
        <f>[8]RS_decembris!H4</f>
        <v>742110.38027323224</v>
      </c>
      <c r="H32" s="389"/>
      <c r="I32" s="389"/>
      <c r="J32" s="389"/>
    </row>
    <row r="33" spans="1:10" ht="15.75" customHeight="1" x14ac:dyDescent="0.35">
      <c r="A33" s="623"/>
      <c r="B33" s="413" t="s">
        <v>55</v>
      </c>
      <c r="C33" s="414" t="s">
        <v>8</v>
      </c>
      <c r="D33" s="415">
        <f>D10</f>
        <v>1588216.2339999999</v>
      </c>
      <c r="E33" s="415"/>
      <c r="F33" s="415">
        <f>F10</f>
        <v>293423.78500000003</v>
      </c>
      <c r="G33" s="416">
        <f>G10</f>
        <v>697768.87699999998</v>
      </c>
      <c r="H33" s="389"/>
      <c r="I33" s="389"/>
      <c r="J33" s="389"/>
    </row>
    <row r="34" spans="1:10" ht="56.5" x14ac:dyDescent="0.35">
      <c r="A34" s="622" t="s">
        <v>145</v>
      </c>
      <c r="B34" s="413" t="s">
        <v>57</v>
      </c>
      <c r="C34" s="414" t="s">
        <v>33</v>
      </c>
      <c r="D34" s="444">
        <f>[8]RS_decembris!F6</f>
        <v>1560202.01085499</v>
      </c>
      <c r="E34" s="444"/>
      <c r="F34" s="444">
        <f>[8]RS_decembris!G6</f>
        <v>826242.45376983902</v>
      </c>
      <c r="G34" s="444">
        <f>[8]RS_decembris!H6</f>
        <v>934067.60637603397</v>
      </c>
      <c r="H34" s="389"/>
      <c r="I34" s="389"/>
      <c r="J34" s="389"/>
    </row>
    <row r="35" spans="1:10" ht="15" thickBot="1" x14ac:dyDescent="0.4">
      <c r="A35" s="623"/>
      <c r="B35" s="417" t="s">
        <v>58</v>
      </c>
      <c r="C35" s="418" t="s">
        <v>8</v>
      </c>
      <c r="D35" s="419">
        <v>1903182.3789158999</v>
      </c>
      <c r="E35" s="419"/>
      <c r="F35" s="419">
        <v>376950.54700000002</v>
      </c>
      <c r="G35" s="420">
        <v>795348.99300000002</v>
      </c>
      <c r="H35" s="389"/>
      <c r="I35" s="389"/>
      <c r="J35" s="389"/>
    </row>
    <row r="36" spans="1:10" x14ac:dyDescent="0.35">
      <c r="A36" s="421"/>
      <c r="B36" s="421"/>
      <c r="C36" s="421"/>
      <c r="D36" s="421"/>
      <c r="E36" s="421"/>
      <c r="F36" s="421"/>
      <c r="G36" s="421"/>
    </row>
    <row r="37" spans="1:10" x14ac:dyDescent="0.35">
      <c r="A37" s="421"/>
      <c r="B37" s="421"/>
      <c r="C37" s="421"/>
      <c r="D37" s="421"/>
      <c r="E37" s="421"/>
      <c r="F37" s="421"/>
      <c r="G37" s="421"/>
    </row>
    <row r="38" spans="1:10" ht="15" thickBot="1" x14ac:dyDescent="0.4">
      <c r="A38" s="421"/>
      <c r="B38" s="423" t="s">
        <v>59</v>
      </c>
      <c r="C38" s="424"/>
      <c r="D38" s="424"/>
      <c r="E38" s="424"/>
      <c r="F38" s="424"/>
      <c r="G38" s="424"/>
    </row>
    <row r="39" spans="1:10" ht="15" thickTop="1" x14ac:dyDescent="0.35">
      <c r="A39" s="421"/>
      <c r="B39" s="421"/>
      <c r="C39" s="421"/>
      <c r="D39" s="421"/>
      <c r="E39" s="421"/>
      <c r="F39" s="421"/>
      <c r="G39" s="421"/>
    </row>
    <row r="40" spans="1:10" x14ac:dyDescent="0.35">
      <c r="A40" s="421"/>
      <c r="B40" s="421"/>
      <c r="C40" s="421"/>
      <c r="D40" s="421"/>
      <c r="E40" s="421"/>
      <c r="F40" s="421"/>
      <c r="G40" s="421"/>
    </row>
    <row r="41" spans="1:10" x14ac:dyDescent="0.35">
      <c r="A41" s="421" t="s">
        <v>10</v>
      </c>
      <c r="B41" s="421"/>
      <c r="C41" s="421"/>
      <c r="D41" s="421"/>
      <c r="E41" s="421"/>
      <c r="F41" s="421"/>
      <c r="G41" s="421"/>
    </row>
    <row r="42" spans="1:10" ht="32.25" customHeight="1" x14ac:dyDescent="0.35">
      <c r="A42" s="606" t="s">
        <v>32</v>
      </c>
      <c r="B42" s="606"/>
      <c r="C42" s="606"/>
      <c r="D42" s="606"/>
      <c r="E42" s="606"/>
      <c r="F42" s="606"/>
      <c r="G42" s="606"/>
    </row>
    <row r="43" spans="1:10" x14ac:dyDescent="0.35">
      <c r="A43" s="426" t="s">
        <v>31</v>
      </c>
      <c r="B43" s="426"/>
      <c r="C43" s="426"/>
      <c r="D43" s="426"/>
      <c r="E43" s="426"/>
      <c r="F43" s="426"/>
      <c r="G43" s="426"/>
    </row>
    <row r="44" spans="1:10" ht="33.75" customHeight="1" x14ac:dyDescent="0.35">
      <c r="A44" s="624" t="s">
        <v>19</v>
      </c>
      <c r="B44" s="624"/>
      <c r="C44" s="624"/>
      <c r="D44" s="624"/>
      <c r="E44" s="624"/>
      <c r="F44" s="624"/>
      <c r="G44" s="624"/>
    </row>
    <row r="45" spans="1:10" ht="30.75" customHeight="1" x14ac:dyDescent="0.35">
      <c r="A45" s="606" t="s">
        <v>22</v>
      </c>
      <c r="B45" s="606"/>
      <c r="C45" s="606"/>
      <c r="D45" s="606"/>
      <c r="E45" s="606"/>
      <c r="F45" s="606"/>
      <c r="G45" s="606"/>
    </row>
    <row r="46" spans="1:10" ht="34.5" customHeight="1" x14ac:dyDescent="0.35">
      <c r="A46" s="606" t="s">
        <v>60</v>
      </c>
      <c r="B46" s="606"/>
      <c r="C46" s="606"/>
      <c r="D46" s="606"/>
      <c r="E46" s="606"/>
      <c r="F46" s="606"/>
      <c r="G46" s="606"/>
    </row>
    <row r="47" spans="1:10" x14ac:dyDescent="0.35">
      <c r="A47" s="426"/>
      <c r="B47" s="426"/>
      <c r="C47" s="426"/>
      <c r="D47" s="426"/>
      <c r="E47" s="426"/>
      <c r="F47" s="426"/>
      <c r="G47" s="426"/>
    </row>
    <row r="48" spans="1:10" x14ac:dyDescent="0.35">
      <c r="A48" s="428" t="s">
        <v>21</v>
      </c>
      <c r="B48" s="426"/>
      <c r="C48" s="426"/>
      <c r="D48" s="426"/>
      <c r="E48" s="426"/>
      <c r="F48" s="426"/>
      <c r="G48" s="426"/>
    </row>
    <row r="49" spans="1:7" ht="36" customHeight="1" x14ac:dyDescent="0.35">
      <c r="A49" s="606" t="s">
        <v>61</v>
      </c>
      <c r="B49" s="606"/>
      <c r="C49" s="606"/>
      <c r="D49" s="606"/>
      <c r="E49" s="606"/>
      <c r="F49" s="606"/>
      <c r="G49" s="606"/>
    </row>
    <row r="50" spans="1:7" ht="33" customHeight="1" x14ac:dyDescent="0.35">
      <c r="A50" s="606" t="s">
        <v>23</v>
      </c>
      <c r="B50" s="606"/>
      <c r="C50" s="606"/>
      <c r="D50" s="606"/>
      <c r="E50" s="606"/>
      <c r="F50" s="606"/>
      <c r="G50" s="606"/>
    </row>
    <row r="51" spans="1:7" ht="33" customHeight="1" x14ac:dyDescent="0.35">
      <c r="A51" s="606" t="s">
        <v>28</v>
      </c>
      <c r="B51" s="606"/>
      <c r="C51" s="606"/>
      <c r="D51" s="606"/>
      <c r="E51" s="606"/>
      <c r="F51" s="606"/>
      <c r="G51" s="606"/>
    </row>
    <row r="52" spans="1:7" ht="66" customHeight="1" x14ac:dyDescent="0.35">
      <c r="A52" s="606" t="s">
        <v>62</v>
      </c>
      <c r="B52" s="606"/>
      <c r="C52" s="606"/>
      <c r="D52" s="606"/>
      <c r="E52" s="606"/>
      <c r="F52" s="606"/>
      <c r="G52" s="606"/>
    </row>
    <row r="53" spans="1:7" ht="36" customHeight="1" x14ac:dyDescent="0.35">
      <c r="A53" s="606" t="s">
        <v>24</v>
      </c>
      <c r="B53" s="606"/>
      <c r="C53" s="606"/>
      <c r="D53" s="606"/>
      <c r="E53" s="606"/>
      <c r="F53" s="606"/>
      <c r="G53" s="606"/>
    </row>
    <row r="54" spans="1:7" ht="48.75" customHeight="1" x14ac:dyDescent="0.35">
      <c r="A54" s="625" t="s">
        <v>29</v>
      </c>
      <c r="B54" s="625"/>
      <c r="C54" s="625"/>
      <c r="D54" s="625"/>
      <c r="E54" s="625"/>
      <c r="F54" s="625"/>
      <c r="G54" s="625"/>
    </row>
    <row r="55" spans="1:7" ht="35.25" customHeight="1" x14ac:dyDescent="0.35">
      <c r="A55" s="606" t="s">
        <v>63</v>
      </c>
      <c r="B55" s="606"/>
      <c r="C55" s="606"/>
      <c r="D55" s="606"/>
      <c r="E55" s="606"/>
      <c r="F55" s="606"/>
      <c r="G55" s="606"/>
    </row>
    <row r="56" spans="1:7" ht="45.75" customHeight="1" x14ac:dyDescent="0.35">
      <c r="A56" s="606" t="s">
        <v>64</v>
      </c>
      <c r="B56" s="606"/>
      <c r="C56" s="606"/>
      <c r="D56" s="606"/>
      <c r="E56" s="606"/>
      <c r="F56" s="606"/>
      <c r="G56" s="606"/>
    </row>
  </sheetData>
  <mergeCells count="21">
    <mergeCell ref="A55:G55"/>
    <mergeCell ref="A56:G56"/>
    <mergeCell ref="A49:G49"/>
    <mergeCell ref="A50:G50"/>
    <mergeCell ref="A51:G51"/>
    <mergeCell ref="A52:G52"/>
    <mergeCell ref="A53:G53"/>
    <mergeCell ref="A54:G54"/>
    <mergeCell ref="A46:G46"/>
    <mergeCell ref="A1:G1"/>
    <mergeCell ref="A4:A12"/>
    <mergeCell ref="C4:C8"/>
    <mergeCell ref="C9:C12"/>
    <mergeCell ref="A15:A30"/>
    <mergeCell ref="C15:C22"/>
    <mergeCell ref="C23:C30"/>
    <mergeCell ref="A32:A33"/>
    <mergeCell ref="A34:A35"/>
    <mergeCell ref="A42:G42"/>
    <mergeCell ref="A44:G44"/>
    <mergeCell ref="A45:G45"/>
  </mergeCells>
  <pageMargins left="0.7" right="0.7" top="0.75" bottom="0.75" header="0.3" footer="0.3"/>
  <pageSetup paperSize="9" orientation="portrait"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19FCD9-1AA7-421A-B04E-B62FA4C47659}">
  <sheetPr>
    <pageSetUpPr fitToPage="1"/>
  </sheetPr>
  <dimension ref="A3:AF9"/>
  <sheetViews>
    <sheetView tabSelected="1" topLeftCell="S1" zoomScale="80" zoomScaleNormal="80" workbookViewId="0">
      <selection activeCell="AI8" sqref="AI8"/>
    </sheetView>
  </sheetViews>
  <sheetFormatPr defaultRowHeight="14.5" x14ac:dyDescent="0.35"/>
  <cols>
    <col min="1" max="1" width="71.08984375" bestFit="1" customWidth="1"/>
    <col min="2" max="2" width="16.453125" style="98" bestFit="1" customWidth="1"/>
    <col min="3" max="3" width="8.7265625" style="98" bestFit="1" customWidth="1"/>
    <col min="4" max="5" width="10.90625" style="98" bestFit="1" customWidth="1"/>
    <col min="6" max="6" width="12.36328125" style="98" bestFit="1" customWidth="1"/>
    <col min="7" max="7" width="10.90625" style="98" bestFit="1" customWidth="1"/>
    <col min="8" max="8" width="8.7265625" style="98" bestFit="1" customWidth="1"/>
    <col min="9" max="10" width="10.90625" style="98" bestFit="1" customWidth="1"/>
    <col min="11" max="11" width="12.6328125" style="98" bestFit="1" customWidth="1"/>
    <col min="12" max="12" width="12.36328125" style="98" bestFit="1" customWidth="1"/>
    <col min="13" max="13" width="8.7265625" style="98" bestFit="1" customWidth="1"/>
    <col min="14" max="15" width="10.1796875" style="98" bestFit="1" customWidth="1"/>
    <col min="16" max="16" width="15.54296875" style="98" bestFit="1" customWidth="1"/>
    <col min="17" max="17" width="10.90625" style="98" bestFit="1" customWidth="1"/>
    <col min="18" max="18" width="8.7265625" style="98" bestFit="1" customWidth="1"/>
    <col min="19" max="20" width="10.90625" style="98" bestFit="1" customWidth="1"/>
    <col min="21" max="21" width="13.08984375" style="98" bestFit="1" customWidth="1"/>
    <col min="22" max="22" width="12.36328125" style="98" bestFit="1" customWidth="1"/>
    <col min="24" max="24" width="10.90625" bestFit="1" customWidth="1"/>
    <col min="25" max="25" width="12.36328125" bestFit="1" customWidth="1"/>
    <col min="26" max="26" width="15.1796875" bestFit="1" customWidth="1"/>
    <col min="27" max="27" width="12.36328125" bestFit="1" customWidth="1"/>
    <col min="29" max="29" width="10.90625" bestFit="1" customWidth="1"/>
    <col min="30" max="30" width="12.36328125" bestFit="1" customWidth="1"/>
    <col min="31" max="31" width="14.90625" bestFit="1" customWidth="1"/>
    <col min="32" max="32" width="13.54296875" bestFit="1" customWidth="1"/>
    <col min="34" max="35" width="10.1796875" bestFit="1" customWidth="1"/>
    <col min="36" max="36" width="15.54296875" bestFit="1" customWidth="1"/>
    <col min="37" max="37" width="10.90625" bestFit="1" customWidth="1"/>
    <col min="39" max="40" width="10.90625" bestFit="1" customWidth="1"/>
    <col min="41" max="41" width="13.08984375" bestFit="1" customWidth="1"/>
    <col min="42" max="42" width="12.36328125" bestFit="1" customWidth="1"/>
    <col min="44" max="44" width="10.90625" bestFit="1" customWidth="1"/>
    <col min="45" max="45" width="12.36328125" bestFit="1" customWidth="1"/>
    <col min="46" max="46" width="15.1796875" bestFit="1" customWidth="1"/>
    <col min="47" max="47" width="12.36328125" bestFit="1" customWidth="1"/>
    <col min="49" max="49" width="10.90625" bestFit="1" customWidth="1"/>
    <col min="50" max="50" width="12.36328125" bestFit="1" customWidth="1"/>
    <col min="51" max="51" width="14.90625" bestFit="1" customWidth="1"/>
    <col min="52" max="52" width="13.54296875" bestFit="1" customWidth="1"/>
  </cols>
  <sheetData>
    <row r="3" spans="1:32" x14ac:dyDescent="0.35">
      <c r="A3" s="182" t="s">
        <v>108</v>
      </c>
      <c r="B3" s="185" t="s">
        <v>107</v>
      </c>
      <c r="W3" s="98"/>
      <c r="X3" s="98"/>
      <c r="Y3" s="98"/>
      <c r="Z3" s="98"/>
      <c r="AA3" s="98"/>
      <c r="AB3" s="98"/>
      <c r="AC3" s="98"/>
      <c r="AD3" s="98"/>
      <c r="AE3" s="98"/>
      <c r="AF3" s="98"/>
    </row>
    <row r="4" spans="1:32" ht="26.5" customHeight="1" x14ac:dyDescent="0.35">
      <c r="B4" s="98" t="s">
        <v>112</v>
      </c>
      <c r="F4" s="98" t="s">
        <v>159</v>
      </c>
      <c r="G4" s="98" t="s">
        <v>120</v>
      </c>
      <c r="K4" s="98" t="s">
        <v>160</v>
      </c>
      <c r="L4" s="98" t="s">
        <v>128</v>
      </c>
      <c r="P4" s="98" t="s">
        <v>161</v>
      </c>
      <c r="Q4" s="98" t="s">
        <v>137</v>
      </c>
      <c r="U4" s="98" t="s">
        <v>162</v>
      </c>
      <c r="V4" s="98" t="s">
        <v>138</v>
      </c>
      <c r="W4" s="98"/>
      <c r="X4" s="98"/>
      <c r="Y4" s="98"/>
      <c r="Z4" s="98" t="s">
        <v>163</v>
      </c>
      <c r="AA4" s="98" t="s">
        <v>146</v>
      </c>
      <c r="AB4" s="98"/>
      <c r="AC4" s="98"/>
      <c r="AD4" s="98"/>
      <c r="AE4" s="98" t="s">
        <v>164</v>
      </c>
      <c r="AF4" s="98" t="s">
        <v>106</v>
      </c>
    </row>
    <row r="5" spans="1:32" ht="26.5" customHeight="1" x14ac:dyDescent="0.35">
      <c r="A5" s="182" t="s">
        <v>105</v>
      </c>
      <c r="B5" t="s">
        <v>79</v>
      </c>
      <c r="C5" t="s">
        <v>80</v>
      </c>
      <c r="D5" t="s">
        <v>81</v>
      </c>
      <c r="E5" t="s">
        <v>104</v>
      </c>
      <c r="G5" t="s">
        <v>79</v>
      </c>
      <c r="H5" t="s">
        <v>80</v>
      </c>
      <c r="I5" t="s">
        <v>81</v>
      </c>
      <c r="J5" t="s">
        <v>104</v>
      </c>
      <c r="L5" t="s">
        <v>79</v>
      </c>
      <c r="M5" t="s">
        <v>80</v>
      </c>
      <c r="N5" t="s">
        <v>81</v>
      </c>
      <c r="O5" t="s">
        <v>104</v>
      </c>
      <c r="Q5" t="s">
        <v>79</v>
      </c>
      <c r="R5" t="s">
        <v>80</v>
      </c>
      <c r="S5" t="s">
        <v>81</v>
      </c>
      <c r="T5" t="s">
        <v>104</v>
      </c>
      <c r="V5" t="s">
        <v>79</v>
      </c>
      <c r="W5" t="s">
        <v>80</v>
      </c>
      <c r="X5" t="s">
        <v>81</v>
      </c>
      <c r="Y5" t="s">
        <v>104</v>
      </c>
      <c r="Z5" s="98"/>
      <c r="AA5" t="s">
        <v>79</v>
      </c>
      <c r="AB5" t="s">
        <v>80</v>
      </c>
      <c r="AC5" t="s">
        <v>81</v>
      </c>
      <c r="AD5" t="s">
        <v>104</v>
      </c>
      <c r="AE5" s="98"/>
      <c r="AF5" s="98"/>
    </row>
    <row r="6" spans="1:32" ht="51.75" customHeight="1" x14ac:dyDescent="0.35">
      <c r="A6" s="184" t="s">
        <v>78</v>
      </c>
      <c r="B6" s="98">
        <v>-638141.41</v>
      </c>
      <c r="C6" s="98">
        <v>0</v>
      </c>
      <c r="D6" s="98">
        <v>-524228.88</v>
      </c>
      <c r="E6" s="98">
        <v>-298214.74</v>
      </c>
      <c r="F6" s="98">
        <v>-1460585.03</v>
      </c>
      <c r="G6" s="98">
        <v>-605891.77500000002</v>
      </c>
      <c r="H6" s="98">
        <v>0</v>
      </c>
      <c r="I6" s="98">
        <v>-893199.62799999991</v>
      </c>
      <c r="J6" s="98">
        <v>-669818.18099999998</v>
      </c>
      <c r="K6" s="98">
        <v>-2168909.5839999998</v>
      </c>
      <c r="L6" s="98">
        <v>-35998.199999999997</v>
      </c>
      <c r="M6" s="98">
        <v>0</v>
      </c>
      <c r="N6" s="98">
        <v>-3257.6000000000004</v>
      </c>
      <c r="O6" s="98">
        <v>-68188.84</v>
      </c>
      <c r="P6" s="98">
        <v>-107444.63999999998</v>
      </c>
      <c r="Q6" s="98">
        <v>-440264.51304000011</v>
      </c>
      <c r="R6" s="98">
        <v>0</v>
      </c>
      <c r="S6" s="98">
        <v>-244271.82780000029</v>
      </c>
      <c r="T6" s="98">
        <v>-381069.19423999998</v>
      </c>
      <c r="U6" s="98">
        <v>-1065605.5350800003</v>
      </c>
      <c r="V6" s="98">
        <v>-1110559.8528599998</v>
      </c>
      <c r="W6" s="98">
        <v>0</v>
      </c>
      <c r="X6" s="98">
        <v>-917341.84489000007</v>
      </c>
      <c r="Y6" s="98">
        <v>-1020972.74106</v>
      </c>
      <c r="Z6" s="98">
        <v>-3048874.4388099997</v>
      </c>
      <c r="AA6" s="98">
        <v>-1136908.0314600002</v>
      </c>
      <c r="AB6" s="98">
        <v>0</v>
      </c>
      <c r="AC6" s="98">
        <v>-964626.12264999957</v>
      </c>
      <c r="AD6" s="98">
        <v>-1228893.0545800002</v>
      </c>
      <c r="AE6" s="98">
        <v>-3330427.2086899998</v>
      </c>
      <c r="AF6" s="98">
        <v>-11181846.436580002</v>
      </c>
    </row>
    <row r="7" spans="1:32" ht="51.75" customHeight="1" x14ac:dyDescent="0.35">
      <c r="A7" s="184" t="s">
        <v>82</v>
      </c>
      <c r="B7" s="98">
        <v>2459.2116979311995</v>
      </c>
      <c r="D7" s="98">
        <v>1431.5573948616</v>
      </c>
      <c r="E7" s="98">
        <v>1378.3602432071998</v>
      </c>
      <c r="F7" s="98">
        <v>5269.129336</v>
      </c>
      <c r="G7" s="98">
        <v>1972.14</v>
      </c>
      <c r="I7" s="98">
        <v>889.38</v>
      </c>
      <c r="J7" s="98">
        <v>1089.24</v>
      </c>
      <c r="K7" s="98">
        <v>3950.76</v>
      </c>
      <c r="L7" s="98">
        <v>3304</v>
      </c>
      <c r="N7" s="98">
        <v>1052</v>
      </c>
      <c r="O7" s="98">
        <v>974</v>
      </c>
      <c r="P7" s="98">
        <v>5330</v>
      </c>
      <c r="Q7" s="98">
        <v>13037.09</v>
      </c>
      <c r="S7" s="98">
        <v>5942.94</v>
      </c>
      <c r="T7" s="98">
        <v>6173.05</v>
      </c>
      <c r="U7" s="98">
        <v>25153.079999999998</v>
      </c>
      <c r="V7" s="98">
        <v>5341.09</v>
      </c>
      <c r="W7" s="98">
        <v>433.88429752066116</v>
      </c>
      <c r="X7" s="98">
        <v>2974.52</v>
      </c>
      <c r="Y7" s="98">
        <v>3340.15</v>
      </c>
      <c r="Z7" s="98">
        <v>12089.644297520661</v>
      </c>
      <c r="AA7" s="98">
        <v>21479</v>
      </c>
      <c r="AB7" s="98">
        <v>309.91735537190084</v>
      </c>
      <c r="AC7" s="98">
        <v>7611</v>
      </c>
      <c r="AD7" s="98">
        <v>11724</v>
      </c>
      <c r="AE7" s="98">
        <v>41123.917355371901</v>
      </c>
      <c r="AF7" s="98">
        <v>92916.530988892569</v>
      </c>
    </row>
    <row r="8" spans="1:32" ht="51.75" customHeight="1" x14ac:dyDescent="0.35">
      <c r="A8" s="184" t="s">
        <v>83</v>
      </c>
      <c r="B8" s="98">
        <v>374433.94299453759</v>
      </c>
      <c r="D8" s="98">
        <v>211415.11377792424</v>
      </c>
      <c r="E8" s="98">
        <v>256169.18623515542</v>
      </c>
      <c r="F8" s="98">
        <v>842018.2430076173</v>
      </c>
      <c r="G8" s="98">
        <v>239952.56495267138</v>
      </c>
      <c r="I8" s="98">
        <v>95439.697008755233</v>
      </c>
      <c r="J8" s="98">
        <v>120135.32318519424</v>
      </c>
      <c r="K8" s="98">
        <v>455527.58514662081</v>
      </c>
      <c r="L8" s="98">
        <v>456935.19260741182</v>
      </c>
      <c r="N8" s="98">
        <v>101450.16718982429</v>
      </c>
      <c r="O8" s="98">
        <v>494840.04016482295</v>
      </c>
      <c r="P8" s="98">
        <v>1053225.3999620592</v>
      </c>
      <c r="Q8" s="98">
        <v>213754.43606259709</v>
      </c>
      <c r="S8" s="98">
        <v>211115.03565510677</v>
      </c>
      <c r="T8" s="98">
        <v>171209.41271481715</v>
      </c>
      <c r="U8" s="98">
        <v>596078.88443252095</v>
      </c>
      <c r="V8" s="98">
        <v>217768.10067248077</v>
      </c>
      <c r="W8" s="98"/>
      <c r="X8" s="98">
        <v>181481.55700473874</v>
      </c>
      <c r="Y8" s="98">
        <v>145223.64193090482</v>
      </c>
      <c r="Z8" s="98">
        <v>544473.2996081243</v>
      </c>
      <c r="AA8" s="98">
        <v>197650.49521189221</v>
      </c>
      <c r="AB8" s="98"/>
      <c r="AC8" s="98">
        <v>86538.363198858628</v>
      </c>
      <c r="AD8" s="98">
        <v>77357.941783326038</v>
      </c>
      <c r="AE8" s="98">
        <v>361546.8001940769</v>
      </c>
      <c r="AF8" s="98">
        <v>3852870.2123510195</v>
      </c>
    </row>
    <row r="9" spans="1:32" ht="51.75" customHeight="1" x14ac:dyDescent="0.35">
      <c r="A9" s="183" t="s">
        <v>106</v>
      </c>
      <c r="B9" s="98">
        <v>-261248.25530753128</v>
      </c>
      <c r="C9" s="98">
        <v>0</v>
      </c>
      <c r="D9" s="98">
        <v>-311382.2088272142</v>
      </c>
      <c r="E9" s="98">
        <v>-40667.193521637382</v>
      </c>
      <c r="F9" s="98">
        <v>-613297.65765638277</v>
      </c>
      <c r="G9" s="98">
        <v>-363967.0700473286</v>
      </c>
      <c r="H9" s="98">
        <v>0</v>
      </c>
      <c r="I9" s="98">
        <v>-796870.55099124461</v>
      </c>
      <c r="J9" s="98">
        <v>-548593.61781480571</v>
      </c>
      <c r="K9" s="98">
        <v>-1709431.2388533792</v>
      </c>
      <c r="L9" s="98">
        <v>424240.99260741181</v>
      </c>
      <c r="M9" s="98">
        <v>0</v>
      </c>
      <c r="N9" s="98">
        <v>99244.567189824287</v>
      </c>
      <c r="O9" s="98">
        <v>427625.20016482298</v>
      </c>
      <c r="P9" s="98">
        <v>951110.75996205921</v>
      </c>
      <c r="Q9" s="98">
        <v>-213472.98697740299</v>
      </c>
      <c r="R9" s="98">
        <v>0</v>
      </c>
      <c r="S9" s="98">
        <v>-27213.852144893521</v>
      </c>
      <c r="T9" s="98">
        <v>-203686.73152518284</v>
      </c>
      <c r="U9" s="98">
        <v>-444373.57064747938</v>
      </c>
      <c r="V9" s="98">
        <v>-887450.6621875189</v>
      </c>
      <c r="W9" s="98">
        <v>433.88429752066116</v>
      </c>
      <c r="X9" s="98">
        <v>-732885.76788526133</v>
      </c>
      <c r="Y9" s="98">
        <v>-872408.94912909518</v>
      </c>
      <c r="Z9" s="98">
        <v>-2492311.4949043547</v>
      </c>
      <c r="AA9" s="98">
        <v>-917778.53624810802</v>
      </c>
      <c r="AB9" s="98">
        <v>309.91735537190084</v>
      </c>
      <c r="AC9" s="98">
        <v>-870476.75945114088</v>
      </c>
      <c r="AD9" s="98">
        <v>-1139811.1127966742</v>
      </c>
      <c r="AE9" s="98">
        <v>-2927756.4911405509</v>
      </c>
      <c r="AF9" s="98">
        <v>-7236059.6932400903</v>
      </c>
    </row>
  </sheetData>
  <pageMargins left="0.7" right="0.7" top="0.75" bottom="0.75" header="0.3" footer="0.3"/>
  <pageSetup paperSize="9" scale="38" orientation="landscape" horizontalDpi="300" verticalDpi="300"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E023-E5BE-4733-90E1-D45016B0A267}">
  <dimension ref="B1:G1117"/>
  <sheetViews>
    <sheetView zoomScale="80" zoomScaleNormal="80" workbookViewId="0">
      <pane ySplit="5" topLeftCell="A450" activePane="bottomLeft" state="frozen"/>
      <selection pane="bottomLeft" activeCell="J459" sqref="J459"/>
    </sheetView>
  </sheetViews>
  <sheetFormatPr defaultRowHeight="14.5" x14ac:dyDescent="0.35"/>
  <cols>
    <col min="1" max="1" width="5.453125" customWidth="1"/>
    <col min="2" max="2" width="49.26953125" customWidth="1"/>
    <col min="3" max="3" width="37.54296875" customWidth="1"/>
    <col min="4" max="4" width="13.453125" style="83" customWidth="1"/>
    <col min="5" max="5" width="18.453125" bestFit="1" customWidth="1"/>
    <col min="6" max="6" width="13.7265625" customWidth="1"/>
    <col min="7" max="7" width="23.453125" bestFit="1" customWidth="1"/>
  </cols>
  <sheetData>
    <row r="1" spans="2:7" x14ac:dyDescent="0.35">
      <c r="B1" s="646" t="s">
        <v>35</v>
      </c>
      <c r="C1" s="646"/>
      <c r="D1" s="646"/>
      <c r="E1" s="646"/>
      <c r="F1" s="646"/>
      <c r="G1" s="646"/>
    </row>
    <row r="2" spans="2:7" x14ac:dyDescent="0.35">
      <c r="B2" s="646"/>
      <c r="C2" s="646"/>
      <c r="D2" s="646"/>
      <c r="E2" s="646"/>
      <c r="F2" s="646"/>
      <c r="G2" s="646"/>
    </row>
    <row r="5" spans="2:7" ht="15.5" x14ac:dyDescent="0.35">
      <c r="B5" s="177" t="s">
        <v>74</v>
      </c>
      <c r="C5" s="177" t="s">
        <v>5</v>
      </c>
      <c r="D5" s="178" t="s">
        <v>75</v>
      </c>
      <c r="E5" s="177" t="s">
        <v>76</v>
      </c>
      <c r="F5" s="177" t="s">
        <v>77</v>
      </c>
      <c r="G5" s="177" t="s">
        <v>4</v>
      </c>
    </row>
    <row r="6" spans="2:7" ht="42" x14ac:dyDescent="0.35">
      <c r="B6" s="158" t="s">
        <v>78</v>
      </c>
      <c r="C6" s="159"/>
      <c r="D6" s="160">
        <v>-550222.54365340807</v>
      </c>
      <c r="E6" s="154" t="s">
        <v>79</v>
      </c>
      <c r="F6" s="154" t="s">
        <v>103</v>
      </c>
      <c r="G6" s="154" t="s">
        <v>7</v>
      </c>
    </row>
    <row r="7" spans="2:7" x14ac:dyDescent="0.35">
      <c r="B7" s="2" t="s">
        <v>13</v>
      </c>
      <c r="C7" s="152" t="s">
        <v>6</v>
      </c>
      <c r="D7" s="153">
        <v>405</v>
      </c>
      <c r="E7" s="154" t="s">
        <v>79</v>
      </c>
      <c r="F7" s="154" t="s">
        <v>103</v>
      </c>
      <c r="G7" s="154" t="s">
        <v>7</v>
      </c>
    </row>
    <row r="8" spans="2:7" x14ac:dyDescent="0.35">
      <c r="B8" s="4" t="s">
        <v>38</v>
      </c>
      <c r="C8" s="152" t="s">
        <v>6</v>
      </c>
      <c r="D8" s="153">
        <v>78732.5</v>
      </c>
      <c r="E8" s="154" t="s">
        <v>79</v>
      </c>
      <c r="F8" s="154" t="s">
        <v>103</v>
      </c>
      <c r="G8" s="154" t="s">
        <v>7</v>
      </c>
    </row>
    <row r="9" spans="2:7" x14ac:dyDescent="0.35">
      <c r="B9" s="4" t="s">
        <v>39</v>
      </c>
      <c r="C9" s="152" t="s">
        <v>6</v>
      </c>
      <c r="D9" s="153">
        <v>68778</v>
      </c>
      <c r="E9" s="154" t="s">
        <v>79</v>
      </c>
      <c r="F9" s="154" t="s">
        <v>103</v>
      </c>
      <c r="G9" s="154" t="s">
        <v>7</v>
      </c>
    </row>
    <row r="10" spans="2:7" x14ac:dyDescent="0.35">
      <c r="B10" s="5" t="s">
        <v>40</v>
      </c>
      <c r="C10" s="152" t="s">
        <v>6</v>
      </c>
      <c r="D10" s="153">
        <v>151.5</v>
      </c>
      <c r="E10" s="154" t="s">
        <v>79</v>
      </c>
      <c r="F10" s="154" t="s">
        <v>103</v>
      </c>
      <c r="G10" s="154" t="s">
        <v>7</v>
      </c>
    </row>
    <row r="11" spans="2:7" x14ac:dyDescent="0.35">
      <c r="B11" s="5" t="s">
        <v>41</v>
      </c>
      <c r="C11" s="152" t="s">
        <v>6</v>
      </c>
      <c r="D11" s="153">
        <v>10106</v>
      </c>
      <c r="E11" s="154" t="s">
        <v>79</v>
      </c>
      <c r="F11" s="154" t="s">
        <v>103</v>
      </c>
      <c r="G11" s="154" t="s">
        <v>7</v>
      </c>
    </row>
    <row r="12" spans="2:7" x14ac:dyDescent="0.35">
      <c r="B12" s="4" t="s">
        <v>42</v>
      </c>
      <c r="C12" s="155" t="s">
        <v>8</v>
      </c>
      <c r="D12" s="153">
        <v>1410000</v>
      </c>
      <c r="E12" s="154" t="s">
        <v>79</v>
      </c>
      <c r="F12" s="154" t="s">
        <v>103</v>
      </c>
      <c r="G12" s="154" t="s">
        <v>7</v>
      </c>
    </row>
    <row r="13" spans="2:7" x14ac:dyDescent="0.35">
      <c r="B13" s="4" t="s">
        <v>43</v>
      </c>
      <c r="C13" s="155" t="s">
        <v>8</v>
      </c>
      <c r="D13" s="153">
        <v>1240654.1470000001</v>
      </c>
      <c r="E13" s="154" t="s">
        <v>79</v>
      </c>
      <c r="F13" s="154" t="s">
        <v>103</v>
      </c>
      <c r="G13" s="154" t="s">
        <v>7</v>
      </c>
    </row>
    <row r="14" spans="2:7" x14ac:dyDescent="0.35">
      <c r="B14" s="6" t="s">
        <v>44</v>
      </c>
      <c r="C14" s="155" t="s">
        <v>8</v>
      </c>
      <c r="D14" s="153">
        <v>2515.2160000000003</v>
      </c>
      <c r="E14" s="154" t="s">
        <v>79</v>
      </c>
      <c r="F14" s="154" t="s">
        <v>103</v>
      </c>
      <c r="G14" s="154" t="s">
        <v>7</v>
      </c>
    </row>
    <row r="15" spans="2:7" x14ac:dyDescent="0.35">
      <c r="B15" s="6" t="s">
        <v>45</v>
      </c>
      <c r="C15" s="155" t="s">
        <v>8</v>
      </c>
      <c r="D15" s="153">
        <v>171861.06899999999</v>
      </c>
      <c r="E15" s="154" t="s">
        <v>79</v>
      </c>
      <c r="F15" s="154" t="s">
        <v>103</v>
      </c>
      <c r="G15" s="154" t="s">
        <v>7</v>
      </c>
    </row>
    <row r="16" spans="2:7" x14ac:dyDescent="0.35">
      <c r="B16" s="4" t="s">
        <v>46</v>
      </c>
      <c r="C16" s="3" t="s">
        <v>9</v>
      </c>
      <c r="D16" s="153">
        <v>3.2491055074930499</v>
      </c>
      <c r="E16" s="154" t="s">
        <v>79</v>
      </c>
      <c r="F16" s="154" t="s">
        <v>103</v>
      </c>
      <c r="G16" s="154" t="s">
        <v>7</v>
      </c>
    </row>
    <row r="17" spans="2:7" ht="42" x14ac:dyDescent="0.35">
      <c r="B17" s="158" t="s">
        <v>78</v>
      </c>
      <c r="C17" s="159"/>
      <c r="D17" s="160">
        <v>-119.47536397986241</v>
      </c>
      <c r="E17" s="154" t="s">
        <v>80</v>
      </c>
      <c r="F17" s="154" t="s">
        <v>103</v>
      </c>
      <c r="G17" s="154" t="s">
        <v>7</v>
      </c>
    </row>
    <row r="18" spans="2:7" x14ac:dyDescent="0.35">
      <c r="B18" s="2" t="s">
        <v>13</v>
      </c>
      <c r="C18" s="152" t="s">
        <v>6</v>
      </c>
      <c r="D18" s="153">
        <v>131</v>
      </c>
      <c r="E18" s="154" t="s">
        <v>80</v>
      </c>
      <c r="F18" s="154" t="s">
        <v>103</v>
      </c>
      <c r="G18" s="154" t="s">
        <v>7</v>
      </c>
    </row>
    <row r="19" spans="2:7" x14ac:dyDescent="0.35">
      <c r="B19" s="4" t="s">
        <v>38</v>
      </c>
      <c r="C19" s="152" t="s">
        <v>6</v>
      </c>
      <c r="D19" s="153">
        <v>19703</v>
      </c>
      <c r="E19" s="154" t="s">
        <v>80</v>
      </c>
      <c r="F19" s="154" t="s">
        <v>103</v>
      </c>
      <c r="G19" s="154" t="s">
        <v>7</v>
      </c>
    </row>
    <row r="20" spans="2:7" x14ac:dyDescent="0.35">
      <c r="B20" s="4" t="s">
        <v>39</v>
      </c>
      <c r="C20" s="152" t="s">
        <v>6</v>
      </c>
      <c r="D20" s="153">
        <v>19697</v>
      </c>
      <c r="E20" s="154" t="s">
        <v>80</v>
      </c>
      <c r="F20" s="154" t="s">
        <v>103</v>
      </c>
      <c r="G20" s="154" t="s">
        <v>7</v>
      </c>
    </row>
    <row r="21" spans="2:7" x14ac:dyDescent="0.35">
      <c r="B21" s="5" t="s">
        <v>40</v>
      </c>
      <c r="C21" s="152" t="s">
        <v>6</v>
      </c>
      <c r="D21" s="153"/>
      <c r="E21" s="154" t="s">
        <v>80</v>
      </c>
      <c r="F21" s="154" t="s">
        <v>103</v>
      </c>
      <c r="G21" s="154" t="s">
        <v>7</v>
      </c>
    </row>
    <row r="22" spans="2:7" x14ac:dyDescent="0.35">
      <c r="B22" s="5" t="s">
        <v>41</v>
      </c>
      <c r="C22" s="152" t="s">
        <v>6</v>
      </c>
      <c r="D22" s="153">
        <v>6</v>
      </c>
      <c r="E22" s="154" t="s">
        <v>80</v>
      </c>
      <c r="F22" s="154" t="s">
        <v>103</v>
      </c>
      <c r="G22" s="154" t="s">
        <v>7</v>
      </c>
    </row>
    <row r="23" spans="2:7" x14ac:dyDescent="0.35">
      <c r="B23" s="4" t="s">
        <v>42</v>
      </c>
      <c r="C23" s="155" t="s">
        <v>8</v>
      </c>
      <c r="D23" s="153">
        <v>303080.72599999997</v>
      </c>
      <c r="E23" s="154" t="s">
        <v>80</v>
      </c>
      <c r="F23" s="154" t="s">
        <v>103</v>
      </c>
      <c r="G23" s="154" t="s">
        <v>7</v>
      </c>
    </row>
    <row r="24" spans="2:7" x14ac:dyDescent="0.35">
      <c r="B24" s="4" t="s">
        <v>43</v>
      </c>
      <c r="C24" s="155" t="s">
        <v>8</v>
      </c>
      <c r="D24" s="153">
        <v>302965.46599999996</v>
      </c>
      <c r="E24" s="154" t="s">
        <v>80</v>
      </c>
      <c r="F24" s="154" t="s">
        <v>103</v>
      </c>
      <c r="G24" s="154" t="s">
        <v>7</v>
      </c>
    </row>
    <row r="25" spans="2:7" x14ac:dyDescent="0.35">
      <c r="B25" s="6" t="s">
        <v>44</v>
      </c>
      <c r="C25" s="155" t="s">
        <v>8</v>
      </c>
      <c r="D25" s="153"/>
      <c r="E25" s="154" t="s">
        <v>80</v>
      </c>
      <c r="F25" s="154" t="s">
        <v>103</v>
      </c>
      <c r="G25" s="154" t="s">
        <v>7</v>
      </c>
    </row>
    <row r="26" spans="2:7" x14ac:dyDescent="0.35">
      <c r="B26" s="6" t="s">
        <v>45</v>
      </c>
      <c r="C26" s="155" t="s">
        <v>8</v>
      </c>
      <c r="D26" s="153"/>
      <c r="E26" s="154" t="s">
        <v>80</v>
      </c>
      <c r="F26" s="154" t="s">
        <v>103</v>
      </c>
      <c r="G26" s="154" t="s">
        <v>7</v>
      </c>
    </row>
    <row r="27" spans="2:7" x14ac:dyDescent="0.35">
      <c r="B27" s="4" t="s">
        <v>46</v>
      </c>
      <c r="C27" s="3" t="s">
        <v>9</v>
      </c>
      <c r="D27" s="153">
        <v>1.036572652957251</v>
      </c>
      <c r="E27" s="154" t="s">
        <v>80</v>
      </c>
      <c r="F27" s="154" t="s">
        <v>103</v>
      </c>
      <c r="G27" s="154" t="s">
        <v>7</v>
      </c>
    </row>
    <row r="28" spans="2:7" ht="42" x14ac:dyDescent="0.35">
      <c r="B28" s="158" t="s">
        <v>78</v>
      </c>
      <c r="C28" s="159"/>
      <c r="D28" s="160">
        <v>-393557.82050699991</v>
      </c>
      <c r="E28" s="154" t="s">
        <v>81</v>
      </c>
      <c r="F28" s="154" t="s">
        <v>103</v>
      </c>
      <c r="G28" s="154" t="s">
        <v>7</v>
      </c>
    </row>
    <row r="29" spans="2:7" x14ac:dyDescent="0.35">
      <c r="B29" s="2" t="s">
        <v>13</v>
      </c>
      <c r="C29" s="152" t="s">
        <v>6</v>
      </c>
      <c r="D29" s="153">
        <v>148</v>
      </c>
      <c r="E29" s="154" t="s">
        <v>81</v>
      </c>
      <c r="F29" s="154" t="s">
        <v>103</v>
      </c>
      <c r="G29" s="154" t="s">
        <v>7</v>
      </c>
    </row>
    <row r="30" spans="2:7" x14ac:dyDescent="0.35">
      <c r="B30" s="4" t="s">
        <v>38</v>
      </c>
      <c r="C30" s="152" t="s">
        <v>6</v>
      </c>
      <c r="D30" s="153">
        <v>19900</v>
      </c>
      <c r="E30" s="154" t="s">
        <v>81</v>
      </c>
      <c r="F30" s="154" t="s">
        <v>103</v>
      </c>
      <c r="G30" s="154" t="s">
        <v>7</v>
      </c>
    </row>
    <row r="31" spans="2:7" x14ac:dyDescent="0.35">
      <c r="B31" s="4" t="s">
        <v>39</v>
      </c>
      <c r="C31" s="152" t="s">
        <v>6</v>
      </c>
      <c r="D31" s="153">
        <v>17152</v>
      </c>
      <c r="E31" s="154" t="s">
        <v>81</v>
      </c>
      <c r="F31" s="154" t="s">
        <v>103</v>
      </c>
      <c r="G31" s="154" t="s">
        <v>7</v>
      </c>
    </row>
    <row r="32" spans="2:7" x14ac:dyDescent="0.35">
      <c r="B32" s="5" t="s">
        <v>40</v>
      </c>
      <c r="C32" s="152" t="s">
        <v>6</v>
      </c>
      <c r="D32" s="153">
        <v>0</v>
      </c>
      <c r="E32" s="154" t="s">
        <v>81</v>
      </c>
      <c r="F32" s="154" t="s">
        <v>103</v>
      </c>
      <c r="G32" s="154" t="s">
        <v>7</v>
      </c>
    </row>
    <row r="33" spans="2:7" x14ac:dyDescent="0.35">
      <c r="B33" s="5" t="s">
        <v>41</v>
      </c>
      <c r="C33" s="152" t="s">
        <v>6</v>
      </c>
      <c r="D33" s="153">
        <v>2748</v>
      </c>
      <c r="E33" s="154" t="s">
        <v>81</v>
      </c>
      <c r="F33" s="154" t="s">
        <v>103</v>
      </c>
      <c r="G33" s="154" t="s">
        <v>7</v>
      </c>
    </row>
    <row r="34" spans="2:7" x14ac:dyDescent="0.35">
      <c r="B34" s="4" t="s">
        <v>42</v>
      </c>
      <c r="C34" s="155" t="s">
        <v>8</v>
      </c>
      <c r="D34" s="153">
        <v>272000</v>
      </c>
      <c r="E34" s="154" t="s">
        <v>81</v>
      </c>
      <c r="F34" s="154" t="s">
        <v>103</v>
      </c>
      <c r="G34" s="154" t="s">
        <v>7</v>
      </c>
    </row>
    <row r="35" spans="2:7" x14ac:dyDescent="0.35">
      <c r="B35" s="4" t="s">
        <v>43</v>
      </c>
      <c r="C35" s="155" t="s">
        <v>8</v>
      </c>
      <c r="D35" s="153">
        <v>231992.08900000001</v>
      </c>
      <c r="E35" s="154" t="s">
        <v>81</v>
      </c>
      <c r="F35" s="154" t="s">
        <v>103</v>
      </c>
      <c r="G35" s="154" t="s">
        <v>7</v>
      </c>
    </row>
    <row r="36" spans="2:7" x14ac:dyDescent="0.35">
      <c r="B36" s="6" t="s">
        <v>44</v>
      </c>
      <c r="C36" s="155" t="s">
        <v>8</v>
      </c>
      <c r="D36" s="153">
        <v>0</v>
      </c>
      <c r="E36" s="154" t="s">
        <v>81</v>
      </c>
      <c r="F36" s="154" t="s">
        <v>103</v>
      </c>
      <c r="G36" s="154" t="s">
        <v>7</v>
      </c>
    </row>
    <row r="37" spans="2:7" x14ac:dyDescent="0.35">
      <c r="B37" s="6" t="s">
        <v>45</v>
      </c>
      <c r="C37" s="155" t="s">
        <v>8</v>
      </c>
      <c r="D37" s="153">
        <v>40007.911</v>
      </c>
      <c r="E37" s="154" t="s">
        <v>81</v>
      </c>
      <c r="F37" s="154" t="s">
        <v>103</v>
      </c>
      <c r="G37" s="154" t="s">
        <v>7</v>
      </c>
    </row>
    <row r="38" spans="2:7" x14ac:dyDescent="0.35">
      <c r="B38" s="4" t="s">
        <v>46</v>
      </c>
      <c r="C38" s="3" t="s">
        <v>9</v>
      </c>
      <c r="D38" s="153">
        <v>9.8369999999999997</v>
      </c>
      <c r="E38" s="154" t="s">
        <v>81</v>
      </c>
      <c r="F38" s="154" t="s">
        <v>103</v>
      </c>
      <c r="G38" s="154" t="s">
        <v>7</v>
      </c>
    </row>
    <row r="39" spans="2:7" ht="42" x14ac:dyDescent="0.35">
      <c r="B39" s="158" t="s">
        <v>78</v>
      </c>
      <c r="C39" s="159"/>
      <c r="D39" s="160">
        <v>-288882.70656149997</v>
      </c>
      <c r="E39" s="154" t="s">
        <v>104</v>
      </c>
      <c r="F39" s="154" t="s">
        <v>103</v>
      </c>
      <c r="G39" s="154" t="s">
        <v>7</v>
      </c>
    </row>
    <row r="40" spans="2:7" x14ac:dyDescent="0.35">
      <c r="B40" s="2" t="s">
        <v>13</v>
      </c>
      <c r="C40" s="152" t="s">
        <v>6</v>
      </c>
      <c r="D40" s="153">
        <v>278</v>
      </c>
      <c r="E40" s="154" t="s">
        <v>104</v>
      </c>
      <c r="F40" s="154" t="s">
        <v>103</v>
      </c>
      <c r="G40" s="154" t="s">
        <v>7</v>
      </c>
    </row>
    <row r="41" spans="2:7" x14ac:dyDescent="0.35">
      <c r="B41" s="4" t="s">
        <v>38</v>
      </c>
      <c r="C41" s="152" t="s">
        <v>6</v>
      </c>
      <c r="D41" s="153">
        <v>62652.5</v>
      </c>
      <c r="E41" s="154" t="s">
        <v>104</v>
      </c>
      <c r="F41" s="154" t="s">
        <v>103</v>
      </c>
      <c r="G41" s="154" t="s">
        <v>7</v>
      </c>
    </row>
    <row r="42" spans="2:7" x14ac:dyDescent="0.35">
      <c r="B42" s="4" t="s">
        <v>39</v>
      </c>
      <c r="C42" s="152" t="s">
        <v>6</v>
      </c>
      <c r="D42" s="153">
        <v>54239.5</v>
      </c>
      <c r="E42" s="154" t="s">
        <v>104</v>
      </c>
      <c r="F42" s="154" t="s">
        <v>103</v>
      </c>
      <c r="G42" s="154" t="s">
        <v>7</v>
      </c>
    </row>
    <row r="43" spans="2:7" x14ac:dyDescent="0.35">
      <c r="B43" s="5" t="s">
        <v>40</v>
      </c>
      <c r="C43" s="152" t="s">
        <v>6</v>
      </c>
      <c r="D43" s="153">
        <v>33</v>
      </c>
      <c r="E43" s="154" t="s">
        <v>104</v>
      </c>
      <c r="F43" s="154" t="s">
        <v>103</v>
      </c>
      <c r="G43" s="154" t="s">
        <v>7</v>
      </c>
    </row>
    <row r="44" spans="2:7" x14ac:dyDescent="0.35">
      <c r="B44" s="5" t="s">
        <v>41</v>
      </c>
      <c r="C44" s="152" t="s">
        <v>6</v>
      </c>
      <c r="D44" s="153">
        <v>8446</v>
      </c>
      <c r="E44" s="154" t="s">
        <v>104</v>
      </c>
      <c r="F44" s="154" t="s">
        <v>103</v>
      </c>
      <c r="G44" s="154" t="s">
        <v>7</v>
      </c>
    </row>
    <row r="45" spans="2:7" x14ac:dyDescent="0.35">
      <c r="B45" s="4" t="s">
        <v>42</v>
      </c>
      <c r="C45" s="155" t="s">
        <v>8</v>
      </c>
      <c r="D45" s="153">
        <v>680000</v>
      </c>
      <c r="E45" s="154" t="s">
        <v>104</v>
      </c>
      <c r="F45" s="154" t="s">
        <v>103</v>
      </c>
      <c r="G45" s="154" t="s">
        <v>7</v>
      </c>
    </row>
    <row r="46" spans="2:7" x14ac:dyDescent="0.35">
      <c r="B46" s="4" t="s">
        <v>43</v>
      </c>
      <c r="C46" s="155" t="s">
        <v>8</v>
      </c>
      <c r="D46" s="153">
        <v>615968.96299999987</v>
      </c>
      <c r="E46" s="154" t="s">
        <v>104</v>
      </c>
      <c r="F46" s="154" t="s">
        <v>103</v>
      </c>
      <c r="G46" s="154" t="s">
        <v>7</v>
      </c>
    </row>
    <row r="47" spans="2:7" x14ac:dyDescent="0.35">
      <c r="B47" s="6" t="s">
        <v>44</v>
      </c>
      <c r="C47" s="155" t="s">
        <v>8</v>
      </c>
      <c r="D47" s="153">
        <v>285.00400000000002</v>
      </c>
      <c r="E47" s="154" t="s">
        <v>104</v>
      </c>
      <c r="F47" s="154" t="s">
        <v>103</v>
      </c>
      <c r="G47" s="154" t="s">
        <v>7</v>
      </c>
    </row>
    <row r="48" spans="2:7" x14ac:dyDescent="0.35">
      <c r="B48" s="6" t="s">
        <v>45</v>
      </c>
      <c r="C48" s="155" t="s">
        <v>8</v>
      </c>
      <c r="D48" s="153">
        <v>64316.041000000099</v>
      </c>
      <c r="E48" s="154" t="s">
        <v>104</v>
      </c>
      <c r="F48" s="154" t="s">
        <v>103</v>
      </c>
      <c r="G48" s="154" t="s">
        <v>7</v>
      </c>
    </row>
    <row r="49" spans="2:7" x14ac:dyDescent="0.35">
      <c r="B49" s="4" t="s">
        <v>46</v>
      </c>
      <c r="C49" s="3" t="s">
        <v>9</v>
      </c>
      <c r="D49" s="153">
        <v>4.5116043733837916</v>
      </c>
      <c r="E49" s="154" t="s">
        <v>104</v>
      </c>
      <c r="F49" s="154" t="s">
        <v>103</v>
      </c>
      <c r="G49" s="154" t="s">
        <v>7</v>
      </c>
    </row>
    <row r="50" spans="2:7" ht="56.5" x14ac:dyDescent="0.35">
      <c r="B50" s="16" t="s">
        <v>82</v>
      </c>
      <c r="C50" s="162"/>
      <c r="D50" s="167">
        <v>4252.16</v>
      </c>
      <c r="E50" s="154" t="s">
        <v>79</v>
      </c>
      <c r="F50" s="154" t="s">
        <v>103</v>
      </c>
      <c r="G50" s="154" t="s">
        <v>7</v>
      </c>
    </row>
    <row r="51" spans="2:7" ht="28.5" x14ac:dyDescent="0.35">
      <c r="B51" s="7" t="s">
        <v>48</v>
      </c>
      <c r="C51" s="165" t="s">
        <v>30</v>
      </c>
      <c r="D51" s="166"/>
      <c r="E51" s="154" t="s">
        <v>79</v>
      </c>
      <c r="F51" s="154" t="s">
        <v>103</v>
      </c>
      <c r="G51" s="154" t="s">
        <v>7</v>
      </c>
    </row>
    <row r="52" spans="2:7" ht="28" x14ac:dyDescent="0.35">
      <c r="B52" s="8" t="s">
        <v>0</v>
      </c>
      <c r="C52" s="165" t="s">
        <v>30</v>
      </c>
      <c r="D52" s="166">
        <v>2058</v>
      </c>
      <c r="E52" s="154" t="s">
        <v>79</v>
      </c>
      <c r="F52" s="154" t="s">
        <v>103</v>
      </c>
      <c r="G52" s="154" t="s">
        <v>7</v>
      </c>
    </row>
    <row r="53" spans="2:7" ht="28" x14ac:dyDescent="0.35">
      <c r="B53" s="8" t="s">
        <v>14</v>
      </c>
      <c r="C53" s="165" t="s">
        <v>30</v>
      </c>
      <c r="D53" s="166">
        <v>923</v>
      </c>
      <c r="E53" s="154" t="s">
        <v>79</v>
      </c>
      <c r="F53" s="154" t="s">
        <v>103</v>
      </c>
      <c r="G53" s="154" t="s">
        <v>7</v>
      </c>
    </row>
    <row r="54" spans="2:7" ht="28" x14ac:dyDescent="0.35">
      <c r="B54" s="9" t="s">
        <v>20</v>
      </c>
      <c r="C54" s="165" t="s">
        <v>30</v>
      </c>
      <c r="D54" s="166">
        <v>90</v>
      </c>
      <c r="E54" s="154" t="s">
        <v>79</v>
      </c>
      <c r="F54" s="154" t="s">
        <v>103</v>
      </c>
      <c r="G54" s="154" t="s">
        <v>7</v>
      </c>
    </row>
    <row r="55" spans="2:7" ht="28" x14ac:dyDescent="0.35">
      <c r="B55" s="8" t="s">
        <v>12</v>
      </c>
      <c r="C55" s="165" t="s">
        <v>30</v>
      </c>
      <c r="D55" s="166">
        <v>65</v>
      </c>
      <c r="E55" s="154" t="s">
        <v>79</v>
      </c>
      <c r="F55" s="154" t="s">
        <v>103</v>
      </c>
      <c r="G55" s="154" t="s">
        <v>7</v>
      </c>
    </row>
    <row r="56" spans="2:7" ht="28" x14ac:dyDescent="0.35">
      <c r="B56" s="9" t="s">
        <v>26</v>
      </c>
      <c r="C56" s="165" t="s">
        <v>30</v>
      </c>
      <c r="D56" s="166"/>
      <c r="E56" s="154" t="s">
        <v>79</v>
      </c>
      <c r="F56" s="154" t="s">
        <v>103</v>
      </c>
      <c r="G56" s="154" t="s">
        <v>7</v>
      </c>
    </row>
    <row r="57" spans="2:7" ht="28" x14ac:dyDescent="0.35">
      <c r="B57" s="9" t="s">
        <v>34</v>
      </c>
      <c r="C57" s="165" t="s">
        <v>30</v>
      </c>
      <c r="D57" s="166">
        <v>660</v>
      </c>
      <c r="E57" s="154" t="s">
        <v>79</v>
      </c>
      <c r="F57" s="154" t="s">
        <v>103</v>
      </c>
      <c r="G57" s="154" t="s">
        <v>7</v>
      </c>
    </row>
    <row r="58" spans="2:7" ht="28" x14ac:dyDescent="0.35">
      <c r="B58" s="9" t="s">
        <v>34</v>
      </c>
      <c r="C58" s="165" t="s">
        <v>30</v>
      </c>
      <c r="D58" s="166">
        <v>17</v>
      </c>
      <c r="E58" s="154" t="s">
        <v>79</v>
      </c>
      <c r="F58" s="154" t="s">
        <v>103</v>
      </c>
      <c r="G58" s="154" t="s">
        <v>7</v>
      </c>
    </row>
    <row r="59" spans="2:7" ht="28.5" x14ac:dyDescent="0.35">
      <c r="B59" s="7" t="s">
        <v>49</v>
      </c>
      <c r="C59" s="165" t="s">
        <v>50</v>
      </c>
      <c r="D59" s="166"/>
      <c r="E59" s="154" t="s">
        <v>79</v>
      </c>
      <c r="F59" s="154" t="s">
        <v>103</v>
      </c>
      <c r="G59" s="154" t="s">
        <v>7</v>
      </c>
    </row>
    <row r="60" spans="2:7" x14ac:dyDescent="0.35">
      <c r="B60" s="8" t="s">
        <v>0</v>
      </c>
      <c r="C60" s="165" t="s">
        <v>50</v>
      </c>
      <c r="D60" s="166">
        <v>1.36</v>
      </c>
      <c r="E60" s="154" t="s">
        <v>79</v>
      </c>
      <c r="F60" s="154" t="s">
        <v>103</v>
      </c>
      <c r="G60" s="154" t="s">
        <v>7</v>
      </c>
    </row>
    <row r="61" spans="2:7" x14ac:dyDescent="0.35">
      <c r="B61" s="8" t="s">
        <v>14</v>
      </c>
      <c r="C61" s="165" t="s">
        <v>50</v>
      </c>
      <c r="D61" s="166">
        <v>0.65</v>
      </c>
      <c r="E61" s="154" t="s">
        <v>79</v>
      </c>
      <c r="F61" s="154" t="s">
        <v>103</v>
      </c>
      <c r="G61" s="154" t="s">
        <v>7</v>
      </c>
    </row>
    <row r="62" spans="2:7" x14ac:dyDescent="0.35">
      <c r="B62" s="9" t="s">
        <v>20</v>
      </c>
      <c r="C62" s="165" t="s">
        <v>50</v>
      </c>
      <c r="D62" s="166">
        <v>0.9</v>
      </c>
      <c r="E62" s="154" t="s">
        <v>79</v>
      </c>
      <c r="F62" s="154" t="s">
        <v>103</v>
      </c>
      <c r="G62" s="154" t="s">
        <v>7</v>
      </c>
    </row>
    <row r="63" spans="2:7" x14ac:dyDescent="0.35">
      <c r="B63" s="9" t="s">
        <v>12</v>
      </c>
      <c r="C63" s="165" t="s">
        <v>50</v>
      </c>
      <c r="D63" s="166">
        <v>4.43</v>
      </c>
      <c r="E63" s="154" t="s">
        <v>79</v>
      </c>
      <c r="F63" s="154" t="s">
        <v>103</v>
      </c>
      <c r="G63" s="154" t="s">
        <v>7</v>
      </c>
    </row>
    <row r="64" spans="2:7" ht="28.5" x14ac:dyDescent="0.35">
      <c r="B64" s="9" t="s">
        <v>27</v>
      </c>
      <c r="C64" s="165" t="s">
        <v>50</v>
      </c>
      <c r="D64" s="166"/>
      <c r="E64" s="154" t="s">
        <v>79</v>
      </c>
      <c r="F64" s="154" t="s">
        <v>103</v>
      </c>
      <c r="G64" s="154" t="s">
        <v>7</v>
      </c>
    </row>
    <row r="65" spans="2:7" x14ac:dyDescent="0.35">
      <c r="B65" s="9" t="s">
        <v>34</v>
      </c>
      <c r="C65" s="165" t="s">
        <v>50</v>
      </c>
      <c r="D65" s="166">
        <v>0.72</v>
      </c>
      <c r="E65" s="154" t="s">
        <v>79</v>
      </c>
      <c r="F65" s="154" t="s">
        <v>103</v>
      </c>
      <c r="G65" s="154" t="s">
        <v>7</v>
      </c>
    </row>
    <row r="66" spans="2:7" x14ac:dyDescent="0.35">
      <c r="B66" s="186" t="s">
        <v>34</v>
      </c>
      <c r="C66" s="15" t="s">
        <v>50</v>
      </c>
      <c r="D66" s="187">
        <v>0.54</v>
      </c>
      <c r="E66" s="188" t="s">
        <v>79</v>
      </c>
      <c r="F66" s="188" t="s">
        <v>103</v>
      </c>
      <c r="G66" s="188" t="s">
        <v>7</v>
      </c>
    </row>
    <row r="67" spans="2:7" ht="56.5" x14ac:dyDescent="0.35">
      <c r="B67" s="16" t="s">
        <v>82</v>
      </c>
      <c r="C67" s="162"/>
      <c r="D67" s="168">
        <v>1776.4685999999997</v>
      </c>
      <c r="E67" s="169" t="s">
        <v>81</v>
      </c>
      <c r="F67" s="154" t="s">
        <v>103</v>
      </c>
      <c r="G67" s="154" t="s">
        <v>7</v>
      </c>
    </row>
    <row r="68" spans="2:7" ht="28.5" x14ac:dyDescent="0.35">
      <c r="B68" s="7" t="s">
        <v>48</v>
      </c>
      <c r="C68" s="165" t="s">
        <v>30</v>
      </c>
      <c r="D68" s="164"/>
      <c r="E68" s="169" t="s">
        <v>81</v>
      </c>
      <c r="F68" s="154" t="s">
        <v>103</v>
      </c>
      <c r="G68" s="154" t="s">
        <v>7</v>
      </c>
    </row>
    <row r="69" spans="2:7" ht="28" x14ac:dyDescent="0.35">
      <c r="B69" s="8" t="s">
        <v>0</v>
      </c>
      <c r="C69" s="165" t="s">
        <v>30</v>
      </c>
      <c r="D69" s="164">
        <v>727.2</v>
      </c>
      <c r="E69" s="169" t="s">
        <v>81</v>
      </c>
      <c r="F69" s="154" t="s">
        <v>103</v>
      </c>
      <c r="G69" s="154" t="s">
        <v>7</v>
      </c>
    </row>
    <row r="70" spans="2:7" ht="28" x14ac:dyDescent="0.35">
      <c r="B70" s="8" t="s">
        <v>14</v>
      </c>
      <c r="C70" s="165" t="s">
        <v>30</v>
      </c>
      <c r="D70" s="164">
        <v>724</v>
      </c>
      <c r="E70" s="169" t="s">
        <v>81</v>
      </c>
      <c r="F70" s="154" t="s">
        <v>103</v>
      </c>
      <c r="G70" s="154" t="s">
        <v>7</v>
      </c>
    </row>
    <row r="71" spans="2:7" ht="28" x14ac:dyDescent="0.35">
      <c r="B71" s="9" t="s">
        <v>20</v>
      </c>
      <c r="C71" s="165" t="s">
        <v>30</v>
      </c>
      <c r="D71" s="164">
        <v>29</v>
      </c>
      <c r="E71" s="169" t="s">
        <v>81</v>
      </c>
      <c r="F71" s="154" t="s">
        <v>103</v>
      </c>
      <c r="G71" s="154" t="s">
        <v>7</v>
      </c>
    </row>
    <row r="72" spans="2:7" ht="28" x14ac:dyDescent="0.35">
      <c r="B72" s="8" t="s">
        <v>12</v>
      </c>
      <c r="C72" s="165" t="s">
        <v>30</v>
      </c>
      <c r="D72" s="164">
        <v>24</v>
      </c>
      <c r="E72" s="169" t="s">
        <v>81</v>
      </c>
      <c r="F72" s="154" t="s">
        <v>103</v>
      </c>
      <c r="G72" s="154" t="s">
        <v>7</v>
      </c>
    </row>
    <row r="73" spans="2:7" ht="28" x14ac:dyDescent="0.35">
      <c r="B73" s="9" t="s">
        <v>26</v>
      </c>
      <c r="C73" s="165" t="s">
        <v>30</v>
      </c>
      <c r="D73" s="164"/>
      <c r="E73" s="169" t="s">
        <v>81</v>
      </c>
      <c r="F73" s="154" t="s">
        <v>103</v>
      </c>
      <c r="G73" s="154" t="s">
        <v>7</v>
      </c>
    </row>
    <row r="74" spans="2:7" ht="28" x14ac:dyDescent="0.35">
      <c r="B74" s="9" t="s">
        <v>34</v>
      </c>
      <c r="C74" s="165" t="s">
        <v>30</v>
      </c>
      <c r="D74" s="164">
        <v>88</v>
      </c>
      <c r="E74" s="169" t="s">
        <v>81</v>
      </c>
      <c r="F74" s="154" t="s">
        <v>103</v>
      </c>
      <c r="G74" s="154" t="s">
        <v>7</v>
      </c>
    </row>
    <row r="75" spans="2:7" ht="28" x14ac:dyDescent="0.35">
      <c r="B75" s="9" t="s">
        <v>34</v>
      </c>
      <c r="C75" s="165" t="s">
        <v>30</v>
      </c>
      <c r="D75" s="164">
        <v>7</v>
      </c>
      <c r="E75" s="169" t="s">
        <v>81</v>
      </c>
      <c r="F75" s="154" t="s">
        <v>103</v>
      </c>
      <c r="G75" s="154" t="s">
        <v>7</v>
      </c>
    </row>
    <row r="76" spans="2:7" ht="28.5" x14ac:dyDescent="0.35">
      <c r="B76" s="7" t="s">
        <v>49</v>
      </c>
      <c r="C76" s="165" t="s">
        <v>50</v>
      </c>
      <c r="D76" s="164"/>
      <c r="E76" s="169" t="s">
        <v>81</v>
      </c>
      <c r="F76" s="154" t="s">
        <v>103</v>
      </c>
      <c r="G76" s="154" t="s">
        <v>7</v>
      </c>
    </row>
    <row r="77" spans="2:7" x14ac:dyDescent="0.35">
      <c r="B77" s="8" t="s">
        <v>0</v>
      </c>
      <c r="C77" s="165" t="s">
        <v>50</v>
      </c>
      <c r="D77" s="164">
        <v>1.3779999999999999</v>
      </c>
      <c r="E77" s="169" t="s">
        <v>81</v>
      </c>
      <c r="F77" s="154" t="s">
        <v>103</v>
      </c>
      <c r="G77" s="154" t="s">
        <v>7</v>
      </c>
    </row>
    <row r="78" spans="2:7" x14ac:dyDescent="0.35">
      <c r="B78" s="8" t="s">
        <v>14</v>
      </c>
      <c r="C78" s="165" t="s">
        <v>50</v>
      </c>
      <c r="D78" s="164">
        <v>0.56599999999999995</v>
      </c>
      <c r="E78" s="169" t="s">
        <v>81</v>
      </c>
      <c r="F78" s="154" t="s">
        <v>103</v>
      </c>
      <c r="G78" s="154" t="s">
        <v>7</v>
      </c>
    </row>
    <row r="79" spans="2:7" x14ac:dyDescent="0.35">
      <c r="B79" s="9" t="s">
        <v>20</v>
      </c>
      <c r="C79" s="165" t="s">
        <v>50</v>
      </c>
      <c r="D79" s="164">
        <v>0.92300000000000004</v>
      </c>
      <c r="E79" s="169" t="s">
        <v>81</v>
      </c>
      <c r="F79" s="154" t="s">
        <v>103</v>
      </c>
      <c r="G79" s="154" t="s">
        <v>7</v>
      </c>
    </row>
    <row r="80" spans="2:7" x14ac:dyDescent="0.35">
      <c r="B80" s="9" t="s">
        <v>12</v>
      </c>
      <c r="C80" s="165" t="s">
        <v>50</v>
      </c>
      <c r="D80" s="164">
        <v>11.279</v>
      </c>
      <c r="E80" s="169" t="s">
        <v>81</v>
      </c>
      <c r="F80" s="154" t="s">
        <v>103</v>
      </c>
      <c r="G80" s="154" t="s">
        <v>7</v>
      </c>
    </row>
    <row r="81" spans="2:7" ht="28.5" x14ac:dyDescent="0.35">
      <c r="B81" s="9" t="s">
        <v>27</v>
      </c>
      <c r="C81" s="165" t="s">
        <v>50</v>
      </c>
      <c r="D81" s="164"/>
      <c r="E81" s="169" t="s">
        <v>81</v>
      </c>
      <c r="F81" s="154" t="s">
        <v>103</v>
      </c>
      <c r="G81" s="154" t="s">
        <v>7</v>
      </c>
    </row>
    <row r="82" spans="2:7" x14ac:dyDescent="0.35">
      <c r="B82" s="9" t="s">
        <v>34</v>
      </c>
      <c r="C82" s="165" t="s">
        <v>50</v>
      </c>
      <c r="D82" s="164">
        <v>0.72</v>
      </c>
      <c r="E82" s="169" t="s">
        <v>81</v>
      </c>
      <c r="F82" s="154" t="s">
        <v>103</v>
      </c>
      <c r="G82" s="154" t="s">
        <v>7</v>
      </c>
    </row>
    <row r="83" spans="2:7" x14ac:dyDescent="0.35">
      <c r="B83" s="9" t="s">
        <v>34</v>
      </c>
      <c r="C83" s="165" t="s">
        <v>50</v>
      </c>
      <c r="D83" s="164">
        <v>0.54</v>
      </c>
      <c r="E83" s="169" t="s">
        <v>81</v>
      </c>
      <c r="F83" s="154" t="s">
        <v>103</v>
      </c>
      <c r="G83" s="154" t="s">
        <v>7</v>
      </c>
    </row>
    <row r="84" spans="2:7" ht="56.5" x14ac:dyDescent="0.35">
      <c r="B84" s="16" t="s">
        <v>82</v>
      </c>
      <c r="C84" s="162"/>
      <c r="D84" s="168">
        <v>2402.4647400000003</v>
      </c>
      <c r="E84" s="169" t="s">
        <v>104</v>
      </c>
      <c r="F84" s="154" t="s">
        <v>103</v>
      </c>
      <c r="G84" s="154" t="s">
        <v>7</v>
      </c>
    </row>
    <row r="85" spans="2:7" ht="28.5" x14ac:dyDescent="0.35">
      <c r="B85" s="7" t="s">
        <v>48</v>
      </c>
      <c r="C85" s="165" t="s">
        <v>30</v>
      </c>
      <c r="D85" s="164"/>
      <c r="E85" s="169" t="s">
        <v>104</v>
      </c>
      <c r="F85" s="154" t="s">
        <v>103</v>
      </c>
      <c r="G85" s="154" t="s">
        <v>7</v>
      </c>
    </row>
    <row r="86" spans="2:7" ht="28" x14ac:dyDescent="0.35">
      <c r="B86" s="8" t="s">
        <v>0</v>
      </c>
      <c r="C86" s="165" t="s">
        <v>30</v>
      </c>
      <c r="D86" s="164">
        <v>797.2</v>
      </c>
      <c r="E86" s="169" t="s">
        <v>104</v>
      </c>
      <c r="F86" s="154" t="s">
        <v>103</v>
      </c>
      <c r="G86" s="154" t="s">
        <v>7</v>
      </c>
    </row>
    <row r="87" spans="2:7" ht="28" x14ac:dyDescent="0.35">
      <c r="B87" s="8" t="s">
        <v>14</v>
      </c>
      <c r="C87" s="165" t="s">
        <v>30</v>
      </c>
      <c r="D87" s="164">
        <v>1315.22</v>
      </c>
      <c r="E87" s="169" t="s">
        <v>104</v>
      </c>
      <c r="F87" s="154" t="s">
        <v>103</v>
      </c>
      <c r="G87" s="154" t="s">
        <v>7</v>
      </c>
    </row>
    <row r="88" spans="2:7" ht="28" x14ac:dyDescent="0.35">
      <c r="B88" s="9" t="s">
        <v>20</v>
      </c>
      <c r="C88" s="165" t="s">
        <v>30</v>
      </c>
      <c r="D88" s="164">
        <v>79.3</v>
      </c>
      <c r="E88" s="169" t="s">
        <v>104</v>
      </c>
      <c r="F88" s="154" t="s">
        <v>103</v>
      </c>
      <c r="G88" s="154" t="s">
        <v>7</v>
      </c>
    </row>
    <row r="89" spans="2:7" ht="28" x14ac:dyDescent="0.35">
      <c r="B89" s="8" t="s">
        <v>12</v>
      </c>
      <c r="C89" s="165" t="s">
        <v>30</v>
      </c>
      <c r="D89" s="164">
        <v>52</v>
      </c>
      <c r="E89" s="169" t="s">
        <v>104</v>
      </c>
      <c r="F89" s="154" t="s">
        <v>103</v>
      </c>
      <c r="G89" s="154" t="s">
        <v>7</v>
      </c>
    </row>
    <row r="90" spans="2:7" ht="28" x14ac:dyDescent="0.35">
      <c r="B90" s="9" t="s">
        <v>26</v>
      </c>
      <c r="C90" s="165" t="s">
        <v>30</v>
      </c>
      <c r="D90" s="164"/>
      <c r="E90" s="169" t="s">
        <v>104</v>
      </c>
      <c r="F90" s="154" t="s">
        <v>103</v>
      </c>
      <c r="G90" s="154" t="s">
        <v>7</v>
      </c>
    </row>
    <row r="91" spans="2:7" ht="28" x14ac:dyDescent="0.35">
      <c r="B91" s="9" t="s">
        <v>34</v>
      </c>
      <c r="C91" s="165" t="s">
        <v>30</v>
      </c>
      <c r="D91" s="164">
        <v>393</v>
      </c>
      <c r="E91" s="169" t="s">
        <v>104</v>
      </c>
      <c r="F91" s="154" t="s">
        <v>103</v>
      </c>
      <c r="G91" s="154" t="s">
        <v>7</v>
      </c>
    </row>
    <row r="92" spans="2:7" ht="28" x14ac:dyDescent="0.35">
      <c r="B92" s="9" t="s">
        <v>34</v>
      </c>
      <c r="C92" s="165" t="s">
        <v>30</v>
      </c>
      <c r="D92" s="164">
        <v>8</v>
      </c>
      <c r="E92" s="169" t="s">
        <v>104</v>
      </c>
      <c r="F92" s="154" t="s">
        <v>103</v>
      </c>
      <c r="G92" s="154" t="s">
        <v>7</v>
      </c>
    </row>
    <row r="93" spans="2:7" ht="28.5" x14ac:dyDescent="0.35">
      <c r="B93" s="7" t="s">
        <v>49</v>
      </c>
      <c r="C93" s="165" t="s">
        <v>50</v>
      </c>
      <c r="D93" s="164"/>
      <c r="E93" s="169" t="s">
        <v>104</v>
      </c>
      <c r="F93" s="154" t="s">
        <v>103</v>
      </c>
      <c r="G93" s="154" t="s">
        <v>7</v>
      </c>
    </row>
    <row r="94" spans="2:7" x14ac:dyDescent="0.35">
      <c r="B94" s="8" t="s">
        <v>0</v>
      </c>
      <c r="C94" s="165" t="s">
        <v>50</v>
      </c>
      <c r="D94" s="164">
        <v>1.369</v>
      </c>
      <c r="E94" s="169" t="s">
        <v>104</v>
      </c>
      <c r="F94" s="154" t="s">
        <v>103</v>
      </c>
      <c r="G94" s="154" t="s">
        <v>7</v>
      </c>
    </row>
    <row r="95" spans="2:7" x14ac:dyDescent="0.35">
      <c r="B95" s="8" t="s">
        <v>14</v>
      </c>
      <c r="C95" s="165" t="s">
        <v>50</v>
      </c>
      <c r="D95" s="164">
        <v>0.437</v>
      </c>
      <c r="E95" s="169" t="s">
        <v>104</v>
      </c>
      <c r="F95" s="154" t="s">
        <v>103</v>
      </c>
      <c r="G95" s="154" t="s">
        <v>7</v>
      </c>
    </row>
    <row r="96" spans="2:7" x14ac:dyDescent="0.35">
      <c r="B96" s="9" t="s">
        <v>20</v>
      </c>
      <c r="C96" s="165" t="s">
        <v>50</v>
      </c>
      <c r="D96" s="164">
        <v>1.1559999999999999</v>
      </c>
      <c r="E96" s="169" t="s">
        <v>104</v>
      </c>
      <c r="F96" s="154" t="s">
        <v>103</v>
      </c>
      <c r="G96" s="154" t="s">
        <v>7</v>
      </c>
    </row>
    <row r="97" spans="2:7" x14ac:dyDescent="0.35">
      <c r="B97" s="9" t="s">
        <v>12</v>
      </c>
      <c r="C97" s="165" t="s">
        <v>50</v>
      </c>
      <c r="D97" s="164">
        <v>6.8730000000000002</v>
      </c>
      <c r="E97" s="169" t="s">
        <v>104</v>
      </c>
      <c r="F97" s="154" t="s">
        <v>103</v>
      </c>
      <c r="G97" s="154" t="s">
        <v>7</v>
      </c>
    </row>
    <row r="98" spans="2:7" ht="28.5" x14ac:dyDescent="0.35">
      <c r="B98" s="9" t="s">
        <v>27</v>
      </c>
      <c r="C98" s="165" t="s">
        <v>50</v>
      </c>
      <c r="D98" s="164"/>
      <c r="E98" s="169" t="s">
        <v>104</v>
      </c>
      <c r="F98" s="154" t="s">
        <v>103</v>
      </c>
      <c r="G98" s="154" t="s">
        <v>7</v>
      </c>
    </row>
    <row r="99" spans="2:7" x14ac:dyDescent="0.35">
      <c r="B99" s="9" t="s">
        <v>34</v>
      </c>
      <c r="C99" s="165" t="s">
        <v>50</v>
      </c>
      <c r="D99" s="164">
        <v>0.72</v>
      </c>
      <c r="E99" s="169" t="s">
        <v>104</v>
      </c>
      <c r="F99" s="154" t="s">
        <v>103</v>
      </c>
      <c r="G99" s="154" t="s">
        <v>7</v>
      </c>
    </row>
    <row r="100" spans="2:7" x14ac:dyDescent="0.35">
      <c r="B100" s="9" t="s">
        <v>34</v>
      </c>
      <c r="C100" s="165" t="s">
        <v>50</v>
      </c>
      <c r="D100" s="164">
        <v>0.54</v>
      </c>
      <c r="E100" s="169" t="s">
        <v>104</v>
      </c>
      <c r="F100" s="154" t="s">
        <v>103</v>
      </c>
      <c r="G100" s="154" t="s">
        <v>7</v>
      </c>
    </row>
    <row r="101" spans="2:7" ht="28.5" x14ac:dyDescent="0.35">
      <c r="B101" s="170" t="s">
        <v>83</v>
      </c>
      <c r="C101" s="171"/>
      <c r="D101" s="172">
        <v>419840.41866718099</v>
      </c>
      <c r="E101" s="154" t="s">
        <v>79</v>
      </c>
      <c r="F101" s="154" t="s">
        <v>103</v>
      </c>
      <c r="G101" s="154" t="s">
        <v>7</v>
      </c>
    </row>
    <row r="102" spans="2:7" ht="56.5" x14ac:dyDescent="0.35">
      <c r="B102" s="156" t="s">
        <v>84</v>
      </c>
      <c r="C102" s="72" t="s">
        <v>33</v>
      </c>
      <c r="D102" s="157">
        <v>643888.74</v>
      </c>
      <c r="E102" s="154" t="s">
        <v>79</v>
      </c>
      <c r="F102" s="154" t="s">
        <v>103</v>
      </c>
      <c r="G102" s="154" t="s">
        <v>7</v>
      </c>
    </row>
    <row r="103" spans="2:7" x14ac:dyDescent="0.35">
      <c r="B103" s="156" t="s">
        <v>85</v>
      </c>
      <c r="C103" s="72" t="s">
        <v>8</v>
      </c>
      <c r="D103" s="157">
        <v>1240654.1470000001</v>
      </c>
      <c r="E103" s="154" t="s">
        <v>79</v>
      </c>
      <c r="F103" s="154" t="s">
        <v>103</v>
      </c>
      <c r="G103" s="154" t="s">
        <v>7</v>
      </c>
    </row>
    <row r="104" spans="2:7" ht="56.5" x14ac:dyDescent="0.35">
      <c r="B104" s="156" t="s">
        <v>86</v>
      </c>
      <c r="C104" s="72" t="s">
        <v>33</v>
      </c>
      <c r="D104" s="157">
        <v>1242095.3940000001</v>
      </c>
      <c r="E104" s="154" t="s">
        <v>79</v>
      </c>
      <c r="F104" s="154" t="s">
        <v>103</v>
      </c>
      <c r="G104" s="154" t="s">
        <v>7</v>
      </c>
    </row>
    <row r="105" spans="2:7" x14ac:dyDescent="0.35">
      <c r="B105" s="156" t="s">
        <v>87</v>
      </c>
      <c r="C105" s="72" t="s">
        <v>8</v>
      </c>
      <c r="D105" s="157">
        <v>1448687.1859999937</v>
      </c>
      <c r="E105" s="154" t="s">
        <v>79</v>
      </c>
      <c r="F105" s="154" t="s">
        <v>103</v>
      </c>
      <c r="G105" s="154" t="s">
        <v>7</v>
      </c>
    </row>
    <row r="106" spans="2:7" ht="28.5" x14ac:dyDescent="0.35">
      <c r="B106" s="170" t="s">
        <v>83</v>
      </c>
      <c r="C106" s="171"/>
      <c r="D106" s="172">
        <v>67793.247819744822</v>
      </c>
      <c r="E106" s="154" t="s">
        <v>80</v>
      </c>
      <c r="F106" s="154" t="s">
        <v>103</v>
      </c>
      <c r="G106" s="154" t="s">
        <v>7</v>
      </c>
    </row>
    <row r="107" spans="2:7" ht="56.5" x14ac:dyDescent="0.35">
      <c r="B107" s="156" t="s">
        <v>84</v>
      </c>
      <c r="C107" s="72" t="s">
        <v>33</v>
      </c>
      <c r="D107" s="157">
        <v>104079.85967741936</v>
      </c>
      <c r="E107" s="154" t="s">
        <v>80</v>
      </c>
      <c r="F107" s="154" t="s">
        <v>103</v>
      </c>
      <c r="G107" s="154" t="s">
        <v>7</v>
      </c>
    </row>
    <row r="108" spans="2:7" x14ac:dyDescent="0.35">
      <c r="B108" s="156" t="s">
        <v>85</v>
      </c>
      <c r="C108" s="72" t="s">
        <v>8</v>
      </c>
      <c r="D108" s="157">
        <v>303080.72599999997</v>
      </c>
      <c r="E108" s="154" t="s">
        <v>80</v>
      </c>
      <c r="F108" s="154" t="s">
        <v>103</v>
      </c>
      <c r="G108" s="154" t="s">
        <v>7</v>
      </c>
    </row>
    <row r="109" spans="2:7" ht="56.5" x14ac:dyDescent="0.35">
      <c r="B109" s="156" t="s">
        <v>86</v>
      </c>
      <c r="C109" s="72" t="s">
        <v>33</v>
      </c>
      <c r="D109" s="157">
        <v>458471.41409830458</v>
      </c>
      <c r="E109" s="154" t="s">
        <v>80</v>
      </c>
      <c r="F109" s="154" t="s">
        <v>103</v>
      </c>
      <c r="G109" s="154" t="s">
        <v>7</v>
      </c>
    </row>
    <row r="110" spans="2:7" x14ac:dyDescent="0.35">
      <c r="B110" s="156" t="s">
        <v>87</v>
      </c>
      <c r="C110" s="72" t="s">
        <v>8</v>
      </c>
      <c r="D110" s="157">
        <v>808467.66</v>
      </c>
      <c r="E110" s="154" t="s">
        <v>80</v>
      </c>
      <c r="F110" s="154" t="s">
        <v>103</v>
      </c>
      <c r="G110" s="154" t="s">
        <v>7</v>
      </c>
    </row>
    <row r="111" spans="2:7" ht="28.5" x14ac:dyDescent="0.35">
      <c r="B111" s="170" t="s">
        <v>83</v>
      </c>
      <c r="C111" s="171"/>
      <c r="D111" s="172">
        <v>271646.81972166518</v>
      </c>
      <c r="E111" s="154" t="s">
        <v>81</v>
      </c>
      <c r="F111" s="154" t="s">
        <v>103</v>
      </c>
      <c r="G111" s="154" t="s">
        <v>7</v>
      </c>
    </row>
    <row r="112" spans="2:7" ht="56.5" x14ac:dyDescent="0.35">
      <c r="B112" s="156" t="s">
        <v>84</v>
      </c>
      <c r="C112" s="72" t="s">
        <v>33</v>
      </c>
      <c r="D112" s="157">
        <v>261635.88</v>
      </c>
      <c r="E112" s="154" t="s">
        <v>81</v>
      </c>
      <c r="F112" s="154" t="s">
        <v>103</v>
      </c>
      <c r="G112" s="154" t="s">
        <v>7</v>
      </c>
    </row>
    <row r="113" spans="2:7" x14ac:dyDescent="0.35">
      <c r="B113" s="156" t="s">
        <v>85</v>
      </c>
      <c r="C113" s="72" t="s">
        <v>8</v>
      </c>
      <c r="D113" s="157">
        <v>231992.08900000001</v>
      </c>
      <c r="E113" s="154" t="s">
        <v>81</v>
      </c>
      <c r="F113" s="154" t="s">
        <v>103</v>
      </c>
      <c r="G113" s="154" t="s">
        <v>7</v>
      </c>
    </row>
    <row r="114" spans="2:7" ht="56.5" x14ac:dyDescent="0.35">
      <c r="B114" s="156" t="s">
        <v>86</v>
      </c>
      <c r="C114" s="72" t="s">
        <v>33</v>
      </c>
      <c r="D114" s="157">
        <v>651108.61800000002</v>
      </c>
      <c r="E114" s="154" t="s">
        <v>81</v>
      </c>
      <c r="F114" s="154" t="s">
        <v>103</v>
      </c>
      <c r="G114" s="154" t="s">
        <v>7</v>
      </c>
    </row>
    <row r="115" spans="2:7" x14ac:dyDescent="0.35">
      <c r="B115" s="156" t="s">
        <v>87</v>
      </c>
      <c r="C115" s="72" t="s">
        <v>8</v>
      </c>
      <c r="D115" s="157">
        <v>283249.48199999961</v>
      </c>
      <c r="E115" s="154" t="s">
        <v>81</v>
      </c>
      <c r="F115" s="154" t="s">
        <v>103</v>
      </c>
      <c r="G115" s="154" t="s">
        <v>7</v>
      </c>
    </row>
    <row r="116" spans="2:7" ht="28.5" x14ac:dyDescent="0.35">
      <c r="B116" s="170" t="s">
        <v>83</v>
      </c>
      <c r="C116" s="171"/>
      <c r="D116" s="163">
        <v>315266.97360902652</v>
      </c>
      <c r="E116" s="169" t="s">
        <v>104</v>
      </c>
      <c r="F116" s="154" t="s">
        <v>103</v>
      </c>
      <c r="G116" s="154" t="s">
        <v>7</v>
      </c>
    </row>
    <row r="117" spans="2:7" ht="56.5" x14ac:dyDescent="0.35">
      <c r="B117" s="156" t="s">
        <v>84</v>
      </c>
      <c r="C117" s="72" t="s">
        <v>33</v>
      </c>
      <c r="D117" s="161">
        <v>443388.66000000003</v>
      </c>
      <c r="E117" s="169" t="s">
        <v>104</v>
      </c>
      <c r="F117" s="154" t="s">
        <v>103</v>
      </c>
      <c r="G117" s="154" t="s">
        <v>7</v>
      </c>
    </row>
    <row r="118" spans="2:7" x14ac:dyDescent="0.35">
      <c r="B118" s="156" t="s">
        <v>85</v>
      </c>
      <c r="C118" s="72" t="s">
        <v>8</v>
      </c>
      <c r="D118" s="161">
        <v>615968.96299999987</v>
      </c>
      <c r="E118" s="169" t="s">
        <v>104</v>
      </c>
      <c r="F118" s="154" t="s">
        <v>103</v>
      </c>
      <c r="G118" s="154" t="s">
        <v>7</v>
      </c>
    </row>
    <row r="119" spans="2:7" ht="56.5" x14ac:dyDescent="0.35">
      <c r="B119" s="156" t="s">
        <v>86</v>
      </c>
      <c r="C119" s="72" t="s">
        <v>33</v>
      </c>
      <c r="D119" s="161">
        <v>754307.53200000001</v>
      </c>
      <c r="E119" s="169" t="s">
        <v>104</v>
      </c>
      <c r="F119" s="154" t="s">
        <v>103</v>
      </c>
      <c r="G119" s="154" t="s">
        <v>7</v>
      </c>
    </row>
    <row r="120" spans="2:7" x14ac:dyDescent="0.35">
      <c r="B120" s="156" t="s">
        <v>87</v>
      </c>
      <c r="C120" s="72" t="s">
        <v>8</v>
      </c>
      <c r="D120" s="161">
        <v>612438.64500000072</v>
      </c>
      <c r="E120" s="169" t="s">
        <v>104</v>
      </c>
      <c r="F120" s="154" t="s">
        <v>103</v>
      </c>
      <c r="G120" s="154" t="s">
        <v>7</v>
      </c>
    </row>
    <row r="121" spans="2:7" ht="42" x14ac:dyDescent="0.35">
      <c r="B121" s="158" t="s">
        <v>78</v>
      </c>
      <c r="C121" s="159"/>
      <c r="D121" s="160">
        <v>-725413.93276</v>
      </c>
      <c r="E121" s="154" t="s">
        <v>79</v>
      </c>
      <c r="F121" s="154" t="s">
        <v>103</v>
      </c>
      <c r="G121" s="154" t="s">
        <v>88</v>
      </c>
    </row>
    <row r="122" spans="2:7" x14ac:dyDescent="0.35">
      <c r="B122" s="2" t="s">
        <v>13</v>
      </c>
      <c r="C122" s="152" t="s">
        <v>6</v>
      </c>
      <c r="D122" s="153">
        <v>405</v>
      </c>
      <c r="E122" s="154" t="s">
        <v>79</v>
      </c>
      <c r="F122" s="154" t="s">
        <v>103</v>
      </c>
      <c r="G122" s="154" t="s">
        <v>88</v>
      </c>
    </row>
    <row r="123" spans="2:7" x14ac:dyDescent="0.35">
      <c r="B123" s="4" t="s">
        <v>38</v>
      </c>
      <c r="C123" s="152" t="s">
        <v>6</v>
      </c>
      <c r="D123" s="153">
        <v>101890</v>
      </c>
      <c r="E123" s="154" t="s">
        <v>79</v>
      </c>
      <c r="F123" s="154" t="s">
        <v>103</v>
      </c>
      <c r="G123" s="154" t="s">
        <v>88</v>
      </c>
    </row>
    <row r="124" spans="2:7" x14ac:dyDescent="0.35">
      <c r="B124" s="4" t="s">
        <v>39</v>
      </c>
      <c r="C124" s="152" t="s">
        <v>6</v>
      </c>
      <c r="D124" s="153">
        <v>87245</v>
      </c>
      <c r="E124" s="154" t="s">
        <v>79</v>
      </c>
      <c r="F124" s="154" t="s">
        <v>103</v>
      </c>
      <c r="G124" s="154" t="s">
        <v>88</v>
      </c>
    </row>
    <row r="125" spans="2:7" x14ac:dyDescent="0.35">
      <c r="B125" s="5" t="s">
        <v>40</v>
      </c>
      <c r="C125" s="152" t="s">
        <v>6</v>
      </c>
      <c r="D125" s="153">
        <v>191</v>
      </c>
      <c r="E125" s="154" t="s">
        <v>79</v>
      </c>
      <c r="F125" s="154" t="s">
        <v>103</v>
      </c>
      <c r="G125" s="154" t="s">
        <v>88</v>
      </c>
    </row>
    <row r="126" spans="2:7" x14ac:dyDescent="0.35">
      <c r="B126" s="5" t="s">
        <v>41</v>
      </c>
      <c r="C126" s="152" t="s">
        <v>6</v>
      </c>
      <c r="D126" s="153">
        <v>14836</v>
      </c>
      <c r="E126" s="154" t="s">
        <v>79</v>
      </c>
      <c r="F126" s="154" t="s">
        <v>103</v>
      </c>
      <c r="G126" s="154" t="s">
        <v>88</v>
      </c>
    </row>
    <row r="127" spans="2:7" x14ac:dyDescent="0.35">
      <c r="B127" s="4" t="s">
        <v>42</v>
      </c>
      <c r="C127" s="155" t="s">
        <v>8</v>
      </c>
      <c r="D127" s="153">
        <v>1784000</v>
      </c>
      <c r="E127" s="154" t="s">
        <v>79</v>
      </c>
      <c r="F127" s="154" t="s">
        <v>103</v>
      </c>
      <c r="G127" s="154" t="s">
        <v>88</v>
      </c>
    </row>
    <row r="128" spans="2:7" x14ac:dyDescent="0.35">
      <c r="B128" s="4" t="s">
        <v>43</v>
      </c>
      <c r="C128" s="155" t="s">
        <v>8</v>
      </c>
      <c r="D128" s="153">
        <v>1574342.794</v>
      </c>
      <c r="E128" s="154" t="s">
        <v>79</v>
      </c>
      <c r="F128" s="154" t="s">
        <v>103</v>
      </c>
      <c r="G128" s="154" t="s">
        <v>88</v>
      </c>
    </row>
    <row r="129" spans="2:7" x14ac:dyDescent="0.35">
      <c r="B129" s="6" t="s">
        <v>44</v>
      </c>
      <c r="C129" s="155" t="s">
        <v>8</v>
      </c>
      <c r="D129" s="153">
        <v>2923.7939999999999</v>
      </c>
      <c r="E129" s="154" t="s">
        <v>79</v>
      </c>
      <c r="F129" s="154" t="s">
        <v>103</v>
      </c>
      <c r="G129" s="154" t="s">
        <v>88</v>
      </c>
    </row>
    <row r="130" spans="2:7" x14ac:dyDescent="0.35">
      <c r="B130" s="6" t="s">
        <v>45</v>
      </c>
      <c r="C130" s="155" t="s">
        <v>8</v>
      </c>
      <c r="D130" s="153">
        <v>212581</v>
      </c>
      <c r="E130" s="154" t="s">
        <v>79</v>
      </c>
      <c r="F130" s="154" t="s">
        <v>103</v>
      </c>
      <c r="G130" s="154" t="s">
        <v>88</v>
      </c>
    </row>
    <row r="131" spans="2:7" x14ac:dyDescent="0.35">
      <c r="B131" s="4" t="s">
        <v>46</v>
      </c>
      <c r="C131" s="3" t="s">
        <v>9</v>
      </c>
      <c r="D131" s="153">
        <v>3.46</v>
      </c>
      <c r="E131" s="154" t="s">
        <v>79</v>
      </c>
      <c r="F131" s="154" t="s">
        <v>103</v>
      </c>
      <c r="G131" s="154" t="s">
        <v>88</v>
      </c>
    </row>
    <row r="132" spans="2:7" ht="42" x14ac:dyDescent="0.35">
      <c r="B132" s="158" t="s">
        <v>78</v>
      </c>
      <c r="C132" s="159"/>
      <c r="D132" s="250">
        <v>-50702.999653138686</v>
      </c>
      <c r="E132" s="154" t="s">
        <v>80</v>
      </c>
      <c r="F132" s="154" t="s">
        <v>103</v>
      </c>
      <c r="G132" s="154" t="s">
        <v>88</v>
      </c>
    </row>
    <row r="133" spans="2:7" x14ac:dyDescent="0.35">
      <c r="B133" s="2" t="s">
        <v>13</v>
      </c>
      <c r="C133" s="152" t="s">
        <v>6</v>
      </c>
      <c r="D133" s="251">
        <v>131</v>
      </c>
      <c r="E133" s="154" t="s">
        <v>80</v>
      </c>
      <c r="F133" s="154" t="s">
        <v>103</v>
      </c>
      <c r="G133" s="154" t="s">
        <v>88</v>
      </c>
    </row>
    <row r="134" spans="2:7" x14ac:dyDescent="0.35">
      <c r="B134" s="4" t="s">
        <v>38</v>
      </c>
      <c r="C134" s="152" t="s">
        <v>6</v>
      </c>
      <c r="D134" s="251">
        <v>32792</v>
      </c>
      <c r="E134" s="154" t="s">
        <v>80</v>
      </c>
      <c r="F134" s="154" t="s">
        <v>103</v>
      </c>
      <c r="G134" s="154" t="s">
        <v>88</v>
      </c>
    </row>
    <row r="135" spans="2:7" x14ac:dyDescent="0.35">
      <c r="B135" s="4" t="s">
        <v>39</v>
      </c>
      <c r="C135" s="152" t="s">
        <v>6</v>
      </c>
      <c r="D135" s="251">
        <v>23175</v>
      </c>
      <c r="E135" s="154" t="s">
        <v>80</v>
      </c>
      <c r="F135" s="154" t="s">
        <v>103</v>
      </c>
      <c r="G135" s="154" t="s">
        <v>88</v>
      </c>
    </row>
    <row r="136" spans="2:7" x14ac:dyDescent="0.35">
      <c r="B136" s="5" t="s">
        <v>40</v>
      </c>
      <c r="C136" s="152" t="s">
        <v>6</v>
      </c>
      <c r="D136" s="251"/>
      <c r="E136" s="154" t="s">
        <v>80</v>
      </c>
      <c r="F136" s="154" t="s">
        <v>103</v>
      </c>
      <c r="G136" s="154" t="s">
        <v>88</v>
      </c>
    </row>
    <row r="137" spans="2:7" x14ac:dyDescent="0.35">
      <c r="B137" s="5" t="s">
        <v>41</v>
      </c>
      <c r="C137" s="152" t="s">
        <v>6</v>
      </c>
      <c r="D137" s="251"/>
      <c r="E137" s="154" t="s">
        <v>80</v>
      </c>
      <c r="F137" s="154" t="s">
        <v>103</v>
      </c>
      <c r="G137" s="154" t="s">
        <v>88</v>
      </c>
    </row>
    <row r="138" spans="2:7" x14ac:dyDescent="0.35">
      <c r="B138" s="4" t="s">
        <v>42</v>
      </c>
      <c r="C138" s="155" t="s">
        <v>8</v>
      </c>
      <c r="D138" s="251">
        <v>407672.68109374994</v>
      </c>
      <c r="E138" s="154" t="s">
        <v>80</v>
      </c>
      <c r="F138" s="154" t="s">
        <v>103</v>
      </c>
      <c r="G138" s="154" t="s">
        <v>88</v>
      </c>
    </row>
    <row r="139" spans="2:7" x14ac:dyDescent="0.35">
      <c r="B139" s="4" t="s">
        <v>43</v>
      </c>
      <c r="C139" s="155" t="s">
        <v>8</v>
      </c>
      <c r="D139" s="251">
        <v>362024.55009375</v>
      </c>
      <c r="E139" s="154" t="s">
        <v>80</v>
      </c>
      <c r="F139" s="154" t="s">
        <v>103</v>
      </c>
      <c r="G139" s="154" t="s">
        <v>88</v>
      </c>
    </row>
    <row r="140" spans="2:7" x14ac:dyDescent="0.35">
      <c r="B140" s="6" t="s">
        <v>44</v>
      </c>
      <c r="C140" s="155" t="s">
        <v>8</v>
      </c>
      <c r="D140" s="251"/>
      <c r="E140" s="154" t="s">
        <v>80</v>
      </c>
      <c r="F140" s="154" t="s">
        <v>103</v>
      </c>
      <c r="G140" s="154" t="s">
        <v>88</v>
      </c>
    </row>
    <row r="141" spans="2:7" x14ac:dyDescent="0.35">
      <c r="B141" s="6" t="s">
        <v>45</v>
      </c>
      <c r="C141" s="155" t="s">
        <v>8</v>
      </c>
      <c r="D141" s="251">
        <v>45564</v>
      </c>
      <c r="E141" s="154" t="s">
        <v>80</v>
      </c>
      <c r="F141" s="154" t="s">
        <v>103</v>
      </c>
      <c r="G141" s="154" t="s">
        <v>88</v>
      </c>
    </row>
    <row r="142" spans="2:7" x14ac:dyDescent="0.35">
      <c r="B142" s="4" t="s">
        <v>46</v>
      </c>
      <c r="C142" s="3" t="s">
        <v>9</v>
      </c>
      <c r="D142" s="251">
        <v>1.1107355009373496</v>
      </c>
      <c r="E142" s="154" t="s">
        <v>80</v>
      </c>
      <c r="F142" s="154" t="s">
        <v>103</v>
      </c>
      <c r="G142" s="154" t="s">
        <v>88</v>
      </c>
    </row>
    <row r="143" spans="2:7" ht="42" x14ac:dyDescent="0.35">
      <c r="B143" s="158" t="s">
        <v>78</v>
      </c>
      <c r="C143" s="159"/>
      <c r="D143" s="160">
        <v>-579665.25</v>
      </c>
      <c r="E143" s="154" t="s">
        <v>81</v>
      </c>
      <c r="F143" s="154" t="s">
        <v>103</v>
      </c>
      <c r="G143" s="154" t="s">
        <v>88</v>
      </c>
    </row>
    <row r="144" spans="2:7" x14ac:dyDescent="0.35">
      <c r="B144" s="2" t="s">
        <v>13</v>
      </c>
      <c r="C144" s="152" t="s">
        <v>6</v>
      </c>
      <c r="D144" s="153">
        <v>148</v>
      </c>
      <c r="E144" s="154" t="s">
        <v>81</v>
      </c>
      <c r="F144" s="154" t="s">
        <v>103</v>
      </c>
      <c r="G144" s="154" t="s">
        <v>88</v>
      </c>
    </row>
    <row r="145" spans="2:7" x14ac:dyDescent="0.35">
      <c r="B145" s="4" t="s">
        <v>38</v>
      </c>
      <c r="C145" s="152" t="s">
        <v>6</v>
      </c>
      <c r="D145" s="153">
        <v>25300</v>
      </c>
      <c r="E145" s="154" t="s">
        <v>81</v>
      </c>
      <c r="F145" s="154" t="s">
        <v>103</v>
      </c>
      <c r="G145" s="154" t="s">
        <v>88</v>
      </c>
    </row>
    <row r="146" spans="2:7" x14ac:dyDescent="0.35">
      <c r="B146" s="4" t="s">
        <v>39</v>
      </c>
      <c r="C146" s="152" t="s">
        <v>6</v>
      </c>
      <c r="D146" s="153">
        <v>21644.5</v>
      </c>
      <c r="E146" s="154" t="s">
        <v>81</v>
      </c>
      <c r="F146" s="154" t="s">
        <v>103</v>
      </c>
      <c r="G146" s="154" t="s">
        <v>88</v>
      </c>
    </row>
    <row r="147" spans="2:7" x14ac:dyDescent="0.35">
      <c r="B147" s="5" t="s">
        <v>40</v>
      </c>
      <c r="C147" s="152" t="s">
        <v>6</v>
      </c>
      <c r="D147" s="153">
        <v>0</v>
      </c>
      <c r="E147" s="154" t="s">
        <v>81</v>
      </c>
      <c r="F147" s="154" t="s">
        <v>103</v>
      </c>
      <c r="G147" s="154" t="s">
        <v>88</v>
      </c>
    </row>
    <row r="148" spans="2:7" x14ac:dyDescent="0.35">
      <c r="B148" s="5" t="s">
        <v>41</v>
      </c>
      <c r="C148" s="152" t="s">
        <v>6</v>
      </c>
      <c r="D148" s="153">
        <v>3655.5</v>
      </c>
      <c r="E148" s="154" t="s">
        <v>81</v>
      </c>
      <c r="F148" s="154" t="s">
        <v>103</v>
      </c>
      <c r="G148" s="154" t="s">
        <v>88</v>
      </c>
    </row>
    <row r="149" spans="2:7" x14ac:dyDescent="0.35">
      <c r="B149" s="4" t="s">
        <v>42</v>
      </c>
      <c r="C149" s="155" t="s">
        <v>8</v>
      </c>
      <c r="D149" s="153">
        <v>346000</v>
      </c>
      <c r="E149" s="154" t="s">
        <v>81</v>
      </c>
      <c r="F149" s="154" t="s">
        <v>103</v>
      </c>
      <c r="G149" s="154" t="s">
        <v>88</v>
      </c>
    </row>
    <row r="150" spans="2:7" x14ac:dyDescent="0.35">
      <c r="B150" s="4" t="s">
        <v>43</v>
      </c>
      <c r="C150" s="155" t="s">
        <v>8</v>
      </c>
      <c r="D150" s="153">
        <v>291775</v>
      </c>
      <c r="E150" s="154" t="s">
        <v>81</v>
      </c>
      <c r="F150" s="154" t="s">
        <v>103</v>
      </c>
      <c r="G150" s="154" t="s">
        <v>88</v>
      </c>
    </row>
    <row r="151" spans="2:7" x14ac:dyDescent="0.35">
      <c r="B151" s="6" t="s">
        <v>44</v>
      </c>
      <c r="C151" s="155" t="s">
        <v>8</v>
      </c>
      <c r="D151" s="153">
        <v>0</v>
      </c>
      <c r="E151" s="154" t="s">
        <v>81</v>
      </c>
      <c r="F151" s="154" t="s">
        <v>103</v>
      </c>
      <c r="G151" s="154" t="s">
        <v>88</v>
      </c>
    </row>
    <row r="152" spans="2:7" x14ac:dyDescent="0.35">
      <c r="B152" s="6" t="s">
        <v>45</v>
      </c>
      <c r="C152" s="155" t="s">
        <v>8</v>
      </c>
      <c r="D152" s="153">
        <v>54225</v>
      </c>
      <c r="E152" s="154" t="s">
        <v>81</v>
      </c>
      <c r="F152" s="154" t="s">
        <v>103</v>
      </c>
      <c r="G152" s="154" t="s">
        <v>88</v>
      </c>
    </row>
    <row r="153" spans="2:7" x14ac:dyDescent="0.35">
      <c r="B153" s="4" t="s">
        <v>46</v>
      </c>
      <c r="C153" s="3" t="s">
        <v>9</v>
      </c>
      <c r="D153" s="153">
        <v>10.69</v>
      </c>
      <c r="E153" s="154" t="s">
        <v>81</v>
      </c>
      <c r="F153" s="154" t="s">
        <v>103</v>
      </c>
      <c r="G153" s="154" t="s">
        <v>88</v>
      </c>
    </row>
    <row r="154" spans="2:7" ht="42" x14ac:dyDescent="0.35">
      <c r="B154" s="158" t="s">
        <v>78</v>
      </c>
      <c r="C154" s="159"/>
      <c r="D154" s="160">
        <v>-321467.79090999975</v>
      </c>
      <c r="E154" s="154" t="s">
        <v>104</v>
      </c>
      <c r="F154" s="154" t="s">
        <v>103</v>
      </c>
      <c r="G154" s="154" t="s">
        <v>88</v>
      </c>
    </row>
    <row r="155" spans="2:7" x14ac:dyDescent="0.35">
      <c r="B155" s="2" t="s">
        <v>13</v>
      </c>
      <c r="C155" s="152" t="s">
        <v>6</v>
      </c>
      <c r="D155" s="153">
        <v>278</v>
      </c>
      <c r="E155" s="154" t="s">
        <v>104</v>
      </c>
      <c r="F155" s="154" t="s">
        <v>103</v>
      </c>
      <c r="G155" s="154" t="s">
        <v>88</v>
      </c>
    </row>
    <row r="156" spans="2:7" x14ac:dyDescent="0.35">
      <c r="B156" s="4" t="s">
        <v>38</v>
      </c>
      <c r="C156" s="152" t="s">
        <v>6</v>
      </c>
      <c r="D156" s="153">
        <v>76710</v>
      </c>
      <c r="E156" s="154" t="s">
        <v>104</v>
      </c>
      <c r="F156" s="154" t="s">
        <v>103</v>
      </c>
      <c r="G156" s="154" t="s">
        <v>88</v>
      </c>
    </row>
    <row r="157" spans="2:7" x14ac:dyDescent="0.35">
      <c r="B157" s="4" t="s">
        <v>39</v>
      </c>
      <c r="C157" s="152" t="s">
        <v>6</v>
      </c>
      <c r="D157" s="153">
        <v>68864.5</v>
      </c>
      <c r="E157" s="154" t="s">
        <v>104</v>
      </c>
      <c r="F157" s="154" t="s">
        <v>103</v>
      </c>
      <c r="G157" s="154" t="s">
        <v>88</v>
      </c>
    </row>
    <row r="158" spans="2:7" x14ac:dyDescent="0.35">
      <c r="B158" s="5" t="s">
        <v>40</v>
      </c>
      <c r="C158" s="152" t="s">
        <v>6</v>
      </c>
      <c r="D158" s="153">
        <v>41</v>
      </c>
      <c r="E158" s="154" t="s">
        <v>104</v>
      </c>
      <c r="F158" s="154" t="s">
        <v>103</v>
      </c>
      <c r="G158" s="154" t="s">
        <v>88</v>
      </c>
    </row>
    <row r="159" spans="2:7" x14ac:dyDescent="0.35">
      <c r="B159" s="5" t="s">
        <v>41</v>
      </c>
      <c r="C159" s="152" t="s">
        <v>6</v>
      </c>
      <c r="D159" s="153">
        <v>7886.5</v>
      </c>
      <c r="E159" s="154" t="s">
        <v>104</v>
      </c>
      <c r="F159" s="154" t="s">
        <v>103</v>
      </c>
      <c r="G159" s="154" t="s">
        <v>88</v>
      </c>
    </row>
    <row r="160" spans="2:7" x14ac:dyDescent="0.35">
      <c r="B160" s="4" t="s">
        <v>42</v>
      </c>
      <c r="C160" s="155" t="s">
        <v>8</v>
      </c>
      <c r="D160" s="153">
        <v>855000</v>
      </c>
      <c r="E160" s="154" t="s">
        <v>104</v>
      </c>
      <c r="F160" s="154" t="s">
        <v>103</v>
      </c>
      <c r="G160" s="154" t="s">
        <v>88</v>
      </c>
    </row>
    <row r="161" spans="2:7" x14ac:dyDescent="0.35">
      <c r="B161" s="4" t="s">
        <v>43</v>
      </c>
      <c r="C161" s="155" t="s">
        <v>8</v>
      </c>
      <c r="D161" s="153">
        <v>786456.76100000006</v>
      </c>
      <c r="E161" s="154" t="s">
        <v>104</v>
      </c>
      <c r="F161" s="154" t="s">
        <v>103</v>
      </c>
      <c r="G161" s="154" t="s">
        <v>88</v>
      </c>
    </row>
    <row r="162" spans="2:7" x14ac:dyDescent="0.35">
      <c r="B162" s="6" t="s">
        <v>44</v>
      </c>
      <c r="C162" s="155" t="s">
        <v>8</v>
      </c>
      <c r="D162" s="153">
        <v>356.76100000000002</v>
      </c>
      <c r="E162" s="154" t="s">
        <v>104</v>
      </c>
      <c r="F162" s="154" t="s">
        <v>103</v>
      </c>
      <c r="G162" s="154" t="s">
        <v>88</v>
      </c>
    </row>
    <row r="163" spans="2:7" x14ac:dyDescent="0.35">
      <c r="B163" s="6" t="s">
        <v>45</v>
      </c>
      <c r="C163" s="155" t="s">
        <v>8</v>
      </c>
      <c r="D163" s="153">
        <v>68900</v>
      </c>
      <c r="E163" s="154" t="s">
        <v>104</v>
      </c>
      <c r="F163" s="154" t="s">
        <v>103</v>
      </c>
      <c r="G163" s="154" t="s">
        <v>88</v>
      </c>
    </row>
    <row r="164" spans="2:7" x14ac:dyDescent="0.35">
      <c r="B164" s="4" t="s">
        <v>46</v>
      </c>
      <c r="C164" s="3" t="s">
        <v>9</v>
      </c>
      <c r="D164" s="153">
        <v>4.6900000000000004</v>
      </c>
      <c r="E164" s="154" t="s">
        <v>104</v>
      </c>
      <c r="F164" s="154" t="s">
        <v>103</v>
      </c>
      <c r="G164" s="154" t="s">
        <v>88</v>
      </c>
    </row>
    <row r="165" spans="2:7" ht="56.5" x14ac:dyDescent="0.35">
      <c r="B165" s="16" t="s">
        <v>82</v>
      </c>
      <c r="C165" s="162"/>
      <c r="D165" s="167">
        <v>7199.7942766698998</v>
      </c>
      <c r="E165" s="154" t="s">
        <v>79</v>
      </c>
      <c r="F165" s="154" t="s">
        <v>103</v>
      </c>
      <c r="G165" s="154" t="s">
        <v>88</v>
      </c>
    </row>
    <row r="166" spans="2:7" ht="28.5" x14ac:dyDescent="0.35">
      <c r="B166" s="7" t="s">
        <v>48</v>
      </c>
      <c r="C166" s="165" t="s">
        <v>30</v>
      </c>
      <c r="D166" s="166"/>
      <c r="E166" s="154" t="s">
        <v>79</v>
      </c>
      <c r="F166" s="154" t="s">
        <v>103</v>
      </c>
      <c r="G166" s="154" t="s">
        <v>88</v>
      </c>
    </row>
    <row r="167" spans="2:7" ht="28" x14ac:dyDescent="0.35">
      <c r="B167" s="8" t="s">
        <v>0</v>
      </c>
      <c r="C167" s="165" t="s">
        <v>30</v>
      </c>
      <c r="D167" s="166">
        <v>2397.9746</v>
      </c>
      <c r="E167" s="154" t="s">
        <v>79</v>
      </c>
      <c r="F167" s="154" t="s">
        <v>103</v>
      </c>
      <c r="G167" s="154" t="s">
        <v>88</v>
      </c>
    </row>
    <row r="168" spans="2:7" ht="28" x14ac:dyDescent="0.35">
      <c r="B168" s="8" t="s">
        <v>14</v>
      </c>
      <c r="C168" s="165" t="s">
        <v>30</v>
      </c>
      <c r="D168" s="166">
        <v>2880.1188093700002</v>
      </c>
      <c r="E168" s="154" t="s">
        <v>79</v>
      </c>
      <c r="F168" s="154" t="s">
        <v>103</v>
      </c>
      <c r="G168" s="154" t="s">
        <v>88</v>
      </c>
    </row>
    <row r="169" spans="2:7" ht="28" x14ac:dyDescent="0.35">
      <c r="B169" s="9" t="s">
        <v>20</v>
      </c>
      <c r="C169" s="165" t="s">
        <v>30</v>
      </c>
      <c r="D169" s="166">
        <v>19.035399999999999</v>
      </c>
      <c r="E169" s="154" t="s">
        <v>79</v>
      </c>
      <c r="F169" s="154" t="s">
        <v>103</v>
      </c>
      <c r="G169" s="154" t="s">
        <v>88</v>
      </c>
    </row>
    <row r="170" spans="2:7" ht="28" x14ac:dyDescent="0.35">
      <c r="B170" s="8" t="s">
        <v>12</v>
      </c>
      <c r="C170" s="165" t="s">
        <v>30</v>
      </c>
      <c r="D170" s="166">
        <v>20.765500000000003</v>
      </c>
      <c r="E170" s="154" t="s">
        <v>79</v>
      </c>
      <c r="F170" s="154" t="s">
        <v>103</v>
      </c>
      <c r="G170" s="154" t="s">
        <v>88</v>
      </c>
    </row>
    <row r="171" spans="2:7" ht="28" x14ac:dyDescent="0.35">
      <c r="B171" s="9" t="s">
        <v>26</v>
      </c>
      <c r="C171" s="165" t="s">
        <v>30</v>
      </c>
      <c r="D171" s="166"/>
      <c r="E171" s="154" t="s">
        <v>79</v>
      </c>
      <c r="F171" s="154" t="s">
        <v>103</v>
      </c>
      <c r="G171" s="154" t="s">
        <v>88</v>
      </c>
    </row>
    <row r="172" spans="2:7" ht="28" x14ac:dyDescent="0.35">
      <c r="B172" s="8" t="s">
        <v>15</v>
      </c>
      <c r="C172" s="165" t="s">
        <v>30</v>
      </c>
      <c r="D172" s="166">
        <v>764</v>
      </c>
      <c r="E172" s="154" t="s">
        <v>79</v>
      </c>
      <c r="F172" s="154" t="s">
        <v>103</v>
      </c>
      <c r="G172" s="154" t="s">
        <v>88</v>
      </c>
    </row>
    <row r="173" spans="2:7" ht="28.5" x14ac:dyDescent="0.35">
      <c r="B173" s="7" t="s">
        <v>49</v>
      </c>
      <c r="C173" s="165" t="s">
        <v>50</v>
      </c>
      <c r="D173" s="166"/>
      <c r="E173" s="154" t="s">
        <v>79</v>
      </c>
      <c r="F173" s="154" t="s">
        <v>103</v>
      </c>
      <c r="G173" s="154" t="s">
        <v>88</v>
      </c>
    </row>
    <row r="174" spans="2:7" x14ac:dyDescent="0.35">
      <c r="B174" s="8" t="s">
        <v>0</v>
      </c>
      <c r="C174" s="165" t="s">
        <v>50</v>
      </c>
      <c r="D174" s="166">
        <v>1.3662667577880099</v>
      </c>
      <c r="E174" s="154" t="s">
        <v>79</v>
      </c>
      <c r="F174" s="154" t="s">
        <v>103</v>
      </c>
      <c r="G174" s="154" t="s">
        <v>88</v>
      </c>
    </row>
    <row r="175" spans="2:7" x14ac:dyDescent="0.35">
      <c r="B175" s="8" t="s">
        <v>14</v>
      </c>
      <c r="C175" s="165" t="s">
        <v>50</v>
      </c>
      <c r="D175" s="166">
        <v>1.0152440538762022</v>
      </c>
      <c r="E175" s="154" t="s">
        <v>79</v>
      </c>
      <c r="F175" s="154" t="s">
        <v>103</v>
      </c>
      <c r="G175" s="154" t="s">
        <v>88</v>
      </c>
    </row>
    <row r="176" spans="2:7" x14ac:dyDescent="0.35">
      <c r="B176" s="9" t="s">
        <v>20</v>
      </c>
      <c r="C176" s="165" t="s">
        <v>50</v>
      </c>
      <c r="D176" s="166">
        <v>2.56</v>
      </c>
      <c r="E176" s="154" t="s">
        <v>79</v>
      </c>
      <c r="F176" s="154" t="s">
        <v>103</v>
      </c>
      <c r="G176" s="154" t="s">
        <v>88</v>
      </c>
    </row>
    <row r="177" spans="2:7" ht="28.5" x14ac:dyDescent="0.35">
      <c r="B177" s="9" t="s">
        <v>25</v>
      </c>
      <c r="C177" s="165" t="s">
        <v>50</v>
      </c>
      <c r="D177" s="166">
        <v>19.295811562447327</v>
      </c>
      <c r="E177" s="154" t="s">
        <v>79</v>
      </c>
      <c r="F177" s="154" t="s">
        <v>103</v>
      </c>
      <c r="G177" s="154" t="s">
        <v>88</v>
      </c>
    </row>
    <row r="178" spans="2:7" ht="28.5" x14ac:dyDescent="0.35">
      <c r="B178" s="9" t="s">
        <v>27</v>
      </c>
      <c r="C178" s="165" t="s">
        <v>50</v>
      </c>
      <c r="D178" s="166"/>
      <c r="E178" s="154" t="s">
        <v>79</v>
      </c>
      <c r="F178" s="154" t="s">
        <v>103</v>
      </c>
      <c r="G178" s="154" t="s">
        <v>88</v>
      </c>
    </row>
    <row r="179" spans="2:7" x14ac:dyDescent="0.35">
      <c r="B179" s="8" t="s">
        <v>15</v>
      </c>
      <c r="C179" s="165" t="s">
        <v>50</v>
      </c>
      <c r="D179" s="181">
        <v>0.72000000000000008</v>
      </c>
      <c r="E179" s="154" t="s">
        <v>79</v>
      </c>
      <c r="F179" s="154" t="s">
        <v>103</v>
      </c>
      <c r="G179" s="154" t="s">
        <v>88</v>
      </c>
    </row>
    <row r="180" spans="2:7" ht="56.5" x14ac:dyDescent="0.35">
      <c r="B180" s="16" t="s">
        <v>82</v>
      </c>
      <c r="C180" s="162"/>
      <c r="D180" s="168">
        <v>1581.5490530685001</v>
      </c>
      <c r="E180" s="169" t="s">
        <v>81</v>
      </c>
      <c r="F180" s="154" t="s">
        <v>103</v>
      </c>
      <c r="G180" s="154" t="s">
        <v>88</v>
      </c>
    </row>
    <row r="181" spans="2:7" ht="28.5" x14ac:dyDescent="0.35">
      <c r="B181" s="7" t="s">
        <v>48</v>
      </c>
      <c r="C181" s="165" t="s">
        <v>30</v>
      </c>
      <c r="D181" s="164"/>
      <c r="E181" s="169" t="s">
        <v>81</v>
      </c>
      <c r="F181" s="154" t="s">
        <v>103</v>
      </c>
      <c r="G181" s="154" t="s">
        <v>88</v>
      </c>
    </row>
    <row r="182" spans="2:7" ht="28" x14ac:dyDescent="0.35">
      <c r="B182" s="8" t="s">
        <v>0</v>
      </c>
      <c r="C182" s="165" t="s">
        <v>30</v>
      </c>
      <c r="D182" s="164">
        <v>657.82399999999996</v>
      </c>
      <c r="E182" s="169" t="s">
        <v>81</v>
      </c>
      <c r="F182" s="154" t="s">
        <v>103</v>
      </c>
      <c r="G182" s="154" t="s">
        <v>88</v>
      </c>
    </row>
    <row r="183" spans="2:7" ht="28" x14ac:dyDescent="0.35">
      <c r="B183" s="8" t="s">
        <v>14</v>
      </c>
      <c r="C183" s="165" t="s">
        <v>30</v>
      </c>
      <c r="D183" s="164">
        <v>1021.43086655</v>
      </c>
      <c r="E183" s="169" t="s">
        <v>81</v>
      </c>
      <c r="F183" s="154" t="s">
        <v>103</v>
      </c>
      <c r="G183" s="154" t="s">
        <v>88</v>
      </c>
    </row>
    <row r="184" spans="2:7" ht="28" x14ac:dyDescent="0.35">
      <c r="B184" s="9" t="s">
        <v>20</v>
      </c>
      <c r="C184" s="165" t="s">
        <v>30</v>
      </c>
      <c r="D184" s="164">
        <v>7.4509999999999996</v>
      </c>
      <c r="E184" s="169" t="s">
        <v>81</v>
      </c>
      <c r="F184" s="154" t="s">
        <v>103</v>
      </c>
      <c r="G184" s="154" t="s">
        <v>88</v>
      </c>
    </row>
    <row r="185" spans="2:7" ht="28" x14ac:dyDescent="0.35">
      <c r="B185" s="8" t="s">
        <v>12</v>
      </c>
      <c r="C185" s="165" t="s">
        <v>30</v>
      </c>
      <c r="D185" s="164">
        <v>7.3825000000000003</v>
      </c>
      <c r="E185" s="169" t="s">
        <v>81</v>
      </c>
      <c r="F185" s="154" t="s">
        <v>103</v>
      </c>
      <c r="G185" s="154" t="s">
        <v>88</v>
      </c>
    </row>
    <row r="186" spans="2:7" ht="28" x14ac:dyDescent="0.35">
      <c r="B186" s="9" t="s">
        <v>26</v>
      </c>
      <c r="C186" s="165" t="s">
        <v>30</v>
      </c>
      <c r="D186" s="164"/>
      <c r="E186" s="169" t="s">
        <v>81</v>
      </c>
      <c r="F186" s="154" t="s">
        <v>103</v>
      </c>
      <c r="G186" s="154" t="s">
        <v>88</v>
      </c>
    </row>
    <row r="187" spans="2:7" ht="28" x14ac:dyDescent="0.35">
      <c r="B187" s="8" t="s">
        <v>15</v>
      </c>
      <c r="C187" s="165" t="s">
        <v>30</v>
      </c>
      <c r="D187" s="164">
        <v>81.819999999999993</v>
      </c>
      <c r="E187" s="169" t="s">
        <v>81</v>
      </c>
      <c r="F187" s="154" t="s">
        <v>103</v>
      </c>
      <c r="G187" s="154" t="s">
        <v>88</v>
      </c>
    </row>
    <row r="188" spans="2:7" ht="28.5" x14ac:dyDescent="0.35">
      <c r="B188" s="7" t="s">
        <v>49</v>
      </c>
      <c r="C188" s="165" t="s">
        <v>50</v>
      </c>
      <c r="D188" s="164"/>
      <c r="E188" s="169" t="s">
        <v>81</v>
      </c>
      <c r="F188" s="154" t="s">
        <v>103</v>
      </c>
      <c r="G188" s="154" t="s">
        <v>88</v>
      </c>
    </row>
    <row r="189" spans="2:7" x14ac:dyDescent="0.35">
      <c r="B189" s="8" t="s">
        <v>0</v>
      </c>
      <c r="C189" s="165" t="s">
        <v>50</v>
      </c>
      <c r="D189" s="164">
        <v>1.3776863264338182</v>
      </c>
      <c r="E189" s="169" t="s">
        <v>81</v>
      </c>
      <c r="F189" s="154" t="s">
        <v>103</v>
      </c>
      <c r="G189" s="154" t="s">
        <v>88</v>
      </c>
    </row>
    <row r="190" spans="2:7" x14ac:dyDescent="0.35">
      <c r="B190" s="8" t="s">
        <v>14</v>
      </c>
      <c r="C190" s="165" t="s">
        <v>50</v>
      </c>
      <c r="D190" s="164">
        <v>0.45211707731949002</v>
      </c>
      <c r="E190" s="169" t="s">
        <v>81</v>
      </c>
      <c r="F190" s="154" t="s">
        <v>103</v>
      </c>
      <c r="G190" s="154" t="s">
        <v>88</v>
      </c>
    </row>
    <row r="191" spans="2:7" x14ac:dyDescent="0.35">
      <c r="B191" s="9" t="s">
        <v>20</v>
      </c>
      <c r="C191" s="165" t="s">
        <v>50</v>
      </c>
      <c r="D191" s="164">
        <v>4.2671534022278887</v>
      </c>
      <c r="E191" s="169" t="s">
        <v>81</v>
      </c>
      <c r="F191" s="154" t="s">
        <v>103</v>
      </c>
      <c r="G191" s="154" t="s">
        <v>88</v>
      </c>
    </row>
    <row r="192" spans="2:7" ht="28.5" x14ac:dyDescent="0.35">
      <c r="B192" s="9" t="s">
        <v>25</v>
      </c>
      <c r="C192" s="165" t="s">
        <v>50</v>
      </c>
      <c r="D192" s="164">
        <v>16.664087368777516</v>
      </c>
      <c r="E192" s="169" t="s">
        <v>81</v>
      </c>
      <c r="F192" s="154" t="s">
        <v>103</v>
      </c>
      <c r="G192" s="154" t="s">
        <v>88</v>
      </c>
    </row>
    <row r="193" spans="2:7" ht="28.5" x14ac:dyDescent="0.35">
      <c r="B193" s="9" t="s">
        <v>27</v>
      </c>
      <c r="C193" s="165" t="s">
        <v>50</v>
      </c>
      <c r="D193" s="164"/>
      <c r="E193" s="169" t="s">
        <v>81</v>
      </c>
      <c r="F193" s="154" t="s">
        <v>103</v>
      </c>
      <c r="G193" s="154" t="s">
        <v>88</v>
      </c>
    </row>
    <row r="194" spans="2:7" x14ac:dyDescent="0.35">
      <c r="B194" s="8" t="s">
        <v>15</v>
      </c>
      <c r="C194" s="165" t="s">
        <v>50</v>
      </c>
      <c r="D194" s="164">
        <v>0.71682229283793708</v>
      </c>
      <c r="E194" s="169" t="s">
        <v>81</v>
      </c>
      <c r="F194" s="154" t="s">
        <v>103</v>
      </c>
      <c r="G194" s="154" t="s">
        <v>88</v>
      </c>
    </row>
    <row r="195" spans="2:7" ht="56.5" x14ac:dyDescent="0.35">
      <c r="B195" s="16" t="s">
        <v>82</v>
      </c>
      <c r="C195" s="162"/>
      <c r="D195" s="168">
        <v>1881.6674682616001</v>
      </c>
      <c r="E195" s="169" t="s">
        <v>104</v>
      </c>
      <c r="F195" s="154" t="s">
        <v>103</v>
      </c>
      <c r="G195" s="154" t="s">
        <v>88</v>
      </c>
    </row>
    <row r="196" spans="2:7" ht="28.5" x14ac:dyDescent="0.35">
      <c r="B196" s="7" t="s">
        <v>48</v>
      </c>
      <c r="C196" s="165" t="s">
        <v>30</v>
      </c>
      <c r="D196" s="164"/>
      <c r="E196" s="169" t="s">
        <v>104</v>
      </c>
      <c r="F196" s="154" t="s">
        <v>103</v>
      </c>
      <c r="G196" s="154" t="s">
        <v>88</v>
      </c>
    </row>
    <row r="197" spans="2:7" ht="28" x14ac:dyDescent="0.35">
      <c r="B197" s="8" t="s">
        <v>0</v>
      </c>
      <c r="C197" s="165" t="s">
        <v>30</v>
      </c>
      <c r="D197" s="164">
        <v>711.70139999999992</v>
      </c>
      <c r="E197" s="169" t="s">
        <v>104</v>
      </c>
      <c r="F197" s="154" t="s">
        <v>103</v>
      </c>
      <c r="G197" s="154" t="s">
        <v>88</v>
      </c>
    </row>
    <row r="198" spans="2:7" ht="28" x14ac:dyDescent="0.35">
      <c r="B198" s="8" t="s">
        <v>14</v>
      </c>
      <c r="C198" s="165" t="s">
        <v>30</v>
      </c>
      <c r="D198" s="164">
        <v>704.53622408000001</v>
      </c>
      <c r="E198" s="169" t="s">
        <v>104</v>
      </c>
      <c r="F198" s="154" t="s">
        <v>103</v>
      </c>
      <c r="G198" s="154" t="s">
        <v>88</v>
      </c>
    </row>
    <row r="199" spans="2:7" ht="28" x14ac:dyDescent="0.35">
      <c r="B199" s="9" t="s">
        <v>20</v>
      </c>
      <c r="C199" s="165" t="s">
        <v>30</v>
      </c>
      <c r="D199" s="164">
        <v>25.5136</v>
      </c>
      <c r="E199" s="169" t="s">
        <v>104</v>
      </c>
      <c r="F199" s="154" t="s">
        <v>103</v>
      </c>
      <c r="G199" s="154" t="s">
        <v>88</v>
      </c>
    </row>
    <row r="200" spans="2:7" ht="28" x14ac:dyDescent="0.35">
      <c r="B200" s="8" t="s">
        <v>12</v>
      </c>
      <c r="C200" s="165" t="s">
        <v>30</v>
      </c>
      <c r="D200" s="164">
        <v>14.852</v>
      </c>
      <c r="E200" s="169" t="s">
        <v>104</v>
      </c>
      <c r="F200" s="154" t="s">
        <v>103</v>
      </c>
      <c r="G200" s="154" t="s">
        <v>88</v>
      </c>
    </row>
    <row r="201" spans="2:7" ht="28" x14ac:dyDescent="0.35">
      <c r="B201" s="9" t="s">
        <v>26</v>
      </c>
      <c r="C201" s="165" t="s">
        <v>30</v>
      </c>
      <c r="D201" s="164"/>
      <c r="E201" s="169" t="s">
        <v>104</v>
      </c>
      <c r="F201" s="154" t="s">
        <v>103</v>
      </c>
      <c r="G201" s="154" t="s">
        <v>88</v>
      </c>
    </row>
    <row r="202" spans="2:7" ht="28" x14ac:dyDescent="0.35">
      <c r="B202" s="8" t="s">
        <v>15</v>
      </c>
      <c r="C202" s="165" t="s">
        <v>30</v>
      </c>
      <c r="D202" s="164">
        <v>338.18</v>
      </c>
      <c r="E202" s="169" t="s">
        <v>104</v>
      </c>
      <c r="F202" s="154" t="s">
        <v>103</v>
      </c>
      <c r="G202" s="154" t="s">
        <v>88</v>
      </c>
    </row>
    <row r="203" spans="2:7" ht="28.5" x14ac:dyDescent="0.35">
      <c r="B203" s="7" t="s">
        <v>49</v>
      </c>
      <c r="C203" s="165" t="s">
        <v>50</v>
      </c>
      <c r="D203" s="164"/>
      <c r="E203" s="169" t="s">
        <v>104</v>
      </c>
      <c r="F203" s="154" t="s">
        <v>103</v>
      </c>
      <c r="G203" s="154" t="s">
        <v>88</v>
      </c>
    </row>
    <row r="204" spans="2:7" x14ac:dyDescent="0.35">
      <c r="B204" s="8" t="s">
        <v>0</v>
      </c>
      <c r="C204" s="165" t="s">
        <v>50</v>
      </c>
      <c r="D204" s="164">
        <v>1.3622453011895159</v>
      </c>
      <c r="E204" s="169" t="s">
        <v>104</v>
      </c>
      <c r="F204" s="154" t="s">
        <v>103</v>
      </c>
      <c r="G204" s="154" t="s">
        <v>88</v>
      </c>
    </row>
    <row r="205" spans="2:7" x14ac:dyDescent="0.35">
      <c r="B205" s="8" t="s">
        <v>14</v>
      </c>
      <c r="C205" s="165" t="s">
        <v>50</v>
      </c>
      <c r="D205" s="164">
        <v>0.46381002579151304</v>
      </c>
      <c r="E205" s="169" t="s">
        <v>104</v>
      </c>
      <c r="F205" s="154" t="s">
        <v>103</v>
      </c>
      <c r="G205" s="154" t="s">
        <v>88</v>
      </c>
    </row>
    <row r="206" spans="2:7" x14ac:dyDescent="0.35">
      <c r="B206" s="9" t="s">
        <v>20</v>
      </c>
      <c r="C206" s="165" t="s">
        <v>50</v>
      </c>
      <c r="D206" s="164">
        <v>2.4831782265144864</v>
      </c>
      <c r="E206" s="169" t="s">
        <v>104</v>
      </c>
      <c r="F206" s="154" t="s">
        <v>103</v>
      </c>
      <c r="G206" s="154" t="s">
        <v>88</v>
      </c>
    </row>
    <row r="207" spans="2:7" ht="28.5" x14ac:dyDescent="0.35">
      <c r="B207" s="9" t="s">
        <v>25</v>
      </c>
      <c r="C207" s="165" t="s">
        <v>50</v>
      </c>
      <c r="D207" s="164">
        <v>18.730824131430111</v>
      </c>
      <c r="E207" s="169" t="s">
        <v>104</v>
      </c>
      <c r="F207" s="154" t="s">
        <v>103</v>
      </c>
      <c r="G207" s="154" t="s">
        <v>88</v>
      </c>
    </row>
    <row r="208" spans="2:7" ht="28.5" x14ac:dyDescent="0.35">
      <c r="B208" s="9" t="s">
        <v>27</v>
      </c>
      <c r="C208" s="165" t="s">
        <v>50</v>
      </c>
      <c r="D208" s="164"/>
      <c r="E208" s="169" t="s">
        <v>104</v>
      </c>
      <c r="F208" s="154" t="s">
        <v>103</v>
      </c>
      <c r="G208" s="154" t="s">
        <v>88</v>
      </c>
    </row>
    <row r="209" spans="2:7" x14ac:dyDescent="0.35">
      <c r="B209" s="8" t="s">
        <v>15</v>
      </c>
      <c r="C209" s="165" t="s">
        <v>50</v>
      </c>
      <c r="D209" s="164">
        <v>0.72103495180081612</v>
      </c>
      <c r="E209" s="169" t="s">
        <v>104</v>
      </c>
      <c r="F209" s="154" t="s">
        <v>103</v>
      </c>
      <c r="G209" s="154" t="s">
        <v>88</v>
      </c>
    </row>
    <row r="210" spans="2:7" ht="28.5" x14ac:dyDescent="0.35">
      <c r="B210" s="170" t="s">
        <v>83</v>
      </c>
      <c r="C210" s="171"/>
      <c r="D210" s="163">
        <v>527914.36441579228</v>
      </c>
      <c r="E210" s="154" t="s">
        <v>79</v>
      </c>
      <c r="F210" s="154" t="s">
        <v>103</v>
      </c>
      <c r="G210" s="154" t="s">
        <v>88</v>
      </c>
    </row>
    <row r="211" spans="2:7" ht="56.5" x14ac:dyDescent="0.35">
      <c r="B211" s="156" t="s">
        <v>89</v>
      </c>
      <c r="C211" s="72" t="s">
        <v>33</v>
      </c>
      <c r="D211" s="161">
        <v>861760.1</v>
      </c>
      <c r="E211" s="154" t="s">
        <v>79</v>
      </c>
      <c r="F211" s="154" t="s">
        <v>103</v>
      </c>
      <c r="G211" s="154" t="s">
        <v>88</v>
      </c>
    </row>
    <row r="212" spans="2:7" x14ac:dyDescent="0.35">
      <c r="B212" s="156" t="s">
        <v>90</v>
      </c>
      <c r="C212" s="72" t="s">
        <v>8</v>
      </c>
      <c r="D212" s="161">
        <v>1574342.794</v>
      </c>
      <c r="E212" s="154" t="s">
        <v>79</v>
      </c>
      <c r="F212" s="154" t="s">
        <v>103</v>
      </c>
      <c r="G212" s="154" t="s">
        <v>88</v>
      </c>
    </row>
    <row r="213" spans="2:7" ht="56.5" x14ac:dyDescent="0.35">
      <c r="B213" s="156" t="s">
        <v>91</v>
      </c>
      <c r="C213" s="72" t="s">
        <v>33</v>
      </c>
      <c r="D213" s="161">
        <v>1699994.9583787918</v>
      </c>
      <c r="E213" s="154" t="s">
        <v>79</v>
      </c>
      <c r="F213" s="154" t="s">
        <v>103</v>
      </c>
      <c r="G213" s="154" t="s">
        <v>88</v>
      </c>
    </row>
    <row r="214" spans="2:7" x14ac:dyDescent="0.35">
      <c r="B214" s="156" t="s">
        <v>92</v>
      </c>
      <c r="C214" s="72" t="s">
        <v>8</v>
      </c>
      <c r="D214" s="161">
        <v>1925900.548</v>
      </c>
      <c r="E214" s="154" t="s">
        <v>79</v>
      </c>
      <c r="F214" s="154" t="s">
        <v>103</v>
      </c>
      <c r="G214" s="154" t="s">
        <v>88</v>
      </c>
    </row>
    <row r="215" spans="2:7" ht="28.5" x14ac:dyDescent="0.35">
      <c r="B215" s="170" t="s">
        <v>83</v>
      </c>
      <c r="C215" s="171"/>
      <c r="D215" s="252">
        <v>80101.888090737746</v>
      </c>
      <c r="E215" s="154" t="s">
        <v>80</v>
      </c>
      <c r="F215" s="154" t="s">
        <v>103</v>
      </c>
      <c r="G215" s="154" t="s">
        <v>88</v>
      </c>
    </row>
    <row r="216" spans="2:7" ht="56.5" x14ac:dyDescent="0.35">
      <c r="B216" s="156" t="s">
        <v>89</v>
      </c>
      <c r="C216" s="72" t="s">
        <v>33</v>
      </c>
      <c r="D216" s="253">
        <v>131945.25</v>
      </c>
      <c r="E216" s="154" t="s">
        <v>80</v>
      </c>
      <c r="F216" s="154" t="s">
        <v>103</v>
      </c>
      <c r="G216" s="154" t="s">
        <v>88</v>
      </c>
    </row>
    <row r="217" spans="2:7" x14ac:dyDescent="0.35">
      <c r="B217" s="156" t="s">
        <v>90</v>
      </c>
      <c r="C217" s="72" t="s">
        <v>8</v>
      </c>
      <c r="D217" s="253">
        <v>362024.55009375</v>
      </c>
      <c r="E217" s="154" t="s">
        <v>80</v>
      </c>
      <c r="F217" s="154" t="s">
        <v>103</v>
      </c>
      <c r="G217" s="154" t="s">
        <v>88</v>
      </c>
    </row>
    <row r="218" spans="2:7" ht="56.5" x14ac:dyDescent="0.35">
      <c r="B218" s="156" t="s">
        <v>91</v>
      </c>
      <c r="C218" s="72" t="s">
        <v>33</v>
      </c>
      <c r="D218" s="253">
        <v>598668.58025788877</v>
      </c>
      <c r="E218" s="154" t="s">
        <v>80</v>
      </c>
      <c r="F218" s="154" t="s">
        <v>103</v>
      </c>
      <c r="G218" s="154" t="s">
        <v>88</v>
      </c>
    </row>
    <row r="219" spans="2:7" x14ac:dyDescent="0.35">
      <c r="B219" s="156" t="s">
        <v>92</v>
      </c>
      <c r="C219" s="72" t="s">
        <v>8</v>
      </c>
      <c r="D219" s="253">
        <v>1022096.9043703079</v>
      </c>
      <c r="E219" s="154" t="s">
        <v>80</v>
      </c>
      <c r="F219" s="154" t="s">
        <v>103</v>
      </c>
      <c r="G219" s="154" t="s">
        <v>88</v>
      </c>
    </row>
    <row r="220" spans="2:7" ht="28.5" x14ac:dyDescent="0.35">
      <c r="B220" s="170" t="s">
        <v>83</v>
      </c>
      <c r="C220" s="171"/>
      <c r="D220" s="163">
        <v>329714.87300236057</v>
      </c>
      <c r="E220" s="154" t="s">
        <v>81</v>
      </c>
      <c r="F220" s="154" t="s">
        <v>103</v>
      </c>
      <c r="G220" s="154" t="s">
        <v>88</v>
      </c>
    </row>
    <row r="221" spans="2:7" ht="56.5" x14ac:dyDescent="0.35">
      <c r="B221" s="156" t="s">
        <v>89</v>
      </c>
      <c r="C221" s="72" t="s">
        <v>33</v>
      </c>
      <c r="D221" s="161">
        <v>369010.83</v>
      </c>
      <c r="E221" s="154" t="s">
        <v>81</v>
      </c>
      <c r="F221" s="154" t="s">
        <v>103</v>
      </c>
      <c r="G221" s="154" t="s">
        <v>88</v>
      </c>
    </row>
    <row r="222" spans="2:7" x14ac:dyDescent="0.35">
      <c r="B222" s="156" t="s">
        <v>90</v>
      </c>
      <c r="C222" s="72" t="s">
        <v>8</v>
      </c>
      <c r="D222" s="161">
        <v>291775</v>
      </c>
      <c r="E222" s="154" t="s">
        <v>81</v>
      </c>
      <c r="F222" s="154" t="s">
        <v>103</v>
      </c>
      <c r="G222" s="154" t="s">
        <v>88</v>
      </c>
    </row>
    <row r="223" spans="2:7" ht="56.5" x14ac:dyDescent="0.35">
      <c r="B223" s="156" t="s">
        <v>91</v>
      </c>
      <c r="C223" s="72" t="s">
        <v>33</v>
      </c>
      <c r="D223" s="161">
        <v>904252.63743552763</v>
      </c>
      <c r="E223" s="154" t="s">
        <v>81</v>
      </c>
      <c r="F223" s="154" t="s">
        <v>103</v>
      </c>
      <c r="G223" s="154" t="s">
        <v>88</v>
      </c>
    </row>
    <row r="224" spans="2:7" x14ac:dyDescent="0.35">
      <c r="B224" s="156" t="s">
        <v>92</v>
      </c>
      <c r="C224" s="72" t="s">
        <v>8</v>
      </c>
      <c r="D224" s="161">
        <v>377599.26699999999</v>
      </c>
      <c r="E224" s="154" t="s">
        <v>81</v>
      </c>
      <c r="F224" s="154" t="s">
        <v>103</v>
      </c>
      <c r="G224" s="154" t="s">
        <v>88</v>
      </c>
    </row>
    <row r="225" spans="2:7" ht="28.5" x14ac:dyDescent="0.35">
      <c r="B225" s="170" t="s">
        <v>83</v>
      </c>
      <c r="C225" s="171"/>
      <c r="D225" s="163">
        <v>410667.05835454684</v>
      </c>
      <c r="E225" s="154" t="s">
        <v>104</v>
      </c>
      <c r="F225" s="154" t="s">
        <v>103</v>
      </c>
      <c r="G225" s="154" t="s">
        <v>88</v>
      </c>
    </row>
    <row r="226" spans="2:7" ht="56.5" x14ac:dyDescent="0.35">
      <c r="B226" s="156" t="s">
        <v>89</v>
      </c>
      <c r="C226" s="72" t="s">
        <v>33</v>
      </c>
      <c r="D226" s="161">
        <v>581387.78</v>
      </c>
      <c r="E226" s="154" t="s">
        <v>104</v>
      </c>
      <c r="F226" s="154" t="s">
        <v>103</v>
      </c>
      <c r="G226" s="154" t="s">
        <v>88</v>
      </c>
    </row>
    <row r="227" spans="2:7" x14ac:dyDescent="0.35">
      <c r="B227" s="156" t="s">
        <v>90</v>
      </c>
      <c r="C227" s="72" t="s">
        <v>8</v>
      </c>
      <c r="D227" s="161">
        <v>786456.76100000006</v>
      </c>
      <c r="E227" s="154" t="s">
        <v>104</v>
      </c>
      <c r="F227" s="154" t="s">
        <v>103</v>
      </c>
      <c r="G227" s="154" t="s">
        <v>88</v>
      </c>
    </row>
    <row r="228" spans="2:7" ht="56.5" x14ac:dyDescent="0.35">
      <c r="B228" s="156" t="s">
        <v>91</v>
      </c>
      <c r="C228" s="72" t="s">
        <v>33</v>
      </c>
      <c r="D228" s="161">
        <v>1012762.9539277911</v>
      </c>
      <c r="E228" s="154" t="s">
        <v>104</v>
      </c>
      <c r="F228" s="154" t="s">
        <v>103</v>
      </c>
      <c r="G228" s="154" t="s">
        <v>88</v>
      </c>
    </row>
    <row r="229" spans="2:7" x14ac:dyDescent="0.35">
      <c r="B229" s="156" t="s">
        <v>92</v>
      </c>
      <c r="C229" s="72" t="s">
        <v>8</v>
      </c>
      <c r="D229" s="161">
        <v>802873.23</v>
      </c>
      <c r="E229" s="154" t="s">
        <v>104</v>
      </c>
      <c r="F229" s="154" t="s">
        <v>103</v>
      </c>
      <c r="G229" s="154" t="s">
        <v>88</v>
      </c>
    </row>
    <row r="230" spans="2:7" ht="42" x14ac:dyDescent="0.35">
      <c r="B230" s="158" t="s">
        <v>78</v>
      </c>
      <c r="C230" s="159"/>
      <c r="D230" s="163">
        <v>-541858.30000000005</v>
      </c>
      <c r="E230" s="154" t="s">
        <v>79</v>
      </c>
      <c r="F230" s="154" t="s">
        <v>103</v>
      </c>
      <c r="G230" s="154" t="s">
        <v>93</v>
      </c>
    </row>
    <row r="231" spans="2:7" x14ac:dyDescent="0.35">
      <c r="B231" s="2" t="s">
        <v>13</v>
      </c>
      <c r="C231" s="152" t="s">
        <v>6</v>
      </c>
      <c r="D231" s="161">
        <v>405</v>
      </c>
      <c r="E231" s="154" t="s">
        <v>79</v>
      </c>
      <c r="F231" s="154" t="s">
        <v>103</v>
      </c>
      <c r="G231" s="154" t="s">
        <v>93</v>
      </c>
    </row>
    <row r="232" spans="2:7" x14ac:dyDescent="0.35">
      <c r="B232" s="4" t="s">
        <v>38</v>
      </c>
      <c r="C232" s="152" t="s">
        <v>6</v>
      </c>
      <c r="D232" s="161">
        <v>104315</v>
      </c>
      <c r="E232" s="154" t="s">
        <v>79</v>
      </c>
      <c r="F232" s="154" t="s">
        <v>103</v>
      </c>
      <c r="G232" s="154" t="s">
        <v>93</v>
      </c>
    </row>
    <row r="233" spans="2:7" x14ac:dyDescent="0.35">
      <c r="B233" s="4" t="s">
        <v>39</v>
      </c>
      <c r="C233" s="152" t="s">
        <v>6</v>
      </c>
      <c r="D233" s="161">
        <v>90474</v>
      </c>
      <c r="E233" s="154" t="s">
        <v>79</v>
      </c>
      <c r="F233" s="154" t="s">
        <v>103</v>
      </c>
      <c r="G233" s="154" t="s">
        <v>93</v>
      </c>
    </row>
    <row r="234" spans="2:7" x14ac:dyDescent="0.35">
      <c r="B234" s="5" t="s">
        <v>40</v>
      </c>
      <c r="C234" s="152" t="s">
        <v>6</v>
      </c>
      <c r="D234" s="161">
        <v>245</v>
      </c>
      <c r="E234" s="154" t="s">
        <v>79</v>
      </c>
      <c r="F234" s="154" t="s">
        <v>103</v>
      </c>
      <c r="G234" s="154" t="s">
        <v>93</v>
      </c>
    </row>
    <row r="235" spans="2:7" x14ac:dyDescent="0.35">
      <c r="B235" s="5" t="s">
        <v>41</v>
      </c>
      <c r="C235" s="152" t="s">
        <v>6</v>
      </c>
      <c r="D235" s="161">
        <v>14086</v>
      </c>
      <c r="E235" s="154" t="s">
        <v>79</v>
      </c>
      <c r="F235" s="154" t="s">
        <v>103</v>
      </c>
      <c r="G235" s="154" t="s">
        <v>93</v>
      </c>
    </row>
    <row r="236" spans="2:7" x14ac:dyDescent="0.35">
      <c r="B236" s="4" t="s">
        <v>42</v>
      </c>
      <c r="C236" s="155" t="s">
        <v>8</v>
      </c>
      <c r="D236" s="161">
        <v>1827000</v>
      </c>
      <c r="E236" s="154" t="s">
        <v>79</v>
      </c>
      <c r="F236" s="154" t="s">
        <v>103</v>
      </c>
      <c r="G236" s="154" t="s">
        <v>93</v>
      </c>
    </row>
    <row r="237" spans="2:7" x14ac:dyDescent="0.35">
      <c r="B237" s="4" t="s">
        <v>43</v>
      </c>
      <c r="C237" s="155" t="s">
        <v>8</v>
      </c>
      <c r="D237" s="161">
        <v>1652207</v>
      </c>
      <c r="E237" s="154" t="s">
        <v>79</v>
      </c>
      <c r="F237" s="154" t="s">
        <v>103</v>
      </c>
      <c r="G237" s="154" t="s">
        <v>93</v>
      </c>
    </row>
    <row r="238" spans="2:7" x14ac:dyDescent="0.35">
      <c r="B238" s="6" t="s">
        <v>44</v>
      </c>
      <c r="C238" s="155" t="s">
        <v>8</v>
      </c>
      <c r="D238" s="161">
        <v>3864</v>
      </c>
      <c r="E238" s="154" t="s">
        <v>79</v>
      </c>
      <c r="F238" s="154" t="s">
        <v>103</v>
      </c>
      <c r="G238" s="154" t="s">
        <v>93</v>
      </c>
    </row>
    <row r="239" spans="2:7" x14ac:dyDescent="0.35">
      <c r="B239" s="6" t="s">
        <v>45</v>
      </c>
      <c r="C239" s="155" t="s">
        <v>8</v>
      </c>
      <c r="D239" s="161">
        <v>178657</v>
      </c>
      <c r="E239" s="154" t="s">
        <v>79</v>
      </c>
      <c r="F239" s="154" t="s">
        <v>103</v>
      </c>
      <c r="G239" s="154" t="s">
        <v>93</v>
      </c>
    </row>
    <row r="240" spans="2:7" x14ac:dyDescent="0.35">
      <c r="B240" s="4" t="s">
        <v>46</v>
      </c>
      <c r="C240" s="3" t="s">
        <v>9</v>
      </c>
      <c r="D240" s="161">
        <v>3.1</v>
      </c>
      <c r="E240" s="154" t="s">
        <v>79</v>
      </c>
      <c r="F240" s="154" t="s">
        <v>103</v>
      </c>
      <c r="G240" s="154" t="s">
        <v>93</v>
      </c>
    </row>
    <row r="241" spans="2:7" ht="42" x14ac:dyDescent="0.35">
      <c r="B241" s="158" t="s">
        <v>78</v>
      </c>
      <c r="C241" s="159"/>
      <c r="D241" s="252">
        <v>-51483.32925323672</v>
      </c>
      <c r="E241" s="154" t="s">
        <v>80</v>
      </c>
      <c r="F241" s="154" t="s">
        <v>103</v>
      </c>
      <c r="G241" s="154" t="s">
        <v>93</v>
      </c>
    </row>
    <row r="242" spans="2:7" x14ac:dyDescent="0.35">
      <c r="B242" s="2" t="s">
        <v>13</v>
      </c>
      <c r="C242" s="152" t="s">
        <v>6</v>
      </c>
      <c r="D242" s="253">
        <v>131</v>
      </c>
      <c r="E242" s="154" t="s">
        <v>80</v>
      </c>
      <c r="F242" s="154" t="s">
        <v>103</v>
      </c>
      <c r="G242" s="154" t="s">
        <v>93</v>
      </c>
    </row>
    <row r="243" spans="2:7" x14ac:dyDescent="0.35">
      <c r="B243" s="4" t="s">
        <v>38</v>
      </c>
      <c r="C243" s="152" t="s">
        <v>6</v>
      </c>
      <c r="D243" s="253">
        <v>34884</v>
      </c>
      <c r="E243" s="154" t="s">
        <v>80</v>
      </c>
      <c r="F243" s="154" t="s">
        <v>103</v>
      </c>
      <c r="G243" s="154" t="s">
        <v>93</v>
      </c>
    </row>
    <row r="244" spans="2:7" x14ac:dyDescent="0.35">
      <c r="B244" s="4" t="s">
        <v>39</v>
      </c>
      <c r="C244" s="152" t="s">
        <v>6</v>
      </c>
      <c r="D244" s="253">
        <v>23176</v>
      </c>
      <c r="E244" s="154" t="s">
        <v>80</v>
      </c>
      <c r="F244" s="154" t="s">
        <v>103</v>
      </c>
      <c r="G244" s="154" t="s">
        <v>93</v>
      </c>
    </row>
    <row r="245" spans="2:7" x14ac:dyDescent="0.35">
      <c r="B245" s="5" t="s">
        <v>40</v>
      </c>
      <c r="C245" s="152" t="s">
        <v>6</v>
      </c>
      <c r="D245" s="253"/>
      <c r="E245" s="154" t="s">
        <v>80</v>
      </c>
      <c r="F245" s="154" t="s">
        <v>103</v>
      </c>
      <c r="G245" s="154" t="s">
        <v>93</v>
      </c>
    </row>
    <row r="246" spans="2:7" x14ac:dyDescent="0.35">
      <c r="B246" s="5" t="s">
        <v>41</v>
      </c>
      <c r="C246" s="152" t="s">
        <v>6</v>
      </c>
      <c r="D246" s="253">
        <v>2240</v>
      </c>
      <c r="E246" s="154" t="s">
        <v>80</v>
      </c>
      <c r="F246" s="154" t="s">
        <v>103</v>
      </c>
      <c r="G246" s="154" t="s">
        <v>93</v>
      </c>
    </row>
    <row r="247" spans="2:7" x14ac:dyDescent="0.35">
      <c r="B247" s="4" t="s">
        <v>42</v>
      </c>
      <c r="C247" s="155" t="s">
        <v>8</v>
      </c>
      <c r="D247" s="253">
        <v>407672.68109374994</v>
      </c>
      <c r="E247" s="154" t="s">
        <v>80</v>
      </c>
      <c r="F247" s="154" t="s">
        <v>103</v>
      </c>
      <c r="G247" s="154" t="s">
        <v>93</v>
      </c>
    </row>
    <row r="248" spans="2:7" x14ac:dyDescent="0.35">
      <c r="B248" s="4" t="s">
        <v>43</v>
      </c>
      <c r="C248" s="155" t="s">
        <v>8</v>
      </c>
      <c r="D248" s="253">
        <v>362025.10409358214</v>
      </c>
      <c r="E248" s="154" t="s">
        <v>80</v>
      </c>
      <c r="F248" s="154" t="s">
        <v>103</v>
      </c>
      <c r="G248" s="154" t="s">
        <v>93</v>
      </c>
    </row>
    <row r="249" spans="2:7" x14ac:dyDescent="0.35">
      <c r="B249" s="6" t="s">
        <v>44</v>
      </c>
      <c r="C249" s="155" t="s">
        <v>8</v>
      </c>
      <c r="D249" s="253"/>
      <c r="E249" s="154" t="s">
        <v>80</v>
      </c>
      <c r="F249" s="154" t="s">
        <v>103</v>
      </c>
      <c r="G249" s="154" t="s">
        <v>93</v>
      </c>
    </row>
    <row r="250" spans="2:7" x14ac:dyDescent="0.35">
      <c r="B250" s="6" t="s">
        <v>45</v>
      </c>
      <c r="C250" s="155" t="s">
        <v>8</v>
      </c>
      <c r="D250" s="253">
        <v>45564</v>
      </c>
      <c r="E250" s="154" t="s">
        <v>80</v>
      </c>
      <c r="F250" s="154" t="s">
        <v>103</v>
      </c>
      <c r="G250" s="154" t="s">
        <v>93</v>
      </c>
    </row>
    <row r="251" spans="2:7" x14ac:dyDescent="0.35">
      <c r="B251" s="4" t="s">
        <v>46</v>
      </c>
      <c r="C251" s="3" t="s">
        <v>9</v>
      </c>
      <c r="D251" s="253">
        <v>1.1278436367618694</v>
      </c>
      <c r="E251" s="154" t="s">
        <v>80</v>
      </c>
      <c r="F251" s="154" t="s">
        <v>103</v>
      </c>
      <c r="G251" s="154" t="s">
        <v>93</v>
      </c>
    </row>
    <row r="252" spans="2:7" ht="42" x14ac:dyDescent="0.35">
      <c r="B252" s="158" t="s">
        <v>78</v>
      </c>
      <c r="C252" s="159"/>
      <c r="D252" s="163">
        <v>-569340.05239999981</v>
      </c>
      <c r="E252" s="154" t="s">
        <v>81</v>
      </c>
      <c r="F252" s="154" t="s">
        <v>103</v>
      </c>
      <c r="G252" s="154" t="s">
        <v>93</v>
      </c>
    </row>
    <row r="253" spans="2:7" x14ac:dyDescent="0.35">
      <c r="B253" s="2" t="s">
        <v>13</v>
      </c>
      <c r="C253" s="152" t="s">
        <v>6</v>
      </c>
      <c r="D253" s="161">
        <v>163</v>
      </c>
      <c r="E253" s="154" t="s">
        <v>81</v>
      </c>
      <c r="F253" s="154" t="s">
        <v>103</v>
      </c>
      <c r="G253" s="154" t="s">
        <v>93</v>
      </c>
    </row>
    <row r="254" spans="2:7" x14ac:dyDescent="0.35">
      <c r="B254" s="4" t="s">
        <v>38</v>
      </c>
      <c r="C254" s="152" t="s">
        <v>6</v>
      </c>
      <c r="D254" s="161">
        <v>25942</v>
      </c>
      <c r="E254" s="154" t="s">
        <v>81</v>
      </c>
      <c r="F254" s="154" t="s">
        <v>103</v>
      </c>
      <c r="G254" s="154" t="s">
        <v>93</v>
      </c>
    </row>
    <row r="255" spans="2:7" x14ac:dyDescent="0.35">
      <c r="B255" s="4" t="s">
        <v>39</v>
      </c>
      <c r="C255" s="152" t="s">
        <v>6</v>
      </c>
      <c r="D255" s="161">
        <v>22171</v>
      </c>
      <c r="E255" s="154" t="s">
        <v>81</v>
      </c>
      <c r="F255" s="154" t="s">
        <v>103</v>
      </c>
      <c r="G255" s="154" t="s">
        <v>93</v>
      </c>
    </row>
    <row r="256" spans="2:7" x14ac:dyDescent="0.35">
      <c r="B256" s="5" t="s">
        <v>40</v>
      </c>
      <c r="C256" s="152" t="s">
        <v>6</v>
      </c>
      <c r="D256" s="161">
        <v>14</v>
      </c>
      <c r="E256" s="154" t="s">
        <v>81</v>
      </c>
      <c r="F256" s="154" t="s">
        <v>103</v>
      </c>
      <c r="G256" s="154" t="s">
        <v>93</v>
      </c>
    </row>
    <row r="257" spans="2:7" x14ac:dyDescent="0.35">
      <c r="B257" s="5" t="s">
        <v>41</v>
      </c>
      <c r="C257" s="152" t="s">
        <v>6</v>
      </c>
      <c r="D257" s="161">
        <v>3785</v>
      </c>
      <c r="E257" s="154" t="s">
        <v>81</v>
      </c>
      <c r="F257" s="154" t="s">
        <v>103</v>
      </c>
      <c r="G257" s="154" t="s">
        <v>93</v>
      </c>
    </row>
    <row r="258" spans="2:7" x14ac:dyDescent="0.35">
      <c r="B258" s="4" t="s">
        <v>42</v>
      </c>
      <c r="C258" s="155" t="s">
        <v>8</v>
      </c>
      <c r="D258" s="161">
        <v>355000</v>
      </c>
      <c r="E258" s="154" t="s">
        <v>81</v>
      </c>
      <c r="F258" s="154" t="s">
        <v>103</v>
      </c>
      <c r="G258" s="154" t="s">
        <v>93</v>
      </c>
    </row>
    <row r="259" spans="2:7" x14ac:dyDescent="0.35">
      <c r="B259" s="4" t="s">
        <v>43</v>
      </c>
      <c r="C259" s="155" t="s">
        <v>8</v>
      </c>
      <c r="D259" s="161">
        <v>298907.38400000002</v>
      </c>
      <c r="E259" s="154" t="s">
        <v>81</v>
      </c>
      <c r="F259" s="154" t="s">
        <v>103</v>
      </c>
      <c r="G259" s="154" t="s">
        <v>93</v>
      </c>
    </row>
    <row r="260" spans="2:7" x14ac:dyDescent="0.35">
      <c r="B260" s="6" t="s">
        <v>44</v>
      </c>
      <c r="C260" s="155" t="s">
        <v>8</v>
      </c>
      <c r="D260" s="161">
        <v>209.38399999999999</v>
      </c>
      <c r="E260" s="154" t="s">
        <v>81</v>
      </c>
      <c r="F260" s="154" t="s">
        <v>103</v>
      </c>
      <c r="G260" s="154" t="s">
        <v>93</v>
      </c>
    </row>
    <row r="261" spans="2:7" x14ac:dyDescent="0.35">
      <c r="B261" s="6" t="s">
        <v>45</v>
      </c>
      <c r="C261" s="155" t="s">
        <v>8</v>
      </c>
      <c r="D261" s="161">
        <v>56302</v>
      </c>
      <c r="E261" s="154" t="s">
        <v>81</v>
      </c>
      <c r="F261" s="154" t="s">
        <v>103</v>
      </c>
      <c r="G261" s="154" t="s">
        <v>93</v>
      </c>
    </row>
    <row r="262" spans="2:7" x14ac:dyDescent="0.35">
      <c r="B262" s="4" t="s">
        <v>46</v>
      </c>
      <c r="C262" s="3" t="s">
        <v>9</v>
      </c>
      <c r="D262" s="161">
        <v>10.15</v>
      </c>
      <c r="E262" s="154" t="s">
        <v>81</v>
      </c>
      <c r="F262" s="154" t="s">
        <v>103</v>
      </c>
      <c r="G262" s="154" t="s">
        <v>93</v>
      </c>
    </row>
    <row r="263" spans="2:7" ht="42" x14ac:dyDescent="0.35">
      <c r="B263" s="158" t="s">
        <v>78</v>
      </c>
      <c r="C263" s="159"/>
      <c r="D263" s="179">
        <v>-295475.92468999984</v>
      </c>
      <c r="E263" s="154" t="s">
        <v>104</v>
      </c>
      <c r="F263" s="154" t="s">
        <v>103</v>
      </c>
      <c r="G263" s="154" t="s">
        <v>93</v>
      </c>
    </row>
    <row r="264" spans="2:7" x14ac:dyDescent="0.35">
      <c r="B264" s="2" t="s">
        <v>13</v>
      </c>
      <c r="C264" s="152" t="s">
        <v>6</v>
      </c>
      <c r="D264" s="180">
        <v>278</v>
      </c>
      <c r="E264" s="154" t="s">
        <v>104</v>
      </c>
      <c r="F264" s="154" t="s">
        <v>103</v>
      </c>
      <c r="G264" s="154" t="s">
        <v>93</v>
      </c>
    </row>
    <row r="265" spans="2:7" x14ac:dyDescent="0.35">
      <c r="B265" s="4" t="s">
        <v>38</v>
      </c>
      <c r="C265" s="152" t="s">
        <v>6</v>
      </c>
      <c r="D265" s="180">
        <v>78455</v>
      </c>
      <c r="E265" s="154" t="s">
        <v>104</v>
      </c>
      <c r="F265" s="154" t="s">
        <v>103</v>
      </c>
      <c r="G265" s="154" t="s">
        <v>93</v>
      </c>
    </row>
    <row r="266" spans="2:7" x14ac:dyDescent="0.35">
      <c r="B266" s="4" t="s">
        <v>39</v>
      </c>
      <c r="C266" s="152" t="s">
        <v>6</v>
      </c>
      <c r="D266" s="180">
        <v>70497</v>
      </c>
      <c r="E266" s="154" t="s">
        <v>104</v>
      </c>
      <c r="F266" s="154" t="s">
        <v>103</v>
      </c>
      <c r="G266" s="154" t="s">
        <v>93</v>
      </c>
    </row>
    <row r="267" spans="2:7" x14ac:dyDescent="0.35">
      <c r="B267" s="5" t="s">
        <v>40</v>
      </c>
      <c r="C267" s="152" t="s">
        <v>6</v>
      </c>
      <c r="D267" s="180">
        <v>40</v>
      </c>
      <c r="E267" s="154" t="s">
        <v>104</v>
      </c>
      <c r="F267" s="154" t="s">
        <v>103</v>
      </c>
      <c r="G267" s="154" t="s">
        <v>93</v>
      </c>
    </row>
    <row r="268" spans="2:7" x14ac:dyDescent="0.35">
      <c r="B268" s="5" t="s">
        <v>41</v>
      </c>
      <c r="C268" s="152" t="s">
        <v>6</v>
      </c>
      <c r="D268" s="180">
        <v>7998</v>
      </c>
      <c r="E268" s="154" t="s">
        <v>104</v>
      </c>
      <c r="F268" s="154" t="s">
        <v>103</v>
      </c>
      <c r="G268" s="154" t="s">
        <v>93</v>
      </c>
    </row>
    <row r="269" spans="2:7" x14ac:dyDescent="0.35">
      <c r="B269" s="4" t="s">
        <v>42</v>
      </c>
      <c r="C269" s="155" t="s">
        <v>8</v>
      </c>
      <c r="D269" s="180">
        <v>874000</v>
      </c>
      <c r="E269" s="154" t="s">
        <v>104</v>
      </c>
      <c r="F269" s="154" t="s">
        <v>103</v>
      </c>
      <c r="G269" s="154" t="s">
        <v>93</v>
      </c>
    </row>
    <row r="270" spans="2:7" x14ac:dyDescent="0.35">
      <c r="B270" s="4" t="s">
        <v>43</v>
      </c>
      <c r="C270" s="155" t="s">
        <v>8</v>
      </c>
      <c r="D270" s="180">
        <v>805444.10100000002</v>
      </c>
      <c r="E270" s="154" t="s">
        <v>104</v>
      </c>
      <c r="F270" s="154" t="s">
        <v>103</v>
      </c>
      <c r="G270" s="154" t="s">
        <v>93</v>
      </c>
    </row>
    <row r="271" spans="2:7" x14ac:dyDescent="0.35">
      <c r="B271" s="6" t="s">
        <v>44</v>
      </c>
      <c r="C271" s="155" t="s">
        <v>8</v>
      </c>
      <c r="D271" s="180">
        <v>346.10100000000006</v>
      </c>
      <c r="E271" s="154" t="s">
        <v>104</v>
      </c>
      <c r="F271" s="154" t="s">
        <v>103</v>
      </c>
      <c r="G271" s="154" t="s">
        <v>93</v>
      </c>
    </row>
    <row r="272" spans="2:7" x14ac:dyDescent="0.35">
      <c r="B272" s="6" t="s">
        <v>45</v>
      </c>
      <c r="C272" s="155" t="s">
        <v>8</v>
      </c>
      <c r="D272" s="180">
        <v>68902</v>
      </c>
      <c r="E272" s="154" t="s">
        <v>104</v>
      </c>
      <c r="F272" s="154" t="s">
        <v>103</v>
      </c>
      <c r="G272" s="154" t="s">
        <v>93</v>
      </c>
    </row>
    <row r="273" spans="2:7" x14ac:dyDescent="0.35">
      <c r="B273" s="4" t="s">
        <v>46</v>
      </c>
      <c r="C273" s="3" t="s">
        <v>9</v>
      </c>
      <c r="D273" s="180">
        <v>4.3099999999999996</v>
      </c>
      <c r="E273" s="154" t="s">
        <v>104</v>
      </c>
      <c r="F273" s="154" t="s">
        <v>103</v>
      </c>
      <c r="G273" s="154" t="s">
        <v>93</v>
      </c>
    </row>
    <row r="274" spans="2:7" ht="56.5" x14ac:dyDescent="0.35">
      <c r="B274" s="16" t="s">
        <v>82</v>
      </c>
      <c r="C274" s="162"/>
      <c r="D274" s="163">
        <v>3032</v>
      </c>
      <c r="E274" s="154" t="s">
        <v>79</v>
      </c>
      <c r="F274" s="154" t="s">
        <v>103</v>
      </c>
      <c r="G274" s="154" t="s">
        <v>93</v>
      </c>
    </row>
    <row r="275" spans="2:7" ht="28.5" x14ac:dyDescent="0.35">
      <c r="B275" s="7" t="s">
        <v>48</v>
      </c>
      <c r="C275" s="165" t="s">
        <v>30</v>
      </c>
      <c r="D275" s="164"/>
      <c r="E275" s="154" t="s">
        <v>79</v>
      </c>
      <c r="F275" s="154" t="s">
        <v>103</v>
      </c>
      <c r="G275" s="154" t="s">
        <v>93</v>
      </c>
    </row>
    <row r="276" spans="2:7" ht="28" x14ac:dyDescent="0.35">
      <c r="B276" s="8" t="s">
        <v>0</v>
      </c>
      <c r="C276" s="165" t="s">
        <v>30</v>
      </c>
      <c r="D276" s="164">
        <v>1843</v>
      </c>
      <c r="E276" s="154" t="s">
        <v>79</v>
      </c>
      <c r="F276" s="154" t="s">
        <v>103</v>
      </c>
      <c r="G276" s="154" t="s">
        <v>93</v>
      </c>
    </row>
    <row r="277" spans="2:7" ht="28" x14ac:dyDescent="0.35">
      <c r="B277" s="8" t="s">
        <v>14</v>
      </c>
      <c r="C277" s="165" t="s">
        <v>30</v>
      </c>
      <c r="D277" s="164">
        <v>363</v>
      </c>
      <c r="E277" s="154" t="s">
        <v>79</v>
      </c>
      <c r="F277" s="154" t="s">
        <v>103</v>
      </c>
      <c r="G277" s="154" t="s">
        <v>93</v>
      </c>
    </row>
    <row r="278" spans="2:7" ht="28" x14ac:dyDescent="0.35">
      <c r="B278" s="9" t="s">
        <v>20</v>
      </c>
      <c r="C278" s="165" t="s">
        <v>30</v>
      </c>
      <c r="D278" s="164">
        <v>33</v>
      </c>
      <c r="E278" s="154" t="s">
        <v>79</v>
      </c>
      <c r="F278" s="154" t="s">
        <v>103</v>
      </c>
      <c r="G278" s="154" t="s">
        <v>93</v>
      </c>
    </row>
    <row r="279" spans="2:7" ht="28" x14ac:dyDescent="0.35">
      <c r="B279" s="8" t="s">
        <v>12</v>
      </c>
      <c r="C279" s="165" t="s">
        <v>30</v>
      </c>
      <c r="D279" s="164">
        <v>0</v>
      </c>
      <c r="E279" s="154" t="s">
        <v>79</v>
      </c>
      <c r="F279" s="154" t="s">
        <v>103</v>
      </c>
      <c r="G279" s="154" t="s">
        <v>93</v>
      </c>
    </row>
    <row r="280" spans="2:7" ht="28" x14ac:dyDescent="0.35">
      <c r="B280" s="9" t="s">
        <v>26</v>
      </c>
      <c r="C280" s="165" t="s">
        <v>30</v>
      </c>
      <c r="D280" s="164">
        <v>22</v>
      </c>
      <c r="E280" s="154" t="s">
        <v>79</v>
      </c>
      <c r="F280" s="154" t="s">
        <v>103</v>
      </c>
      <c r="G280" s="154" t="s">
        <v>93</v>
      </c>
    </row>
    <row r="281" spans="2:7" ht="28" x14ac:dyDescent="0.35">
      <c r="B281" s="8" t="s">
        <v>15</v>
      </c>
      <c r="C281" s="165" t="s">
        <v>30</v>
      </c>
      <c r="D281" s="164">
        <v>0</v>
      </c>
      <c r="E281" s="154" t="s">
        <v>79</v>
      </c>
      <c r="F281" s="154" t="s">
        <v>103</v>
      </c>
      <c r="G281" s="154" t="s">
        <v>93</v>
      </c>
    </row>
    <row r="282" spans="2:7" ht="28.5" x14ac:dyDescent="0.35">
      <c r="B282" s="7" t="s">
        <v>49</v>
      </c>
      <c r="C282" s="165" t="s">
        <v>50</v>
      </c>
      <c r="D282" s="164"/>
      <c r="E282" s="154" t="s">
        <v>79</v>
      </c>
      <c r="F282" s="154" t="s">
        <v>103</v>
      </c>
      <c r="G282" s="154" t="s">
        <v>93</v>
      </c>
    </row>
    <row r="283" spans="2:7" x14ac:dyDescent="0.35">
      <c r="B283" s="8" t="s">
        <v>0</v>
      </c>
      <c r="C283" s="165" t="s">
        <v>50</v>
      </c>
      <c r="D283" s="164">
        <v>2563</v>
      </c>
      <c r="E283" s="154" t="s">
        <v>79</v>
      </c>
      <c r="F283" s="154" t="s">
        <v>103</v>
      </c>
      <c r="G283" s="154" t="s">
        <v>93</v>
      </c>
    </row>
    <row r="284" spans="2:7" x14ac:dyDescent="0.35">
      <c r="B284" s="8" t="s">
        <v>14</v>
      </c>
      <c r="C284" s="165" t="s">
        <v>50</v>
      </c>
      <c r="D284" s="164">
        <v>271</v>
      </c>
      <c r="E284" s="154" t="s">
        <v>79</v>
      </c>
      <c r="F284" s="154" t="s">
        <v>103</v>
      </c>
      <c r="G284" s="154" t="s">
        <v>93</v>
      </c>
    </row>
    <row r="285" spans="2:7" x14ac:dyDescent="0.35">
      <c r="B285" s="9" t="s">
        <v>20</v>
      </c>
      <c r="C285" s="165" t="s">
        <v>50</v>
      </c>
      <c r="D285" s="164">
        <v>67</v>
      </c>
      <c r="E285" s="154" t="s">
        <v>79</v>
      </c>
      <c r="F285" s="154" t="s">
        <v>103</v>
      </c>
      <c r="G285" s="154" t="s">
        <v>93</v>
      </c>
    </row>
    <row r="286" spans="2:7" ht="28.5" x14ac:dyDescent="0.35">
      <c r="B286" s="9" t="s">
        <v>25</v>
      </c>
      <c r="C286" s="165" t="s">
        <v>50</v>
      </c>
      <c r="D286" s="164">
        <v>0</v>
      </c>
      <c r="E286" s="154" t="s">
        <v>79</v>
      </c>
      <c r="F286" s="154" t="s">
        <v>103</v>
      </c>
      <c r="G286" s="154" t="s">
        <v>93</v>
      </c>
    </row>
    <row r="287" spans="2:7" ht="28.5" x14ac:dyDescent="0.35">
      <c r="B287" s="9" t="s">
        <v>27</v>
      </c>
      <c r="C287" s="165" t="s">
        <v>50</v>
      </c>
      <c r="D287" s="164">
        <v>131</v>
      </c>
      <c r="E287" s="154" t="s">
        <v>79</v>
      </c>
      <c r="F287" s="154" t="s">
        <v>103</v>
      </c>
      <c r="G287" s="154" t="s">
        <v>93</v>
      </c>
    </row>
    <row r="288" spans="2:7" x14ac:dyDescent="0.35">
      <c r="B288" s="8" t="s">
        <v>15</v>
      </c>
      <c r="C288" s="165" t="s">
        <v>50</v>
      </c>
      <c r="D288" s="164">
        <v>0</v>
      </c>
      <c r="E288" s="154" t="s">
        <v>79</v>
      </c>
      <c r="F288" s="154" t="s">
        <v>103</v>
      </c>
      <c r="G288" s="154" t="s">
        <v>93</v>
      </c>
    </row>
    <row r="289" spans="2:7" ht="56.5" x14ac:dyDescent="0.35">
      <c r="B289" s="16" t="s">
        <v>82</v>
      </c>
      <c r="C289" s="162"/>
      <c r="D289" s="164">
        <v>1179</v>
      </c>
      <c r="E289" s="169" t="s">
        <v>81</v>
      </c>
      <c r="F289" s="154" t="s">
        <v>103</v>
      </c>
      <c r="G289" s="154" t="s">
        <v>93</v>
      </c>
    </row>
    <row r="290" spans="2:7" ht="28.5" x14ac:dyDescent="0.35">
      <c r="B290" s="7" t="s">
        <v>48</v>
      </c>
      <c r="C290" s="165" t="s">
        <v>30</v>
      </c>
      <c r="D290" s="164"/>
      <c r="E290" s="169" t="s">
        <v>81</v>
      </c>
      <c r="F290" s="154" t="s">
        <v>103</v>
      </c>
      <c r="G290" s="154" t="s">
        <v>93</v>
      </c>
    </row>
    <row r="291" spans="2:7" ht="28" x14ac:dyDescent="0.35">
      <c r="B291" s="8" t="s">
        <v>0</v>
      </c>
      <c r="C291" s="165" t="s">
        <v>30</v>
      </c>
      <c r="D291" s="164">
        <v>663</v>
      </c>
      <c r="E291" s="169" t="s">
        <v>81</v>
      </c>
      <c r="F291" s="154" t="s">
        <v>103</v>
      </c>
      <c r="G291" s="154" t="s">
        <v>93</v>
      </c>
    </row>
    <row r="292" spans="2:7" ht="28" x14ac:dyDescent="0.35">
      <c r="B292" s="8" t="s">
        <v>14</v>
      </c>
      <c r="C292" s="165" t="s">
        <v>30</v>
      </c>
      <c r="D292" s="164">
        <v>497</v>
      </c>
      <c r="E292" s="169" t="s">
        <v>81</v>
      </c>
      <c r="F292" s="154" t="s">
        <v>103</v>
      </c>
      <c r="G292" s="154" t="s">
        <v>93</v>
      </c>
    </row>
    <row r="293" spans="2:7" ht="28" x14ac:dyDescent="0.35">
      <c r="B293" s="9" t="s">
        <v>20</v>
      </c>
      <c r="C293" s="165" t="s">
        <v>30</v>
      </c>
      <c r="D293" s="164">
        <v>5</v>
      </c>
      <c r="E293" s="169" t="s">
        <v>81</v>
      </c>
      <c r="F293" s="154" t="s">
        <v>103</v>
      </c>
      <c r="G293" s="154" t="s">
        <v>93</v>
      </c>
    </row>
    <row r="294" spans="2:7" ht="28" x14ac:dyDescent="0.35">
      <c r="B294" s="8" t="s">
        <v>12</v>
      </c>
      <c r="C294" s="165" t="s">
        <v>30</v>
      </c>
      <c r="D294" s="164">
        <v>0</v>
      </c>
      <c r="E294" s="169" t="s">
        <v>81</v>
      </c>
      <c r="F294" s="154" t="s">
        <v>103</v>
      </c>
      <c r="G294" s="154" t="s">
        <v>93</v>
      </c>
    </row>
    <row r="295" spans="2:7" ht="28" x14ac:dyDescent="0.35">
      <c r="B295" s="9" t="s">
        <v>26</v>
      </c>
      <c r="C295" s="165" t="s">
        <v>30</v>
      </c>
      <c r="D295" s="164">
        <v>5</v>
      </c>
      <c r="E295" s="169" t="s">
        <v>81</v>
      </c>
      <c r="F295" s="154" t="s">
        <v>103</v>
      </c>
      <c r="G295" s="154" t="s">
        <v>93</v>
      </c>
    </row>
    <row r="296" spans="2:7" ht="28" x14ac:dyDescent="0.35">
      <c r="B296" s="8" t="s">
        <v>15</v>
      </c>
      <c r="C296" s="165" t="s">
        <v>30</v>
      </c>
      <c r="D296" s="164">
        <v>6</v>
      </c>
      <c r="E296" s="169" t="s">
        <v>81</v>
      </c>
      <c r="F296" s="154" t="s">
        <v>103</v>
      </c>
      <c r="G296" s="154" t="s">
        <v>93</v>
      </c>
    </row>
    <row r="297" spans="2:7" ht="28.5" x14ac:dyDescent="0.35">
      <c r="B297" s="7" t="s">
        <v>49</v>
      </c>
      <c r="C297" s="165" t="s">
        <v>50</v>
      </c>
      <c r="D297" s="164"/>
      <c r="E297" s="169" t="s">
        <v>81</v>
      </c>
      <c r="F297" s="154" t="s">
        <v>103</v>
      </c>
      <c r="G297" s="154" t="s">
        <v>93</v>
      </c>
    </row>
    <row r="298" spans="2:7" x14ac:dyDescent="0.35">
      <c r="B298" s="8" t="s">
        <v>0</v>
      </c>
      <c r="C298" s="165" t="s">
        <v>50</v>
      </c>
      <c r="D298" s="164">
        <v>921</v>
      </c>
      <c r="E298" s="169" t="s">
        <v>81</v>
      </c>
      <c r="F298" s="154" t="s">
        <v>103</v>
      </c>
      <c r="G298" s="154" t="s">
        <v>93</v>
      </c>
    </row>
    <row r="299" spans="2:7" x14ac:dyDescent="0.35">
      <c r="B299" s="8" t="s">
        <v>14</v>
      </c>
      <c r="C299" s="165" t="s">
        <v>50</v>
      </c>
      <c r="D299" s="164">
        <v>161</v>
      </c>
      <c r="E299" s="169" t="s">
        <v>81</v>
      </c>
      <c r="F299" s="154" t="s">
        <v>103</v>
      </c>
      <c r="G299" s="154" t="s">
        <v>93</v>
      </c>
    </row>
    <row r="300" spans="2:7" x14ac:dyDescent="0.35">
      <c r="B300" s="9" t="s">
        <v>20</v>
      </c>
      <c r="C300" s="165" t="s">
        <v>50</v>
      </c>
      <c r="D300" s="164">
        <v>26</v>
      </c>
      <c r="E300" s="169" t="s">
        <v>81</v>
      </c>
      <c r="F300" s="154" t="s">
        <v>103</v>
      </c>
      <c r="G300" s="154" t="s">
        <v>93</v>
      </c>
    </row>
    <row r="301" spans="2:7" ht="28.5" x14ac:dyDescent="0.35">
      <c r="B301" s="9" t="s">
        <v>25</v>
      </c>
      <c r="C301" s="165" t="s">
        <v>50</v>
      </c>
      <c r="D301" s="164">
        <v>0</v>
      </c>
      <c r="E301" s="169" t="s">
        <v>81</v>
      </c>
      <c r="F301" s="154" t="s">
        <v>103</v>
      </c>
      <c r="G301" s="154" t="s">
        <v>93</v>
      </c>
    </row>
    <row r="302" spans="2:7" ht="28.5" x14ac:dyDescent="0.35">
      <c r="B302" s="9" t="s">
        <v>27</v>
      </c>
      <c r="C302" s="165" t="s">
        <v>50</v>
      </c>
      <c r="D302" s="164">
        <v>66</v>
      </c>
      <c r="E302" s="169" t="s">
        <v>81</v>
      </c>
      <c r="F302" s="154" t="s">
        <v>103</v>
      </c>
      <c r="G302" s="154" t="s">
        <v>93</v>
      </c>
    </row>
    <row r="303" spans="2:7" x14ac:dyDescent="0.35">
      <c r="B303" s="8" t="s">
        <v>15</v>
      </c>
      <c r="C303" s="165" t="s">
        <v>50</v>
      </c>
      <c r="D303" s="164">
        <v>5</v>
      </c>
      <c r="E303" s="169" t="s">
        <v>81</v>
      </c>
      <c r="F303" s="154" t="s">
        <v>103</v>
      </c>
      <c r="G303" s="154" t="s">
        <v>93</v>
      </c>
    </row>
    <row r="304" spans="2:7" ht="56.5" x14ac:dyDescent="0.35">
      <c r="B304" s="16" t="s">
        <v>82</v>
      </c>
      <c r="C304" s="162"/>
      <c r="D304" s="164">
        <v>1743</v>
      </c>
      <c r="E304" s="154" t="s">
        <v>104</v>
      </c>
      <c r="F304" s="154" t="s">
        <v>103</v>
      </c>
      <c r="G304" s="154" t="s">
        <v>93</v>
      </c>
    </row>
    <row r="305" spans="2:7" ht="28.5" x14ac:dyDescent="0.35">
      <c r="B305" s="7" t="s">
        <v>48</v>
      </c>
      <c r="C305" s="165" t="s">
        <v>30</v>
      </c>
      <c r="D305" s="164"/>
      <c r="E305" s="154" t="s">
        <v>104</v>
      </c>
      <c r="F305" s="154" t="s">
        <v>103</v>
      </c>
      <c r="G305" s="154" t="s">
        <v>93</v>
      </c>
    </row>
    <row r="306" spans="2:7" ht="28" x14ac:dyDescent="0.35">
      <c r="B306" s="8" t="s">
        <v>0</v>
      </c>
      <c r="C306" s="165" t="s">
        <v>30</v>
      </c>
      <c r="D306" s="164">
        <v>576</v>
      </c>
      <c r="E306" s="154" t="s">
        <v>104</v>
      </c>
      <c r="F306" s="154" t="s">
        <v>103</v>
      </c>
      <c r="G306" s="154" t="s">
        <v>93</v>
      </c>
    </row>
    <row r="307" spans="2:7" ht="28" x14ac:dyDescent="0.35">
      <c r="B307" s="8" t="s">
        <v>14</v>
      </c>
      <c r="C307" s="165" t="s">
        <v>30</v>
      </c>
      <c r="D307" s="164">
        <v>418</v>
      </c>
      <c r="E307" s="154" t="s">
        <v>104</v>
      </c>
      <c r="F307" s="154" t="s">
        <v>103</v>
      </c>
      <c r="G307" s="154" t="s">
        <v>93</v>
      </c>
    </row>
    <row r="308" spans="2:7" ht="28" x14ac:dyDescent="0.35">
      <c r="B308" s="9" t="s">
        <v>20</v>
      </c>
      <c r="C308" s="165" t="s">
        <v>30</v>
      </c>
      <c r="D308" s="164">
        <v>69</v>
      </c>
      <c r="E308" s="154" t="s">
        <v>104</v>
      </c>
      <c r="F308" s="154" t="s">
        <v>103</v>
      </c>
      <c r="G308" s="154" t="s">
        <v>93</v>
      </c>
    </row>
    <row r="309" spans="2:7" ht="28" x14ac:dyDescent="0.35">
      <c r="B309" s="8" t="s">
        <v>12</v>
      </c>
      <c r="C309" s="165" t="s">
        <v>30</v>
      </c>
      <c r="D309" s="164">
        <v>0</v>
      </c>
      <c r="E309" s="154" t="s">
        <v>104</v>
      </c>
      <c r="F309" s="154" t="s">
        <v>103</v>
      </c>
      <c r="G309" s="154" t="s">
        <v>93</v>
      </c>
    </row>
    <row r="310" spans="2:7" ht="28" x14ac:dyDescent="0.35">
      <c r="B310" s="9" t="s">
        <v>26</v>
      </c>
      <c r="C310" s="165" t="s">
        <v>30</v>
      </c>
      <c r="D310" s="164">
        <v>28</v>
      </c>
      <c r="E310" s="154" t="s">
        <v>104</v>
      </c>
      <c r="F310" s="154" t="s">
        <v>103</v>
      </c>
      <c r="G310" s="154" t="s">
        <v>93</v>
      </c>
    </row>
    <row r="311" spans="2:7" ht="28" x14ac:dyDescent="0.35">
      <c r="B311" s="8" t="s">
        <v>15</v>
      </c>
      <c r="C311" s="165" t="s">
        <v>30</v>
      </c>
      <c r="D311" s="164">
        <v>378</v>
      </c>
      <c r="E311" s="154" t="s">
        <v>104</v>
      </c>
      <c r="F311" s="154" t="s">
        <v>103</v>
      </c>
      <c r="G311" s="154" t="s">
        <v>93</v>
      </c>
    </row>
    <row r="312" spans="2:7" ht="28.5" x14ac:dyDescent="0.35">
      <c r="B312" s="7" t="s">
        <v>49</v>
      </c>
      <c r="C312" s="165" t="s">
        <v>50</v>
      </c>
      <c r="D312" s="164"/>
      <c r="E312" s="154" t="s">
        <v>104</v>
      </c>
      <c r="F312" s="154" t="s">
        <v>103</v>
      </c>
      <c r="G312" s="154" t="s">
        <v>93</v>
      </c>
    </row>
    <row r="313" spans="2:7" x14ac:dyDescent="0.35">
      <c r="B313" s="8" t="s">
        <v>0</v>
      </c>
      <c r="C313" s="165" t="s">
        <v>50</v>
      </c>
      <c r="D313" s="164">
        <v>792</v>
      </c>
      <c r="E313" s="154" t="s">
        <v>104</v>
      </c>
      <c r="F313" s="154" t="s">
        <v>103</v>
      </c>
      <c r="G313" s="154" t="s">
        <v>93</v>
      </c>
    </row>
    <row r="314" spans="2:7" x14ac:dyDescent="0.35">
      <c r="B314" s="8" t="s">
        <v>14</v>
      </c>
      <c r="C314" s="165" t="s">
        <v>50</v>
      </c>
      <c r="D314" s="164">
        <v>357</v>
      </c>
      <c r="E314" s="154" t="s">
        <v>104</v>
      </c>
      <c r="F314" s="154" t="s">
        <v>103</v>
      </c>
      <c r="G314" s="154" t="s">
        <v>93</v>
      </c>
    </row>
    <row r="315" spans="2:7" x14ac:dyDescent="0.35">
      <c r="B315" s="9" t="s">
        <v>20</v>
      </c>
      <c r="C315" s="165" t="s">
        <v>50</v>
      </c>
      <c r="D315" s="164">
        <v>110</v>
      </c>
      <c r="E315" s="154" t="s">
        <v>104</v>
      </c>
      <c r="F315" s="154" t="s">
        <v>103</v>
      </c>
      <c r="G315" s="154" t="s">
        <v>93</v>
      </c>
    </row>
    <row r="316" spans="2:7" ht="28.5" x14ac:dyDescent="0.35">
      <c r="B316" s="9" t="s">
        <v>25</v>
      </c>
      <c r="C316" s="165" t="s">
        <v>50</v>
      </c>
      <c r="D316" s="164">
        <v>0</v>
      </c>
      <c r="E316" s="154" t="s">
        <v>104</v>
      </c>
      <c r="F316" s="154" t="s">
        <v>103</v>
      </c>
      <c r="G316" s="154" t="s">
        <v>93</v>
      </c>
    </row>
    <row r="317" spans="2:7" ht="28.5" x14ac:dyDescent="0.35">
      <c r="B317" s="9" t="s">
        <v>27</v>
      </c>
      <c r="C317" s="165" t="s">
        <v>50</v>
      </c>
      <c r="D317" s="164">
        <v>185</v>
      </c>
      <c r="E317" s="154" t="s">
        <v>104</v>
      </c>
      <c r="F317" s="154" t="s">
        <v>103</v>
      </c>
      <c r="G317" s="154" t="s">
        <v>93</v>
      </c>
    </row>
    <row r="318" spans="2:7" x14ac:dyDescent="0.35">
      <c r="B318" s="8" t="s">
        <v>15</v>
      </c>
      <c r="C318" s="165" t="s">
        <v>50</v>
      </c>
      <c r="D318" s="164">
        <v>299</v>
      </c>
      <c r="E318" s="154" t="s">
        <v>104</v>
      </c>
      <c r="F318" s="154" t="s">
        <v>103</v>
      </c>
      <c r="G318" s="154" t="s">
        <v>93</v>
      </c>
    </row>
    <row r="319" spans="2:7" ht="28.5" x14ac:dyDescent="0.35">
      <c r="B319" s="242" t="s">
        <v>83</v>
      </c>
      <c r="C319" s="243"/>
      <c r="D319" s="163">
        <v>465498.18677375827</v>
      </c>
      <c r="E319" s="244" t="s">
        <v>79</v>
      </c>
      <c r="F319" s="244" t="s">
        <v>103</v>
      </c>
      <c r="G319" s="244" t="s">
        <v>93</v>
      </c>
    </row>
    <row r="320" spans="2:7" ht="56.5" x14ac:dyDescent="0.35">
      <c r="B320" s="245" t="s">
        <v>94</v>
      </c>
      <c r="C320" s="246" t="s">
        <v>33</v>
      </c>
      <c r="D320" s="161">
        <v>935052.46</v>
      </c>
      <c r="E320" s="244" t="s">
        <v>79</v>
      </c>
      <c r="F320" s="244" t="s">
        <v>103</v>
      </c>
      <c r="G320" s="244" t="s">
        <v>93</v>
      </c>
    </row>
    <row r="321" spans="2:7" x14ac:dyDescent="0.35">
      <c r="B321" s="245" t="s">
        <v>95</v>
      </c>
      <c r="C321" s="246" t="s">
        <v>8</v>
      </c>
      <c r="D321" s="161">
        <v>1652207</v>
      </c>
      <c r="E321" s="244" t="s">
        <v>79</v>
      </c>
      <c r="F321" s="244" t="s">
        <v>103</v>
      </c>
      <c r="G321" s="244" t="s">
        <v>93</v>
      </c>
    </row>
    <row r="322" spans="2:7" ht="56.5" x14ac:dyDescent="0.35">
      <c r="B322" s="245" t="s">
        <v>96</v>
      </c>
      <c r="C322" s="246" t="s">
        <v>33</v>
      </c>
      <c r="D322" s="161">
        <v>1707661.8989329773</v>
      </c>
      <c r="E322" s="244" t="s">
        <v>79</v>
      </c>
      <c r="F322" s="244" t="s">
        <v>103</v>
      </c>
      <c r="G322" s="244" t="s">
        <v>93</v>
      </c>
    </row>
    <row r="323" spans="2:7" x14ac:dyDescent="0.35">
      <c r="B323" s="245" t="s">
        <v>97</v>
      </c>
      <c r="C323" s="246" t="s">
        <v>8</v>
      </c>
      <c r="D323" s="161">
        <v>2014501.1889071099</v>
      </c>
      <c r="E323" s="244" t="s">
        <v>79</v>
      </c>
      <c r="F323" s="244" t="s">
        <v>103</v>
      </c>
      <c r="G323" s="244" t="s">
        <v>93</v>
      </c>
    </row>
    <row r="324" spans="2:7" ht="28.5" x14ac:dyDescent="0.35">
      <c r="B324" s="170" t="s">
        <v>83</v>
      </c>
      <c r="C324" s="171"/>
      <c r="D324" s="252">
        <v>71433.280128183818</v>
      </c>
      <c r="E324" s="154" t="s">
        <v>80</v>
      </c>
      <c r="F324" s="154" t="s">
        <v>103</v>
      </c>
      <c r="G324" s="154" t="s">
        <v>93</v>
      </c>
    </row>
    <row r="325" spans="2:7" ht="56.5" x14ac:dyDescent="0.35">
      <c r="B325" s="156" t="s">
        <v>94</v>
      </c>
      <c r="C325" s="72" t="s">
        <v>33</v>
      </c>
      <c r="D325" s="253">
        <v>135242.62</v>
      </c>
      <c r="E325" s="154" t="s">
        <v>80</v>
      </c>
      <c r="F325" s="154" t="s">
        <v>103</v>
      </c>
      <c r="G325" s="154" t="s">
        <v>93</v>
      </c>
    </row>
    <row r="326" spans="2:7" x14ac:dyDescent="0.35">
      <c r="B326" s="156" t="s">
        <v>95</v>
      </c>
      <c r="C326" s="72" t="s">
        <v>8</v>
      </c>
      <c r="D326" s="253">
        <v>362025.10409358214</v>
      </c>
      <c r="E326" s="154" t="s">
        <v>80</v>
      </c>
      <c r="F326" s="154" t="s">
        <v>103</v>
      </c>
      <c r="G326" s="154" t="s">
        <v>93</v>
      </c>
    </row>
    <row r="327" spans="2:7" ht="56.5" x14ac:dyDescent="0.35">
      <c r="B327" s="156" t="s">
        <v>96</v>
      </c>
      <c r="C327" s="72" t="s">
        <v>33</v>
      </c>
      <c r="D327" s="253">
        <v>595810.82078089879</v>
      </c>
      <c r="E327" s="154" t="s">
        <v>80</v>
      </c>
      <c r="F327" s="154" t="s">
        <v>103</v>
      </c>
      <c r="G327" s="154" t="s">
        <v>93</v>
      </c>
    </row>
    <row r="328" spans="2:7" x14ac:dyDescent="0.35">
      <c r="B328" s="156" t="s">
        <v>97</v>
      </c>
      <c r="C328" s="72" t="s">
        <v>8</v>
      </c>
      <c r="D328" s="253">
        <v>1043655.6670589447</v>
      </c>
      <c r="E328" s="154" t="s">
        <v>80</v>
      </c>
      <c r="F328" s="154" t="s">
        <v>103</v>
      </c>
      <c r="G328" s="154" t="s">
        <v>93</v>
      </c>
    </row>
    <row r="329" spans="2:7" ht="28.5" x14ac:dyDescent="0.35">
      <c r="B329" s="170" t="s">
        <v>83</v>
      </c>
      <c r="C329" s="171"/>
      <c r="D329" s="163">
        <v>332060.71489725844</v>
      </c>
      <c r="E329" s="154" t="s">
        <v>81</v>
      </c>
      <c r="F329" s="154" t="s">
        <v>103</v>
      </c>
      <c r="G329" s="154" t="s">
        <v>93</v>
      </c>
    </row>
    <row r="330" spans="2:7" ht="56.5" x14ac:dyDescent="0.35">
      <c r="B330" s="156" t="s">
        <v>94</v>
      </c>
      <c r="C330" s="72" t="s">
        <v>33</v>
      </c>
      <c r="D330" s="161">
        <v>412234.66678267106</v>
      </c>
      <c r="E330" s="154" t="s">
        <v>81</v>
      </c>
      <c r="F330" s="154" t="s">
        <v>103</v>
      </c>
      <c r="G330" s="154" t="s">
        <v>93</v>
      </c>
    </row>
    <row r="331" spans="2:7" x14ac:dyDescent="0.35">
      <c r="B331" s="156" t="s">
        <v>95</v>
      </c>
      <c r="C331" s="72" t="s">
        <v>8</v>
      </c>
      <c r="D331" s="161">
        <v>298907.38400000002</v>
      </c>
      <c r="E331" s="154" t="s">
        <v>81</v>
      </c>
      <c r="F331" s="154" t="s">
        <v>103</v>
      </c>
      <c r="G331" s="154" t="s">
        <v>93</v>
      </c>
    </row>
    <row r="332" spans="2:7" ht="56.5" x14ac:dyDescent="0.35">
      <c r="B332" s="156" t="s">
        <v>96</v>
      </c>
      <c r="C332" s="72" t="s">
        <v>33</v>
      </c>
      <c r="D332" s="161">
        <v>944664.02919696621</v>
      </c>
      <c r="E332" s="154" t="s">
        <v>81</v>
      </c>
      <c r="F332" s="154" t="s">
        <v>103</v>
      </c>
      <c r="G332" s="154" t="s">
        <v>93</v>
      </c>
    </row>
    <row r="333" spans="2:7" x14ac:dyDescent="0.35">
      <c r="B333" s="156" t="s">
        <v>97</v>
      </c>
      <c r="C333" s="72" t="s">
        <v>8</v>
      </c>
      <c r="D333" s="161">
        <v>379374.99099999998</v>
      </c>
      <c r="E333" s="154" t="s">
        <v>81</v>
      </c>
      <c r="F333" s="154" t="s">
        <v>103</v>
      </c>
      <c r="G333" s="154" t="s">
        <v>93</v>
      </c>
    </row>
    <row r="334" spans="2:7" ht="28.5" x14ac:dyDescent="0.35">
      <c r="B334" s="170" t="s">
        <v>83</v>
      </c>
      <c r="C334" s="171"/>
      <c r="D334" s="163">
        <v>317514.28915480373</v>
      </c>
      <c r="E334" s="154" t="s">
        <v>104</v>
      </c>
      <c r="F334" s="154" t="s">
        <v>103</v>
      </c>
      <c r="G334" s="154" t="s">
        <v>93</v>
      </c>
    </row>
    <row r="335" spans="2:7" ht="56.5" x14ac:dyDescent="0.35">
      <c r="B335" s="156" t="s">
        <v>94</v>
      </c>
      <c r="C335" s="72" t="s">
        <v>33</v>
      </c>
      <c r="D335" s="161">
        <v>630114.10065245628</v>
      </c>
      <c r="E335" s="154" t="s">
        <v>104</v>
      </c>
      <c r="F335" s="154" t="s">
        <v>103</v>
      </c>
      <c r="G335" s="154" t="s">
        <v>93</v>
      </c>
    </row>
    <row r="336" spans="2:7" x14ac:dyDescent="0.35">
      <c r="B336" s="156" t="s">
        <v>95</v>
      </c>
      <c r="C336" s="72" t="s">
        <v>8</v>
      </c>
      <c r="D336" s="161">
        <v>805444.10100000002</v>
      </c>
      <c r="E336" s="154" t="s">
        <v>104</v>
      </c>
      <c r="F336" s="154" t="s">
        <v>103</v>
      </c>
      <c r="G336" s="154" t="s">
        <v>93</v>
      </c>
    </row>
    <row r="337" spans="2:7" ht="56.5" x14ac:dyDescent="0.35">
      <c r="B337" s="156" t="s">
        <v>96</v>
      </c>
      <c r="C337" s="72" t="s">
        <v>33</v>
      </c>
      <c r="D337" s="161">
        <v>980997.26108915731</v>
      </c>
      <c r="E337" s="154" t="s">
        <v>104</v>
      </c>
      <c r="F337" s="154" t="s">
        <v>103</v>
      </c>
      <c r="G337" s="154" t="s">
        <v>93</v>
      </c>
    </row>
    <row r="338" spans="2:7" x14ac:dyDescent="0.35">
      <c r="B338" s="156" t="s">
        <v>97</v>
      </c>
      <c r="C338" s="72" t="s">
        <v>8</v>
      </c>
      <c r="D338" s="161">
        <v>833806.23199999996</v>
      </c>
      <c r="E338" s="154" t="s">
        <v>104</v>
      </c>
      <c r="F338" s="154" t="s">
        <v>103</v>
      </c>
      <c r="G338" s="154" t="s">
        <v>93</v>
      </c>
    </row>
    <row r="339" spans="2:7" ht="42" x14ac:dyDescent="0.35">
      <c r="B339" s="158" t="s">
        <v>78</v>
      </c>
      <c r="C339" s="159"/>
      <c r="D339" s="163">
        <v>-621210.31164000009</v>
      </c>
      <c r="E339" s="154" t="s">
        <v>79</v>
      </c>
      <c r="F339" s="154" t="s">
        <v>103</v>
      </c>
      <c r="G339" s="154" t="s">
        <v>98</v>
      </c>
    </row>
    <row r="340" spans="2:7" x14ac:dyDescent="0.35">
      <c r="B340" s="2" t="s">
        <v>13</v>
      </c>
      <c r="C340" s="152" t="s">
        <v>6</v>
      </c>
      <c r="D340" s="161">
        <v>402</v>
      </c>
      <c r="E340" s="154" t="s">
        <v>79</v>
      </c>
      <c r="F340" s="154" t="s">
        <v>103</v>
      </c>
      <c r="G340" s="154" t="s">
        <v>98</v>
      </c>
    </row>
    <row r="341" spans="2:7" x14ac:dyDescent="0.35">
      <c r="B341" s="4" t="s">
        <v>38</v>
      </c>
      <c r="C341" s="152" t="s">
        <v>6</v>
      </c>
      <c r="D341" s="161">
        <v>102560</v>
      </c>
      <c r="E341" s="154" t="s">
        <v>79</v>
      </c>
      <c r="F341" s="154" t="s">
        <v>103</v>
      </c>
      <c r="G341" s="154" t="s">
        <v>98</v>
      </c>
    </row>
    <row r="342" spans="2:7" x14ac:dyDescent="0.35">
      <c r="B342" s="4" t="s">
        <v>39</v>
      </c>
      <c r="C342" s="152" t="s">
        <v>6</v>
      </c>
      <c r="D342" s="161">
        <v>88846</v>
      </c>
      <c r="E342" s="154" t="s">
        <v>79</v>
      </c>
      <c r="F342" s="154" t="s">
        <v>103</v>
      </c>
      <c r="G342" s="154" t="s">
        <v>98</v>
      </c>
    </row>
    <row r="343" spans="2:7" x14ac:dyDescent="0.35">
      <c r="B343" s="5" t="s">
        <v>40</v>
      </c>
      <c r="C343" s="152" t="s">
        <v>6</v>
      </c>
      <c r="D343" s="161">
        <v>138</v>
      </c>
      <c r="E343" s="154" t="s">
        <v>79</v>
      </c>
      <c r="F343" s="154" t="s">
        <v>103</v>
      </c>
      <c r="G343" s="154" t="s">
        <v>98</v>
      </c>
    </row>
    <row r="344" spans="2:7" x14ac:dyDescent="0.35">
      <c r="B344" s="5" t="s">
        <v>41</v>
      </c>
      <c r="C344" s="152" t="s">
        <v>6</v>
      </c>
      <c r="D344" s="161">
        <v>13852</v>
      </c>
      <c r="E344" s="154" t="s">
        <v>79</v>
      </c>
      <c r="F344" s="154" t="s">
        <v>103</v>
      </c>
      <c r="G344" s="154" t="s">
        <v>98</v>
      </c>
    </row>
    <row r="345" spans="2:7" x14ac:dyDescent="0.35">
      <c r="B345" s="4" t="s">
        <v>42</v>
      </c>
      <c r="C345" s="155" t="s">
        <v>8</v>
      </c>
      <c r="D345" s="161">
        <v>1817000</v>
      </c>
      <c r="E345" s="154" t="s">
        <v>79</v>
      </c>
      <c r="F345" s="154" t="s">
        <v>103</v>
      </c>
      <c r="G345" s="154" t="s">
        <v>98</v>
      </c>
    </row>
    <row r="346" spans="2:7" x14ac:dyDescent="0.35">
      <c r="B346" s="4" t="s">
        <v>43</v>
      </c>
      <c r="C346" s="155" t="s">
        <v>8</v>
      </c>
      <c r="D346" s="161">
        <v>1635359.558</v>
      </c>
      <c r="E346" s="154" t="s">
        <v>79</v>
      </c>
      <c r="F346" s="154" t="s">
        <v>103</v>
      </c>
      <c r="G346" s="154" t="s">
        <v>98</v>
      </c>
    </row>
    <row r="347" spans="2:7" x14ac:dyDescent="0.35">
      <c r="B347" s="6" t="s">
        <v>44</v>
      </c>
      <c r="C347" s="155" t="s">
        <v>8</v>
      </c>
      <c r="D347" s="161">
        <v>2076.558</v>
      </c>
      <c r="E347" s="154" t="s">
        <v>79</v>
      </c>
      <c r="F347" s="154" t="s">
        <v>103</v>
      </c>
      <c r="G347" s="154" t="s">
        <v>98</v>
      </c>
    </row>
    <row r="348" spans="2:7" x14ac:dyDescent="0.35">
      <c r="B348" s="6" t="s">
        <v>45</v>
      </c>
      <c r="C348" s="155" t="s">
        <v>8</v>
      </c>
      <c r="D348" s="161">
        <v>183717</v>
      </c>
      <c r="E348" s="154" t="s">
        <v>79</v>
      </c>
      <c r="F348" s="154" t="s">
        <v>103</v>
      </c>
      <c r="G348" s="154" t="s">
        <v>98</v>
      </c>
    </row>
    <row r="349" spans="2:7" x14ac:dyDescent="0.35">
      <c r="B349" s="4" t="s">
        <v>46</v>
      </c>
      <c r="C349" s="3" t="s">
        <v>9</v>
      </c>
      <c r="D349" s="161">
        <v>3.42</v>
      </c>
      <c r="E349" s="154" t="s">
        <v>79</v>
      </c>
      <c r="F349" s="154" t="s">
        <v>103</v>
      </c>
      <c r="G349" s="154" t="s">
        <v>98</v>
      </c>
    </row>
    <row r="350" spans="2:7" ht="42" x14ac:dyDescent="0.35">
      <c r="B350" s="158" t="s">
        <v>78</v>
      </c>
      <c r="C350" s="159"/>
      <c r="D350" s="252">
        <v>-51243.771602310713</v>
      </c>
      <c r="E350" s="154" t="s">
        <v>80</v>
      </c>
      <c r="F350" s="154" t="s">
        <v>103</v>
      </c>
      <c r="G350" s="154" t="s">
        <v>98</v>
      </c>
    </row>
    <row r="351" spans="2:7" x14ac:dyDescent="0.35">
      <c r="B351" s="2" t="s">
        <v>13</v>
      </c>
      <c r="C351" s="152" t="s">
        <v>6</v>
      </c>
      <c r="D351" s="253">
        <v>131</v>
      </c>
      <c r="E351" s="154" t="s">
        <v>80</v>
      </c>
      <c r="F351" s="154" t="s">
        <v>103</v>
      </c>
      <c r="G351" s="154" t="s">
        <v>98</v>
      </c>
    </row>
    <row r="352" spans="2:7" x14ac:dyDescent="0.35">
      <c r="B352" s="4" t="s">
        <v>38</v>
      </c>
      <c r="C352" s="152" t="s">
        <v>6</v>
      </c>
      <c r="D352" s="253">
        <v>34280</v>
      </c>
      <c r="E352" s="154" t="s">
        <v>80</v>
      </c>
      <c r="F352" s="154" t="s">
        <v>103</v>
      </c>
      <c r="G352" s="154" t="s">
        <v>98</v>
      </c>
    </row>
    <row r="353" spans="2:7" x14ac:dyDescent="0.35">
      <c r="B353" s="4" t="s">
        <v>39</v>
      </c>
      <c r="C353" s="152" t="s">
        <v>6</v>
      </c>
      <c r="D353" s="253">
        <v>23177</v>
      </c>
      <c r="E353" s="154" t="s">
        <v>80</v>
      </c>
      <c r="F353" s="154" t="s">
        <v>103</v>
      </c>
      <c r="G353" s="154" t="s">
        <v>98</v>
      </c>
    </row>
    <row r="354" spans="2:7" x14ac:dyDescent="0.35">
      <c r="B354" s="5" t="s">
        <v>40</v>
      </c>
      <c r="C354" s="152" t="s">
        <v>6</v>
      </c>
      <c r="D354" s="253"/>
      <c r="E354" s="154" t="s">
        <v>80</v>
      </c>
      <c r="F354" s="154" t="s">
        <v>103</v>
      </c>
      <c r="G354" s="154" t="s">
        <v>98</v>
      </c>
    </row>
    <row r="355" spans="2:7" x14ac:dyDescent="0.35">
      <c r="B355" s="5" t="s">
        <v>41</v>
      </c>
      <c r="C355" s="152" t="s">
        <v>6</v>
      </c>
      <c r="D355" s="253"/>
      <c r="E355" s="154" t="s">
        <v>80</v>
      </c>
      <c r="F355" s="154" t="s">
        <v>103</v>
      </c>
      <c r="G355" s="154" t="s">
        <v>98</v>
      </c>
    </row>
    <row r="356" spans="2:7" x14ac:dyDescent="0.35">
      <c r="B356" s="4" t="s">
        <v>42</v>
      </c>
      <c r="C356" s="155" t="s">
        <v>8</v>
      </c>
      <c r="D356" s="253">
        <v>407672.68109374994</v>
      </c>
      <c r="E356" s="154" t="s">
        <v>80</v>
      </c>
      <c r="F356" s="154" t="s">
        <v>103</v>
      </c>
      <c r="G356" s="154" t="s">
        <v>98</v>
      </c>
    </row>
    <row r="357" spans="2:7" x14ac:dyDescent="0.35">
      <c r="B357" s="4" t="s">
        <v>43</v>
      </c>
      <c r="C357" s="155" t="s">
        <v>8</v>
      </c>
      <c r="D357" s="253">
        <v>362062.27409375005</v>
      </c>
      <c r="E357" s="154" t="s">
        <v>80</v>
      </c>
      <c r="F357" s="154" t="s">
        <v>103</v>
      </c>
      <c r="G357" s="154" t="s">
        <v>98</v>
      </c>
    </row>
    <row r="358" spans="2:7" x14ac:dyDescent="0.35">
      <c r="B358" s="6" t="s">
        <v>44</v>
      </c>
      <c r="C358" s="155" t="s">
        <v>8</v>
      </c>
      <c r="D358" s="253"/>
      <c r="E358" s="154" t="s">
        <v>80</v>
      </c>
      <c r="F358" s="154" t="s">
        <v>103</v>
      </c>
      <c r="G358" s="154" t="s">
        <v>98</v>
      </c>
    </row>
    <row r="359" spans="2:7" x14ac:dyDescent="0.35">
      <c r="B359" s="6" t="s">
        <v>45</v>
      </c>
      <c r="C359" s="155" t="s">
        <v>8</v>
      </c>
      <c r="D359" s="253">
        <v>45610.40699999989</v>
      </c>
      <c r="E359" s="154" t="s">
        <v>80</v>
      </c>
      <c r="F359" s="154" t="s">
        <v>103</v>
      </c>
      <c r="G359" s="154" t="s">
        <v>98</v>
      </c>
    </row>
    <row r="360" spans="2:7" x14ac:dyDescent="0.35">
      <c r="B360" s="4" t="s">
        <v>46</v>
      </c>
      <c r="C360" s="3" t="s">
        <v>9</v>
      </c>
      <c r="D360" s="253">
        <v>1.1235105093956044</v>
      </c>
      <c r="E360" s="154" t="s">
        <v>80</v>
      </c>
      <c r="F360" s="154" t="s">
        <v>103</v>
      </c>
      <c r="G360" s="154" t="s">
        <v>98</v>
      </c>
    </row>
    <row r="361" spans="2:7" ht="42" x14ac:dyDescent="0.35">
      <c r="B361" s="158" t="s">
        <v>78</v>
      </c>
      <c r="C361" s="159"/>
      <c r="D361" s="163">
        <v>-591893.6</v>
      </c>
      <c r="E361" s="154" t="s">
        <v>81</v>
      </c>
      <c r="F361" s="154" t="s">
        <v>103</v>
      </c>
      <c r="G361" s="154" t="s">
        <v>98</v>
      </c>
    </row>
    <row r="362" spans="2:7" x14ac:dyDescent="0.35">
      <c r="B362" s="2" t="s">
        <v>13</v>
      </c>
      <c r="C362" s="152" t="s">
        <v>6</v>
      </c>
      <c r="D362" s="161">
        <v>155</v>
      </c>
      <c r="E362" s="154" t="s">
        <v>81</v>
      </c>
      <c r="F362" s="154" t="s">
        <v>103</v>
      </c>
      <c r="G362" s="154" t="s">
        <v>98</v>
      </c>
    </row>
    <row r="363" spans="2:7" x14ac:dyDescent="0.35">
      <c r="B363" s="4" t="s">
        <v>38</v>
      </c>
      <c r="C363" s="152" t="s">
        <v>6</v>
      </c>
      <c r="D363" s="161">
        <v>25300</v>
      </c>
      <c r="E363" s="154" t="s">
        <v>81</v>
      </c>
      <c r="F363" s="154" t="s">
        <v>103</v>
      </c>
      <c r="G363" s="154" t="s">
        <v>98</v>
      </c>
    </row>
    <row r="364" spans="2:7" x14ac:dyDescent="0.35">
      <c r="B364" s="4" t="s">
        <v>39</v>
      </c>
      <c r="C364" s="152" t="s">
        <v>6</v>
      </c>
      <c r="D364" s="161">
        <v>21620</v>
      </c>
      <c r="E364" s="154" t="s">
        <v>81</v>
      </c>
      <c r="F364" s="154" t="s">
        <v>103</v>
      </c>
      <c r="G364" s="154" t="s">
        <v>98</v>
      </c>
    </row>
    <row r="365" spans="2:7" x14ac:dyDescent="0.35">
      <c r="B365" s="5" t="s">
        <v>40</v>
      </c>
      <c r="C365" s="152" t="s">
        <v>6</v>
      </c>
      <c r="D365" s="161">
        <v>0</v>
      </c>
      <c r="E365" s="154" t="s">
        <v>81</v>
      </c>
      <c r="F365" s="154" t="s">
        <v>103</v>
      </c>
      <c r="G365" s="154" t="s">
        <v>98</v>
      </c>
    </row>
    <row r="366" spans="2:7" x14ac:dyDescent="0.35">
      <c r="B366" s="5" t="s">
        <v>41</v>
      </c>
      <c r="C366" s="152" t="s">
        <v>6</v>
      </c>
      <c r="D366" s="161">
        <v>3680</v>
      </c>
      <c r="E366" s="154" t="s">
        <v>81</v>
      </c>
      <c r="F366" s="154" t="s">
        <v>103</v>
      </c>
      <c r="G366" s="154" t="s">
        <v>98</v>
      </c>
    </row>
    <row r="367" spans="2:7" x14ac:dyDescent="0.35">
      <c r="B367" s="4" t="s">
        <v>42</v>
      </c>
      <c r="C367" s="155" t="s">
        <v>8</v>
      </c>
      <c r="D367" s="161">
        <v>346000</v>
      </c>
      <c r="E367" s="154" t="s">
        <v>81</v>
      </c>
      <c r="F367" s="154" t="s">
        <v>103</v>
      </c>
      <c r="G367" s="154" t="s">
        <v>98</v>
      </c>
    </row>
    <row r="368" spans="2:7" x14ac:dyDescent="0.35">
      <c r="B368" s="4" t="s">
        <v>43</v>
      </c>
      <c r="C368" s="155" t="s">
        <v>8</v>
      </c>
      <c r="D368" s="161">
        <v>292580</v>
      </c>
      <c r="E368" s="154" t="s">
        <v>81</v>
      </c>
      <c r="F368" s="154" t="s">
        <v>103</v>
      </c>
      <c r="G368" s="154" t="s">
        <v>98</v>
      </c>
    </row>
    <row r="369" spans="2:7" x14ac:dyDescent="0.35">
      <c r="B369" s="6" t="s">
        <v>44</v>
      </c>
      <c r="C369" s="155" t="s">
        <v>8</v>
      </c>
      <c r="D369" s="161">
        <v>0</v>
      </c>
      <c r="E369" s="154" t="s">
        <v>81</v>
      </c>
      <c r="F369" s="154" t="s">
        <v>103</v>
      </c>
      <c r="G369" s="154" t="s">
        <v>98</v>
      </c>
    </row>
    <row r="370" spans="2:7" x14ac:dyDescent="0.35">
      <c r="B370" s="6" t="s">
        <v>45</v>
      </c>
      <c r="C370" s="155" t="s">
        <v>8</v>
      </c>
      <c r="D370" s="161">
        <v>53420</v>
      </c>
      <c r="E370" s="154" t="s">
        <v>81</v>
      </c>
      <c r="F370" s="154" t="s">
        <v>103</v>
      </c>
      <c r="G370" s="154" t="s">
        <v>98</v>
      </c>
    </row>
    <row r="371" spans="2:7" x14ac:dyDescent="0.35">
      <c r="B371" s="4" t="s">
        <v>46</v>
      </c>
      <c r="C371" s="3" t="s">
        <v>9</v>
      </c>
      <c r="D371" s="161">
        <v>11.08</v>
      </c>
      <c r="E371" s="154" t="s">
        <v>81</v>
      </c>
      <c r="F371" s="154" t="s">
        <v>103</v>
      </c>
      <c r="G371" s="154" t="s">
        <v>98</v>
      </c>
    </row>
    <row r="372" spans="2:7" ht="42" x14ac:dyDescent="0.35">
      <c r="B372" s="158" t="s">
        <v>78</v>
      </c>
      <c r="C372" s="159"/>
      <c r="D372" s="161">
        <v>-323802.75</v>
      </c>
      <c r="E372" s="169" t="s">
        <v>104</v>
      </c>
      <c r="F372" s="154" t="s">
        <v>103</v>
      </c>
      <c r="G372" s="154" t="s">
        <v>98</v>
      </c>
    </row>
    <row r="373" spans="2:7" x14ac:dyDescent="0.35">
      <c r="B373" s="2" t="s">
        <v>13</v>
      </c>
      <c r="C373" s="152" t="s">
        <v>6</v>
      </c>
      <c r="D373" s="161">
        <v>278</v>
      </c>
      <c r="E373" s="169" t="s">
        <v>104</v>
      </c>
      <c r="F373" s="154" t="s">
        <v>103</v>
      </c>
      <c r="G373" s="154" t="s">
        <v>98</v>
      </c>
    </row>
    <row r="374" spans="2:7" x14ac:dyDescent="0.35">
      <c r="B374" s="4" t="s">
        <v>38</v>
      </c>
      <c r="C374" s="152" t="s">
        <v>6</v>
      </c>
      <c r="D374" s="161">
        <v>76710</v>
      </c>
      <c r="E374" s="169" t="s">
        <v>104</v>
      </c>
      <c r="F374" s="154" t="s">
        <v>103</v>
      </c>
      <c r="G374" s="154" t="s">
        <v>98</v>
      </c>
    </row>
    <row r="375" spans="2:7" x14ac:dyDescent="0.35">
      <c r="B375" s="4" t="s">
        <v>39</v>
      </c>
      <c r="C375" s="152" t="s">
        <v>6</v>
      </c>
      <c r="D375" s="161">
        <v>68965</v>
      </c>
      <c r="E375" s="169" t="s">
        <v>104</v>
      </c>
      <c r="F375" s="154" t="s">
        <v>103</v>
      </c>
      <c r="G375" s="154" t="s">
        <v>98</v>
      </c>
    </row>
    <row r="376" spans="2:7" x14ac:dyDescent="0.35">
      <c r="B376" s="5" t="s">
        <v>40</v>
      </c>
      <c r="C376" s="152" t="s">
        <v>6</v>
      </c>
      <c r="D376" s="161">
        <v>24</v>
      </c>
      <c r="E376" s="169" t="s">
        <v>104</v>
      </c>
      <c r="F376" s="154" t="s">
        <v>103</v>
      </c>
      <c r="G376" s="154" t="s">
        <v>98</v>
      </c>
    </row>
    <row r="377" spans="2:7" x14ac:dyDescent="0.35">
      <c r="B377" s="5" t="s">
        <v>41</v>
      </c>
      <c r="C377" s="152" t="s">
        <v>6</v>
      </c>
      <c r="D377" s="161">
        <v>7769</v>
      </c>
      <c r="E377" s="169" t="s">
        <v>104</v>
      </c>
      <c r="F377" s="154" t="s">
        <v>103</v>
      </c>
      <c r="G377" s="154" t="s">
        <v>98</v>
      </c>
    </row>
    <row r="378" spans="2:7" x14ac:dyDescent="0.35">
      <c r="B378" s="4" t="s">
        <v>42</v>
      </c>
      <c r="C378" s="155" t="s">
        <v>8</v>
      </c>
      <c r="D378" s="161">
        <v>855000</v>
      </c>
      <c r="E378" s="169" t="s">
        <v>104</v>
      </c>
      <c r="F378" s="154" t="s">
        <v>103</v>
      </c>
      <c r="G378" s="154" t="s">
        <v>98</v>
      </c>
    </row>
    <row r="379" spans="2:7" x14ac:dyDescent="0.35">
      <c r="B379" s="4" t="s">
        <v>43</v>
      </c>
      <c r="C379" s="155" t="s">
        <v>8</v>
      </c>
      <c r="D379" s="161">
        <v>785365</v>
      </c>
      <c r="E379" s="169" t="s">
        <v>104</v>
      </c>
      <c r="F379" s="154" t="s">
        <v>103</v>
      </c>
      <c r="G379" s="154" t="s">
        <v>98</v>
      </c>
    </row>
    <row r="380" spans="2:7" x14ac:dyDescent="0.35">
      <c r="B380" s="6" t="s">
        <v>44</v>
      </c>
      <c r="C380" s="155" t="s">
        <v>8</v>
      </c>
      <c r="D380" s="161">
        <v>208</v>
      </c>
      <c r="E380" s="169" t="s">
        <v>104</v>
      </c>
      <c r="F380" s="154" t="s">
        <v>103</v>
      </c>
      <c r="G380" s="154" t="s">
        <v>98</v>
      </c>
    </row>
    <row r="381" spans="2:7" x14ac:dyDescent="0.35">
      <c r="B381" s="6" t="s">
        <v>45</v>
      </c>
      <c r="C381" s="155" t="s">
        <v>8</v>
      </c>
      <c r="D381" s="161">
        <v>69843</v>
      </c>
      <c r="E381" s="169" t="s">
        <v>104</v>
      </c>
      <c r="F381" s="154" t="s">
        <v>103</v>
      </c>
      <c r="G381" s="154" t="s">
        <v>98</v>
      </c>
    </row>
    <row r="382" spans="2:7" x14ac:dyDescent="0.35">
      <c r="B382" s="4" t="s">
        <v>46</v>
      </c>
      <c r="C382" s="3" t="s">
        <v>9</v>
      </c>
      <c r="D382" s="161">
        <v>4.6500000000000004</v>
      </c>
      <c r="E382" s="169" t="s">
        <v>104</v>
      </c>
      <c r="F382" s="154" t="s">
        <v>103</v>
      </c>
      <c r="G382" s="154" t="s">
        <v>98</v>
      </c>
    </row>
    <row r="383" spans="2:7" ht="56.5" x14ac:dyDescent="0.35">
      <c r="B383" s="16" t="s">
        <v>82</v>
      </c>
      <c r="C383" s="162"/>
      <c r="D383" s="163">
        <v>3406</v>
      </c>
      <c r="E383" s="154" t="s">
        <v>79</v>
      </c>
      <c r="F383" s="154" t="s">
        <v>103</v>
      </c>
      <c r="G383" s="154" t="s">
        <v>98</v>
      </c>
    </row>
    <row r="384" spans="2:7" ht="28.5" x14ac:dyDescent="0.35">
      <c r="B384" s="173" t="s">
        <v>48</v>
      </c>
      <c r="C384" s="174" t="s">
        <v>30</v>
      </c>
      <c r="D384" s="164"/>
      <c r="E384" s="154" t="s">
        <v>79</v>
      </c>
      <c r="F384" s="154" t="s">
        <v>103</v>
      </c>
      <c r="G384" s="154" t="s">
        <v>98</v>
      </c>
    </row>
    <row r="385" spans="2:7" ht="28" x14ac:dyDescent="0.35">
      <c r="B385" s="175" t="s">
        <v>0</v>
      </c>
      <c r="C385" s="174" t="s">
        <v>30</v>
      </c>
      <c r="D385" s="164">
        <v>2117</v>
      </c>
      <c r="E385" s="154" t="s">
        <v>79</v>
      </c>
      <c r="F385" s="154" t="s">
        <v>103</v>
      </c>
      <c r="G385" s="154" t="s">
        <v>98</v>
      </c>
    </row>
    <row r="386" spans="2:7" ht="28" x14ac:dyDescent="0.35">
      <c r="B386" s="175" t="s">
        <v>14</v>
      </c>
      <c r="C386" s="174" t="s">
        <v>30</v>
      </c>
      <c r="D386" s="164">
        <v>416</v>
      </c>
      <c r="E386" s="154" t="s">
        <v>79</v>
      </c>
      <c r="F386" s="154" t="s">
        <v>103</v>
      </c>
      <c r="G386" s="154" t="s">
        <v>98</v>
      </c>
    </row>
    <row r="387" spans="2:7" ht="28" x14ac:dyDescent="0.35">
      <c r="B387" s="176" t="s">
        <v>20</v>
      </c>
      <c r="C387" s="174" t="s">
        <v>30</v>
      </c>
      <c r="D387" s="164">
        <v>52</v>
      </c>
      <c r="E387" s="154" t="s">
        <v>79</v>
      </c>
      <c r="F387" s="154" t="s">
        <v>103</v>
      </c>
      <c r="G387" s="154" t="s">
        <v>98</v>
      </c>
    </row>
    <row r="388" spans="2:7" ht="28" x14ac:dyDescent="0.35">
      <c r="B388" s="175" t="s">
        <v>12</v>
      </c>
      <c r="C388" s="174" t="s">
        <v>30</v>
      </c>
      <c r="D388" s="164">
        <v>0</v>
      </c>
      <c r="E388" s="154" t="s">
        <v>79</v>
      </c>
      <c r="F388" s="154" t="s">
        <v>103</v>
      </c>
      <c r="G388" s="154" t="s">
        <v>98</v>
      </c>
    </row>
    <row r="389" spans="2:7" ht="28" x14ac:dyDescent="0.35">
      <c r="B389" s="176" t="s">
        <v>26</v>
      </c>
      <c r="C389" s="174" t="s">
        <v>30</v>
      </c>
      <c r="D389" s="164">
        <v>22</v>
      </c>
      <c r="E389" s="154" t="s">
        <v>79</v>
      </c>
      <c r="F389" s="154" t="s">
        <v>103</v>
      </c>
      <c r="G389" s="154" t="s">
        <v>98</v>
      </c>
    </row>
    <row r="390" spans="2:7" ht="28" x14ac:dyDescent="0.35">
      <c r="B390" s="175" t="s">
        <v>15</v>
      </c>
      <c r="C390" s="174" t="s">
        <v>30</v>
      </c>
      <c r="D390" s="164">
        <v>0</v>
      </c>
      <c r="E390" s="154" t="s">
        <v>79</v>
      </c>
      <c r="F390" s="154" t="s">
        <v>103</v>
      </c>
      <c r="G390" s="154" t="s">
        <v>98</v>
      </c>
    </row>
    <row r="391" spans="2:7" ht="28.5" x14ac:dyDescent="0.35">
      <c r="B391" s="173" t="s">
        <v>49</v>
      </c>
      <c r="C391" s="174" t="s">
        <v>50</v>
      </c>
      <c r="D391" s="164">
        <v>3406</v>
      </c>
      <c r="E391" s="154" t="s">
        <v>79</v>
      </c>
      <c r="F391" s="154" t="s">
        <v>103</v>
      </c>
      <c r="G391" s="154" t="s">
        <v>98</v>
      </c>
    </row>
    <row r="392" spans="2:7" x14ac:dyDescent="0.35">
      <c r="B392" s="175" t="s">
        <v>0</v>
      </c>
      <c r="C392" s="174" t="s">
        <v>50</v>
      </c>
      <c r="D392" s="164">
        <v>2912</v>
      </c>
      <c r="E392" s="154" t="s">
        <v>79</v>
      </c>
      <c r="F392" s="154" t="s">
        <v>103</v>
      </c>
      <c r="G392" s="154" t="s">
        <v>98</v>
      </c>
    </row>
    <row r="393" spans="2:7" x14ac:dyDescent="0.35">
      <c r="B393" s="175" t="s">
        <v>14</v>
      </c>
      <c r="C393" s="174" t="s">
        <v>50</v>
      </c>
      <c r="D393" s="164">
        <v>197</v>
      </c>
      <c r="E393" s="154" t="s">
        <v>79</v>
      </c>
      <c r="F393" s="154" t="s">
        <v>103</v>
      </c>
      <c r="G393" s="154" t="s">
        <v>98</v>
      </c>
    </row>
    <row r="394" spans="2:7" x14ac:dyDescent="0.35">
      <c r="B394" s="176" t="s">
        <v>20</v>
      </c>
      <c r="C394" s="174" t="s">
        <v>50</v>
      </c>
      <c r="D394" s="164">
        <v>86</v>
      </c>
      <c r="E394" s="154" t="s">
        <v>79</v>
      </c>
      <c r="F394" s="154" t="s">
        <v>103</v>
      </c>
      <c r="G394" s="154" t="s">
        <v>98</v>
      </c>
    </row>
    <row r="395" spans="2:7" ht="28.5" x14ac:dyDescent="0.35">
      <c r="B395" s="176" t="s">
        <v>25</v>
      </c>
      <c r="C395" s="174" t="s">
        <v>50</v>
      </c>
      <c r="D395" s="164">
        <v>0</v>
      </c>
      <c r="E395" s="154" t="s">
        <v>79</v>
      </c>
      <c r="F395" s="154" t="s">
        <v>103</v>
      </c>
      <c r="G395" s="154" t="s">
        <v>98</v>
      </c>
    </row>
    <row r="396" spans="2:7" ht="28.5" x14ac:dyDescent="0.35">
      <c r="B396" s="176" t="s">
        <v>27</v>
      </c>
      <c r="C396" s="174" t="s">
        <v>50</v>
      </c>
      <c r="D396" s="164">
        <v>211</v>
      </c>
      <c r="E396" s="154" t="s">
        <v>79</v>
      </c>
      <c r="F396" s="154" t="s">
        <v>103</v>
      </c>
      <c r="G396" s="154" t="s">
        <v>98</v>
      </c>
    </row>
    <row r="397" spans="2:7" x14ac:dyDescent="0.35">
      <c r="B397" s="175" t="s">
        <v>15</v>
      </c>
      <c r="C397" s="174" t="s">
        <v>50</v>
      </c>
      <c r="D397" s="164">
        <v>0</v>
      </c>
      <c r="E397" s="154" t="s">
        <v>79</v>
      </c>
      <c r="F397" s="154" t="s">
        <v>103</v>
      </c>
      <c r="G397" s="154" t="s">
        <v>98</v>
      </c>
    </row>
    <row r="398" spans="2:7" ht="56.5" x14ac:dyDescent="0.35">
      <c r="B398" s="16" t="s">
        <v>82</v>
      </c>
      <c r="C398" s="162"/>
      <c r="D398" s="164">
        <v>1577</v>
      </c>
      <c r="E398" s="169" t="s">
        <v>81</v>
      </c>
      <c r="F398" s="154" t="s">
        <v>103</v>
      </c>
      <c r="G398" s="154" t="s">
        <v>98</v>
      </c>
    </row>
    <row r="399" spans="2:7" ht="28.5" x14ac:dyDescent="0.35">
      <c r="B399" s="173" t="s">
        <v>48</v>
      </c>
      <c r="C399" s="174" t="s">
        <v>30</v>
      </c>
      <c r="D399" s="164"/>
      <c r="E399" s="169" t="s">
        <v>81</v>
      </c>
      <c r="F399" s="154" t="s">
        <v>103</v>
      </c>
      <c r="G399" s="154" t="s">
        <v>98</v>
      </c>
    </row>
    <row r="400" spans="2:7" ht="28" x14ac:dyDescent="0.35">
      <c r="B400" s="175" t="s">
        <v>0</v>
      </c>
      <c r="C400" s="174" t="s">
        <v>30</v>
      </c>
      <c r="D400" s="164">
        <v>578</v>
      </c>
      <c r="E400" s="169" t="s">
        <v>81</v>
      </c>
      <c r="F400" s="154" t="s">
        <v>103</v>
      </c>
      <c r="G400" s="154" t="s">
        <v>98</v>
      </c>
    </row>
    <row r="401" spans="2:7" ht="28" x14ac:dyDescent="0.35">
      <c r="B401" s="175" t="s">
        <v>14</v>
      </c>
      <c r="C401" s="174" t="s">
        <v>30</v>
      </c>
      <c r="D401" s="164">
        <v>614</v>
      </c>
      <c r="E401" s="169" t="s">
        <v>81</v>
      </c>
      <c r="F401" s="154" t="s">
        <v>103</v>
      </c>
      <c r="G401" s="154" t="s">
        <v>98</v>
      </c>
    </row>
    <row r="402" spans="2:7" ht="28" x14ac:dyDescent="0.35">
      <c r="B402" s="176" t="s">
        <v>20</v>
      </c>
      <c r="C402" s="174" t="s">
        <v>30</v>
      </c>
      <c r="D402" s="164">
        <v>7</v>
      </c>
      <c r="E402" s="169" t="s">
        <v>81</v>
      </c>
      <c r="F402" s="154" t="s">
        <v>103</v>
      </c>
      <c r="G402" s="154" t="s">
        <v>98</v>
      </c>
    </row>
    <row r="403" spans="2:7" ht="28" x14ac:dyDescent="0.35">
      <c r="B403" s="175" t="s">
        <v>12</v>
      </c>
      <c r="C403" s="174" t="s">
        <v>30</v>
      </c>
      <c r="D403" s="164">
        <v>0</v>
      </c>
      <c r="E403" s="169" t="s">
        <v>81</v>
      </c>
      <c r="F403" s="154" t="s">
        <v>103</v>
      </c>
      <c r="G403" s="154" t="s">
        <v>98</v>
      </c>
    </row>
    <row r="404" spans="2:7" ht="28" x14ac:dyDescent="0.35">
      <c r="B404" s="176" t="s">
        <v>26</v>
      </c>
      <c r="C404" s="174" t="s">
        <v>30</v>
      </c>
      <c r="D404" s="164">
        <v>14</v>
      </c>
      <c r="E404" s="169" t="s">
        <v>81</v>
      </c>
      <c r="F404" s="154" t="s">
        <v>103</v>
      </c>
      <c r="G404" s="154" t="s">
        <v>98</v>
      </c>
    </row>
    <row r="405" spans="2:7" ht="28" x14ac:dyDescent="0.35">
      <c r="B405" s="175" t="s">
        <v>15</v>
      </c>
      <c r="C405" s="174" t="s">
        <v>30</v>
      </c>
      <c r="D405" s="164">
        <v>77</v>
      </c>
      <c r="E405" s="169" t="s">
        <v>81</v>
      </c>
      <c r="F405" s="154" t="s">
        <v>103</v>
      </c>
      <c r="G405" s="154" t="s">
        <v>98</v>
      </c>
    </row>
    <row r="406" spans="2:7" ht="28.5" x14ac:dyDescent="0.35">
      <c r="B406" s="173" t="s">
        <v>49</v>
      </c>
      <c r="C406" s="174" t="s">
        <v>50</v>
      </c>
      <c r="D406" s="164">
        <v>1577</v>
      </c>
      <c r="E406" s="169" t="s">
        <v>81</v>
      </c>
      <c r="F406" s="154" t="s">
        <v>103</v>
      </c>
      <c r="G406" s="154" t="s">
        <v>98</v>
      </c>
    </row>
    <row r="407" spans="2:7" x14ac:dyDescent="0.35">
      <c r="B407" s="175" t="s">
        <v>0</v>
      </c>
      <c r="C407" s="174" t="s">
        <v>50</v>
      </c>
      <c r="D407" s="164">
        <v>802</v>
      </c>
      <c r="E407" s="169" t="s">
        <v>81</v>
      </c>
      <c r="F407" s="154" t="s">
        <v>103</v>
      </c>
      <c r="G407" s="154" t="s">
        <v>98</v>
      </c>
    </row>
    <row r="408" spans="2:7" x14ac:dyDescent="0.35">
      <c r="B408" s="175" t="s">
        <v>14</v>
      </c>
      <c r="C408" s="174" t="s">
        <v>50</v>
      </c>
      <c r="D408" s="164">
        <v>502</v>
      </c>
      <c r="E408" s="169" t="s">
        <v>81</v>
      </c>
      <c r="F408" s="154" t="s">
        <v>103</v>
      </c>
      <c r="G408" s="154" t="s">
        <v>98</v>
      </c>
    </row>
    <row r="409" spans="2:7" x14ac:dyDescent="0.35">
      <c r="B409" s="176" t="s">
        <v>20</v>
      </c>
      <c r="C409" s="174" t="s">
        <v>50</v>
      </c>
      <c r="D409" s="164">
        <v>35</v>
      </c>
      <c r="E409" s="169" t="s">
        <v>81</v>
      </c>
      <c r="F409" s="154" t="s">
        <v>103</v>
      </c>
      <c r="G409" s="154" t="s">
        <v>98</v>
      </c>
    </row>
    <row r="410" spans="2:7" ht="28.5" x14ac:dyDescent="0.35">
      <c r="B410" s="176" t="s">
        <v>25</v>
      </c>
      <c r="C410" s="174" t="s">
        <v>50</v>
      </c>
      <c r="D410" s="164">
        <v>0</v>
      </c>
      <c r="E410" s="169" t="s">
        <v>81</v>
      </c>
      <c r="F410" s="154" t="s">
        <v>103</v>
      </c>
      <c r="G410" s="154" t="s">
        <v>98</v>
      </c>
    </row>
    <row r="411" spans="2:7" ht="28.5" x14ac:dyDescent="0.35">
      <c r="B411" s="176" t="s">
        <v>27</v>
      </c>
      <c r="C411" s="174" t="s">
        <v>50</v>
      </c>
      <c r="D411" s="164">
        <v>182</v>
      </c>
      <c r="E411" s="169" t="s">
        <v>81</v>
      </c>
      <c r="F411" s="154" t="s">
        <v>103</v>
      </c>
      <c r="G411" s="154" t="s">
        <v>98</v>
      </c>
    </row>
    <row r="412" spans="2:7" x14ac:dyDescent="0.35">
      <c r="B412" s="175" t="s">
        <v>15</v>
      </c>
      <c r="C412" s="174" t="s">
        <v>50</v>
      </c>
      <c r="D412" s="164">
        <v>56</v>
      </c>
      <c r="E412" s="169" t="s">
        <v>81</v>
      </c>
      <c r="F412" s="154" t="s">
        <v>103</v>
      </c>
      <c r="G412" s="154" t="s">
        <v>98</v>
      </c>
    </row>
    <row r="413" spans="2:7" ht="56.5" x14ac:dyDescent="0.35">
      <c r="B413" s="16" t="s">
        <v>82</v>
      </c>
      <c r="C413" s="162"/>
      <c r="D413" s="164">
        <v>1361</v>
      </c>
      <c r="E413" s="169" t="s">
        <v>104</v>
      </c>
      <c r="F413" s="154" t="s">
        <v>103</v>
      </c>
      <c r="G413" s="154" t="s">
        <v>98</v>
      </c>
    </row>
    <row r="414" spans="2:7" ht="28.5" x14ac:dyDescent="0.35">
      <c r="B414" s="173" t="s">
        <v>48</v>
      </c>
      <c r="C414" s="174" t="s">
        <v>30</v>
      </c>
      <c r="D414" s="164"/>
      <c r="E414" s="169" t="s">
        <v>104</v>
      </c>
      <c r="F414" s="154" t="s">
        <v>103</v>
      </c>
      <c r="G414" s="154" t="s">
        <v>98</v>
      </c>
    </row>
    <row r="415" spans="2:7" ht="28" x14ac:dyDescent="0.35">
      <c r="B415" s="175" t="s">
        <v>0</v>
      </c>
      <c r="C415" s="174" t="s">
        <v>30</v>
      </c>
      <c r="D415" s="164">
        <v>536</v>
      </c>
      <c r="E415" s="169" t="s">
        <v>104</v>
      </c>
      <c r="F415" s="154" t="s">
        <v>103</v>
      </c>
      <c r="G415" s="154" t="s">
        <v>98</v>
      </c>
    </row>
    <row r="416" spans="2:7" ht="28" x14ac:dyDescent="0.35">
      <c r="B416" s="175" t="s">
        <v>14</v>
      </c>
      <c r="C416" s="174" t="s">
        <v>30</v>
      </c>
      <c r="D416" s="164">
        <v>407</v>
      </c>
      <c r="E416" s="169" t="s">
        <v>104</v>
      </c>
      <c r="F416" s="154" t="s">
        <v>103</v>
      </c>
      <c r="G416" s="154" t="s">
        <v>98</v>
      </c>
    </row>
    <row r="417" spans="2:7" ht="28" x14ac:dyDescent="0.35">
      <c r="B417" s="176" t="s">
        <v>20</v>
      </c>
      <c r="C417" s="174" t="s">
        <v>30</v>
      </c>
      <c r="D417" s="164">
        <v>39</v>
      </c>
      <c r="E417" s="169" t="s">
        <v>104</v>
      </c>
      <c r="F417" s="154" t="s">
        <v>103</v>
      </c>
      <c r="G417" s="154" t="s">
        <v>98</v>
      </c>
    </row>
    <row r="418" spans="2:7" ht="28" x14ac:dyDescent="0.35">
      <c r="B418" s="175" t="s">
        <v>12</v>
      </c>
      <c r="C418" s="174" t="s">
        <v>30</v>
      </c>
      <c r="D418" s="164">
        <v>0</v>
      </c>
      <c r="E418" s="169" t="s">
        <v>104</v>
      </c>
      <c r="F418" s="154" t="s">
        <v>103</v>
      </c>
      <c r="G418" s="154" t="s">
        <v>98</v>
      </c>
    </row>
    <row r="419" spans="2:7" ht="28" x14ac:dyDescent="0.35">
      <c r="B419" s="176" t="s">
        <v>26</v>
      </c>
      <c r="C419" s="174" t="s">
        <v>30</v>
      </c>
      <c r="D419" s="164">
        <v>35</v>
      </c>
      <c r="E419" s="169" t="s">
        <v>104</v>
      </c>
      <c r="F419" s="154" t="s">
        <v>103</v>
      </c>
      <c r="G419" s="154" t="s">
        <v>98</v>
      </c>
    </row>
    <row r="420" spans="2:7" ht="28" x14ac:dyDescent="0.35">
      <c r="B420" s="175" t="s">
        <v>15</v>
      </c>
      <c r="C420" s="174" t="s">
        <v>30</v>
      </c>
      <c r="D420" s="164">
        <v>18</v>
      </c>
      <c r="E420" s="169" t="s">
        <v>104</v>
      </c>
      <c r="F420" s="154" t="s">
        <v>103</v>
      </c>
      <c r="G420" s="154" t="s">
        <v>98</v>
      </c>
    </row>
    <row r="421" spans="2:7" ht="28.5" x14ac:dyDescent="0.35">
      <c r="B421" s="173" t="s">
        <v>49</v>
      </c>
      <c r="C421" s="174" t="s">
        <v>50</v>
      </c>
      <c r="D421" s="164">
        <v>1361</v>
      </c>
      <c r="E421" s="169" t="s">
        <v>104</v>
      </c>
      <c r="F421" s="154" t="s">
        <v>103</v>
      </c>
      <c r="G421" s="154" t="s">
        <v>98</v>
      </c>
    </row>
    <row r="422" spans="2:7" x14ac:dyDescent="0.35">
      <c r="B422" s="175" t="s">
        <v>0</v>
      </c>
      <c r="C422" s="174" t="s">
        <v>50</v>
      </c>
      <c r="D422" s="164">
        <v>738</v>
      </c>
      <c r="E422" s="169" t="s">
        <v>104</v>
      </c>
      <c r="F422" s="154" t="s">
        <v>103</v>
      </c>
      <c r="G422" s="154" t="s">
        <v>98</v>
      </c>
    </row>
    <row r="423" spans="2:7" x14ac:dyDescent="0.35">
      <c r="B423" s="175" t="s">
        <v>14</v>
      </c>
      <c r="C423" s="174" t="s">
        <v>50</v>
      </c>
      <c r="D423" s="164">
        <v>245</v>
      </c>
      <c r="E423" s="169" t="s">
        <v>104</v>
      </c>
      <c r="F423" s="154" t="s">
        <v>103</v>
      </c>
      <c r="G423" s="154" t="s">
        <v>98</v>
      </c>
    </row>
    <row r="424" spans="2:7" x14ac:dyDescent="0.35">
      <c r="B424" s="176" t="s">
        <v>20</v>
      </c>
      <c r="C424" s="174" t="s">
        <v>50</v>
      </c>
      <c r="D424" s="164">
        <v>95</v>
      </c>
      <c r="E424" s="169" t="s">
        <v>104</v>
      </c>
      <c r="F424" s="154" t="s">
        <v>103</v>
      </c>
      <c r="G424" s="154" t="s">
        <v>98</v>
      </c>
    </row>
    <row r="425" spans="2:7" ht="28.5" x14ac:dyDescent="0.35">
      <c r="B425" s="176" t="s">
        <v>25</v>
      </c>
      <c r="C425" s="174" t="s">
        <v>50</v>
      </c>
      <c r="D425" s="164">
        <v>0</v>
      </c>
      <c r="E425" s="169" t="s">
        <v>104</v>
      </c>
      <c r="F425" s="154" t="s">
        <v>103</v>
      </c>
      <c r="G425" s="154" t="s">
        <v>98</v>
      </c>
    </row>
    <row r="426" spans="2:7" ht="28.5" x14ac:dyDescent="0.35">
      <c r="B426" s="176" t="s">
        <v>27</v>
      </c>
      <c r="C426" s="174" t="s">
        <v>50</v>
      </c>
      <c r="D426" s="164">
        <v>269</v>
      </c>
      <c r="E426" s="169" t="s">
        <v>104</v>
      </c>
      <c r="F426" s="154" t="s">
        <v>103</v>
      </c>
      <c r="G426" s="154" t="s">
        <v>98</v>
      </c>
    </row>
    <row r="427" spans="2:7" x14ac:dyDescent="0.35">
      <c r="B427" s="175" t="s">
        <v>15</v>
      </c>
      <c r="C427" s="174" t="s">
        <v>50</v>
      </c>
      <c r="D427" s="164">
        <v>14</v>
      </c>
      <c r="E427" s="169" t="s">
        <v>104</v>
      </c>
      <c r="F427" s="154" t="s">
        <v>103</v>
      </c>
      <c r="G427" s="154" t="s">
        <v>98</v>
      </c>
    </row>
    <row r="428" spans="2:7" ht="28.5" x14ac:dyDescent="0.35">
      <c r="B428" s="170" t="s">
        <v>83</v>
      </c>
      <c r="C428" s="171"/>
      <c r="D428" s="163">
        <v>368037.48058545723</v>
      </c>
      <c r="E428" s="154" t="s">
        <v>79</v>
      </c>
      <c r="F428" s="154" t="s">
        <v>103</v>
      </c>
      <c r="G428" s="154" t="s">
        <v>98</v>
      </c>
    </row>
    <row r="429" spans="2:7" ht="56.5" x14ac:dyDescent="0.35">
      <c r="B429" s="156" t="s">
        <v>99</v>
      </c>
      <c r="C429" s="72" t="s">
        <v>33</v>
      </c>
      <c r="D429" s="161">
        <v>984673.98947056069</v>
      </c>
      <c r="E429" s="154" t="s">
        <v>79</v>
      </c>
      <c r="F429" s="154" t="s">
        <v>103</v>
      </c>
      <c r="G429" s="154" t="s">
        <v>98</v>
      </c>
    </row>
    <row r="430" spans="2:7" x14ac:dyDescent="0.35">
      <c r="B430" s="156" t="s">
        <v>100</v>
      </c>
      <c r="C430" s="72" t="s">
        <v>8</v>
      </c>
      <c r="D430" s="161">
        <v>1635359.558</v>
      </c>
      <c r="E430" s="154" t="s">
        <v>79</v>
      </c>
      <c r="F430" s="154" t="s">
        <v>103</v>
      </c>
      <c r="G430" s="154" t="s">
        <v>98</v>
      </c>
    </row>
    <row r="431" spans="2:7" ht="56.5" x14ac:dyDescent="0.35">
      <c r="B431" s="156" t="s">
        <v>101</v>
      </c>
      <c r="C431" s="72" t="s">
        <v>33</v>
      </c>
      <c r="D431" s="161">
        <v>1591871.15</v>
      </c>
      <c r="E431" s="154" t="s">
        <v>79</v>
      </c>
      <c r="F431" s="154" t="s">
        <v>103</v>
      </c>
      <c r="G431" s="154" t="s">
        <v>98</v>
      </c>
    </row>
    <row r="432" spans="2:7" x14ac:dyDescent="0.35">
      <c r="B432" s="156" t="s">
        <v>102</v>
      </c>
      <c r="C432" s="72" t="s">
        <v>8</v>
      </c>
      <c r="D432" s="161">
        <v>1924491.4809136242</v>
      </c>
      <c r="E432" s="154" t="s">
        <v>79</v>
      </c>
      <c r="F432" s="154" t="s">
        <v>103</v>
      </c>
      <c r="G432" s="154" t="s">
        <v>98</v>
      </c>
    </row>
    <row r="433" spans="2:7" ht="28.5" x14ac:dyDescent="0.35">
      <c r="B433" s="170" t="s">
        <v>83</v>
      </c>
      <c r="C433" s="171"/>
      <c r="D433" s="252">
        <v>54339.970089544826</v>
      </c>
      <c r="E433" s="154" t="s">
        <v>80</v>
      </c>
      <c r="F433" s="154" t="s">
        <v>103</v>
      </c>
      <c r="G433" s="154" t="s">
        <v>98</v>
      </c>
    </row>
    <row r="434" spans="2:7" ht="56.5" x14ac:dyDescent="0.35">
      <c r="B434" s="156" t="s">
        <v>99</v>
      </c>
      <c r="C434" s="72" t="s">
        <v>33</v>
      </c>
      <c r="D434" s="253">
        <v>137167.79999999999</v>
      </c>
      <c r="E434" s="154" t="s">
        <v>80</v>
      </c>
      <c r="F434" s="154" t="s">
        <v>103</v>
      </c>
      <c r="G434" s="154" t="s">
        <v>98</v>
      </c>
    </row>
    <row r="435" spans="2:7" x14ac:dyDescent="0.35">
      <c r="B435" s="156" t="s">
        <v>100</v>
      </c>
      <c r="C435" s="72" t="s">
        <v>8</v>
      </c>
      <c r="D435" s="253">
        <v>362062.27409375005</v>
      </c>
      <c r="E435" s="154" t="s">
        <v>80</v>
      </c>
      <c r="F435" s="154" t="s">
        <v>103</v>
      </c>
      <c r="G435" s="154" t="s">
        <v>98</v>
      </c>
    </row>
    <row r="436" spans="2:7" ht="56.5" x14ac:dyDescent="0.35">
      <c r="B436" s="156" t="s">
        <v>101</v>
      </c>
      <c r="C436" s="72" t="s">
        <v>33</v>
      </c>
      <c r="D436" s="253">
        <v>507726.96974044718</v>
      </c>
      <c r="E436" s="154" t="s">
        <v>80</v>
      </c>
      <c r="F436" s="154" t="s">
        <v>103</v>
      </c>
      <c r="G436" s="154" t="s">
        <v>98</v>
      </c>
    </row>
    <row r="437" spans="2:7" x14ac:dyDescent="0.35">
      <c r="B437" s="156" t="s">
        <v>102</v>
      </c>
      <c r="C437" s="72" t="s">
        <v>8</v>
      </c>
      <c r="D437" s="253">
        <v>959902.46869357117</v>
      </c>
      <c r="E437" s="154" t="s">
        <v>80</v>
      </c>
      <c r="F437" s="154" t="s">
        <v>103</v>
      </c>
      <c r="G437" s="154" t="s">
        <v>98</v>
      </c>
    </row>
    <row r="438" spans="2:7" ht="28.5" x14ac:dyDescent="0.35">
      <c r="B438" s="170" t="s">
        <v>83</v>
      </c>
      <c r="C438" s="171"/>
      <c r="D438" s="163">
        <v>215948.20264867935</v>
      </c>
      <c r="E438" s="154" t="s">
        <v>81</v>
      </c>
      <c r="F438" s="154" t="s">
        <v>103</v>
      </c>
      <c r="G438" s="154" t="s">
        <v>98</v>
      </c>
    </row>
    <row r="439" spans="2:7" ht="56.5" x14ac:dyDescent="0.35">
      <c r="B439" s="156" t="s">
        <v>99</v>
      </c>
      <c r="C439" s="72" t="s">
        <v>33</v>
      </c>
      <c r="D439" s="161">
        <v>436655.50062658632</v>
      </c>
      <c r="E439" s="154" t="s">
        <v>81</v>
      </c>
      <c r="F439" s="154" t="s">
        <v>103</v>
      </c>
      <c r="G439" s="154" t="s">
        <v>98</v>
      </c>
    </row>
    <row r="440" spans="2:7" x14ac:dyDescent="0.35">
      <c r="B440" s="156" t="s">
        <v>100</v>
      </c>
      <c r="C440" s="72" t="s">
        <v>8</v>
      </c>
      <c r="D440" s="161">
        <v>292580</v>
      </c>
      <c r="E440" s="154" t="s">
        <v>81</v>
      </c>
      <c r="F440" s="154" t="s">
        <v>103</v>
      </c>
      <c r="G440" s="154" t="s">
        <v>98</v>
      </c>
    </row>
    <row r="441" spans="2:7" ht="56.5" x14ac:dyDescent="0.35">
      <c r="B441" s="156" t="s">
        <v>101</v>
      </c>
      <c r="C441" s="72" t="s">
        <v>33</v>
      </c>
      <c r="D441" s="161">
        <v>825796.73865490127</v>
      </c>
      <c r="E441" s="154" t="s">
        <v>81</v>
      </c>
      <c r="F441" s="154" t="s">
        <v>103</v>
      </c>
      <c r="G441" s="154" t="s">
        <v>98</v>
      </c>
    </row>
    <row r="442" spans="2:7" x14ac:dyDescent="0.35">
      <c r="B442" s="156" t="s">
        <v>102</v>
      </c>
      <c r="C442" s="72" t="s">
        <v>8</v>
      </c>
      <c r="D442" s="161">
        <v>370227.15100000007</v>
      </c>
      <c r="E442" s="154" t="s">
        <v>81</v>
      </c>
      <c r="F442" s="154" t="s">
        <v>103</v>
      </c>
      <c r="G442" s="154" t="s">
        <v>98</v>
      </c>
    </row>
    <row r="443" spans="2:7" ht="28.5" x14ac:dyDescent="0.35">
      <c r="B443" s="170" t="s">
        <v>83</v>
      </c>
      <c r="C443" s="171"/>
      <c r="D443" s="163">
        <v>272919.67409175687</v>
      </c>
      <c r="E443" s="169" t="s">
        <v>104</v>
      </c>
      <c r="F443" s="154" t="s">
        <v>103</v>
      </c>
      <c r="G443" s="154" t="s">
        <v>98</v>
      </c>
    </row>
    <row r="444" spans="2:7" ht="56.5" x14ac:dyDescent="0.35">
      <c r="B444" s="156" t="s">
        <v>99</v>
      </c>
      <c r="C444" s="72" t="s">
        <v>33</v>
      </c>
      <c r="D444" s="161">
        <v>657666.21991340164</v>
      </c>
      <c r="E444" s="169" t="s">
        <v>104</v>
      </c>
      <c r="F444" s="154" t="s">
        <v>103</v>
      </c>
      <c r="G444" s="154" t="s">
        <v>98</v>
      </c>
    </row>
    <row r="445" spans="2:7" x14ac:dyDescent="0.35">
      <c r="B445" s="156" t="s">
        <v>100</v>
      </c>
      <c r="C445" s="72" t="s">
        <v>8</v>
      </c>
      <c r="D445" s="161">
        <v>785365</v>
      </c>
      <c r="E445" s="169" t="s">
        <v>104</v>
      </c>
      <c r="F445" s="154" t="s">
        <v>103</v>
      </c>
      <c r="G445" s="154" t="s">
        <v>98</v>
      </c>
    </row>
    <row r="446" spans="2:7" ht="56.5" x14ac:dyDescent="0.35">
      <c r="B446" s="156" t="s">
        <v>101</v>
      </c>
      <c r="C446" s="72" t="s">
        <v>33</v>
      </c>
      <c r="D446" s="161">
        <v>909293.77380156342</v>
      </c>
      <c r="E446" s="169" t="s">
        <v>104</v>
      </c>
      <c r="F446" s="154" t="s">
        <v>103</v>
      </c>
      <c r="G446" s="154" t="s">
        <v>98</v>
      </c>
    </row>
    <row r="447" spans="2:7" x14ac:dyDescent="0.35">
      <c r="B447" s="156" t="s">
        <v>102</v>
      </c>
      <c r="C447" s="72" t="s">
        <v>8</v>
      </c>
      <c r="D447" s="161">
        <v>767395.58299999998</v>
      </c>
      <c r="E447" s="169" t="s">
        <v>104</v>
      </c>
      <c r="F447" s="154" t="s">
        <v>103</v>
      </c>
      <c r="G447" s="154" t="s">
        <v>98</v>
      </c>
    </row>
    <row r="448" spans="2:7" ht="42" x14ac:dyDescent="0.35">
      <c r="B448" s="158" t="s">
        <v>78</v>
      </c>
      <c r="C448" s="159"/>
      <c r="D448" s="163">
        <v>-638141.41</v>
      </c>
      <c r="E448" s="169" t="s">
        <v>79</v>
      </c>
      <c r="F448" s="154" t="s">
        <v>103</v>
      </c>
      <c r="G448" s="154" t="s">
        <v>112</v>
      </c>
    </row>
    <row r="449" spans="2:7" x14ac:dyDescent="0.35">
      <c r="B449" s="2" t="s">
        <v>13</v>
      </c>
      <c r="C449" s="152" t="s">
        <v>6</v>
      </c>
      <c r="D449" s="161">
        <v>402</v>
      </c>
      <c r="E449" s="169" t="s">
        <v>79</v>
      </c>
      <c r="F449" s="154" t="s">
        <v>103</v>
      </c>
      <c r="G449" s="154" t="s">
        <v>112</v>
      </c>
    </row>
    <row r="450" spans="2:7" x14ac:dyDescent="0.35">
      <c r="B450" s="4" t="s">
        <v>38</v>
      </c>
      <c r="C450" s="152" t="s">
        <v>6</v>
      </c>
      <c r="D450" s="161">
        <v>107229</v>
      </c>
      <c r="E450" s="169" t="s">
        <v>79</v>
      </c>
      <c r="F450" s="154" t="s">
        <v>103</v>
      </c>
      <c r="G450" s="154" t="s">
        <v>112</v>
      </c>
    </row>
    <row r="451" spans="2:7" x14ac:dyDescent="0.35">
      <c r="B451" s="4" t="s">
        <v>39</v>
      </c>
      <c r="C451" s="152" t="s">
        <v>6</v>
      </c>
      <c r="D451" s="161">
        <v>92997</v>
      </c>
      <c r="E451" s="169" t="s">
        <v>79</v>
      </c>
      <c r="F451" s="154" t="s">
        <v>103</v>
      </c>
      <c r="G451" s="154" t="s">
        <v>112</v>
      </c>
    </row>
    <row r="452" spans="2:7" x14ac:dyDescent="0.35">
      <c r="B452" s="5" t="s">
        <v>40</v>
      </c>
      <c r="C452" s="152" t="s">
        <v>6</v>
      </c>
      <c r="D452" s="161">
        <v>0</v>
      </c>
      <c r="E452" s="169" t="s">
        <v>79</v>
      </c>
      <c r="F452" s="154" t="s">
        <v>103</v>
      </c>
      <c r="G452" s="154" t="s">
        <v>112</v>
      </c>
    </row>
    <row r="453" spans="2:7" x14ac:dyDescent="0.35">
      <c r="B453" s="5" t="s">
        <v>41</v>
      </c>
      <c r="C453" s="152" t="s">
        <v>6</v>
      </c>
      <c r="D453" s="161">
        <v>14232</v>
      </c>
      <c r="E453" s="169" t="s">
        <v>79</v>
      </c>
      <c r="F453" s="154" t="s">
        <v>103</v>
      </c>
      <c r="G453" s="154" t="s">
        <v>112</v>
      </c>
    </row>
    <row r="454" spans="2:7" x14ac:dyDescent="0.35">
      <c r="B454" s="4" t="s">
        <v>42</v>
      </c>
      <c r="C454" s="155" t="s">
        <v>8</v>
      </c>
      <c r="D454" s="161">
        <v>1908000</v>
      </c>
      <c r="E454" s="169" t="s">
        <v>79</v>
      </c>
      <c r="F454" s="154" t="s">
        <v>103</v>
      </c>
      <c r="G454" s="154" t="s">
        <v>112</v>
      </c>
    </row>
    <row r="455" spans="2:7" x14ac:dyDescent="0.35">
      <c r="B455" s="4" t="s">
        <v>43</v>
      </c>
      <c r="C455" s="155" t="s">
        <v>8</v>
      </c>
      <c r="D455" s="161">
        <v>1710433</v>
      </c>
      <c r="E455" s="169" t="s">
        <v>79</v>
      </c>
      <c r="F455" s="154" t="s">
        <v>103</v>
      </c>
      <c r="G455" s="154" t="s">
        <v>112</v>
      </c>
    </row>
    <row r="456" spans="2:7" x14ac:dyDescent="0.35">
      <c r="B456" s="6" t="s">
        <v>44</v>
      </c>
      <c r="C456" s="155" t="s">
        <v>8</v>
      </c>
      <c r="D456" s="161">
        <v>0</v>
      </c>
      <c r="E456" s="169" t="s">
        <v>79</v>
      </c>
      <c r="F456" s="154" t="s">
        <v>103</v>
      </c>
      <c r="G456" s="154" t="s">
        <v>112</v>
      </c>
    </row>
    <row r="457" spans="2:7" x14ac:dyDescent="0.35">
      <c r="B457" s="6" t="s">
        <v>45</v>
      </c>
      <c r="C457" s="155" t="s">
        <v>8</v>
      </c>
      <c r="D457" s="161">
        <v>197567</v>
      </c>
      <c r="E457" s="169" t="s">
        <v>79</v>
      </c>
      <c r="F457" s="154" t="s">
        <v>103</v>
      </c>
      <c r="G457" s="154" t="s">
        <v>112</v>
      </c>
    </row>
    <row r="458" spans="2:7" x14ac:dyDescent="0.35">
      <c r="B458" s="4" t="s">
        <v>46</v>
      </c>
      <c r="C458" s="3" t="s">
        <v>9</v>
      </c>
      <c r="D458" s="161">
        <v>3.23</v>
      </c>
      <c r="E458" s="169" t="s">
        <v>79</v>
      </c>
      <c r="F458" s="154" t="s">
        <v>103</v>
      </c>
      <c r="G458" s="154" t="s">
        <v>112</v>
      </c>
    </row>
    <row r="459" spans="2:7" ht="42" x14ac:dyDescent="0.35">
      <c r="B459" s="158" t="s">
        <v>78</v>
      </c>
      <c r="C459" s="159"/>
      <c r="D459" s="163">
        <v>-524228.88</v>
      </c>
      <c r="E459" s="169" t="s">
        <v>81</v>
      </c>
      <c r="F459" s="154" t="s">
        <v>103</v>
      </c>
      <c r="G459" s="154" t="s">
        <v>112</v>
      </c>
    </row>
    <row r="460" spans="2:7" x14ac:dyDescent="0.35">
      <c r="B460" s="2" t="s">
        <v>13</v>
      </c>
      <c r="C460" s="152" t="s">
        <v>6</v>
      </c>
      <c r="D460" s="161">
        <v>155</v>
      </c>
      <c r="E460" s="169" t="s">
        <v>81</v>
      </c>
      <c r="F460" s="154" t="s">
        <v>103</v>
      </c>
      <c r="G460" s="154" t="s">
        <v>112</v>
      </c>
    </row>
    <row r="461" spans="2:7" x14ac:dyDescent="0.35">
      <c r="B461" s="4" t="s">
        <v>38</v>
      </c>
      <c r="C461" s="152" t="s">
        <v>6</v>
      </c>
      <c r="D461" s="161">
        <v>26546</v>
      </c>
      <c r="E461" s="169" t="s">
        <v>81</v>
      </c>
      <c r="F461" s="154" t="s">
        <v>103</v>
      </c>
      <c r="G461" s="154" t="s">
        <v>112</v>
      </c>
    </row>
    <row r="462" spans="2:7" x14ac:dyDescent="0.35">
      <c r="B462" s="4" t="s">
        <v>39</v>
      </c>
      <c r="C462" s="152" t="s">
        <v>6</v>
      </c>
      <c r="D462" s="161">
        <v>22800</v>
      </c>
      <c r="E462" s="169" t="s">
        <v>81</v>
      </c>
      <c r="F462" s="154" t="s">
        <v>103</v>
      </c>
      <c r="G462" s="154" t="s">
        <v>112</v>
      </c>
    </row>
    <row r="463" spans="2:7" x14ac:dyDescent="0.35">
      <c r="B463" s="5" t="s">
        <v>40</v>
      </c>
      <c r="C463" s="152" t="s">
        <v>6</v>
      </c>
      <c r="D463" s="161">
        <v>0</v>
      </c>
      <c r="E463" s="169" t="s">
        <v>81</v>
      </c>
      <c r="F463" s="154" t="s">
        <v>103</v>
      </c>
      <c r="G463" s="154" t="s">
        <v>112</v>
      </c>
    </row>
    <row r="464" spans="2:7" x14ac:dyDescent="0.35">
      <c r="B464" s="5" t="s">
        <v>41</v>
      </c>
      <c r="C464" s="152" t="s">
        <v>6</v>
      </c>
      <c r="D464" s="161">
        <v>3746</v>
      </c>
      <c r="E464" s="169" t="s">
        <v>81</v>
      </c>
      <c r="F464" s="154" t="s">
        <v>103</v>
      </c>
      <c r="G464" s="154" t="s">
        <v>112</v>
      </c>
    </row>
    <row r="465" spans="2:7" x14ac:dyDescent="0.35">
      <c r="B465" s="4" t="s">
        <v>42</v>
      </c>
      <c r="C465" s="155" t="s">
        <v>8</v>
      </c>
      <c r="D465" s="161">
        <v>363000</v>
      </c>
      <c r="E465" s="169" t="s">
        <v>81</v>
      </c>
      <c r="F465" s="154" t="s">
        <v>103</v>
      </c>
      <c r="G465" s="154" t="s">
        <v>112</v>
      </c>
    </row>
    <row r="466" spans="2:7" x14ac:dyDescent="0.35">
      <c r="B466" s="4" t="s">
        <v>43</v>
      </c>
      <c r="C466" s="155" t="s">
        <v>8</v>
      </c>
      <c r="D466" s="161">
        <v>308732</v>
      </c>
      <c r="E466" s="169" t="s">
        <v>81</v>
      </c>
      <c r="F466" s="154" t="s">
        <v>103</v>
      </c>
      <c r="G466" s="154" t="s">
        <v>112</v>
      </c>
    </row>
    <row r="467" spans="2:7" x14ac:dyDescent="0.35">
      <c r="B467" s="6" t="s">
        <v>44</v>
      </c>
      <c r="C467" s="155" t="s">
        <v>8</v>
      </c>
      <c r="D467" s="161">
        <v>0</v>
      </c>
      <c r="E467" s="169" t="s">
        <v>81</v>
      </c>
      <c r="F467" s="154" t="s">
        <v>103</v>
      </c>
      <c r="G467" s="154" t="s">
        <v>112</v>
      </c>
    </row>
    <row r="468" spans="2:7" x14ac:dyDescent="0.35">
      <c r="B468" s="6" t="s">
        <v>45</v>
      </c>
      <c r="C468" s="155" t="s">
        <v>8</v>
      </c>
      <c r="D468" s="161">
        <v>54268</v>
      </c>
      <c r="E468" s="169" t="s">
        <v>81</v>
      </c>
      <c r="F468" s="154" t="s">
        <v>103</v>
      </c>
      <c r="G468" s="154" t="s">
        <v>112</v>
      </c>
    </row>
    <row r="469" spans="2:7" x14ac:dyDescent="0.35">
      <c r="B469" s="4" t="s">
        <v>46</v>
      </c>
      <c r="C469" s="3" t="s">
        <v>9</v>
      </c>
      <c r="D469" s="161">
        <v>9.66</v>
      </c>
      <c r="E469" s="169" t="s">
        <v>81</v>
      </c>
      <c r="F469" s="154" t="s">
        <v>103</v>
      </c>
      <c r="G469" s="154" t="s">
        <v>112</v>
      </c>
    </row>
    <row r="470" spans="2:7" ht="42" x14ac:dyDescent="0.35">
      <c r="B470" s="158" t="s">
        <v>78</v>
      </c>
      <c r="C470" s="159"/>
      <c r="D470" s="163">
        <v>-298214.74</v>
      </c>
      <c r="E470" s="169" t="s">
        <v>104</v>
      </c>
      <c r="F470" s="154" t="s">
        <v>103</v>
      </c>
      <c r="G470" s="154" t="s">
        <v>112</v>
      </c>
    </row>
    <row r="471" spans="2:7" x14ac:dyDescent="0.35">
      <c r="B471" s="2" t="s">
        <v>13</v>
      </c>
      <c r="C471" s="152" t="s">
        <v>6</v>
      </c>
      <c r="D471" s="161">
        <v>278</v>
      </c>
      <c r="E471" s="169" t="s">
        <v>104</v>
      </c>
      <c r="F471" s="154" t="s">
        <v>103</v>
      </c>
      <c r="G471" s="154" t="s">
        <v>112</v>
      </c>
    </row>
    <row r="472" spans="2:7" x14ac:dyDescent="0.35">
      <c r="B472" s="4" t="s">
        <v>38</v>
      </c>
      <c r="C472" s="152" t="s">
        <v>6</v>
      </c>
      <c r="D472" s="161">
        <v>80891</v>
      </c>
      <c r="E472" s="169" t="s">
        <v>104</v>
      </c>
      <c r="F472" s="154" t="s">
        <v>103</v>
      </c>
      <c r="G472" s="154" t="s">
        <v>112</v>
      </c>
    </row>
    <row r="473" spans="2:7" x14ac:dyDescent="0.35">
      <c r="B473" s="4" t="s">
        <v>39</v>
      </c>
      <c r="C473" s="152" t="s">
        <v>6</v>
      </c>
      <c r="D473" s="161">
        <v>73135</v>
      </c>
      <c r="E473" s="169" t="s">
        <v>104</v>
      </c>
      <c r="F473" s="154" t="s">
        <v>103</v>
      </c>
      <c r="G473" s="154" t="s">
        <v>112</v>
      </c>
    </row>
    <row r="474" spans="2:7" x14ac:dyDescent="0.35">
      <c r="B474" s="5" t="s">
        <v>40</v>
      </c>
      <c r="C474" s="152" t="s">
        <v>6</v>
      </c>
      <c r="D474" s="161">
        <v>0</v>
      </c>
      <c r="E474" s="169" t="s">
        <v>104</v>
      </c>
      <c r="F474" s="154" t="s">
        <v>103</v>
      </c>
      <c r="G474" s="154" t="s">
        <v>112</v>
      </c>
    </row>
    <row r="475" spans="2:7" x14ac:dyDescent="0.35">
      <c r="B475" s="5" t="s">
        <v>41</v>
      </c>
      <c r="C475" s="152" t="s">
        <v>6</v>
      </c>
      <c r="D475" s="161">
        <v>7756</v>
      </c>
      <c r="E475" s="169" t="s">
        <v>104</v>
      </c>
      <c r="F475" s="154" t="s">
        <v>103</v>
      </c>
      <c r="G475" s="154" t="s">
        <v>112</v>
      </c>
    </row>
    <row r="476" spans="2:7" x14ac:dyDescent="0.35">
      <c r="B476" s="4" t="s">
        <v>42</v>
      </c>
      <c r="C476" s="155" t="s">
        <v>8</v>
      </c>
      <c r="D476" s="161">
        <v>903000</v>
      </c>
      <c r="E476" s="169" t="s">
        <v>104</v>
      </c>
      <c r="F476" s="154" t="s">
        <v>103</v>
      </c>
      <c r="G476" s="154" t="s">
        <v>112</v>
      </c>
    </row>
    <row r="477" spans="2:7" x14ac:dyDescent="0.35">
      <c r="B477" s="4" t="s">
        <v>43</v>
      </c>
      <c r="C477" s="155" t="s">
        <v>8</v>
      </c>
      <c r="D477" s="161">
        <v>832333</v>
      </c>
      <c r="E477" s="169" t="s">
        <v>104</v>
      </c>
      <c r="F477" s="154" t="s">
        <v>103</v>
      </c>
      <c r="G477" s="154" t="s">
        <v>112</v>
      </c>
    </row>
    <row r="478" spans="2:7" x14ac:dyDescent="0.35">
      <c r="B478" s="6" t="s">
        <v>44</v>
      </c>
      <c r="C478" s="155" t="s">
        <v>8</v>
      </c>
      <c r="D478" s="161">
        <v>0</v>
      </c>
      <c r="E478" s="169" t="s">
        <v>104</v>
      </c>
      <c r="F478" s="154" t="s">
        <v>103</v>
      </c>
      <c r="G478" s="154" t="s">
        <v>112</v>
      </c>
    </row>
    <row r="479" spans="2:7" x14ac:dyDescent="0.35">
      <c r="B479" s="6" t="s">
        <v>45</v>
      </c>
      <c r="C479" s="155" t="s">
        <v>8</v>
      </c>
      <c r="D479" s="161">
        <v>70667</v>
      </c>
      <c r="E479" s="169" t="s">
        <v>104</v>
      </c>
      <c r="F479" s="154" t="s">
        <v>103</v>
      </c>
      <c r="G479" s="154" t="s">
        <v>112</v>
      </c>
    </row>
    <row r="480" spans="2:7" x14ac:dyDescent="0.35">
      <c r="B480" s="4" t="s">
        <v>46</v>
      </c>
      <c r="C480" s="3" t="s">
        <v>9</v>
      </c>
      <c r="D480" s="161">
        <v>4.22</v>
      </c>
      <c r="E480" s="169" t="s">
        <v>104</v>
      </c>
      <c r="F480" s="154" t="s">
        <v>103</v>
      </c>
      <c r="G480" s="154" t="s">
        <v>112</v>
      </c>
    </row>
    <row r="481" spans="2:7" ht="42" x14ac:dyDescent="0.35">
      <c r="B481" s="158" t="s">
        <v>78</v>
      </c>
      <c r="C481" s="159"/>
      <c r="D481" s="369">
        <v>0</v>
      </c>
      <c r="E481" s="169" t="s">
        <v>80</v>
      </c>
      <c r="F481" s="169" t="s">
        <v>103</v>
      </c>
      <c r="G481" s="169" t="s">
        <v>112</v>
      </c>
    </row>
    <row r="482" spans="2:7" x14ac:dyDescent="0.35">
      <c r="B482" s="2" t="s">
        <v>13</v>
      </c>
      <c r="C482" s="152" t="s">
        <v>6</v>
      </c>
      <c r="D482" s="372"/>
      <c r="E482" s="169" t="s">
        <v>80</v>
      </c>
      <c r="F482" s="169" t="s">
        <v>103</v>
      </c>
      <c r="G482" s="169" t="s">
        <v>112</v>
      </c>
    </row>
    <row r="483" spans="2:7" x14ac:dyDescent="0.35">
      <c r="B483" s="4" t="s">
        <v>38</v>
      </c>
      <c r="C483" s="152" t="s">
        <v>6</v>
      </c>
      <c r="D483" s="372"/>
      <c r="E483" s="169" t="s">
        <v>80</v>
      </c>
      <c r="F483" s="169" t="s">
        <v>103</v>
      </c>
      <c r="G483" s="169" t="s">
        <v>112</v>
      </c>
    </row>
    <row r="484" spans="2:7" x14ac:dyDescent="0.35">
      <c r="B484" s="4" t="s">
        <v>39</v>
      </c>
      <c r="C484" s="152" t="s">
        <v>6</v>
      </c>
      <c r="D484" s="372">
        <v>0</v>
      </c>
      <c r="E484" s="169" t="s">
        <v>80</v>
      </c>
      <c r="F484" s="169" t="s">
        <v>103</v>
      </c>
      <c r="G484" s="169" t="s">
        <v>112</v>
      </c>
    </row>
    <row r="485" spans="2:7" x14ac:dyDescent="0.35">
      <c r="B485" s="5" t="s">
        <v>40</v>
      </c>
      <c r="C485" s="152" t="s">
        <v>6</v>
      </c>
      <c r="D485" s="372"/>
      <c r="E485" s="169" t="s">
        <v>80</v>
      </c>
      <c r="F485" s="169" t="s">
        <v>103</v>
      </c>
      <c r="G485" s="169" t="s">
        <v>112</v>
      </c>
    </row>
    <row r="486" spans="2:7" x14ac:dyDescent="0.35">
      <c r="B486" s="5" t="s">
        <v>41</v>
      </c>
      <c r="C486" s="152" t="s">
        <v>6</v>
      </c>
      <c r="D486" s="372"/>
      <c r="E486" s="169" t="s">
        <v>80</v>
      </c>
      <c r="F486" s="169" t="s">
        <v>103</v>
      </c>
      <c r="G486" s="169" t="s">
        <v>112</v>
      </c>
    </row>
    <row r="487" spans="2:7" x14ac:dyDescent="0.35">
      <c r="B487" s="4" t="s">
        <v>42</v>
      </c>
      <c r="C487" s="155" t="s">
        <v>8</v>
      </c>
      <c r="D487" s="372">
        <v>398319.79120312497</v>
      </c>
      <c r="E487" s="169" t="s">
        <v>80</v>
      </c>
      <c r="F487" s="169" t="s">
        <v>103</v>
      </c>
      <c r="G487" s="169" t="s">
        <v>112</v>
      </c>
    </row>
    <row r="488" spans="2:7" x14ac:dyDescent="0.35">
      <c r="B488" s="4" t="s">
        <v>43</v>
      </c>
      <c r="C488" s="155" t="s">
        <v>8</v>
      </c>
      <c r="D488" s="372">
        <v>398319.79120312497</v>
      </c>
      <c r="E488" s="169" t="s">
        <v>80</v>
      </c>
      <c r="F488" s="169" t="s">
        <v>103</v>
      </c>
      <c r="G488" s="169" t="s">
        <v>112</v>
      </c>
    </row>
    <row r="489" spans="2:7" x14ac:dyDescent="0.35">
      <c r="B489" s="6" t="s">
        <v>44</v>
      </c>
      <c r="C489" s="155" t="s">
        <v>8</v>
      </c>
      <c r="D489" s="372"/>
      <c r="E489" s="169" t="s">
        <v>80</v>
      </c>
      <c r="F489" s="169" t="s">
        <v>103</v>
      </c>
      <c r="G489" s="169" t="s">
        <v>112</v>
      </c>
    </row>
    <row r="490" spans="2:7" x14ac:dyDescent="0.35">
      <c r="B490" s="6" t="s">
        <v>45</v>
      </c>
      <c r="C490" s="155" t="s">
        <v>8</v>
      </c>
      <c r="D490" s="372"/>
      <c r="E490" s="169" t="s">
        <v>80</v>
      </c>
      <c r="F490" s="169" t="s">
        <v>103</v>
      </c>
      <c r="G490" s="169" t="s">
        <v>112</v>
      </c>
    </row>
    <row r="491" spans="2:7" x14ac:dyDescent="0.35">
      <c r="B491" s="4" t="s">
        <v>46</v>
      </c>
      <c r="C491" s="3" t="s">
        <v>9</v>
      </c>
      <c r="D491" s="372"/>
      <c r="E491" s="169" t="s">
        <v>80</v>
      </c>
      <c r="F491" s="169" t="s">
        <v>103</v>
      </c>
      <c r="G491" s="169" t="s">
        <v>112</v>
      </c>
    </row>
    <row r="492" spans="2:7" ht="56.5" x14ac:dyDescent="0.35">
      <c r="B492" s="16" t="s">
        <v>82</v>
      </c>
      <c r="C492" s="162"/>
      <c r="D492" s="163">
        <v>2459.2116979311995</v>
      </c>
      <c r="E492" s="169" t="s">
        <v>79</v>
      </c>
      <c r="F492" s="154" t="s">
        <v>103</v>
      </c>
      <c r="G492" s="169" t="s">
        <v>112</v>
      </c>
    </row>
    <row r="493" spans="2:7" ht="28.5" x14ac:dyDescent="0.35">
      <c r="B493" s="311" t="s">
        <v>48</v>
      </c>
      <c r="C493" s="312" t="s">
        <v>30</v>
      </c>
      <c r="D493" s="161"/>
      <c r="E493" s="169" t="s">
        <v>79</v>
      </c>
      <c r="F493" s="154" t="s">
        <v>103</v>
      </c>
      <c r="G493" s="169" t="s">
        <v>112</v>
      </c>
    </row>
    <row r="494" spans="2:7" ht="28" x14ac:dyDescent="0.35">
      <c r="B494" s="313" t="s">
        <v>0</v>
      </c>
      <c r="C494" s="312" t="s">
        <v>30</v>
      </c>
      <c r="D494" s="161">
        <v>1368.7447999999999</v>
      </c>
      <c r="E494" s="169" t="s">
        <v>79</v>
      </c>
      <c r="F494" s="154" t="s">
        <v>103</v>
      </c>
      <c r="G494" s="169" t="s">
        <v>112</v>
      </c>
    </row>
    <row r="495" spans="2:7" ht="28" x14ac:dyDescent="0.35">
      <c r="B495" s="313" t="s">
        <v>14</v>
      </c>
      <c r="C495" s="312" t="s">
        <v>30</v>
      </c>
      <c r="D495" s="161">
        <v>482.192318</v>
      </c>
      <c r="E495" s="169" t="s">
        <v>79</v>
      </c>
      <c r="F495" s="154" t="s">
        <v>103</v>
      </c>
      <c r="G495" s="169" t="s">
        <v>112</v>
      </c>
    </row>
    <row r="496" spans="2:7" ht="28" x14ac:dyDescent="0.35">
      <c r="B496" s="314" t="s">
        <v>20</v>
      </c>
      <c r="C496" s="312" t="s">
        <v>30</v>
      </c>
      <c r="D496" s="161">
        <v>7</v>
      </c>
      <c r="E496" s="169" t="s">
        <v>79</v>
      </c>
      <c r="F496" s="154" t="s">
        <v>103</v>
      </c>
      <c r="G496" s="169" t="s">
        <v>112</v>
      </c>
    </row>
    <row r="497" spans="2:7" ht="28" x14ac:dyDescent="0.35">
      <c r="B497" s="313" t="s">
        <v>12</v>
      </c>
      <c r="C497" s="312" t="s">
        <v>30</v>
      </c>
      <c r="D497" s="161">
        <v>22.9114</v>
      </c>
      <c r="E497" s="169" t="s">
        <v>79</v>
      </c>
      <c r="F497" s="154" t="s">
        <v>103</v>
      </c>
      <c r="G497" s="169" t="s">
        <v>112</v>
      </c>
    </row>
    <row r="498" spans="2:7" ht="28" x14ac:dyDescent="0.35">
      <c r="B498" s="314" t="s">
        <v>26</v>
      </c>
      <c r="C498" s="312" t="s">
        <v>30</v>
      </c>
      <c r="D498" s="161">
        <v>0</v>
      </c>
      <c r="E498" s="169" t="s">
        <v>79</v>
      </c>
      <c r="F498" s="154" t="s">
        <v>103</v>
      </c>
      <c r="G498" s="169" t="s">
        <v>112</v>
      </c>
    </row>
    <row r="499" spans="2:7" ht="28" x14ac:dyDescent="0.35">
      <c r="B499" s="313" t="s">
        <v>15</v>
      </c>
      <c r="C499" s="312" t="s">
        <v>30</v>
      </c>
      <c r="D499" s="161">
        <v>34.073</v>
      </c>
      <c r="E499" s="169" t="s">
        <v>79</v>
      </c>
      <c r="F499" s="154" t="s">
        <v>103</v>
      </c>
      <c r="G499" s="169" t="s">
        <v>112</v>
      </c>
    </row>
    <row r="500" spans="2:7" ht="28.5" x14ac:dyDescent="0.35">
      <c r="B500" s="311" t="s">
        <v>49</v>
      </c>
      <c r="C500" s="312" t="s">
        <v>50</v>
      </c>
      <c r="D500" s="161">
        <v>2459.2116979311995</v>
      </c>
      <c r="E500" s="169" t="s">
        <v>79</v>
      </c>
      <c r="F500" s="154" t="s">
        <v>103</v>
      </c>
      <c r="G500" s="169" t="s">
        <v>112</v>
      </c>
    </row>
    <row r="501" spans="2:7" x14ac:dyDescent="0.35">
      <c r="B501" s="313" t="s">
        <v>0</v>
      </c>
      <c r="C501" s="312" t="s">
        <v>50</v>
      </c>
      <c r="D501" s="161">
        <v>1941.0066719999998</v>
      </c>
      <c r="E501" s="169" t="s">
        <v>79</v>
      </c>
      <c r="F501" s="154" t="s">
        <v>103</v>
      </c>
      <c r="G501" s="169" t="s">
        <v>112</v>
      </c>
    </row>
    <row r="502" spans="2:7" x14ac:dyDescent="0.35">
      <c r="B502" s="313" t="s">
        <v>14</v>
      </c>
      <c r="C502" s="312" t="s">
        <v>50</v>
      </c>
      <c r="D502" s="161">
        <v>333.61361793120005</v>
      </c>
      <c r="E502" s="169" t="s">
        <v>79</v>
      </c>
      <c r="F502" s="154" t="s">
        <v>103</v>
      </c>
      <c r="G502" s="169" t="s">
        <v>112</v>
      </c>
    </row>
    <row r="503" spans="2:7" x14ac:dyDescent="0.35">
      <c r="B503" s="314" t="s">
        <v>20</v>
      </c>
      <c r="C503" s="312" t="s">
        <v>50</v>
      </c>
      <c r="D503" s="161">
        <v>17.920000000000002</v>
      </c>
      <c r="E503" s="169" t="s">
        <v>79</v>
      </c>
      <c r="F503" s="154" t="s">
        <v>103</v>
      </c>
      <c r="G503" s="169" t="s">
        <v>112</v>
      </c>
    </row>
    <row r="504" spans="2:7" ht="28.5" x14ac:dyDescent="0.35">
      <c r="B504" s="314" t="s">
        <v>25</v>
      </c>
      <c r="C504" s="312" t="s">
        <v>50</v>
      </c>
      <c r="D504" s="161">
        <v>146.04938000000001</v>
      </c>
      <c r="E504" s="169" t="s">
        <v>79</v>
      </c>
      <c r="F504" s="154" t="s">
        <v>103</v>
      </c>
      <c r="G504" s="169" t="s">
        <v>112</v>
      </c>
    </row>
    <row r="505" spans="2:7" ht="28.5" x14ac:dyDescent="0.35">
      <c r="B505" s="314" t="s">
        <v>27</v>
      </c>
      <c r="C505" s="312" t="s">
        <v>50</v>
      </c>
      <c r="D505" s="161">
        <v>0</v>
      </c>
      <c r="E505" s="169" t="s">
        <v>79</v>
      </c>
      <c r="F505" s="154" t="s">
        <v>103</v>
      </c>
      <c r="G505" s="169" t="s">
        <v>112</v>
      </c>
    </row>
    <row r="506" spans="2:7" x14ac:dyDescent="0.35">
      <c r="B506" s="313" t="s">
        <v>15</v>
      </c>
      <c r="C506" s="312" t="s">
        <v>50</v>
      </c>
      <c r="D506" s="161">
        <v>20.622027999999997</v>
      </c>
      <c r="E506" s="169" t="s">
        <v>79</v>
      </c>
      <c r="F506" s="154" t="s">
        <v>103</v>
      </c>
      <c r="G506" s="169" t="s">
        <v>112</v>
      </c>
    </row>
    <row r="507" spans="2:7" s="315" customFormat="1" ht="56.5" x14ac:dyDescent="0.35">
      <c r="B507" s="16" t="s">
        <v>82</v>
      </c>
      <c r="C507" s="162"/>
      <c r="D507" s="163">
        <v>1431.5573948616</v>
      </c>
      <c r="E507" s="169" t="s">
        <v>81</v>
      </c>
      <c r="F507" s="154" t="s">
        <v>103</v>
      </c>
      <c r="G507" s="169" t="s">
        <v>112</v>
      </c>
    </row>
    <row r="508" spans="2:7" ht="28.5" x14ac:dyDescent="0.35">
      <c r="B508" s="311" t="s">
        <v>48</v>
      </c>
      <c r="C508" s="312" t="s">
        <v>30</v>
      </c>
      <c r="D508" s="161"/>
      <c r="E508" s="169" t="s">
        <v>81</v>
      </c>
      <c r="F508" s="154" t="s">
        <v>103</v>
      </c>
      <c r="G508" s="169" t="s">
        <v>112</v>
      </c>
    </row>
    <row r="509" spans="2:7" ht="28" x14ac:dyDescent="0.35">
      <c r="B509" s="313" t="s">
        <v>0</v>
      </c>
      <c r="C509" s="312" t="s">
        <v>30</v>
      </c>
      <c r="D509" s="161">
        <v>482.67140000000001</v>
      </c>
      <c r="E509" s="169" t="s">
        <v>81</v>
      </c>
      <c r="F509" s="154" t="s">
        <v>103</v>
      </c>
      <c r="G509" s="169" t="s">
        <v>112</v>
      </c>
    </row>
    <row r="510" spans="2:7" ht="28" x14ac:dyDescent="0.35">
      <c r="B510" s="313" t="s">
        <v>14</v>
      </c>
      <c r="C510" s="312" t="s">
        <v>30</v>
      </c>
      <c r="D510" s="161">
        <v>974.04634899999996</v>
      </c>
      <c r="E510" s="169" t="s">
        <v>81</v>
      </c>
      <c r="F510" s="154" t="s">
        <v>103</v>
      </c>
      <c r="G510" s="169" t="s">
        <v>112</v>
      </c>
    </row>
    <row r="511" spans="2:7" ht="28" x14ac:dyDescent="0.35">
      <c r="B511" s="314" t="s">
        <v>20</v>
      </c>
      <c r="C511" s="312" t="s">
        <v>30</v>
      </c>
      <c r="D511" s="161">
        <v>2</v>
      </c>
      <c r="E511" s="169" t="s">
        <v>81</v>
      </c>
      <c r="F511" s="154" t="s">
        <v>103</v>
      </c>
      <c r="G511" s="169" t="s">
        <v>112</v>
      </c>
    </row>
    <row r="512" spans="2:7" ht="28" x14ac:dyDescent="0.35">
      <c r="B512" s="313" t="s">
        <v>12</v>
      </c>
      <c r="C512" s="312" t="s">
        <v>30</v>
      </c>
      <c r="D512" s="161">
        <v>6.7926999999999991</v>
      </c>
      <c r="E512" s="169" t="s">
        <v>81</v>
      </c>
      <c r="F512" s="154" t="s">
        <v>103</v>
      </c>
      <c r="G512" s="169" t="s">
        <v>112</v>
      </c>
    </row>
    <row r="513" spans="2:7" ht="28" x14ac:dyDescent="0.35">
      <c r="B513" s="314" t="s">
        <v>26</v>
      </c>
      <c r="C513" s="312" t="s">
        <v>30</v>
      </c>
      <c r="D513" s="161">
        <v>0</v>
      </c>
      <c r="E513" s="169" t="s">
        <v>81</v>
      </c>
      <c r="F513" s="154" t="s">
        <v>103</v>
      </c>
      <c r="G513" s="169" t="s">
        <v>112</v>
      </c>
    </row>
    <row r="514" spans="2:7" ht="28" x14ac:dyDescent="0.35">
      <c r="B514" s="313" t="s">
        <v>15</v>
      </c>
      <c r="C514" s="312" t="s">
        <v>30</v>
      </c>
      <c r="D514" s="161">
        <v>84.141499999999994</v>
      </c>
      <c r="E514" s="169" t="s">
        <v>81</v>
      </c>
      <c r="F514" s="154" t="s">
        <v>103</v>
      </c>
      <c r="G514" s="169" t="s">
        <v>112</v>
      </c>
    </row>
    <row r="515" spans="2:7" ht="28.5" x14ac:dyDescent="0.35">
      <c r="B515" s="311" t="s">
        <v>49</v>
      </c>
      <c r="C515" s="312" t="s">
        <v>50</v>
      </c>
      <c r="D515" s="161">
        <v>1431.5573948616</v>
      </c>
      <c r="E515" s="169" t="s">
        <v>81</v>
      </c>
      <c r="F515" s="154" t="s">
        <v>103</v>
      </c>
      <c r="G515" s="169" t="s">
        <v>112</v>
      </c>
    </row>
    <row r="516" spans="2:7" x14ac:dyDescent="0.35">
      <c r="B516" s="313" t="s">
        <v>0</v>
      </c>
      <c r="C516" s="312" t="s">
        <v>50</v>
      </c>
      <c r="D516" s="161">
        <v>699.64209600000004</v>
      </c>
      <c r="E516" s="169" t="s">
        <v>81</v>
      </c>
      <c r="F516" s="154" t="s">
        <v>103</v>
      </c>
      <c r="G516" s="169" t="s">
        <v>112</v>
      </c>
    </row>
    <row r="517" spans="2:7" x14ac:dyDescent="0.35">
      <c r="B517" s="313" t="s">
        <v>14</v>
      </c>
      <c r="C517" s="312" t="s">
        <v>50</v>
      </c>
      <c r="D517" s="161">
        <v>552.97015486160001</v>
      </c>
      <c r="E517" s="169" t="s">
        <v>81</v>
      </c>
      <c r="F517" s="154" t="s">
        <v>103</v>
      </c>
      <c r="G517" s="169" t="s">
        <v>112</v>
      </c>
    </row>
    <row r="518" spans="2:7" x14ac:dyDescent="0.35">
      <c r="B518" s="314" t="s">
        <v>20</v>
      </c>
      <c r="C518" s="312" t="s">
        <v>50</v>
      </c>
      <c r="D518" s="161">
        <v>13.6</v>
      </c>
      <c r="E518" s="169" t="s">
        <v>81</v>
      </c>
      <c r="F518" s="154" t="s">
        <v>103</v>
      </c>
      <c r="G518" s="169" t="s">
        <v>112</v>
      </c>
    </row>
    <row r="519" spans="2:7" ht="28.5" x14ac:dyDescent="0.35">
      <c r="B519" s="314" t="s">
        <v>25</v>
      </c>
      <c r="C519" s="312" t="s">
        <v>50</v>
      </c>
      <c r="D519" s="161">
        <v>106.38759</v>
      </c>
      <c r="E519" s="169" t="s">
        <v>81</v>
      </c>
      <c r="F519" s="154" t="s">
        <v>103</v>
      </c>
      <c r="G519" s="169" t="s">
        <v>112</v>
      </c>
    </row>
    <row r="520" spans="2:7" ht="28.5" x14ac:dyDescent="0.35">
      <c r="B520" s="314" t="s">
        <v>27</v>
      </c>
      <c r="C520" s="312" t="s">
        <v>50</v>
      </c>
      <c r="D520" s="161">
        <v>0</v>
      </c>
      <c r="E520" s="169" t="s">
        <v>81</v>
      </c>
      <c r="F520" s="154" t="s">
        <v>103</v>
      </c>
      <c r="G520" s="169" t="s">
        <v>112</v>
      </c>
    </row>
    <row r="521" spans="2:7" x14ac:dyDescent="0.35">
      <c r="B521" s="313" t="s">
        <v>15</v>
      </c>
      <c r="C521" s="312" t="s">
        <v>50</v>
      </c>
      <c r="D521" s="161">
        <v>58.957553999999995</v>
      </c>
      <c r="E521" s="169" t="s">
        <v>81</v>
      </c>
      <c r="F521" s="154" t="s">
        <v>103</v>
      </c>
      <c r="G521" s="169" t="s">
        <v>112</v>
      </c>
    </row>
    <row r="522" spans="2:7" ht="56.5" x14ac:dyDescent="0.35">
      <c r="B522" s="16" t="s">
        <v>82</v>
      </c>
      <c r="C522" s="162"/>
      <c r="D522" s="163">
        <v>1378.3602432071998</v>
      </c>
      <c r="E522" s="169" t="s">
        <v>104</v>
      </c>
      <c r="F522" s="154" t="s">
        <v>103</v>
      </c>
      <c r="G522" s="169" t="s">
        <v>112</v>
      </c>
    </row>
    <row r="523" spans="2:7" ht="28.5" x14ac:dyDescent="0.35">
      <c r="B523" s="311" t="s">
        <v>48</v>
      </c>
      <c r="C523" s="312" t="s">
        <v>30</v>
      </c>
      <c r="D523" s="161"/>
      <c r="E523" s="169" t="s">
        <v>104</v>
      </c>
      <c r="F523" s="154" t="s">
        <v>103</v>
      </c>
      <c r="G523" s="169" t="s">
        <v>112</v>
      </c>
    </row>
    <row r="524" spans="2:7" ht="28" x14ac:dyDescent="0.35">
      <c r="B524" s="313" t="s">
        <v>0</v>
      </c>
      <c r="C524" s="312" t="s">
        <v>30</v>
      </c>
      <c r="D524" s="161">
        <v>373.0838</v>
      </c>
      <c r="E524" s="169" t="s">
        <v>104</v>
      </c>
      <c r="F524" s="154" t="s">
        <v>103</v>
      </c>
      <c r="G524" s="169" t="s">
        <v>112</v>
      </c>
    </row>
    <row r="525" spans="2:7" ht="28" x14ac:dyDescent="0.35">
      <c r="B525" s="313" t="s">
        <v>14</v>
      </c>
      <c r="C525" s="312" t="s">
        <v>30</v>
      </c>
      <c r="D525" s="161">
        <v>432.551333</v>
      </c>
      <c r="E525" s="169" t="s">
        <v>104</v>
      </c>
      <c r="F525" s="154" t="s">
        <v>103</v>
      </c>
      <c r="G525" s="169" t="s">
        <v>112</v>
      </c>
    </row>
    <row r="526" spans="2:7" ht="28" x14ac:dyDescent="0.35">
      <c r="B526" s="314" t="s">
        <v>20</v>
      </c>
      <c r="C526" s="312" t="s">
        <v>30</v>
      </c>
      <c r="D526" s="161">
        <v>5</v>
      </c>
      <c r="E526" s="169" t="s">
        <v>104</v>
      </c>
      <c r="F526" s="154" t="s">
        <v>103</v>
      </c>
      <c r="G526" s="169" t="s">
        <v>112</v>
      </c>
    </row>
    <row r="527" spans="2:7" ht="28" x14ac:dyDescent="0.35">
      <c r="B527" s="313" t="s">
        <v>12</v>
      </c>
      <c r="C527" s="312" t="s">
        <v>30</v>
      </c>
      <c r="D527" s="161">
        <v>28.2959</v>
      </c>
      <c r="E527" s="169" t="s">
        <v>104</v>
      </c>
      <c r="F527" s="154" t="s">
        <v>103</v>
      </c>
      <c r="G527" s="169" t="s">
        <v>112</v>
      </c>
    </row>
    <row r="528" spans="2:7" ht="28" x14ac:dyDescent="0.35">
      <c r="B528" s="314" t="s">
        <v>26</v>
      </c>
      <c r="C528" s="312" t="s">
        <v>30</v>
      </c>
      <c r="D528" s="161">
        <v>0</v>
      </c>
      <c r="E528" s="169" t="s">
        <v>104</v>
      </c>
      <c r="F528" s="154" t="s">
        <v>103</v>
      </c>
      <c r="G528" s="169" t="s">
        <v>112</v>
      </c>
    </row>
    <row r="529" spans="2:7" ht="28" x14ac:dyDescent="0.35">
      <c r="B529" s="313" t="s">
        <v>15</v>
      </c>
      <c r="C529" s="312" t="s">
        <v>30</v>
      </c>
      <c r="D529" s="161">
        <v>365.78550000000001</v>
      </c>
      <c r="E529" s="169" t="s">
        <v>104</v>
      </c>
      <c r="F529" s="154" t="s">
        <v>103</v>
      </c>
      <c r="G529" s="169" t="s">
        <v>112</v>
      </c>
    </row>
    <row r="530" spans="2:7" ht="28.5" x14ac:dyDescent="0.35">
      <c r="B530" s="311" t="s">
        <v>49</v>
      </c>
      <c r="C530" s="312" t="s">
        <v>50</v>
      </c>
      <c r="D530" s="161">
        <v>1378.3602432071998</v>
      </c>
      <c r="E530" s="169" t="s">
        <v>104</v>
      </c>
      <c r="F530" s="154" t="s">
        <v>103</v>
      </c>
      <c r="G530" s="169" t="s">
        <v>112</v>
      </c>
    </row>
    <row r="531" spans="2:7" x14ac:dyDescent="0.35">
      <c r="B531" s="313" t="s">
        <v>0</v>
      </c>
      <c r="C531" s="312" t="s">
        <v>50</v>
      </c>
      <c r="D531" s="161">
        <v>544.32123200000001</v>
      </c>
      <c r="E531" s="169" t="s">
        <v>104</v>
      </c>
      <c r="F531" s="154" t="s">
        <v>103</v>
      </c>
      <c r="G531" s="169" t="s">
        <v>112</v>
      </c>
    </row>
    <row r="532" spans="2:7" x14ac:dyDescent="0.35">
      <c r="B532" s="313" t="s">
        <v>14</v>
      </c>
      <c r="C532" s="312" t="s">
        <v>50</v>
      </c>
      <c r="D532" s="161">
        <v>245.46556320719998</v>
      </c>
      <c r="E532" s="169" t="s">
        <v>104</v>
      </c>
      <c r="F532" s="154" t="s">
        <v>103</v>
      </c>
      <c r="G532" s="169" t="s">
        <v>112</v>
      </c>
    </row>
    <row r="533" spans="2:7" x14ac:dyDescent="0.35">
      <c r="B533" s="314" t="s">
        <v>20</v>
      </c>
      <c r="C533" s="312" t="s">
        <v>50</v>
      </c>
      <c r="D533" s="161">
        <v>7.9</v>
      </c>
      <c r="E533" s="169" t="s">
        <v>104</v>
      </c>
      <c r="F533" s="154" t="s">
        <v>103</v>
      </c>
      <c r="G533" s="169" t="s">
        <v>112</v>
      </c>
    </row>
    <row r="534" spans="2:7" ht="28.5" x14ac:dyDescent="0.35">
      <c r="B534" s="314" t="s">
        <v>25</v>
      </c>
      <c r="C534" s="312" t="s">
        <v>50</v>
      </c>
      <c r="D534" s="161">
        <v>316.41303000000005</v>
      </c>
      <c r="E534" s="169" t="s">
        <v>104</v>
      </c>
      <c r="F534" s="154" t="s">
        <v>103</v>
      </c>
      <c r="G534" s="169" t="s">
        <v>112</v>
      </c>
    </row>
    <row r="535" spans="2:7" ht="28.5" x14ac:dyDescent="0.35">
      <c r="B535" s="314" t="s">
        <v>27</v>
      </c>
      <c r="C535" s="312" t="s">
        <v>50</v>
      </c>
      <c r="D535" s="161">
        <v>0</v>
      </c>
      <c r="E535" s="169" t="s">
        <v>104</v>
      </c>
      <c r="F535" s="154" t="s">
        <v>103</v>
      </c>
      <c r="G535" s="169" t="s">
        <v>112</v>
      </c>
    </row>
    <row r="536" spans="2:7" x14ac:dyDescent="0.35">
      <c r="B536" s="313" t="s">
        <v>15</v>
      </c>
      <c r="C536" s="312" t="s">
        <v>50</v>
      </c>
      <c r="D536" s="161">
        <v>264.26041799999996</v>
      </c>
      <c r="E536" s="169" t="s">
        <v>104</v>
      </c>
      <c r="F536" s="154" t="s">
        <v>103</v>
      </c>
      <c r="G536" s="169" t="s">
        <v>112</v>
      </c>
    </row>
    <row r="537" spans="2:7" ht="28.5" x14ac:dyDescent="0.35">
      <c r="B537" s="170" t="s">
        <v>83</v>
      </c>
      <c r="C537" s="171"/>
      <c r="D537" s="163">
        <v>374433.94299453759</v>
      </c>
      <c r="E537" s="169" t="s">
        <v>79</v>
      </c>
      <c r="F537" s="154" t="s">
        <v>103</v>
      </c>
      <c r="G537" s="154" t="s">
        <v>112</v>
      </c>
    </row>
    <row r="538" spans="2:7" ht="56.5" x14ac:dyDescent="0.35">
      <c r="B538" s="156" t="s">
        <v>113</v>
      </c>
      <c r="C538" s="72" t="s">
        <v>33</v>
      </c>
      <c r="D538" s="161">
        <v>1070957.76</v>
      </c>
      <c r="E538" s="169" t="s">
        <v>79</v>
      </c>
      <c r="F538" s="154" t="s">
        <v>103</v>
      </c>
      <c r="G538" s="154" t="s">
        <v>112</v>
      </c>
    </row>
    <row r="539" spans="2:7" x14ac:dyDescent="0.35">
      <c r="B539" s="156" t="s">
        <v>114</v>
      </c>
      <c r="C539" s="72" t="s">
        <v>8</v>
      </c>
      <c r="D539" s="161">
        <v>1710433</v>
      </c>
      <c r="E539" s="169" t="s">
        <v>79</v>
      </c>
      <c r="F539" s="154" t="s">
        <v>103</v>
      </c>
      <c r="G539" s="154" t="s">
        <v>112</v>
      </c>
    </row>
    <row r="540" spans="2:7" ht="56.5" x14ac:dyDescent="0.35">
      <c r="B540" s="156" t="s">
        <v>115</v>
      </c>
      <c r="C540" s="72" t="s">
        <v>33</v>
      </c>
      <c r="D540" s="161">
        <v>1739867.94</v>
      </c>
      <c r="E540" s="169" t="s">
        <v>79</v>
      </c>
      <c r="F540" s="154" t="s">
        <v>103</v>
      </c>
      <c r="G540" s="154" t="s">
        <v>112</v>
      </c>
    </row>
    <row r="541" spans="2:7" x14ac:dyDescent="0.35">
      <c r="B541" s="156" t="s">
        <v>116</v>
      </c>
      <c r="C541" s="72" t="s">
        <v>8</v>
      </c>
      <c r="D541" s="161">
        <v>2058907.3080000007</v>
      </c>
      <c r="E541" s="169" t="s">
        <v>79</v>
      </c>
      <c r="F541" s="154" t="s">
        <v>103</v>
      </c>
      <c r="G541" s="154" t="s">
        <v>112</v>
      </c>
    </row>
    <row r="542" spans="2:7" ht="28.5" x14ac:dyDescent="0.35">
      <c r="B542" s="170" t="s">
        <v>83</v>
      </c>
      <c r="C542" s="171"/>
      <c r="D542" s="163">
        <v>211415.11377792424</v>
      </c>
      <c r="E542" s="169" t="s">
        <v>81</v>
      </c>
      <c r="F542" s="154" t="s">
        <v>103</v>
      </c>
      <c r="G542" s="154" t="s">
        <v>112</v>
      </c>
    </row>
    <row r="543" spans="2:7" ht="56.5" x14ac:dyDescent="0.35">
      <c r="B543" s="156" t="s">
        <v>113</v>
      </c>
      <c r="C543" s="72" t="s">
        <v>33</v>
      </c>
      <c r="D543" s="161">
        <v>489957.7</v>
      </c>
      <c r="E543" s="169" t="s">
        <v>81</v>
      </c>
      <c r="F543" s="154" t="s">
        <v>103</v>
      </c>
      <c r="G543" s="154" t="s">
        <v>112</v>
      </c>
    </row>
    <row r="544" spans="2:7" x14ac:dyDescent="0.35">
      <c r="B544" s="156" t="s">
        <v>114</v>
      </c>
      <c r="C544" s="72" t="s">
        <v>8</v>
      </c>
      <c r="D544" s="161">
        <v>308732</v>
      </c>
      <c r="E544" s="169" t="s">
        <v>81</v>
      </c>
      <c r="F544" s="154" t="s">
        <v>103</v>
      </c>
      <c r="G544" s="154" t="s">
        <v>112</v>
      </c>
    </row>
    <row r="545" spans="2:7" ht="56.5" x14ac:dyDescent="0.35">
      <c r="B545" s="156" t="s">
        <v>115</v>
      </c>
      <c r="C545" s="72" t="s">
        <v>33</v>
      </c>
      <c r="D545" s="161">
        <v>906181.22</v>
      </c>
      <c r="E545" s="169" t="s">
        <v>81</v>
      </c>
      <c r="F545" s="154" t="s">
        <v>103</v>
      </c>
      <c r="G545" s="154" t="s">
        <v>112</v>
      </c>
    </row>
    <row r="546" spans="2:7" x14ac:dyDescent="0.35">
      <c r="B546" s="156" t="s">
        <v>116</v>
      </c>
      <c r="C546" s="72" t="s">
        <v>8</v>
      </c>
      <c r="D546" s="161">
        <v>398885.06499999971</v>
      </c>
      <c r="E546" s="169" t="s">
        <v>81</v>
      </c>
      <c r="F546" s="154" t="s">
        <v>103</v>
      </c>
      <c r="G546" s="154" t="s">
        <v>112</v>
      </c>
    </row>
    <row r="547" spans="2:7" ht="28.5" x14ac:dyDescent="0.35">
      <c r="B547" s="170" t="s">
        <v>83</v>
      </c>
      <c r="C547" s="171"/>
      <c r="D547" s="163">
        <v>256169.18623515542</v>
      </c>
      <c r="E547" s="169" t="s">
        <v>104</v>
      </c>
      <c r="F547" s="154" t="s">
        <v>103</v>
      </c>
      <c r="G547" s="154" t="s">
        <v>112</v>
      </c>
    </row>
    <row r="548" spans="2:7" ht="56.5" x14ac:dyDescent="0.35">
      <c r="B548" s="156" t="s">
        <v>113</v>
      </c>
      <c r="C548" s="72" t="s">
        <v>33</v>
      </c>
      <c r="D548" s="161">
        <v>716922.86</v>
      </c>
      <c r="E548" s="169" t="s">
        <v>104</v>
      </c>
      <c r="F548" s="154" t="s">
        <v>103</v>
      </c>
      <c r="G548" s="154" t="s">
        <v>112</v>
      </c>
    </row>
    <row r="549" spans="2:7" x14ac:dyDescent="0.35">
      <c r="B549" s="156" t="s">
        <v>114</v>
      </c>
      <c r="C549" s="72" t="s">
        <v>8</v>
      </c>
      <c r="D549" s="161">
        <v>832333</v>
      </c>
      <c r="E549" s="169" t="s">
        <v>104</v>
      </c>
      <c r="F549" s="154" t="s">
        <v>103</v>
      </c>
      <c r="G549" s="154" t="s">
        <v>112</v>
      </c>
    </row>
    <row r="550" spans="2:7" ht="56.5" x14ac:dyDescent="0.35">
      <c r="B550" s="156" t="s">
        <v>115</v>
      </c>
      <c r="C550" s="72" t="s">
        <v>33</v>
      </c>
      <c r="D550" s="161">
        <v>978675.72</v>
      </c>
      <c r="E550" s="169" t="s">
        <v>104</v>
      </c>
      <c r="F550" s="154" t="s">
        <v>103</v>
      </c>
      <c r="G550" s="154" t="s">
        <v>112</v>
      </c>
    </row>
    <row r="551" spans="2:7" x14ac:dyDescent="0.35">
      <c r="B551" s="156" t="s">
        <v>116</v>
      </c>
      <c r="C551" s="72" t="s">
        <v>8</v>
      </c>
      <c r="D551" s="161">
        <v>837108.9879999999</v>
      </c>
      <c r="E551" s="169" t="s">
        <v>104</v>
      </c>
      <c r="F551" s="154" t="s">
        <v>103</v>
      </c>
      <c r="G551" s="154" t="s">
        <v>112</v>
      </c>
    </row>
    <row r="552" spans="2:7" ht="42" x14ac:dyDescent="0.35">
      <c r="B552" s="158" t="s">
        <v>78</v>
      </c>
      <c r="C552" s="159"/>
      <c r="D552" s="163">
        <v>-605891.77500000002</v>
      </c>
      <c r="E552" s="169" t="s">
        <v>79</v>
      </c>
      <c r="F552" s="154" t="s">
        <v>103</v>
      </c>
      <c r="G552" s="154" t="s">
        <v>120</v>
      </c>
    </row>
    <row r="553" spans="2:7" x14ac:dyDescent="0.35">
      <c r="B553" s="2" t="s">
        <v>13</v>
      </c>
      <c r="C553" s="152" t="s">
        <v>6</v>
      </c>
      <c r="D553" s="161">
        <v>402</v>
      </c>
      <c r="E553" s="169" t="s">
        <v>79</v>
      </c>
      <c r="F553" s="154" t="s">
        <v>103</v>
      </c>
      <c r="G553" s="154" t="s">
        <v>120</v>
      </c>
    </row>
    <row r="554" spans="2:7" x14ac:dyDescent="0.35">
      <c r="B554" s="4" t="s">
        <v>38</v>
      </c>
      <c r="C554" s="152" t="s">
        <v>6</v>
      </c>
      <c r="D554" s="161">
        <v>107229</v>
      </c>
      <c r="E554" s="169" t="s">
        <v>79</v>
      </c>
      <c r="F554" s="154" t="s">
        <v>103</v>
      </c>
      <c r="G554" s="154" t="s">
        <v>120</v>
      </c>
    </row>
    <row r="555" spans="2:7" x14ac:dyDescent="0.35">
      <c r="B555" s="4" t="s">
        <v>39</v>
      </c>
      <c r="C555" s="152" t="s">
        <v>6</v>
      </c>
      <c r="D555" s="161">
        <v>94569</v>
      </c>
      <c r="E555" s="169" t="s">
        <v>79</v>
      </c>
      <c r="F555" s="154" t="s">
        <v>103</v>
      </c>
      <c r="G555" s="154" t="s">
        <v>120</v>
      </c>
    </row>
    <row r="556" spans="2:7" x14ac:dyDescent="0.35">
      <c r="B556" s="5" t="s">
        <v>40</v>
      </c>
      <c r="C556" s="152" t="s">
        <v>6</v>
      </c>
      <c r="D556" s="161">
        <v>0</v>
      </c>
      <c r="E556" s="169" t="s">
        <v>79</v>
      </c>
      <c r="F556" s="154" t="s">
        <v>103</v>
      </c>
      <c r="G556" s="154" t="s">
        <v>120</v>
      </c>
    </row>
    <row r="557" spans="2:7" x14ac:dyDescent="0.35">
      <c r="B557" s="5" t="s">
        <v>41</v>
      </c>
      <c r="C557" s="152" t="s">
        <v>6</v>
      </c>
      <c r="D557" s="161">
        <v>12660</v>
      </c>
      <c r="E557" s="169" t="s">
        <v>79</v>
      </c>
      <c r="F557" s="154" t="s">
        <v>103</v>
      </c>
      <c r="G557" s="154" t="s">
        <v>120</v>
      </c>
    </row>
    <row r="558" spans="2:7" x14ac:dyDescent="0.35">
      <c r="B558" s="4" t="s">
        <v>42</v>
      </c>
      <c r="C558" s="155" t="s">
        <v>8</v>
      </c>
      <c r="D558" s="161">
        <v>1908000</v>
      </c>
      <c r="E558" s="169" t="s">
        <v>79</v>
      </c>
      <c r="F558" s="154" t="s">
        <v>103</v>
      </c>
      <c r="G558" s="154" t="s">
        <v>120</v>
      </c>
    </row>
    <row r="559" spans="2:7" x14ac:dyDescent="0.35">
      <c r="B559" s="4" t="s">
        <v>43</v>
      </c>
      <c r="C559" s="155" t="s">
        <v>8</v>
      </c>
      <c r="D559" s="161">
        <v>1716565</v>
      </c>
      <c r="E559" s="169" t="s">
        <v>79</v>
      </c>
      <c r="F559" s="154" t="s">
        <v>103</v>
      </c>
      <c r="G559" s="154" t="s">
        <v>120</v>
      </c>
    </row>
    <row r="560" spans="2:7" x14ac:dyDescent="0.35">
      <c r="B560" s="6" t="s">
        <v>44</v>
      </c>
      <c r="C560" s="155" t="s">
        <v>8</v>
      </c>
      <c r="D560" s="161">
        <v>0</v>
      </c>
      <c r="E560" s="169" t="s">
        <v>79</v>
      </c>
      <c r="F560" s="154" t="s">
        <v>103</v>
      </c>
      <c r="G560" s="154" t="s">
        <v>120</v>
      </c>
    </row>
    <row r="561" spans="2:7" x14ac:dyDescent="0.35">
      <c r="B561" s="6" t="s">
        <v>45</v>
      </c>
      <c r="C561" s="155" t="s">
        <v>8</v>
      </c>
      <c r="D561" s="161">
        <v>191435</v>
      </c>
      <c r="E561" s="169" t="s">
        <v>79</v>
      </c>
      <c r="F561" s="154" t="s">
        <v>103</v>
      </c>
      <c r="G561" s="154" t="s">
        <v>120</v>
      </c>
    </row>
    <row r="562" spans="2:7" x14ac:dyDescent="0.35">
      <c r="B562" s="4" t="s">
        <v>46</v>
      </c>
      <c r="C562" s="3" t="s">
        <v>9</v>
      </c>
      <c r="D562" s="161">
        <v>3.165</v>
      </c>
      <c r="E562" s="169" t="s">
        <v>79</v>
      </c>
      <c r="F562" s="154" t="s">
        <v>103</v>
      </c>
      <c r="G562" s="154" t="s">
        <v>120</v>
      </c>
    </row>
    <row r="563" spans="2:7" ht="42" x14ac:dyDescent="0.35">
      <c r="B563" s="158" t="s">
        <v>78</v>
      </c>
      <c r="C563" s="159"/>
      <c r="D563" s="163">
        <v>-893199.62799999991</v>
      </c>
      <c r="E563" s="169" t="s">
        <v>81</v>
      </c>
      <c r="F563" s="154" t="s">
        <v>103</v>
      </c>
      <c r="G563" s="154" t="s">
        <v>120</v>
      </c>
    </row>
    <row r="564" spans="2:7" x14ac:dyDescent="0.35">
      <c r="B564" s="2" t="s">
        <v>13</v>
      </c>
      <c r="C564" s="152" t="s">
        <v>6</v>
      </c>
      <c r="D564" s="161">
        <v>158</v>
      </c>
      <c r="E564" s="169" t="s">
        <v>81</v>
      </c>
      <c r="F564" s="154" t="s">
        <v>103</v>
      </c>
      <c r="G564" s="154" t="s">
        <v>120</v>
      </c>
    </row>
    <row r="565" spans="2:7" x14ac:dyDescent="0.35">
      <c r="B565" s="4" t="s">
        <v>38</v>
      </c>
      <c r="C565" s="152" t="s">
        <v>6</v>
      </c>
      <c r="D565" s="161">
        <v>26546</v>
      </c>
      <c r="E565" s="169" t="s">
        <v>81</v>
      </c>
      <c r="F565" s="154" t="s">
        <v>103</v>
      </c>
      <c r="G565" s="154" t="s">
        <v>120</v>
      </c>
    </row>
    <row r="566" spans="2:7" x14ac:dyDescent="0.35">
      <c r="B566" s="4" t="s">
        <v>39</v>
      </c>
      <c r="C566" s="152" t="s">
        <v>6</v>
      </c>
      <c r="D566" s="161">
        <v>22067</v>
      </c>
      <c r="E566" s="169" t="s">
        <v>81</v>
      </c>
      <c r="F566" s="154" t="s">
        <v>103</v>
      </c>
      <c r="G566" s="154" t="s">
        <v>120</v>
      </c>
    </row>
    <row r="567" spans="2:7" x14ac:dyDescent="0.35">
      <c r="B567" s="5" t="s">
        <v>40</v>
      </c>
      <c r="C567" s="152" t="s">
        <v>6</v>
      </c>
      <c r="D567" s="161">
        <v>0</v>
      </c>
      <c r="E567" s="169" t="s">
        <v>81</v>
      </c>
      <c r="F567" s="154" t="s">
        <v>103</v>
      </c>
      <c r="G567" s="154" t="s">
        <v>120</v>
      </c>
    </row>
    <row r="568" spans="2:7" x14ac:dyDescent="0.35">
      <c r="B568" s="5" t="s">
        <v>41</v>
      </c>
      <c r="C568" s="152" t="s">
        <v>6</v>
      </c>
      <c r="D568" s="161">
        <v>4479</v>
      </c>
      <c r="E568" s="169" t="s">
        <v>81</v>
      </c>
      <c r="F568" s="154" t="s">
        <v>103</v>
      </c>
      <c r="G568" s="154" t="s">
        <v>120</v>
      </c>
    </row>
    <row r="569" spans="2:7" x14ac:dyDescent="0.35">
      <c r="B569" s="4" t="s">
        <v>42</v>
      </c>
      <c r="C569" s="155" t="s">
        <v>8</v>
      </c>
      <c r="D569" s="161">
        <v>363000</v>
      </c>
      <c r="E569" s="169" t="s">
        <v>81</v>
      </c>
      <c r="F569" s="154" t="s">
        <v>103</v>
      </c>
      <c r="G569" s="154" t="s">
        <v>120</v>
      </c>
    </row>
    <row r="570" spans="2:7" x14ac:dyDescent="0.35">
      <c r="B570" s="4" t="s">
        <v>43</v>
      </c>
      <c r="C570" s="155" t="s">
        <v>8</v>
      </c>
      <c r="D570" s="161">
        <v>289534</v>
      </c>
      <c r="E570" s="169" t="s">
        <v>81</v>
      </c>
      <c r="F570" s="154" t="s">
        <v>103</v>
      </c>
      <c r="G570" s="154" t="s">
        <v>120</v>
      </c>
    </row>
    <row r="571" spans="2:7" x14ac:dyDescent="0.35">
      <c r="B571" s="6" t="s">
        <v>44</v>
      </c>
      <c r="C571" s="155" t="s">
        <v>8</v>
      </c>
      <c r="D571" s="161">
        <v>0</v>
      </c>
      <c r="E571" s="169" t="s">
        <v>81</v>
      </c>
      <c r="F571" s="154" t="s">
        <v>103</v>
      </c>
      <c r="G571" s="154" t="s">
        <v>120</v>
      </c>
    </row>
    <row r="572" spans="2:7" x14ac:dyDescent="0.35">
      <c r="B572" s="6" t="s">
        <v>45</v>
      </c>
      <c r="C572" s="155" t="s">
        <v>8</v>
      </c>
      <c r="D572" s="161">
        <v>73466</v>
      </c>
      <c r="E572" s="169" t="s">
        <v>81</v>
      </c>
      <c r="F572" s="154" t="s">
        <v>103</v>
      </c>
      <c r="G572" s="154" t="s">
        <v>120</v>
      </c>
    </row>
    <row r="573" spans="2:7" x14ac:dyDescent="0.35">
      <c r="B573" s="4" t="s">
        <v>46</v>
      </c>
      <c r="C573" s="3" t="s">
        <v>9</v>
      </c>
      <c r="D573" s="161">
        <v>12.157999999999999</v>
      </c>
      <c r="E573" s="169" t="s">
        <v>81</v>
      </c>
      <c r="F573" s="154" t="s">
        <v>103</v>
      </c>
      <c r="G573" s="154" t="s">
        <v>120</v>
      </c>
    </row>
    <row r="574" spans="2:7" ht="42" x14ac:dyDescent="0.35">
      <c r="B574" s="158" t="s">
        <v>78</v>
      </c>
      <c r="C574" s="159"/>
      <c r="D574" s="163">
        <v>-669818.18099999998</v>
      </c>
      <c r="E574" s="169" t="s">
        <v>104</v>
      </c>
      <c r="F574" s="154" t="s">
        <v>103</v>
      </c>
      <c r="G574" s="154" t="s">
        <v>120</v>
      </c>
    </row>
    <row r="575" spans="2:7" x14ac:dyDescent="0.35">
      <c r="B575" s="2" t="s">
        <v>13</v>
      </c>
      <c r="C575" s="152" t="s">
        <v>6</v>
      </c>
      <c r="D575" s="161">
        <v>278</v>
      </c>
      <c r="E575" s="169" t="s">
        <v>104</v>
      </c>
      <c r="F575" s="154" t="s">
        <v>103</v>
      </c>
      <c r="G575" s="154" t="s">
        <v>120</v>
      </c>
    </row>
    <row r="576" spans="2:7" x14ac:dyDescent="0.35">
      <c r="B576" s="4" t="s">
        <v>38</v>
      </c>
      <c r="C576" s="152" t="s">
        <v>6</v>
      </c>
      <c r="D576" s="161">
        <v>80891</v>
      </c>
      <c r="E576" s="169" t="s">
        <v>104</v>
      </c>
      <c r="F576" s="154" t="s">
        <v>103</v>
      </c>
      <c r="G576" s="154" t="s">
        <v>120</v>
      </c>
    </row>
    <row r="577" spans="2:7" x14ac:dyDescent="0.35">
      <c r="B577" s="4" t="s">
        <v>39</v>
      </c>
      <c r="C577" s="152" t="s">
        <v>6</v>
      </c>
      <c r="D577" s="161">
        <v>67724</v>
      </c>
      <c r="E577" s="169" t="s">
        <v>104</v>
      </c>
      <c r="F577" s="154" t="s">
        <v>103</v>
      </c>
      <c r="G577" s="154" t="s">
        <v>120</v>
      </c>
    </row>
    <row r="578" spans="2:7" x14ac:dyDescent="0.35">
      <c r="B578" s="5" t="s">
        <v>40</v>
      </c>
      <c r="C578" s="152" t="s">
        <v>6</v>
      </c>
      <c r="D578" s="161">
        <v>0</v>
      </c>
      <c r="E578" s="169" t="s">
        <v>104</v>
      </c>
      <c r="F578" s="154" t="s">
        <v>103</v>
      </c>
      <c r="G578" s="154" t="s">
        <v>120</v>
      </c>
    </row>
    <row r="579" spans="2:7" x14ac:dyDescent="0.35">
      <c r="B579" s="5" t="s">
        <v>41</v>
      </c>
      <c r="C579" s="152" t="s">
        <v>6</v>
      </c>
      <c r="D579" s="161">
        <v>13167</v>
      </c>
      <c r="E579" s="169" t="s">
        <v>104</v>
      </c>
      <c r="F579" s="154" t="s">
        <v>103</v>
      </c>
      <c r="G579" s="154" t="s">
        <v>120</v>
      </c>
    </row>
    <row r="580" spans="2:7" x14ac:dyDescent="0.35">
      <c r="B580" s="4" t="s">
        <v>42</v>
      </c>
      <c r="C580" s="155" t="s">
        <v>8</v>
      </c>
      <c r="D580" s="161">
        <v>903000</v>
      </c>
      <c r="E580" s="169" t="s">
        <v>104</v>
      </c>
      <c r="F580" s="154" t="s">
        <v>103</v>
      </c>
      <c r="G580" s="154" t="s">
        <v>120</v>
      </c>
    </row>
    <row r="581" spans="2:7" x14ac:dyDescent="0.35">
      <c r="B581" s="4" t="s">
        <v>43</v>
      </c>
      <c r="C581" s="155" t="s">
        <v>8</v>
      </c>
      <c r="D581" s="161">
        <v>757419</v>
      </c>
      <c r="E581" s="169" t="s">
        <v>104</v>
      </c>
      <c r="F581" s="154" t="s">
        <v>103</v>
      </c>
      <c r="G581" s="154" t="s">
        <v>120</v>
      </c>
    </row>
    <row r="582" spans="2:7" x14ac:dyDescent="0.35">
      <c r="B582" s="6" t="s">
        <v>44</v>
      </c>
      <c r="C582" s="155" t="s">
        <v>8</v>
      </c>
      <c r="D582" s="161">
        <v>0</v>
      </c>
      <c r="E582" s="169" t="s">
        <v>104</v>
      </c>
      <c r="F582" s="154" t="s">
        <v>103</v>
      </c>
      <c r="G582" s="154" t="s">
        <v>120</v>
      </c>
    </row>
    <row r="583" spans="2:7" x14ac:dyDescent="0.35">
      <c r="B583" s="6" t="s">
        <v>45</v>
      </c>
      <c r="C583" s="155" t="s">
        <v>8</v>
      </c>
      <c r="D583" s="161">
        <v>145581</v>
      </c>
      <c r="E583" s="169" t="s">
        <v>104</v>
      </c>
      <c r="F583" s="154" t="s">
        <v>103</v>
      </c>
      <c r="G583" s="154" t="s">
        <v>120</v>
      </c>
    </row>
    <row r="584" spans="2:7" x14ac:dyDescent="0.35">
      <c r="B584" s="4" t="s">
        <v>46</v>
      </c>
      <c r="C584" s="3" t="s">
        <v>9</v>
      </c>
      <c r="D584" s="161">
        <v>4.601</v>
      </c>
      <c r="E584" s="169" t="s">
        <v>104</v>
      </c>
      <c r="F584" s="154" t="s">
        <v>103</v>
      </c>
      <c r="G584" s="154" t="s">
        <v>120</v>
      </c>
    </row>
    <row r="585" spans="2:7" ht="42" x14ac:dyDescent="0.35">
      <c r="B585" s="158" t="s">
        <v>78</v>
      </c>
      <c r="C585" s="159"/>
      <c r="D585" s="369">
        <v>0</v>
      </c>
      <c r="E585" s="169" t="s">
        <v>80</v>
      </c>
      <c r="F585" s="169" t="s">
        <v>103</v>
      </c>
      <c r="G585" s="169" t="s">
        <v>120</v>
      </c>
    </row>
    <row r="586" spans="2:7" x14ac:dyDescent="0.35">
      <c r="B586" s="2" t="s">
        <v>13</v>
      </c>
      <c r="C586" s="152" t="s">
        <v>6</v>
      </c>
      <c r="D586" s="372">
        <v>116</v>
      </c>
      <c r="E586" s="169" t="s">
        <v>80</v>
      </c>
      <c r="F586" s="169" t="s">
        <v>103</v>
      </c>
      <c r="G586" s="169" t="s">
        <v>120</v>
      </c>
    </row>
    <row r="587" spans="2:7" x14ac:dyDescent="0.35">
      <c r="B587" s="4" t="s">
        <v>38</v>
      </c>
      <c r="C587" s="152" t="s">
        <v>6</v>
      </c>
      <c r="D587" s="372">
        <v>25498</v>
      </c>
      <c r="E587" s="169" t="s">
        <v>80</v>
      </c>
      <c r="F587" s="169" t="s">
        <v>103</v>
      </c>
      <c r="G587" s="169" t="s">
        <v>120</v>
      </c>
    </row>
    <row r="588" spans="2:7" x14ac:dyDescent="0.35">
      <c r="B588" s="4" t="s">
        <v>39</v>
      </c>
      <c r="C588" s="152" t="s">
        <v>6</v>
      </c>
      <c r="D588" s="372">
        <v>25498</v>
      </c>
      <c r="E588" s="169" t="s">
        <v>80</v>
      </c>
      <c r="F588" s="169" t="s">
        <v>103</v>
      </c>
      <c r="G588" s="169" t="s">
        <v>120</v>
      </c>
    </row>
    <row r="589" spans="2:7" x14ac:dyDescent="0.35">
      <c r="B589" s="5" t="s">
        <v>40</v>
      </c>
      <c r="C589" s="152" t="s">
        <v>6</v>
      </c>
      <c r="D589" s="372"/>
      <c r="E589" s="169" t="s">
        <v>80</v>
      </c>
      <c r="F589" s="169" t="s">
        <v>103</v>
      </c>
      <c r="G589" s="169" t="s">
        <v>120</v>
      </c>
    </row>
    <row r="590" spans="2:7" x14ac:dyDescent="0.35">
      <c r="B590" s="5" t="s">
        <v>41</v>
      </c>
      <c r="C590" s="152" t="s">
        <v>6</v>
      </c>
      <c r="D590" s="372"/>
      <c r="E590" s="169" t="s">
        <v>80</v>
      </c>
      <c r="F590" s="169" t="s">
        <v>103</v>
      </c>
      <c r="G590" s="169" t="s">
        <v>120</v>
      </c>
    </row>
    <row r="591" spans="2:7" x14ac:dyDescent="0.35">
      <c r="B591" s="4" t="s">
        <v>42</v>
      </c>
      <c r="C591" s="155" t="s">
        <v>8</v>
      </c>
      <c r="D591" s="372">
        <v>398319.79120312497</v>
      </c>
      <c r="E591" s="169" t="s">
        <v>80</v>
      </c>
      <c r="F591" s="169" t="s">
        <v>103</v>
      </c>
      <c r="G591" s="169" t="s">
        <v>120</v>
      </c>
    </row>
    <row r="592" spans="2:7" x14ac:dyDescent="0.35">
      <c r="B592" s="4" t="s">
        <v>43</v>
      </c>
      <c r="C592" s="155" t="s">
        <v>8</v>
      </c>
      <c r="D592" s="372">
        <v>398319.79120312497</v>
      </c>
      <c r="E592" s="169" t="s">
        <v>80</v>
      </c>
      <c r="F592" s="169" t="s">
        <v>103</v>
      </c>
      <c r="G592" s="169" t="s">
        <v>120</v>
      </c>
    </row>
    <row r="593" spans="2:7" x14ac:dyDescent="0.35">
      <c r="B593" s="6" t="s">
        <v>44</v>
      </c>
      <c r="C593" s="155" t="s">
        <v>8</v>
      </c>
      <c r="D593" s="372"/>
      <c r="E593" s="169" t="s">
        <v>80</v>
      </c>
      <c r="F593" s="169" t="s">
        <v>103</v>
      </c>
      <c r="G593" s="169" t="s">
        <v>120</v>
      </c>
    </row>
    <row r="594" spans="2:7" x14ac:dyDescent="0.35">
      <c r="B594" s="6" t="s">
        <v>45</v>
      </c>
      <c r="C594" s="155" t="s">
        <v>8</v>
      </c>
      <c r="D594" s="372"/>
      <c r="E594" s="169" t="s">
        <v>80</v>
      </c>
      <c r="F594" s="169" t="s">
        <v>103</v>
      </c>
      <c r="G594" s="169" t="s">
        <v>120</v>
      </c>
    </row>
    <row r="595" spans="2:7" x14ac:dyDescent="0.35">
      <c r="B595" s="4" t="s">
        <v>46</v>
      </c>
      <c r="C595" s="3" t="s">
        <v>9</v>
      </c>
      <c r="D595" s="372">
        <v>1.1235105093956044</v>
      </c>
      <c r="E595" s="169" t="s">
        <v>80</v>
      </c>
      <c r="F595" s="169" t="s">
        <v>103</v>
      </c>
      <c r="G595" s="169" t="s">
        <v>120</v>
      </c>
    </row>
    <row r="596" spans="2:7" ht="56.5" x14ac:dyDescent="0.35">
      <c r="B596" s="16" t="s">
        <v>82</v>
      </c>
      <c r="C596" s="162"/>
      <c r="D596" s="369">
        <v>1972.14</v>
      </c>
      <c r="E596" s="169" t="s">
        <v>79</v>
      </c>
      <c r="F596" s="169" t="s">
        <v>103</v>
      </c>
      <c r="G596" s="169" t="s">
        <v>120</v>
      </c>
    </row>
    <row r="597" spans="2:7" ht="28.5" x14ac:dyDescent="0.35">
      <c r="B597" s="370" t="s">
        <v>48</v>
      </c>
      <c r="C597" s="371" t="s">
        <v>30</v>
      </c>
      <c r="D597" s="161"/>
      <c r="E597" s="169" t="s">
        <v>79</v>
      </c>
      <c r="F597" s="169" t="s">
        <v>103</v>
      </c>
      <c r="G597" s="169" t="s">
        <v>120</v>
      </c>
    </row>
    <row r="598" spans="2:7" ht="28" x14ac:dyDescent="0.35">
      <c r="B598" s="345" t="s">
        <v>0</v>
      </c>
      <c r="C598" s="371" t="s">
        <v>30</v>
      </c>
      <c r="D598" s="161">
        <v>1217</v>
      </c>
      <c r="E598" s="169" t="s">
        <v>79</v>
      </c>
      <c r="F598" s="169" t="s">
        <v>103</v>
      </c>
      <c r="G598" s="169" t="s">
        <v>120</v>
      </c>
    </row>
    <row r="599" spans="2:7" ht="28" x14ac:dyDescent="0.35">
      <c r="B599" s="345" t="s">
        <v>14</v>
      </c>
      <c r="C599" s="371" t="s">
        <v>30</v>
      </c>
      <c r="D599" s="161">
        <v>320</v>
      </c>
      <c r="E599" s="169" t="s">
        <v>79</v>
      </c>
      <c r="F599" s="169" t="s">
        <v>103</v>
      </c>
      <c r="G599" s="169" t="s">
        <v>120</v>
      </c>
    </row>
    <row r="600" spans="2:7" ht="28" x14ac:dyDescent="0.35">
      <c r="B600" s="347" t="s">
        <v>20</v>
      </c>
      <c r="C600" s="371" t="s">
        <v>30</v>
      </c>
      <c r="D600" s="161">
        <v>4</v>
      </c>
      <c r="E600" s="169" t="s">
        <v>79</v>
      </c>
      <c r="F600" s="169" t="s">
        <v>103</v>
      </c>
      <c r="G600" s="169" t="s">
        <v>120</v>
      </c>
    </row>
    <row r="601" spans="2:7" ht="28" x14ac:dyDescent="0.35">
      <c r="B601" s="345" t="s">
        <v>12</v>
      </c>
      <c r="C601" s="371" t="s">
        <v>30</v>
      </c>
      <c r="D601" s="161"/>
      <c r="E601" s="169" t="s">
        <v>79</v>
      </c>
      <c r="F601" s="169" t="s">
        <v>103</v>
      </c>
      <c r="G601" s="169" t="s">
        <v>120</v>
      </c>
    </row>
    <row r="602" spans="2:7" ht="28" x14ac:dyDescent="0.35">
      <c r="B602" s="347" t="s">
        <v>26</v>
      </c>
      <c r="C602" s="371" t="s">
        <v>30</v>
      </c>
      <c r="D602" s="161">
        <v>220.24</v>
      </c>
      <c r="E602" s="169" t="s">
        <v>79</v>
      </c>
      <c r="F602" s="169" t="s">
        <v>103</v>
      </c>
      <c r="G602" s="169" t="s">
        <v>120</v>
      </c>
    </row>
    <row r="603" spans="2:7" ht="28" x14ac:dyDescent="0.35">
      <c r="B603" s="345" t="s">
        <v>34</v>
      </c>
      <c r="C603" s="371" t="s">
        <v>30</v>
      </c>
      <c r="D603" s="161">
        <v>13</v>
      </c>
      <c r="E603" s="169" t="s">
        <v>79</v>
      </c>
      <c r="F603" s="169" t="s">
        <v>103</v>
      </c>
      <c r="G603" s="169" t="s">
        <v>120</v>
      </c>
    </row>
    <row r="604" spans="2:7" ht="28.5" x14ac:dyDescent="0.35">
      <c r="B604" s="370" t="s">
        <v>49</v>
      </c>
      <c r="C604" s="371" t="s">
        <v>50</v>
      </c>
      <c r="D604" s="161">
        <v>1972.14</v>
      </c>
      <c r="E604" s="169" t="s">
        <v>79</v>
      </c>
      <c r="F604" s="169" t="s">
        <v>103</v>
      </c>
      <c r="G604" s="169" t="s">
        <v>120</v>
      </c>
    </row>
    <row r="605" spans="2:7" x14ac:dyDescent="0.35">
      <c r="B605" s="345" t="s">
        <v>0</v>
      </c>
      <c r="C605" s="371" t="s">
        <v>50</v>
      </c>
      <c r="D605" s="161">
        <v>1660</v>
      </c>
      <c r="E605" s="169" t="s">
        <v>79</v>
      </c>
      <c r="F605" s="169" t="s">
        <v>103</v>
      </c>
      <c r="G605" s="169" t="s">
        <v>120</v>
      </c>
    </row>
    <row r="606" spans="2:7" x14ac:dyDescent="0.35">
      <c r="B606" s="345" t="s">
        <v>14</v>
      </c>
      <c r="C606" s="371" t="s">
        <v>50</v>
      </c>
      <c r="D606" s="161">
        <v>297</v>
      </c>
      <c r="E606" s="169" t="s">
        <v>79</v>
      </c>
      <c r="F606" s="169" t="s">
        <v>103</v>
      </c>
      <c r="G606" s="169" t="s">
        <v>120</v>
      </c>
    </row>
    <row r="607" spans="2:7" x14ac:dyDescent="0.35">
      <c r="B607" s="347" t="s">
        <v>20</v>
      </c>
      <c r="C607" s="371" t="s">
        <v>50</v>
      </c>
      <c r="D607" s="161">
        <v>5.14</v>
      </c>
      <c r="E607" s="169" t="s">
        <v>79</v>
      </c>
      <c r="F607" s="169" t="s">
        <v>103</v>
      </c>
      <c r="G607" s="169" t="s">
        <v>120</v>
      </c>
    </row>
    <row r="608" spans="2:7" x14ac:dyDescent="0.35">
      <c r="B608" s="345" t="s">
        <v>12</v>
      </c>
      <c r="C608" s="371" t="s">
        <v>50</v>
      </c>
      <c r="D608" s="161">
        <v>0</v>
      </c>
      <c r="E608" s="169" t="s">
        <v>79</v>
      </c>
      <c r="F608" s="169" t="s">
        <v>103</v>
      </c>
      <c r="G608" s="169" t="s">
        <v>120</v>
      </c>
    </row>
    <row r="609" spans="2:7" x14ac:dyDescent="0.35">
      <c r="B609" s="347" t="s">
        <v>26</v>
      </c>
      <c r="C609" s="371" t="s">
        <v>50</v>
      </c>
      <c r="D609" s="161">
        <v>0</v>
      </c>
      <c r="E609" s="169" t="s">
        <v>79</v>
      </c>
      <c r="F609" s="169" t="s">
        <v>103</v>
      </c>
      <c r="G609" s="169" t="s">
        <v>120</v>
      </c>
    </row>
    <row r="610" spans="2:7" x14ac:dyDescent="0.35">
      <c r="B610" s="345" t="s">
        <v>34</v>
      </c>
      <c r="C610" s="371" t="s">
        <v>50</v>
      </c>
      <c r="D610" s="161">
        <v>10</v>
      </c>
      <c r="E610" s="169" t="s">
        <v>79</v>
      </c>
      <c r="F610" s="169" t="s">
        <v>103</v>
      </c>
      <c r="G610" s="169" t="s">
        <v>120</v>
      </c>
    </row>
    <row r="611" spans="2:7" ht="56.5" x14ac:dyDescent="0.35">
      <c r="B611" s="16" t="s">
        <v>82</v>
      </c>
      <c r="C611" s="162"/>
      <c r="D611" s="369">
        <v>889.38</v>
      </c>
      <c r="E611" s="169" t="s">
        <v>81</v>
      </c>
      <c r="F611" s="169" t="s">
        <v>103</v>
      </c>
      <c r="G611" s="169" t="s">
        <v>120</v>
      </c>
    </row>
    <row r="612" spans="2:7" ht="28.5" x14ac:dyDescent="0.35">
      <c r="B612" s="370" t="s">
        <v>48</v>
      </c>
      <c r="C612" s="371" t="s">
        <v>30</v>
      </c>
      <c r="D612" s="161"/>
      <c r="E612" s="169" t="s">
        <v>81</v>
      </c>
      <c r="F612" s="169" t="s">
        <v>103</v>
      </c>
      <c r="G612" s="169" t="s">
        <v>120</v>
      </c>
    </row>
    <row r="613" spans="2:7" ht="28" x14ac:dyDescent="0.35">
      <c r="B613" s="345" t="s">
        <v>0</v>
      </c>
      <c r="C613" s="371" t="s">
        <v>30</v>
      </c>
      <c r="D613" s="161">
        <v>272</v>
      </c>
      <c r="E613" s="169" t="s">
        <v>81</v>
      </c>
      <c r="F613" s="169" t="s">
        <v>103</v>
      </c>
      <c r="G613" s="169" t="s">
        <v>120</v>
      </c>
    </row>
    <row r="614" spans="2:7" ht="28" x14ac:dyDescent="0.35">
      <c r="B614" s="345" t="s">
        <v>14</v>
      </c>
      <c r="C614" s="371" t="s">
        <v>30</v>
      </c>
      <c r="D614" s="161">
        <v>401</v>
      </c>
      <c r="E614" s="169" t="s">
        <v>81</v>
      </c>
      <c r="F614" s="169" t="s">
        <v>103</v>
      </c>
      <c r="G614" s="169" t="s">
        <v>120</v>
      </c>
    </row>
    <row r="615" spans="2:7" ht="28" x14ac:dyDescent="0.35">
      <c r="B615" s="347" t="s">
        <v>20</v>
      </c>
      <c r="C615" s="371" t="s">
        <v>30</v>
      </c>
      <c r="D615" s="161">
        <v>12</v>
      </c>
      <c r="E615" s="169" t="s">
        <v>81</v>
      </c>
      <c r="F615" s="169" t="s">
        <v>103</v>
      </c>
      <c r="G615" s="169" t="s">
        <v>120</v>
      </c>
    </row>
    <row r="616" spans="2:7" ht="28" x14ac:dyDescent="0.35">
      <c r="B616" s="345" t="s">
        <v>12</v>
      </c>
      <c r="C616" s="371" t="s">
        <v>30</v>
      </c>
      <c r="D616" s="161"/>
      <c r="E616" s="169" t="s">
        <v>81</v>
      </c>
      <c r="F616" s="169" t="s">
        <v>103</v>
      </c>
      <c r="G616" s="169" t="s">
        <v>120</v>
      </c>
    </row>
    <row r="617" spans="2:7" ht="28" x14ac:dyDescent="0.35">
      <c r="B617" s="347" t="s">
        <v>26</v>
      </c>
      <c r="C617" s="371" t="s">
        <v>30</v>
      </c>
      <c r="D617" s="161">
        <v>322.76</v>
      </c>
      <c r="E617" s="169" t="s">
        <v>81</v>
      </c>
      <c r="F617" s="169" t="s">
        <v>103</v>
      </c>
      <c r="G617" s="169" t="s">
        <v>120</v>
      </c>
    </row>
    <row r="618" spans="2:7" ht="28" x14ac:dyDescent="0.35">
      <c r="B618" s="345" t="s">
        <v>34</v>
      </c>
      <c r="C618" s="371" t="s">
        <v>30</v>
      </c>
      <c r="D618" s="161">
        <v>83</v>
      </c>
      <c r="E618" s="169" t="s">
        <v>81</v>
      </c>
      <c r="F618" s="169" t="s">
        <v>103</v>
      </c>
      <c r="G618" s="169" t="s">
        <v>120</v>
      </c>
    </row>
    <row r="619" spans="2:7" ht="28.5" x14ac:dyDescent="0.35">
      <c r="B619" s="370" t="s">
        <v>49</v>
      </c>
      <c r="C619" s="371" t="s">
        <v>50</v>
      </c>
      <c r="D619" s="161">
        <v>889.38</v>
      </c>
      <c r="E619" s="169" t="s">
        <v>81</v>
      </c>
      <c r="F619" s="169" t="s">
        <v>103</v>
      </c>
      <c r="G619" s="169" t="s">
        <v>120</v>
      </c>
    </row>
    <row r="620" spans="2:7" x14ac:dyDescent="0.35">
      <c r="B620" s="345" t="s">
        <v>0</v>
      </c>
      <c r="C620" s="371" t="s">
        <v>50</v>
      </c>
      <c r="D620" s="161">
        <v>377</v>
      </c>
      <c r="E620" s="169" t="s">
        <v>81</v>
      </c>
      <c r="F620" s="169" t="s">
        <v>103</v>
      </c>
      <c r="G620" s="169" t="s">
        <v>120</v>
      </c>
    </row>
    <row r="621" spans="2:7" x14ac:dyDescent="0.35">
      <c r="B621" s="345" t="s">
        <v>14</v>
      </c>
      <c r="C621" s="371" t="s">
        <v>50</v>
      </c>
      <c r="D621" s="161">
        <v>352</v>
      </c>
      <c r="E621" s="169" t="s">
        <v>81</v>
      </c>
      <c r="F621" s="169" t="s">
        <v>103</v>
      </c>
      <c r="G621" s="169" t="s">
        <v>120</v>
      </c>
    </row>
    <row r="622" spans="2:7" x14ac:dyDescent="0.35">
      <c r="B622" s="347" t="s">
        <v>20</v>
      </c>
      <c r="C622" s="371" t="s">
        <v>50</v>
      </c>
      <c r="D622" s="161">
        <v>97.38</v>
      </c>
      <c r="E622" s="169" t="s">
        <v>81</v>
      </c>
      <c r="F622" s="169" t="s">
        <v>103</v>
      </c>
      <c r="G622" s="169" t="s">
        <v>120</v>
      </c>
    </row>
    <row r="623" spans="2:7" x14ac:dyDescent="0.35">
      <c r="B623" s="345" t="s">
        <v>12</v>
      </c>
      <c r="C623" s="371" t="s">
        <v>50</v>
      </c>
      <c r="D623" s="161">
        <v>0</v>
      </c>
      <c r="E623" s="169" t="s">
        <v>81</v>
      </c>
      <c r="F623" s="169" t="s">
        <v>103</v>
      </c>
      <c r="G623" s="169" t="s">
        <v>120</v>
      </c>
    </row>
    <row r="624" spans="2:7" x14ac:dyDescent="0.35">
      <c r="B624" s="347" t="s">
        <v>26</v>
      </c>
      <c r="C624" s="371" t="s">
        <v>50</v>
      </c>
      <c r="D624" s="161">
        <v>0</v>
      </c>
      <c r="E624" s="169" t="s">
        <v>81</v>
      </c>
      <c r="F624" s="169" t="s">
        <v>103</v>
      </c>
      <c r="G624" s="169" t="s">
        <v>120</v>
      </c>
    </row>
    <row r="625" spans="2:7" x14ac:dyDescent="0.35">
      <c r="B625" s="345" t="s">
        <v>34</v>
      </c>
      <c r="C625" s="371" t="s">
        <v>50</v>
      </c>
      <c r="D625" s="161">
        <v>63</v>
      </c>
      <c r="E625" s="169" t="s">
        <v>81</v>
      </c>
      <c r="F625" s="169" t="s">
        <v>103</v>
      </c>
      <c r="G625" s="169" t="s">
        <v>120</v>
      </c>
    </row>
    <row r="626" spans="2:7" ht="56.5" x14ac:dyDescent="0.35">
      <c r="B626" s="16" t="s">
        <v>82</v>
      </c>
      <c r="C626" s="162"/>
      <c r="D626" s="369">
        <v>1089.24</v>
      </c>
      <c r="E626" s="169" t="s">
        <v>104</v>
      </c>
      <c r="F626" s="169" t="s">
        <v>103</v>
      </c>
      <c r="G626" s="169" t="s">
        <v>120</v>
      </c>
    </row>
    <row r="627" spans="2:7" ht="28.5" x14ac:dyDescent="0.35">
      <c r="B627" s="370" t="s">
        <v>48</v>
      </c>
      <c r="C627" s="371" t="s">
        <v>30</v>
      </c>
      <c r="D627" s="161"/>
      <c r="E627" s="169" t="s">
        <v>104</v>
      </c>
      <c r="F627" s="169" t="s">
        <v>103</v>
      </c>
      <c r="G627" s="169" t="s">
        <v>120</v>
      </c>
    </row>
    <row r="628" spans="2:7" ht="28" x14ac:dyDescent="0.35">
      <c r="B628" s="345" t="s">
        <v>0</v>
      </c>
      <c r="C628" s="371" t="s">
        <v>30</v>
      </c>
      <c r="D628" s="161">
        <v>301</v>
      </c>
      <c r="E628" s="169" t="s">
        <v>104</v>
      </c>
      <c r="F628" s="169" t="s">
        <v>103</v>
      </c>
      <c r="G628" s="169" t="s">
        <v>120</v>
      </c>
    </row>
    <row r="629" spans="2:7" ht="28" x14ac:dyDescent="0.35">
      <c r="B629" s="345" t="s">
        <v>14</v>
      </c>
      <c r="C629" s="371" t="s">
        <v>30</v>
      </c>
      <c r="D629" s="161">
        <v>220</v>
      </c>
      <c r="E629" s="169" t="s">
        <v>104</v>
      </c>
      <c r="F629" s="169" t="s">
        <v>103</v>
      </c>
      <c r="G629" s="169" t="s">
        <v>120</v>
      </c>
    </row>
    <row r="630" spans="2:7" ht="28" x14ac:dyDescent="0.35">
      <c r="B630" s="347" t="s">
        <v>20</v>
      </c>
      <c r="C630" s="371" t="s">
        <v>30</v>
      </c>
      <c r="D630" s="161">
        <v>20</v>
      </c>
      <c r="E630" s="169" t="s">
        <v>104</v>
      </c>
      <c r="F630" s="169" t="s">
        <v>103</v>
      </c>
      <c r="G630" s="169" t="s">
        <v>120</v>
      </c>
    </row>
    <row r="631" spans="2:7" ht="28" x14ac:dyDescent="0.35">
      <c r="B631" s="345" t="s">
        <v>12</v>
      </c>
      <c r="C631" s="371" t="s">
        <v>30</v>
      </c>
      <c r="D631" s="161">
        <v>0</v>
      </c>
      <c r="E631" s="169" t="s">
        <v>104</v>
      </c>
      <c r="F631" s="169" t="s">
        <v>103</v>
      </c>
      <c r="G631" s="169" t="s">
        <v>120</v>
      </c>
    </row>
    <row r="632" spans="2:7" ht="28" x14ac:dyDescent="0.35">
      <c r="B632" s="347" t="s">
        <v>26</v>
      </c>
      <c r="C632" s="371" t="s">
        <v>30</v>
      </c>
      <c r="D632" s="161">
        <v>0</v>
      </c>
      <c r="E632" s="169" t="s">
        <v>104</v>
      </c>
      <c r="F632" s="169" t="s">
        <v>103</v>
      </c>
      <c r="G632" s="169" t="s">
        <v>120</v>
      </c>
    </row>
    <row r="633" spans="2:7" ht="28" x14ac:dyDescent="0.35">
      <c r="B633" s="345" t="s">
        <v>34</v>
      </c>
      <c r="C633" s="371" t="s">
        <v>30</v>
      </c>
      <c r="D633" s="161">
        <v>353</v>
      </c>
      <c r="E633" s="169" t="s">
        <v>104</v>
      </c>
      <c r="F633" s="169" t="s">
        <v>103</v>
      </c>
      <c r="G633" s="169" t="s">
        <v>120</v>
      </c>
    </row>
    <row r="634" spans="2:7" ht="28.5" x14ac:dyDescent="0.35">
      <c r="B634" s="370" t="s">
        <v>49</v>
      </c>
      <c r="C634" s="371" t="s">
        <v>50</v>
      </c>
      <c r="D634" s="161">
        <v>1089.24</v>
      </c>
      <c r="E634" s="169" t="s">
        <v>104</v>
      </c>
      <c r="F634" s="169" t="s">
        <v>103</v>
      </c>
      <c r="G634" s="169" t="s">
        <v>120</v>
      </c>
    </row>
    <row r="635" spans="2:7" x14ac:dyDescent="0.35">
      <c r="B635" s="345" t="s">
        <v>0</v>
      </c>
      <c r="C635" s="371" t="s">
        <v>50</v>
      </c>
      <c r="D635" s="161">
        <v>407</v>
      </c>
      <c r="E635" s="169" t="s">
        <v>104</v>
      </c>
      <c r="F635" s="169" t="s">
        <v>103</v>
      </c>
      <c r="G635" s="169" t="s">
        <v>120</v>
      </c>
    </row>
    <row r="636" spans="2:7" x14ac:dyDescent="0.35">
      <c r="B636" s="345" t="s">
        <v>14</v>
      </c>
      <c r="C636" s="371" t="s">
        <v>50</v>
      </c>
      <c r="D636" s="161">
        <v>207</v>
      </c>
      <c r="E636" s="169" t="s">
        <v>104</v>
      </c>
      <c r="F636" s="169" t="s">
        <v>103</v>
      </c>
      <c r="G636" s="169" t="s">
        <v>120</v>
      </c>
    </row>
    <row r="637" spans="2:7" x14ac:dyDescent="0.35">
      <c r="B637" s="347" t="s">
        <v>20</v>
      </c>
      <c r="C637" s="371" t="s">
        <v>50</v>
      </c>
      <c r="D637" s="161">
        <v>220.24</v>
      </c>
      <c r="E637" s="169" t="s">
        <v>104</v>
      </c>
      <c r="F637" s="169" t="s">
        <v>103</v>
      </c>
      <c r="G637" s="169" t="s">
        <v>120</v>
      </c>
    </row>
    <row r="638" spans="2:7" x14ac:dyDescent="0.35">
      <c r="B638" s="345" t="s">
        <v>12</v>
      </c>
      <c r="C638" s="371" t="s">
        <v>50</v>
      </c>
      <c r="D638" s="161">
        <v>0</v>
      </c>
      <c r="E638" s="169" t="s">
        <v>104</v>
      </c>
      <c r="F638" s="169" t="s">
        <v>103</v>
      </c>
      <c r="G638" s="169" t="s">
        <v>120</v>
      </c>
    </row>
    <row r="639" spans="2:7" x14ac:dyDescent="0.35">
      <c r="B639" s="347" t="s">
        <v>26</v>
      </c>
      <c r="C639" s="371" t="s">
        <v>50</v>
      </c>
      <c r="D639" s="161">
        <v>0</v>
      </c>
      <c r="E639" s="169" t="s">
        <v>104</v>
      </c>
      <c r="F639" s="169" t="s">
        <v>103</v>
      </c>
      <c r="G639" s="169" t="s">
        <v>120</v>
      </c>
    </row>
    <row r="640" spans="2:7" x14ac:dyDescent="0.35">
      <c r="B640" s="345" t="s">
        <v>34</v>
      </c>
      <c r="C640" s="371" t="s">
        <v>50</v>
      </c>
      <c r="D640" s="161">
        <v>255</v>
      </c>
      <c r="E640" s="169" t="s">
        <v>104</v>
      </c>
      <c r="F640" s="169" t="s">
        <v>103</v>
      </c>
      <c r="G640" s="169" t="s">
        <v>120</v>
      </c>
    </row>
    <row r="641" spans="2:7" ht="28.5" x14ac:dyDescent="0.35">
      <c r="B641" s="170" t="s">
        <v>83</v>
      </c>
      <c r="C641" s="171"/>
      <c r="D641" s="369">
        <v>239952.56495267138</v>
      </c>
      <c r="E641" s="169" t="s">
        <v>79</v>
      </c>
      <c r="F641" s="169" t="s">
        <v>103</v>
      </c>
      <c r="G641" s="169" t="s">
        <v>120</v>
      </c>
    </row>
    <row r="642" spans="2:7" ht="56.5" x14ac:dyDescent="0.35">
      <c r="B642" s="156" t="s">
        <v>121</v>
      </c>
      <c r="C642" s="72" t="s">
        <v>33</v>
      </c>
      <c r="D642" s="372">
        <v>1204489.93</v>
      </c>
      <c r="E642" s="169" t="s">
        <v>79</v>
      </c>
      <c r="F642" s="169" t="s">
        <v>103</v>
      </c>
      <c r="G642" s="169" t="s">
        <v>120</v>
      </c>
    </row>
    <row r="643" spans="2:7" x14ac:dyDescent="0.35">
      <c r="B643" s="156" t="s">
        <v>122</v>
      </c>
      <c r="C643" s="72" t="s">
        <v>8</v>
      </c>
      <c r="D643" s="372">
        <v>1716565</v>
      </c>
      <c r="E643" s="169" t="s">
        <v>79</v>
      </c>
      <c r="F643" s="169" t="s">
        <v>103</v>
      </c>
      <c r="G643" s="169" t="s">
        <v>120</v>
      </c>
    </row>
    <row r="644" spans="2:7" ht="56.5" x14ac:dyDescent="0.35">
      <c r="B644" s="156" t="s">
        <v>123</v>
      </c>
      <c r="C644" s="72" t="s">
        <v>33</v>
      </c>
      <c r="D644" s="372">
        <v>1724002.1</v>
      </c>
      <c r="E644" s="169" t="s">
        <v>79</v>
      </c>
      <c r="F644" s="169" t="s">
        <v>103</v>
      </c>
      <c r="G644" s="169" t="s">
        <v>120</v>
      </c>
    </row>
    <row r="645" spans="2:7" x14ac:dyDescent="0.35">
      <c r="B645" s="156" t="s">
        <v>124</v>
      </c>
      <c r="C645" s="72" t="s">
        <v>8</v>
      </c>
      <c r="D645" s="372">
        <v>2048791.6099999999</v>
      </c>
      <c r="E645" s="169" t="s">
        <v>79</v>
      </c>
      <c r="F645" s="169" t="s">
        <v>103</v>
      </c>
      <c r="G645" s="169" t="s">
        <v>120</v>
      </c>
    </row>
    <row r="646" spans="2:7" ht="28.5" x14ac:dyDescent="0.35">
      <c r="B646" s="170" t="s">
        <v>83</v>
      </c>
      <c r="C646" s="171"/>
      <c r="D646" s="369">
        <v>95439.697008755233</v>
      </c>
      <c r="E646" s="169" t="s">
        <v>81</v>
      </c>
      <c r="F646" s="169" t="s">
        <v>103</v>
      </c>
      <c r="G646" s="169" t="s">
        <v>120</v>
      </c>
    </row>
    <row r="647" spans="2:7" ht="56.5" x14ac:dyDescent="0.35">
      <c r="B647" s="156" t="s">
        <v>121</v>
      </c>
      <c r="C647" s="72" t="s">
        <v>33</v>
      </c>
      <c r="D647" s="372">
        <v>562285.79</v>
      </c>
      <c r="E647" s="169" t="s">
        <v>81</v>
      </c>
      <c r="F647" s="169" t="s">
        <v>103</v>
      </c>
      <c r="G647" s="169" t="s">
        <v>120</v>
      </c>
    </row>
    <row r="648" spans="2:7" x14ac:dyDescent="0.35">
      <c r="B648" s="156" t="s">
        <v>122</v>
      </c>
      <c r="C648" s="72" t="s">
        <v>8</v>
      </c>
      <c r="D648" s="372">
        <v>289534</v>
      </c>
      <c r="E648" s="169" t="s">
        <v>81</v>
      </c>
      <c r="F648" s="169" t="s">
        <v>103</v>
      </c>
      <c r="G648" s="169" t="s">
        <v>120</v>
      </c>
    </row>
    <row r="649" spans="2:7" ht="56.5" x14ac:dyDescent="0.35">
      <c r="B649" s="156" t="s">
        <v>123</v>
      </c>
      <c r="C649" s="72" t="s">
        <v>33</v>
      </c>
      <c r="D649" s="372">
        <v>897917.76</v>
      </c>
      <c r="E649" s="169" t="s">
        <v>81</v>
      </c>
      <c r="F649" s="169" t="s">
        <v>103</v>
      </c>
      <c r="G649" s="169" t="s">
        <v>120</v>
      </c>
    </row>
    <row r="650" spans="2:7" x14ac:dyDescent="0.35">
      <c r="B650" s="156" t="s">
        <v>124</v>
      </c>
      <c r="C650" s="72" t="s">
        <v>8</v>
      </c>
      <c r="D650" s="372">
        <v>395267.82200000004</v>
      </c>
      <c r="E650" s="169" t="s">
        <v>81</v>
      </c>
      <c r="F650" s="169" t="s">
        <v>103</v>
      </c>
      <c r="G650" s="169" t="s">
        <v>120</v>
      </c>
    </row>
    <row r="651" spans="2:7" ht="28.5" x14ac:dyDescent="0.35">
      <c r="B651" s="170" t="s">
        <v>83</v>
      </c>
      <c r="C651" s="171"/>
      <c r="D651" s="369">
        <v>120135.32318519424</v>
      </c>
      <c r="E651" s="169" t="s">
        <v>104</v>
      </c>
      <c r="F651" s="169" t="s">
        <v>103</v>
      </c>
      <c r="G651" s="169" t="s">
        <v>120</v>
      </c>
    </row>
    <row r="652" spans="2:7" ht="56.5" x14ac:dyDescent="0.35">
      <c r="B652" s="156" t="s">
        <v>121</v>
      </c>
      <c r="C652" s="72" t="s">
        <v>33</v>
      </c>
      <c r="D652" s="372">
        <v>765994.69</v>
      </c>
      <c r="E652" s="169" t="s">
        <v>104</v>
      </c>
      <c r="F652" s="169" t="s">
        <v>103</v>
      </c>
      <c r="G652" s="169" t="s">
        <v>120</v>
      </c>
    </row>
    <row r="653" spans="2:7" x14ac:dyDescent="0.35">
      <c r="B653" s="156" t="s">
        <v>122</v>
      </c>
      <c r="C653" s="72" t="s">
        <v>8</v>
      </c>
      <c r="D653" s="372">
        <v>757419</v>
      </c>
      <c r="E653" s="169" t="s">
        <v>104</v>
      </c>
      <c r="F653" s="169" t="s">
        <v>103</v>
      </c>
      <c r="G653" s="169" t="s">
        <v>120</v>
      </c>
    </row>
    <row r="654" spans="2:7" ht="56.5" x14ac:dyDescent="0.35">
      <c r="B654" s="156" t="s">
        <v>123</v>
      </c>
      <c r="C654" s="72" t="s">
        <v>33</v>
      </c>
      <c r="D654" s="372">
        <v>969751.18</v>
      </c>
      <c r="E654" s="169" t="s">
        <v>104</v>
      </c>
      <c r="F654" s="169" t="s">
        <v>103</v>
      </c>
      <c r="G654" s="169" t="s">
        <v>120</v>
      </c>
    </row>
    <row r="655" spans="2:7" x14ac:dyDescent="0.35">
      <c r="B655" s="156" t="s">
        <v>124</v>
      </c>
      <c r="C655" s="72" t="s">
        <v>8</v>
      </c>
      <c r="D655" s="372">
        <v>828894.13300000003</v>
      </c>
      <c r="E655" s="169" t="s">
        <v>104</v>
      </c>
      <c r="F655" s="169" t="s">
        <v>103</v>
      </c>
      <c r="G655" s="169" t="s">
        <v>120</v>
      </c>
    </row>
    <row r="656" spans="2:7" ht="42" x14ac:dyDescent="0.35">
      <c r="B656" s="158" t="s">
        <v>78</v>
      </c>
      <c r="C656" s="159"/>
      <c r="D656" s="163">
        <v>-35998.199999999997</v>
      </c>
      <c r="E656" s="169" t="s">
        <v>79</v>
      </c>
      <c r="F656" s="154" t="s">
        <v>103</v>
      </c>
      <c r="G656" s="154" t="s">
        <v>128</v>
      </c>
    </row>
    <row r="657" spans="2:7" x14ac:dyDescent="0.35">
      <c r="B657" s="2" t="s">
        <v>13</v>
      </c>
      <c r="C657" s="152" t="s">
        <v>6</v>
      </c>
      <c r="D657" s="161">
        <v>402</v>
      </c>
      <c r="E657" s="169" t="s">
        <v>79</v>
      </c>
      <c r="F657" s="154" t="s">
        <v>103</v>
      </c>
      <c r="G657" s="154" t="s">
        <v>128</v>
      </c>
    </row>
    <row r="658" spans="2:7" x14ac:dyDescent="0.35">
      <c r="B658" s="4" t="s">
        <v>38</v>
      </c>
      <c r="C658" s="152" t="s">
        <v>6</v>
      </c>
      <c r="D658" s="161">
        <v>106860</v>
      </c>
      <c r="E658" s="169" t="s">
        <v>79</v>
      </c>
      <c r="F658" s="154" t="s">
        <v>103</v>
      </c>
      <c r="G658" s="154" t="s">
        <v>128</v>
      </c>
    </row>
    <row r="659" spans="2:7" x14ac:dyDescent="0.35">
      <c r="B659" s="4" t="s">
        <v>39</v>
      </c>
      <c r="C659" s="152" t="s">
        <v>6</v>
      </c>
      <c r="D659" s="161">
        <v>106508</v>
      </c>
      <c r="E659" s="169" t="s">
        <v>79</v>
      </c>
      <c r="F659" s="154" t="s">
        <v>103</v>
      </c>
      <c r="G659" s="154" t="s">
        <v>128</v>
      </c>
    </row>
    <row r="660" spans="2:7" x14ac:dyDescent="0.35">
      <c r="B660" s="5" t="s">
        <v>40</v>
      </c>
      <c r="C660" s="152" t="s">
        <v>6</v>
      </c>
      <c r="D660" s="161">
        <v>0</v>
      </c>
      <c r="E660" s="169" t="s">
        <v>79</v>
      </c>
      <c r="F660" s="154" t="s">
        <v>103</v>
      </c>
      <c r="G660" s="154" t="s">
        <v>128</v>
      </c>
    </row>
    <row r="661" spans="2:7" x14ac:dyDescent="0.35">
      <c r="B661" s="5" t="s">
        <v>41</v>
      </c>
      <c r="C661" s="152" t="s">
        <v>6</v>
      </c>
      <c r="D661" s="161">
        <v>352</v>
      </c>
      <c r="E661" s="169" t="s">
        <v>79</v>
      </c>
      <c r="F661" s="154" t="s">
        <v>103</v>
      </c>
      <c r="G661" s="154" t="s">
        <v>128</v>
      </c>
    </row>
    <row r="662" spans="2:7" x14ac:dyDescent="0.35">
      <c r="B662" s="4" t="s">
        <v>42</v>
      </c>
      <c r="C662" s="155" t="s">
        <v>8</v>
      </c>
      <c r="D662" s="161">
        <v>1833000</v>
      </c>
      <c r="E662" s="169" t="s">
        <v>79</v>
      </c>
      <c r="F662" s="154" t="s">
        <v>103</v>
      </c>
      <c r="G662" s="154" t="s">
        <v>128</v>
      </c>
    </row>
    <row r="663" spans="2:7" x14ac:dyDescent="0.35">
      <c r="B663" s="4" t="s">
        <v>43</v>
      </c>
      <c r="C663" s="155" t="s">
        <v>8</v>
      </c>
      <c r="D663" s="161">
        <v>1821572</v>
      </c>
      <c r="E663" s="169" t="s">
        <v>79</v>
      </c>
      <c r="F663" s="154" t="s">
        <v>103</v>
      </c>
      <c r="G663" s="154" t="s">
        <v>128</v>
      </c>
    </row>
    <row r="664" spans="2:7" x14ac:dyDescent="0.35">
      <c r="B664" s="6" t="s">
        <v>44</v>
      </c>
      <c r="C664" s="155" t="s">
        <v>8</v>
      </c>
      <c r="D664" s="161">
        <v>0</v>
      </c>
      <c r="E664" s="169" t="s">
        <v>79</v>
      </c>
      <c r="F664" s="154" t="s">
        <v>103</v>
      </c>
      <c r="G664" s="154" t="s">
        <v>128</v>
      </c>
    </row>
    <row r="665" spans="2:7" x14ac:dyDescent="0.35">
      <c r="B665" s="6" t="s">
        <v>45</v>
      </c>
      <c r="C665" s="155" t="s">
        <v>8</v>
      </c>
      <c r="D665" s="161">
        <v>11428</v>
      </c>
      <c r="E665" s="169" t="s">
        <v>79</v>
      </c>
      <c r="F665" s="154" t="s">
        <v>103</v>
      </c>
      <c r="G665" s="154" t="s">
        <v>128</v>
      </c>
    </row>
    <row r="666" spans="2:7" x14ac:dyDescent="0.35">
      <c r="B666" s="4" t="s">
        <v>46</v>
      </c>
      <c r="C666" s="3" t="s">
        <v>9</v>
      </c>
      <c r="D666" s="161">
        <v>3.15</v>
      </c>
      <c r="E666" s="169" t="s">
        <v>79</v>
      </c>
      <c r="F666" s="154" t="s">
        <v>103</v>
      </c>
      <c r="G666" s="154" t="s">
        <v>128</v>
      </c>
    </row>
    <row r="667" spans="2:7" ht="42" x14ac:dyDescent="0.35">
      <c r="B667" s="158" t="s">
        <v>78</v>
      </c>
      <c r="C667" s="159"/>
      <c r="D667" s="163">
        <v>-3257.6000000000004</v>
      </c>
      <c r="E667" s="169" t="s">
        <v>81</v>
      </c>
      <c r="F667" s="154" t="s">
        <v>103</v>
      </c>
      <c r="G667" s="154" t="s">
        <v>128</v>
      </c>
    </row>
    <row r="668" spans="2:7" x14ac:dyDescent="0.35">
      <c r="B668" s="2" t="s">
        <v>13</v>
      </c>
      <c r="C668" s="152" t="s">
        <v>6</v>
      </c>
      <c r="D668" s="161">
        <v>157</v>
      </c>
      <c r="E668" s="169" t="s">
        <v>81</v>
      </c>
      <c r="F668" s="154" t="s">
        <v>103</v>
      </c>
      <c r="G668" s="154" t="s">
        <v>128</v>
      </c>
    </row>
    <row r="669" spans="2:7" x14ac:dyDescent="0.35">
      <c r="B669" s="4" t="s">
        <v>38</v>
      </c>
      <c r="C669" s="152" t="s">
        <v>6</v>
      </c>
      <c r="D669" s="161">
        <v>25904</v>
      </c>
      <c r="E669" s="169" t="s">
        <v>81</v>
      </c>
      <c r="F669" s="154" t="s">
        <v>103</v>
      </c>
      <c r="G669" s="154" t="s">
        <v>128</v>
      </c>
    </row>
    <row r="670" spans="2:7" x14ac:dyDescent="0.35">
      <c r="B670" s="4" t="s">
        <v>39</v>
      </c>
      <c r="C670" s="152" t="s">
        <v>6</v>
      </c>
      <c r="D670" s="161">
        <v>25861</v>
      </c>
      <c r="E670" s="169" t="s">
        <v>81</v>
      </c>
      <c r="F670" s="154" t="s">
        <v>103</v>
      </c>
      <c r="G670" s="154" t="s">
        <v>128</v>
      </c>
    </row>
    <row r="671" spans="2:7" x14ac:dyDescent="0.35">
      <c r="B671" s="5" t="s">
        <v>40</v>
      </c>
      <c r="C671" s="152" t="s">
        <v>6</v>
      </c>
      <c r="D671" s="161">
        <v>0</v>
      </c>
      <c r="E671" s="169" t="s">
        <v>81</v>
      </c>
      <c r="F671" s="154" t="s">
        <v>103</v>
      </c>
      <c r="G671" s="154" t="s">
        <v>128</v>
      </c>
    </row>
    <row r="672" spans="2:7" x14ac:dyDescent="0.35">
      <c r="B672" s="5" t="s">
        <v>41</v>
      </c>
      <c r="C672" s="152" t="s">
        <v>6</v>
      </c>
      <c r="D672" s="161">
        <v>43</v>
      </c>
      <c r="E672" s="169" t="s">
        <v>81</v>
      </c>
      <c r="F672" s="154" t="s">
        <v>103</v>
      </c>
      <c r="G672" s="154" t="s">
        <v>128</v>
      </c>
    </row>
    <row r="673" spans="2:7" x14ac:dyDescent="0.35">
      <c r="B673" s="4" t="s">
        <v>42</v>
      </c>
      <c r="C673" s="155" t="s">
        <v>8</v>
      </c>
      <c r="D673" s="161">
        <v>355000</v>
      </c>
      <c r="E673" s="169" t="s">
        <v>81</v>
      </c>
      <c r="F673" s="154" t="s">
        <v>103</v>
      </c>
      <c r="G673" s="154" t="s">
        <v>128</v>
      </c>
    </row>
    <row r="674" spans="2:7" x14ac:dyDescent="0.35">
      <c r="B674" s="4" t="s">
        <v>43</v>
      </c>
      <c r="C674" s="155" t="s">
        <v>8</v>
      </c>
      <c r="D674" s="161">
        <v>354491</v>
      </c>
      <c r="E674" s="169" t="s">
        <v>81</v>
      </c>
      <c r="F674" s="154" t="s">
        <v>103</v>
      </c>
      <c r="G674" s="154" t="s">
        <v>128</v>
      </c>
    </row>
    <row r="675" spans="2:7" x14ac:dyDescent="0.35">
      <c r="B675" s="6" t="s">
        <v>44</v>
      </c>
      <c r="C675" s="155" t="s">
        <v>8</v>
      </c>
      <c r="D675" s="161">
        <v>0</v>
      </c>
      <c r="E675" s="169" t="s">
        <v>81</v>
      </c>
      <c r="F675" s="154" t="s">
        <v>103</v>
      </c>
      <c r="G675" s="154" t="s">
        <v>128</v>
      </c>
    </row>
    <row r="676" spans="2:7" x14ac:dyDescent="0.35">
      <c r="B676" s="6" t="s">
        <v>45</v>
      </c>
      <c r="C676" s="155" t="s">
        <v>8</v>
      </c>
      <c r="D676" s="161">
        <v>509</v>
      </c>
      <c r="E676" s="169" t="s">
        <v>81</v>
      </c>
      <c r="F676" s="154" t="s">
        <v>103</v>
      </c>
      <c r="G676" s="154" t="s">
        <v>128</v>
      </c>
    </row>
    <row r="677" spans="2:7" x14ac:dyDescent="0.35">
      <c r="B677" s="4" t="s">
        <v>46</v>
      </c>
      <c r="C677" s="3" t="s">
        <v>9</v>
      </c>
      <c r="D677" s="161">
        <v>6.4</v>
      </c>
      <c r="E677" s="169" t="s">
        <v>81</v>
      </c>
      <c r="F677" s="154" t="s">
        <v>103</v>
      </c>
      <c r="G677" s="154" t="s">
        <v>128</v>
      </c>
    </row>
    <row r="678" spans="2:7" ht="42" x14ac:dyDescent="0.35">
      <c r="B678" s="158" t="s">
        <v>78</v>
      </c>
      <c r="C678" s="159"/>
      <c r="D678" s="163">
        <v>-68188.84</v>
      </c>
      <c r="E678" s="169" t="s">
        <v>104</v>
      </c>
      <c r="F678" s="154" t="s">
        <v>103</v>
      </c>
      <c r="G678" s="154" t="s">
        <v>128</v>
      </c>
    </row>
    <row r="679" spans="2:7" x14ac:dyDescent="0.35">
      <c r="B679" s="2" t="s">
        <v>13</v>
      </c>
      <c r="C679" s="152" t="s">
        <v>6</v>
      </c>
      <c r="D679" s="161">
        <v>278</v>
      </c>
      <c r="E679" s="169" t="s">
        <v>104</v>
      </c>
      <c r="F679" s="154" t="s">
        <v>103</v>
      </c>
      <c r="G679" s="154" t="s">
        <v>128</v>
      </c>
    </row>
    <row r="680" spans="2:7" x14ac:dyDescent="0.35">
      <c r="B680" s="4" t="s">
        <v>38</v>
      </c>
      <c r="C680" s="152" t="s">
        <v>6</v>
      </c>
      <c r="D680" s="161">
        <v>79146</v>
      </c>
      <c r="E680" s="169" t="s">
        <v>104</v>
      </c>
      <c r="F680" s="154" t="s">
        <v>103</v>
      </c>
      <c r="G680" s="154" t="s">
        <v>128</v>
      </c>
    </row>
    <row r="681" spans="2:7" x14ac:dyDescent="0.35">
      <c r="B681" s="4" t="s">
        <v>39</v>
      </c>
      <c r="C681" s="152" t="s">
        <v>6</v>
      </c>
      <c r="D681" s="161">
        <v>77520</v>
      </c>
      <c r="E681" s="169" t="s">
        <v>104</v>
      </c>
      <c r="F681" s="154" t="s">
        <v>103</v>
      </c>
      <c r="G681" s="154" t="s">
        <v>128</v>
      </c>
    </row>
    <row r="682" spans="2:7" x14ac:dyDescent="0.35">
      <c r="B682" s="5" t="s">
        <v>40</v>
      </c>
      <c r="C682" s="152" t="s">
        <v>6</v>
      </c>
      <c r="D682" s="161">
        <v>0</v>
      </c>
      <c r="E682" s="169" t="s">
        <v>104</v>
      </c>
      <c r="F682" s="154" t="s">
        <v>103</v>
      </c>
      <c r="G682" s="154" t="s">
        <v>128</v>
      </c>
    </row>
    <row r="683" spans="2:7" x14ac:dyDescent="0.35">
      <c r="B683" s="5" t="s">
        <v>41</v>
      </c>
      <c r="C683" s="152" t="s">
        <v>6</v>
      </c>
      <c r="D683" s="161">
        <v>1626</v>
      </c>
      <c r="E683" s="169" t="s">
        <v>104</v>
      </c>
      <c r="F683" s="154" t="s">
        <v>103</v>
      </c>
      <c r="G683" s="154" t="s">
        <v>128</v>
      </c>
    </row>
    <row r="684" spans="2:7" x14ac:dyDescent="0.35">
      <c r="B684" s="4" t="s">
        <v>42</v>
      </c>
      <c r="C684" s="155" t="s">
        <v>8</v>
      </c>
      <c r="D684" s="161">
        <v>884000</v>
      </c>
      <c r="E684" s="169" t="s">
        <v>104</v>
      </c>
      <c r="F684" s="154" t="s">
        <v>103</v>
      </c>
      <c r="G684" s="154" t="s">
        <v>128</v>
      </c>
    </row>
    <row r="685" spans="2:7" x14ac:dyDescent="0.35">
      <c r="B685" s="4" t="s">
        <v>43</v>
      </c>
      <c r="C685" s="155" t="s">
        <v>8</v>
      </c>
      <c r="D685" s="161">
        <v>868252</v>
      </c>
      <c r="E685" s="169" t="s">
        <v>104</v>
      </c>
      <c r="F685" s="154" t="s">
        <v>103</v>
      </c>
      <c r="G685" s="154" t="s">
        <v>128</v>
      </c>
    </row>
    <row r="686" spans="2:7" x14ac:dyDescent="0.35">
      <c r="B686" s="6" t="s">
        <v>44</v>
      </c>
      <c r="C686" s="155" t="s">
        <v>8</v>
      </c>
      <c r="D686" s="161">
        <v>0</v>
      </c>
      <c r="E686" s="169" t="s">
        <v>104</v>
      </c>
      <c r="F686" s="154" t="s">
        <v>103</v>
      </c>
      <c r="G686" s="154" t="s">
        <v>128</v>
      </c>
    </row>
    <row r="687" spans="2:7" x14ac:dyDescent="0.35">
      <c r="B687" s="6" t="s">
        <v>45</v>
      </c>
      <c r="C687" s="155" t="s">
        <v>8</v>
      </c>
      <c r="D687" s="161">
        <v>15748</v>
      </c>
      <c r="E687" s="169" t="s">
        <v>104</v>
      </c>
      <c r="F687" s="154" t="s">
        <v>103</v>
      </c>
      <c r="G687" s="154" t="s">
        <v>128</v>
      </c>
    </row>
    <row r="688" spans="2:7" x14ac:dyDescent="0.35">
      <c r="B688" s="4" t="s">
        <v>46</v>
      </c>
      <c r="C688" s="3" t="s">
        <v>9</v>
      </c>
      <c r="D688" s="161">
        <v>4.33</v>
      </c>
      <c r="E688" s="169" t="s">
        <v>104</v>
      </c>
      <c r="F688" s="154" t="s">
        <v>103</v>
      </c>
      <c r="G688" s="154" t="s">
        <v>128</v>
      </c>
    </row>
    <row r="689" spans="2:7" ht="42" x14ac:dyDescent="0.35">
      <c r="B689" s="158" t="s">
        <v>78</v>
      </c>
      <c r="C689" s="159"/>
      <c r="D689" s="369">
        <v>0</v>
      </c>
      <c r="E689" s="169" t="s">
        <v>80</v>
      </c>
      <c r="F689" s="169" t="s">
        <v>103</v>
      </c>
      <c r="G689" s="169" t="s">
        <v>128</v>
      </c>
    </row>
    <row r="690" spans="2:7" x14ac:dyDescent="0.35">
      <c r="B690" s="2" t="s">
        <v>13</v>
      </c>
      <c r="C690" s="152" t="s">
        <v>6</v>
      </c>
      <c r="D690" s="372">
        <v>116</v>
      </c>
      <c r="E690" s="169" t="s">
        <v>80</v>
      </c>
      <c r="F690" s="169" t="s">
        <v>103</v>
      </c>
      <c r="G690" s="169" t="s">
        <v>128</v>
      </c>
    </row>
    <row r="691" spans="2:7" x14ac:dyDescent="0.35">
      <c r="B691" s="4" t="s">
        <v>38</v>
      </c>
      <c r="C691" s="152" t="s">
        <v>6</v>
      </c>
      <c r="D691" s="372">
        <v>26290</v>
      </c>
      <c r="E691" s="169" t="s">
        <v>80</v>
      </c>
      <c r="F691" s="169" t="s">
        <v>103</v>
      </c>
      <c r="G691" s="169" t="s">
        <v>128</v>
      </c>
    </row>
    <row r="692" spans="2:7" x14ac:dyDescent="0.35">
      <c r="B692" s="4" t="s">
        <v>39</v>
      </c>
      <c r="C692" s="152" t="s">
        <v>6</v>
      </c>
      <c r="D692" s="372">
        <v>26290</v>
      </c>
      <c r="E692" s="169" t="s">
        <v>80</v>
      </c>
      <c r="F692" s="169" t="s">
        <v>103</v>
      </c>
      <c r="G692" s="169" t="s">
        <v>128</v>
      </c>
    </row>
    <row r="693" spans="2:7" x14ac:dyDescent="0.35">
      <c r="B693" s="5" t="s">
        <v>40</v>
      </c>
      <c r="C693" s="152" t="s">
        <v>6</v>
      </c>
      <c r="D693" s="372"/>
      <c r="E693" s="169" t="s">
        <v>80</v>
      </c>
      <c r="F693" s="169" t="s">
        <v>103</v>
      </c>
      <c r="G693" s="169" t="s">
        <v>128</v>
      </c>
    </row>
    <row r="694" spans="2:7" x14ac:dyDescent="0.35">
      <c r="B694" s="5" t="s">
        <v>41</v>
      </c>
      <c r="C694" s="152" t="s">
        <v>6</v>
      </c>
      <c r="D694" s="372"/>
      <c r="E694" s="169" t="s">
        <v>80</v>
      </c>
      <c r="F694" s="169" t="s">
        <v>103</v>
      </c>
      <c r="G694" s="169" t="s">
        <v>128</v>
      </c>
    </row>
    <row r="695" spans="2:7" x14ac:dyDescent="0.35">
      <c r="B695" s="4" t="s">
        <v>42</v>
      </c>
      <c r="C695" s="155" t="s">
        <v>8</v>
      </c>
      <c r="D695" s="372">
        <v>415122.42346630857</v>
      </c>
      <c r="E695" s="169" t="s">
        <v>80</v>
      </c>
      <c r="F695" s="169" t="s">
        <v>103</v>
      </c>
      <c r="G695" s="169" t="s">
        <v>128</v>
      </c>
    </row>
    <row r="696" spans="2:7" x14ac:dyDescent="0.35">
      <c r="B696" s="4" t="s">
        <v>43</v>
      </c>
      <c r="C696" s="155" t="s">
        <v>8</v>
      </c>
      <c r="D696" s="372">
        <v>415122.42346630857</v>
      </c>
      <c r="E696" s="169" t="s">
        <v>80</v>
      </c>
      <c r="F696" s="169" t="s">
        <v>103</v>
      </c>
      <c r="G696" s="169" t="s">
        <v>128</v>
      </c>
    </row>
    <row r="697" spans="2:7" x14ac:dyDescent="0.35">
      <c r="B697" s="6" t="s">
        <v>44</v>
      </c>
      <c r="C697" s="155" t="s">
        <v>8</v>
      </c>
      <c r="D697" s="372"/>
      <c r="E697" s="169" t="s">
        <v>80</v>
      </c>
      <c r="F697" s="169" t="s">
        <v>103</v>
      </c>
      <c r="G697" s="169" t="s">
        <v>128</v>
      </c>
    </row>
    <row r="698" spans="2:7" x14ac:dyDescent="0.35">
      <c r="B698" s="6" t="s">
        <v>45</v>
      </c>
      <c r="C698" s="155" t="s">
        <v>8</v>
      </c>
      <c r="D698" s="372"/>
      <c r="E698" s="169" t="s">
        <v>80</v>
      </c>
      <c r="F698" s="169" t="s">
        <v>103</v>
      </c>
      <c r="G698" s="169" t="s">
        <v>128</v>
      </c>
    </row>
    <row r="699" spans="2:7" x14ac:dyDescent="0.35">
      <c r="B699" s="4" t="s">
        <v>46</v>
      </c>
      <c r="C699" s="3" t="s">
        <v>9</v>
      </c>
      <c r="D699" s="372">
        <v>1.1235105093956044</v>
      </c>
      <c r="E699" s="169" t="s">
        <v>80</v>
      </c>
      <c r="F699" s="169" t="s">
        <v>103</v>
      </c>
      <c r="G699" s="169" t="s">
        <v>128</v>
      </c>
    </row>
    <row r="700" spans="2:7" ht="56.5" x14ac:dyDescent="0.35">
      <c r="B700" s="16" t="s">
        <v>82</v>
      </c>
      <c r="C700" s="162"/>
      <c r="D700" s="369">
        <v>3304</v>
      </c>
      <c r="E700" s="169" t="s">
        <v>79</v>
      </c>
      <c r="F700" s="169" t="s">
        <v>103</v>
      </c>
      <c r="G700" s="169" t="s">
        <v>128</v>
      </c>
    </row>
    <row r="701" spans="2:7" ht="28.5" x14ac:dyDescent="0.35">
      <c r="B701" s="429" t="s">
        <v>48</v>
      </c>
      <c r="C701" s="430" t="s">
        <v>30</v>
      </c>
      <c r="D701" s="161"/>
      <c r="E701" s="169" t="s">
        <v>79</v>
      </c>
      <c r="F701" s="169" t="s">
        <v>103</v>
      </c>
      <c r="G701" s="169" t="s">
        <v>128</v>
      </c>
    </row>
    <row r="702" spans="2:7" ht="28" x14ac:dyDescent="0.35">
      <c r="B702" s="431" t="s">
        <v>0</v>
      </c>
      <c r="C702" s="430" t="s">
        <v>30</v>
      </c>
      <c r="D702" s="161">
        <v>1901</v>
      </c>
      <c r="E702" s="169" t="s">
        <v>79</v>
      </c>
      <c r="F702" s="169" t="s">
        <v>103</v>
      </c>
      <c r="G702" s="169" t="s">
        <v>128</v>
      </c>
    </row>
    <row r="703" spans="2:7" ht="28" x14ac:dyDescent="0.35">
      <c r="B703" s="431" t="s">
        <v>14</v>
      </c>
      <c r="C703" s="430" t="s">
        <v>30</v>
      </c>
      <c r="D703" s="161">
        <v>1154</v>
      </c>
      <c r="E703" s="169" t="s">
        <v>79</v>
      </c>
      <c r="F703" s="169" t="s">
        <v>103</v>
      </c>
      <c r="G703" s="169" t="s">
        <v>128</v>
      </c>
    </row>
    <row r="704" spans="2:7" ht="28" x14ac:dyDescent="0.35">
      <c r="B704" s="432" t="s">
        <v>20</v>
      </c>
      <c r="C704" s="430" t="s">
        <v>30</v>
      </c>
      <c r="D704" s="161">
        <v>3</v>
      </c>
      <c r="E704" s="169" t="s">
        <v>79</v>
      </c>
      <c r="F704" s="169" t="s">
        <v>103</v>
      </c>
      <c r="G704" s="169" t="s">
        <v>128</v>
      </c>
    </row>
    <row r="705" spans="2:7" ht="28" x14ac:dyDescent="0.35">
      <c r="B705" s="431" t="s">
        <v>12</v>
      </c>
      <c r="C705" s="430" t="s">
        <v>30</v>
      </c>
      <c r="D705" s="161">
        <v>0</v>
      </c>
      <c r="E705" s="169" t="s">
        <v>79</v>
      </c>
      <c r="F705" s="169" t="s">
        <v>103</v>
      </c>
      <c r="G705" s="169" t="s">
        <v>128</v>
      </c>
    </row>
    <row r="706" spans="2:7" ht="28" x14ac:dyDescent="0.35">
      <c r="B706" s="432" t="s">
        <v>26</v>
      </c>
      <c r="C706" s="430" t="s">
        <v>30</v>
      </c>
      <c r="D706" s="161">
        <v>0</v>
      </c>
      <c r="E706" s="169" t="s">
        <v>79</v>
      </c>
      <c r="F706" s="169" t="s">
        <v>103</v>
      </c>
      <c r="G706" s="169" t="s">
        <v>128</v>
      </c>
    </row>
    <row r="707" spans="2:7" ht="28" x14ac:dyDescent="0.35">
      <c r="B707" s="431" t="s">
        <v>15</v>
      </c>
      <c r="C707" s="430" t="s">
        <v>30</v>
      </c>
      <c r="D707" s="161">
        <v>208</v>
      </c>
      <c r="E707" s="169" t="s">
        <v>79</v>
      </c>
      <c r="F707" s="169" t="s">
        <v>103</v>
      </c>
      <c r="G707" s="169" t="s">
        <v>128</v>
      </c>
    </row>
    <row r="708" spans="2:7" ht="28.5" x14ac:dyDescent="0.35">
      <c r="B708" s="429" t="s">
        <v>49</v>
      </c>
      <c r="C708" s="430" t="s">
        <v>50</v>
      </c>
      <c r="D708" s="161">
        <v>3304</v>
      </c>
      <c r="E708" s="169" t="s">
        <v>79</v>
      </c>
      <c r="F708" s="169" t="s">
        <v>103</v>
      </c>
      <c r="G708" s="169" t="s">
        <v>128</v>
      </c>
    </row>
    <row r="709" spans="2:7" x14ac:dyDescent="0.35">
      <c r="B709" s="431" t="s">
        <v>0</v>
      </c>
      <c r="C709" s="430" t="s">
        <v>50</v>
      </c>
      <c r="D709" s="161">
        <v>2614</v>
      </c>
      <c r="E709" s="169" t="s">
        <v>79</v>
      </c>
      <c r="F709" s="169" t="s">
        <v>103</v>
      </c>
      <c r="G709" s="169" t="s">
        <v>128</v>
      </c>
    </row>
    <row r="710" spans="2:7" x14ac:dyDescent="0.35">
      <c r="B710" s="431" t="s">
        <v>14</v>
      </c>
      <c r="C710" s="430" t="s">
        <v>50</v>
      </c>
      <c r="D710" s="161">
        <v>376</v>
      </c>
      <c r="E710" s="169" t="s">
        <v>79</v>
      </c>
      <c r="F710" s="169" t="s">
        <v>103</v>
      </c>
      <c r="G710" s="169" t="s">
        <v>128</v>
      </c>
    </row>
    <row r="711" spans="2:7" x14ac:dyDescent="0.35">
      <c r="B711" s="432" t="s">
        <v>20</v>
      </c>
      <c r="C711" s="430" t="s">
        <v>50</v>
      </c>
      <c r="D711" s="161">
        <v>8</v>
      </c>
      <c r="E711" s="169" t="s">
        <v>79</v>
      </c>
      <c r="F711" s="169" t="s">
        <v>103</v>
      </c>
      <c r="G711" s="169" t="s">
        <v>128</v>
      </c>
    </row>
    <row r="712" spans="2:7" ht="28.5" x14ac:dyDescent="0.35">
      <c r="B712" s="432" t="s">
        <v>25</v>
      </c>
      <c r="C712" s="430" t="s">
        <v>50</v>
      </c>
      <c r="D712" s="161">
        <v>0</v>
      </c>
      <c r="E712" s="169" t="s">
        <v>79</v>
      </c>
      <c r="F712" s="169" t="s">
        <v>103</v>
      </c>
      <c r="G712" s="169" t="s">
        <v>128</v>
      </c>
    </row>
    <row r="713" spans="2:7" ht="28.5" x14ac:dyDescent="0.35">
      <c r="B713" s="432" t="s">
        <v>27</v>
      </c>
      <c r="C713" s="430" t="s">
        <v>50</v>
      </c>
      <c r="D713" s="161">
        <v>0</v>
      </c>
      <c r="E713" s="169" t="s">
        <v>79</v>
      </c>
      <c r="F713" s="169" t="s">
        <v>103</v>
      </c>
      <c r="G713" s="169" t="s">
        <v>128</v>
      </c>
    </row>
    <row r="714" spans="2:7" x14ac:dyDescent="0.35">
      <c r="B714" s="431" t="s">
        <v>15</v>
      </c>
      <c r="C714" s="430" t="s">
        <v>50</v>
      </c>
      <c r="D714" s="161">
        <v>306</v>
      </c>
      <c r="E714" s="169" t="s">
        <v>79</v>
      </c>
      <c r="F714" s="169" t="s">
        <v>103</v>
      </c>
      <c r="G714" s="169" t="s">
        <v>128</v>
      </c>
    </row>
    <row r="715" spans="2:7" ht="56.5" x14ac:dyDescent="0.35">
      <c r="B715" s="16" t="s">
        <v>82</v>
      </c>
      <c r="C715" s="162"/>
      <c r="D715" s="369">
        <v>1052</v>
      </c>
      <c r="E715" s="169" t="s">
        <v>81</v>
      </c>
      <c r="F715" s="169" t="s">
        <v>103</v>
      </c>
      <c r="G715" s="169" t="s">
        <v>128</v>
      </c>
    </row>
    <row r="716" spans="2:7" ht="28.5" x14ac:dyDescent="0.35">
      <c r="B716" s="429" t="s">
        <v>48</v>
      </c>
      <c r="C716" s="430" t="s">
        <v>30</v>
      </c>
      <c r="D716" s="161"/>
      <c r="E716" s="169" t="s">
        <v>81</v>
      </c>
      <c r="F716" s="169" t="s">
        <v>103</v>
      </c>
      <c r="G716" s="169" t="s">
        <v>128</v>
      </c>
    </row>
    <row r="717" spans="2:7" ht="28" x14ac:dyDescent="0.35">
      <c r="B717" s="431" t="s">
        <v>0</v>
      </c>
      <c r="C717" s="430" t="s">
        <v>30</v>
      </c>
      <c r="D717" s="161">
        <v>300</v>
      </c>
      <c r="E717" s="169" t="s">
        <v>81</v>
      </c>
      <c r="F717" s="169" t="s">
        <v>103</v>
      </c>
      <c r="G717" s="169" t="s">
        <v>128</v>
      </c>
    </row>
    <row r="718" spans="2:7" ht="28" x14ac:dyDescent="0.35">
      <c r="B718" s="431" t="s">
        <v>14</v>
      </c>
      <c r="C718" s="430" t="s">
        <v>30</v>
      </c>
      <c r="D718" s="161">
        <v>969</v>
      </c>
      <c r="E718" s="169" t="s">
        <v>81</v>
      </c>
      <c r="F718" s="169" t="s">
        <v>103</v>
      </c>
      <c r="G718" s="169" t="s">
        <v>128</v>
      </c>
    </row>
    <row r="719" spans="2:7" ht="28" x14ac:dyDescent="0.35">
      <c r="B719" s="432" t="s">
        <v>20</v>
      </c>
      <c r="C719" s="430" t="s">
        <v>30</v>
      </c>
      <c r="D719" s="161">
        <v>5</v>
      </c>
      <c r="E719" s="169" t="s">
        <v>81</v>
      </c>
      <c r="F719" s="169" t="s">
        <v>103</v>
      </c>
      <c r="G719" s="169" t="s">
        <v>128</v>
      </c>
    </row>
    <row r="720" spans="2:7" ht="28" x14ac:dyDescent="0.35">
      <c r="B720" s="431" t="s">
        <v>12</v>
      </c>
      <c r="C720" s="430" t="s">
        <v>30</v>
      </c>
      <c r="D720" s="161">
        <v>0</v>
      </c>
      <c r="E720" s="169" t="s">
        <v>81</v>
      </c>
      <c r="F720" s="169" t="s">
        <v>103</v>
      </c>
      <c r="G720" s="169" t="s">
        <v>128</v>
      </c>
    </row>
    <row r="721" spans="2:7" ht="28" x14ac:dyDescent="0.35">
      <c r="B721" s="432" t="s">
        <v>26</v>
      </c>
      <c r="C721" s="430" t="s">
        <v>30</v>
      </c>
      <c r="D721" s="161">
        <v>0</v>
      </c>
      <c r="E721" s="169" t="s">
        <v>81</v>
      </c>
      <c r="F721" s="169" t="s">
        <v>103</v>
      </c>
      <c r="G721" s="169" t="s">
        <v>128</v>
      </c>
    </row>
    <row r="722" spans="2:7" ht="28" x14ac:dyDescent="0.35">
      <c r="B722" s="431" t="s">
        <v>15</v>
      </c>
      <c r="C722" s="430" t="s">
        <v>30</v>
      </c>
      <c r="D722" s="161">
        <v>159</v>
      </c>
      <c r="E722" s="169" t="s">
        <v>81</v>
      </c>
      <c r="F722" s="169" t="s">
        <v>103</v>
      </c>
      <c r="G722" s="169" t="s">
        <v>128</v>
      </c>
    </row>
    <row r="723" spans="2:7" ht="28.5" x14ac:dyDescent="0.35">
      <c r="B723" s="429" t="s">
        <v>49</v>
      </c>
      <c r="C723" s="430" t="s">
        <v>50</v>
      </c>
      <c r="D723" s="161">
        <v>1052</v>
      </c>
      <c r="E723" s="169" t="s">
        <v>81</v>
      </c>
      <c r="F723" s="169" t="s">
        <v>103</v>
      </c>
      <c r="G723" s="169" t="s">
        <v>128</v>
      </c>
    </row>
    <row r="724" spans="2:7" x14ac:dyDescent="0.35">
      <c r="B724" s="431" t="s">
        <v>0</v>
      </c>
      <c r="C724" s="430" t="s">
        <v>50</v>
      </c>
      <c r="D724" s="161">
        <v>464</v>
      </c>
      <c r="E724" s="169" t="s">
        <v>81</v>
      </c>
      <c r="F724" s="169" t="s">
        <v>103</v>
      </c>
      <c r="G724" s="169" t="s">
        <v>128</v>
      </c>
    </row>
    <row r="725" spans="2:7" x14ac:dyDescent="0.35">
      <c r="B725" s="431" t="s">
        <v>14</v>
      </c>
      <c r="C725" s="430" t="s">
        <v>50</v>
      </c>
      <c r="D725" s="161">
        <v>391</v>
      </c>
      <c r="E725" s="169" t="s">
        <v>81</v>
      </c>
      <c r="F725" s="169" t="s">
        <v>103</v>
      </c>
      <c r="G725" s="169" t="s">
        <v>128</v>
      </c>
    </row>
    <row r="726" spans="2:7" x14ac:dyDescent="0.35">
      <c r="B726" s="432" t="s">
        <v>20</v>
      </c>
      <c r="C726" s="430" t="s">
        <v>50</v>
      </c>
      <c r="D726" s="161">
        <v>34</v>
      </c>
      <c r="E726" s="169" t="s">
        <v>81</v>
      </c>
      <c r="F726" s="169" t="s">
        <v>103</v>
      </c>
      <c r="G726" s="169" t="s">
        <v>128</v>
      </c>
    </row>
    <row r="727" spans="2:7" ht="28.5" x14ac:dyDescent="0.35">
      <c r="B727" s="432" t="s">
        <v>25</v>
      </c>
      <c r="C727" s="430" t="s">
        <v>50</v>
      </c>
      <c r="D727" s="161">
        <v>0</v>
      </c>
      <c r="E727" s="169" t="s">
        <v>81</v>
      </c>
      <c r="F727" s="169" t="s">
        <v>103</v>
      </c>
      <c r="G727" s="169" t="s">
        <v>128</v>
      </c>
    </row>
    <row r="728" spans="2:7" ht="28.5" x14ac:dyDescent="0.35">
      <c r="B728" s="432" t="s">
        <v>27</v>
      </c>
      <c r="C728" s="430" t="s">
        <v>50</v>
      </c>
      <c r="D728" s="161">
        <v>0</v>
      </c>
      <c r="E728" s="169" t="s">
        <v>81</v>
      </c>
      <c r="F728" s="169" t="s">
        <v>103</v>
      </c>
      <c r="G728" s="169" t="s">
        <v>128</v>
      </c>
    </row>
    <row r="729" spans="2:7" x14ac:dyDescent="0.35">
      <c r="B729" s="431" t="s">
        <v>15</v>
      </c>
      <c r="C729" s="430" t="s">
        <v>50</v>
      </c>
      <c r="D729" s="161">
        <v>163</v>
      </c>
      <c r="E729" s="169" t="s">
        <v>81</v>
      </c>
      <c r="F729" s="169" t="s">
        <v>103</v>
      </c>
      <c r="G729" s="169" t="s">
        <v>128</v>
      </c>
    </row>
    <row r="730" spans="2:7" ht="56.5" x14ac:dyDescent="0.35">
      <c r="B730" s="16" t="s">
        <v>82</v>
      </c>
      <c r="C730" s="162"/>
      <c r="D730" s="369">
        <v>974</v>
      </c>
      <c r="E730" s="169" t="s">
        <v>104</v>
      </c>
      <c r="F730" s="169" t="s">
        <v>103</v>
      </c>
      <c r="G730" s="169" t="s">
        <v>128</v>
      </c>
    </row>
    <row r="731" spans="2:7" ht="28.5" x14ac:dyDescent="0.35">
      <c r="B731" s="429" t="s">
        <v>48</v>
      </c>
      <c r="C731" s="430" t="s">
        <v>30</v>
      </c>
      <c r="D731" s="161"/>
      <c r="E731" s="169" t="s">
        <v>104</v>
      </c>
      <c r="F731" s="169" t="s">
        <v>103</v>
      </c>
      <c r="G731" s="169" t="s">
        <v>128</v>
      </c>
    </row>
    <row r="732" spans="2:7" ht="28" x14ac:dyDescent="0.35">
      <c r="B732" s="431" t="s">
        <v>0</v>
      </c>
      <c r="C732" s="430" t="s">
        <v>30</v>
      </c>
      <c r="D732" s="161">
        <v>374</v>
      </c>
      <c r="E732" s="169" t="s">
        <v>104</v>
      </c>
      <c r="F732" s="169" t="s">
        <v>103</v>
      </c>
      <c r="G732" s="169" t="s">
        <v>128</v>
      </c>
    </row>
    <row r="733" spans="2:7" ht="28" x14ac:dyDescent="0.35">
      <c r="B733" s="431" t="s">
        <v>14</v>
      </c>
      <c r="C733" s="430" t="s">
        <v>30</v>
      </c>
      <c r="D733" s="161">
        <v>763</v>
      </c>
      <c r="E733" s="169" t="s">
        <v>104</v>
      </c>
      <c r="F733" s="169" t="s">
        <v>103</v>
      </c>
      <c r="G733" s="169" t="s">
        <v>128</v>
      </c>
    </row>
    <row r="734" spans="2:7" ht="28" x14ac:dyDescent="0.35">
      <c r="B734" s="432" t="s">
        <v>20</v>
      </c>
      <c r="C734" s="430" t="s">
        <v>30</v>
      </c>
      <c r="D734" s="161">
        <v>2</v>
      </c>
      <c r="E734" s="169" t="s">
        <v>104</v>
      </c>
      <c r="F734" s="169" t="s">
        <v>103</v>
      </c>
      <c r="G734" s="169" t="s">
        <v>128</v>
      </c>
    </row>
    <row r="735" spans="2:7" ht="28" x14ac:dyDescent="0.35">
      <c r="B735" s="431" t="s">
        <v>12</v>
      </c>
      <c r="C735" s="430" t="s">
        <v>30</v>
      </c>
      <c r="D735" s="161">
        <v>0</v>
      </c>
      <c r="E735" s="169" t="s">
        <v>104</v>
      </c>
      <c r="F735" s="169" t="s">
        <v>103</v>
      </c>
      <c r="G735" s="169" t="s">
        <v>128</v>
      </c>
    </row>
    <row r="736" spans="2:7" ht="28" x14ac:dyDescent="0.35">
      <c r="B736" s="432" t="s">
        <v>26</v>
      </c>
      <c r="C736" s="430" t="s">
        <v>30</v>
      </c>
      <c r="D736" s="161">
        <v>0</v>
      </c>
      <c r="E736" s="169" t="s">
        <v>104</v>
      </c>
      <c r="F736" s="169" t="s">
        <v>103</v>
      </c>
      <c r="G736" s="169" t="s">
        <v>128</v>
      </c>
    </row>
    <row r="737" spans="2:7" ht="28" x14ac:dyDescent="0.35">
      <c r="B737" s="431" t="s">
        <v>15</v>
      </c>
      <c r="C737" s="430" t="s">
        <v>30</v>
      </c>
      <c r="D737" s="161">
        <v>118</v>
      </c>
      <c r="E737" s="169" t="s">
        <v>104</v>
      </c>
      <c r="F737" s="169" t="s">
        <v>103</v>
      </c>
      <c r="G737" s="169" t="s">
        <v>128</v>
      </c>
    </row>
    <row r="738" spans="2:7" ht="28.5" x14ac:dyDescent="0.35">
      <c r="B738" s="429" t="s">
        <v>49</v>
      </c>
      <c r="C738" s="430" t="s">
        <v>50</v>
      </c>
      <c r="D738" s="161">
        <v>974</v>
      </c>
      <c r="E738" s="169" t="s">
        <v>104</v>
      </c>
      <c r="F738" s="169" t="s">
        <v>103</v>
      </c>
      <c r="G738" s="169" t="s">
        <v>128</v>
      </c>
    </row>
    <row r="739" spans="2:7" x14ac:dyDescent="0.35">
      <c r="B739" s="431" t="s">
        <v>0</v>
      </c>
      <c r="C739" s="430" t="s">
        <v>50</v>
      </c>
      <c r="D739" s="161">
        <v>512</v>
      </c>
      <c r="E739" s="169" t="s">
        <v>104</v>
      </c>
      <c r="F739" s="169" t="s">
        <v>103</v>
      </c>
      <c r="G739" s="169" t="s">
        <v>128</v>
      </c>
    </row>
    <row r="740" spans="2:7" x14ac:dyDescent="0.35">
      <c r="B740" s="431" t="s">
        <v>14</v>
      </c>
      <c r="C740" s="430" t="s">
        <v>50</v>
      </c>
      <c r="D740" s="161">
        <v>245</v>
      </c>
      <c r="E740" s="169" t="s">
        <v>104</v>
      </c>
      <c r="F740" s="169" t="s">
        <v>103</v>
      </c>
      <c r="G740" s="169" t="s">
        <v>128</v>
      </c>
    </row>
    <row r="741" spans="2:7" x14ac:dyDescent="0.35">
      <c r="B741" s="432" t="s">
        <v>20</v>
      </c>
      <c r="C741" s="430" t="s">
        <v>50</v>
      </c>
      <c r="D741" s="161">
        <v>3</v>
      </c>
      <c r="E741" s="169" t="s">
        <v>104</v>
      </c>
      <c r="F741" s="169" t="s">
        <v>103</v>
      </c>
      <c r="G741" s="169" t="s">
        <v>128</v>
      </c>
    </row>
    <row r="742" spans="2:7" ht="28.5" x14ac:dyDescent="0.35">
      <c r="B742" s="432" t="s">
        <v>25</v>
      </c>
      <c r="C742" s="430" t="s">
        <v>50</v>
      </c>
      <c r="D742" s="161">
        <v>0</v>
      </c>
      <c r="E742" s="169" t="s">
        <v>104</v>
      </c>
      <c r="F742" s="169" t="s">
        <v>103</v>
      </c>
      <c r="G742" s="169" t="s">
        <v>128</v>
      </c>
    </row>
    <row r="743" spans="2:7" ht="28.5" x14ac:dyDescent="0.35">
      <c r="B743" s="432" t="s">
        <v>27</v>
      </c>
      <c r="C743" s="430" t="s">
        <v>50</v>
      </c>
      <c r="D743" s="161">
        <v>0</v>
      </c>
      <c r="E743" s="169" t="s">
        <v>104</v>
      </c>
      <c r="F743" s="169" t="s">
        <v>103</v>
      </c>
      <c r="G743" s="169" t="s">
        <v>128</v>
      </c>
    </row>
    <row r="744" spans="2:7" x14ac:dyDescent="0.35">
      <c r="B744" s="431" t="s">
        <v>15</v>
      </c>
      <c r="C744" s="430" t="s">
        <v>50</v>
      </c>
      <c r="D744" s="161">
        <v>214</v>
      </c>
      <c r="E744" s="169" t="s">
        <v>104</v>
      </c>
      <c r="F744" s="169" t="s">
        <v>103</v>
      </c>
      <c r="G744" s="169" t="s">
        <v>128</v>
      </c>
    </row>
    <row r="745" spans="2:7" ht="28.5" x14ac:dyDescent="0.35">
      <c r="B745" s="170" t="s">
        <v>83</v>
      </c>
      <c r="C745" s="171"/>
      <c r="D745" s="369">
        <v>456935.19260741182</v>
      </c>
      <c r="E745" s="169" t="s">
        <v>79</v>
      </c>
      <c r="F745" s="169" t="s">
        <v>103</v>
      </c>
      <c r="G745" s="169" t="s">
        <v>128</v>
      </c>
    </row>
    <row r="746" spans="2:7" ht="56.5" x14ac:dyDescent="0.35">
      <c r="B746" s="156" t="s">
        <v>129</v>
      </c>
      <c r="C746" s="72" t="s">
        <v>33</v>
      </c>
      <c r="D746" s="372">
        <v>1206906.18667619</v>
      </c>
      <c r="E746" s="169" t="s">
        <v>79</v>
      </c>
      <c r="F746" s="169" t="s">
        <v>103</v>
      </c>
      <c r="G746" s="169" t="s">
        <v>128</v>
      </c>
    </row>
    <row r="747" spans="2:7" x14ac:dyDescent="0.35">
      <c r="B747" s="156" t="s">
        <v>130</v>
      </c>
      <c r="C747" s="72" t="s">
        <v>8</v>
      </c>
      <c r="D747" s="372">
        <v>1821572</v>
      </c>
      <c r="E747" s="169" t="s">
        <v>79</v>
      </c>
      <c r="F747" s="169" t="s">
        <v>103</v>
      </c>
      <c r="G747" s="169" t="s">
        <v>128</v>
      </c>
    </row>
    <row r="748" spans="2:7" ht="56.5" x14ac:dyDescent="0.35">
      <c r="B748" s="156" t="s">
        <v>131</v>
      </c>
      <c r="C748" s="72" t="s">
        <v>33</v>
      </c>
      <c r="D748" s="372">
        <v>1769351.2155879287</v>
      </c>
      <c r="E748" s="169" t="s">
        <v>79</v>
      </c>
      <c r="F748" s="169" t="s">
        <v>103</v>
      </c>
      <c r="G748" s="169" t="s">
        <v>128</v>
      </c>
    </row>
    <row r="749" spans="2:7" x14ac:dyDescent="0.35">
      <c r="B749" s="156" t="s">
        <v>132</v>
      </c>
      <c r="C749" s="72" t="s">
        <v>8</v>
      </c>
      <c r="D749" s="372">
        <v>1937084.071</v>
      </c>
      <c r="E749" s="169" t="s">
        <v>79</v>
      </c>
      <c r="F749" s="169" t="s">
        <v>103</v>
      </c>
      <c r="G749" s="169" t="s">
        <v>128</v>
      </c>
    </row>
    <row r="750" spans="2:7" ht="28.5" x14ac:dyDescent="0.35">
      <c r="B750" s="170" t="s">
        <v>83</v>
      </c>
      <c r="C750" s="171"/>
      <c r="D750" s="369">
        <v>101450.16718982429</v>
      </c>
      <c r="E750" s="169" t="s">
        <v>81</v>
      </c>
      <c r="F750" s="169" t="s">
        <v>103</v>
      </c>
      <c r="G750" s="169" t="s">
        <v>128</v>
      </c>
    </row>
    <row r="751" spans="2:7" ht="56.5" x14ac:dyDescent="0.35">
      <c r="B751" s="156" t="s">
        <v>129</v>
      </c>
      <c r="C751" s="72" t="s">
        <v>33</v>
      </c>
      <c r="D751" s="372">
        <v>581192.73015817604</v>
      </c>
      <c r="E751" s="169" t="s">
        <v>81</v>
      </c>
      <c r="F751" s="169" t="s">
        <v>103</v>
      </c>
      <c r="G751" s="169" t="s">
        <v>128</v>
      </c>
    </row>
    <row r="752" spans="2:7" x14ac:dyDescent="0.35">
      <c r="B752" s="156" t="s">
        <v>130</v>
      </c>
      <c r="C752" s="72" t="s">
        <v>8</v>
      </c>
      <c r="D752" s="372">
        <v>354491</v>
      </c>
      <c r="E752" s="169" t="s">
        <v>81</v>
      </c>
      <c r="F752" s="169" t="s">
        <v>103</v>
      </c>
      <c r="G752" s="169" t="s">
        <v>128</v>
      </c>
    </row>
    <row r="753" spans="2:7" ht="56.5" x14ac:dyDescent="0.35">
      <c r="B753" s="156" t="s">
        <v>131</v>
      </c>
      <c r="C753" s="72" t="s">
        <v>33</v>
      </c>
      <c r="D753" s="372">
        <v>738827.86</v>
      </c>
      <c r="E753" s="169" t="s">
        <v>81</v>
      </c>
      <c r="F753" s="169" t="s">
        <v>103</v>
      </c>
      <c r="G753" s="169" t="s">
        <v>128</v>
      </c>
    </row>
    <row r="754" spans="2:7" x14ac:dyDescent="0.35">
      <c r="B754" s="156" t="s">
        <v>132</v>
      </c>
      <c r="C754" s="72" t="s">
        <v>8</v>
      </c>
      <c r="D754" s="372">
        <v>383667.402</v>
      </c>
      <c r="E754" s="169" t="s">
        <v>81</v>
      </c>
      <c r="F754" s="169" t="s">
        <v>103</v>
      </c>
      <c r="G754" s="169" t="s">
        <v>128</v>
      </c>
    </row>
    <row r="755" spans="2:7" ht="28.5" x14ac:dyDescent="0.35">
      <c r="B755" s="170" t="s">
        <v>83</v>
      </c>
      <c r="C755" s="171"/>
      <c r="D755" s="369">
        <v>494840.04016482295</v>
      </c>
      <c r="E755" s="169" t="s">
        <v>104</v>
      </c>
      <c r="F755" s="169" t="s">
        <v>103</v>
      </c>
      <c r="G755" s="169" t="s">
        <v>128</v>
      </c>
    </row>
    <row r="756" spans="2:7" ht="56.5" x14ac:dyDescent="0.35">
      <c r="B756" s="156" t="s">
        <v>129</v>
      </c>
      <c r="C756" s="72" t="s">
        <v>33</v>
      </c>
      <c r="D756" s="372">
        <v>787481.995504905</v>
      </c>
      <c r="E756" s="169" t="s">
        <v>104</v>
      </c>
      <c r="F756" s="169" t="s">
        <v>103</v>
      </c>
      <c r="G756" s="169" t="s">
        <v>128</v>
      </c>
    </row>
    <row r="757" spans="2:7" x14ac:dyDescent="0.35">
      <c r="B757" s="156" t="s">
        <v>130</v>
      </c>
      <c r="C757" s="72" t="s">
        <v>8</v>
      </c>
      <c r="D757" s="372">
        <v>868252</v>
      </c>
      <c r="E757" s="169" t="s">
        <v>104</v>
      </c>
      <c r="F757" s="169" t="s">
        <v>103</v>
      </c>
      <c r="G757" s="169" t="s">
        <v>128</v>
      </c>
    </row>
    <row r="758" spans="2:7" ht="56.5" x14ac:dyDescent="0.35">
      <c r="B758" s="156" t="s">
        <v>131</v>
      </c>
      <c r="C758" s="72" t="s">
        <v>33</v>
      </c>
      <c r="D758" s="372">
        <v>1208482.8700000001</v>
      </c>
      <c r="E758" s="169" t="s">
        <v>104</v>
      </c>
      <c r="F758" s="169" t="s">
        <v>103</v>
      </c>
      <c r="G758" s="169" t="s">
        <v>128</v>
      </c>
    </row>
    <row r="759" spans="2:7" x14ac:dyDescent="0.35">
      <c r="B759" s="156" t="s">
        <v>132</v>
      </c>
      <c r="C759" s="72" t="s">
        <v>8</v>
      </c>
      <c r="D759" s="372">
        <v>818255.97600000002</v>
      </c>
      <c r="E759" s="169" t="s">
        <v>104</v>
      </c>
      <c r="F759" s="169" t="s">
        <v>103</v>
      </c>
      <c r="G759" s="169" t="s">
        <v>128</v>
      </c>
    </row>
    <row r="760" spans="2:7" ht="42" x14ac:dyDescent="0.35">
      <c r="B760" s="158" t="s">
        <v>78</v>
      </c>
      <c r="C760" s="159"/>
      <c r="D760" s="369">
        <v>-440264.51304000011</v>
      </c>
      <c r="E760" s="169" t="s">
        <v>79</v>
      </c>
      <c r="F760" s="169" t="s">
        <v>103</v>
      </c>
      <c r="G760" s="169" t="s">
        <v>137</v>
      </c>
    </row>
    <row r="761" spans="2:7" x14ac:dyDescent="0.35">
      <c r="B761" s="2" t="s">
        <v>13</v>
      </c>
      <c r="C761" s="152" t="s">
        <v>6</v>
      </c>
      <c r="D761" s="372">
        <v>402</v>
      </c>
      <c r="E761" s="169" t="s">
        <v>79</v>
      </c>
      <c r="F761" s="169" t="s">
        <v>103</v>
      </c>
      <c r="G761" s="169" t="s">
        <v>137</v>
      </c>
    </row>
    <row r="762" spans="2:7" x14ac:dyDescent="0.35">
      <c r="B762" s="4" t="s">
        <v>38</v>
      </c>
      <c r="C762" s="152" t="s">
        <v>6</v>
      </c>
      <c r="D762" s="372">
        <v>105772</v>
      </c>
      <c r="E762" s="169" t="s">
        <v>79</v>
      </c>
      <c r="F762" s="169" t="s">
        <v>103</v>
      </c>
      <c r="G762" s="169" t="s">
        <v>137</v>
      </c>
    </row>
    <row r="763" spans="2:7" x14ac:dyDescent="0.35">
      <c r="B763" s="4" t="s">
        <v>39</v>
      </c>
      <c r="C763" s="152" t="s">
        <v>6</v>
      </c>
      <c r="D763" s="372">
        <v>102305</v>
      </c>
      <c r="E763" s="169" t="s">
        <v>79</v>
      </c>
      <c r="F763" s="169" t="s">
        <v>103</v>
      </c>
      <c r="G763" s="169" t="s">
        <v>137</v>
      </c>
    </row>
    <row r="764" spans="2:7" x14ac:dyDescent="0.35">
      <c r="B764" s="5" t="s">
        <v>40</v>
      </c>
      <c r="C764" s="152" t="s">
        <v>6</v>
      </c>
      <c r="D764" s="372">
        <v>13</v>
      </c>
      <c r="E764" s="169" t="s">
        <v>79</v>
      </c>
      <c r="F764" s="169" t="s">
        <v>103</v>
      </c>
      <c r="G764" s="169" t="s">
        <v>137</v>
      </c>
    </row>
    <row r="765" spans="2:7" x14ac:dyDescent="0.35">
      <c r="B765" s="5" t="s">
        <v>41</v>
      </c>
      <c r="C765" s="152" t="s">
        <v>6</v>
      </c>
      <c r="D765" s="372">
        <v>3480</v>
      </c>
      <c r="E765" s="169" t="s">
        <v>79</v>
      </c>
      <c r="F765" s="169" t="s">
        <v>103</v>
      </c>
      <c r="G765" s="169" t="s">
        <v>137</v>
      </c>
    </row>
    <row r="766" spans="2:7" x14ac:dyDescent="0.35">
      <c r="B766" s="4" t="s">
        <v>42</v>
      </c>
      <c r="C766" s="155" t="s">
        <v>8</v>
      </c>
      <c r="D766" s="372">
        <v>1908000</v>
      </c>
      <c r="E766" s="169" t="s">
        <v>79</v>
      </c>
      <c r="F766" s="169" t="s">
        <v>103</v>
      </c>
      <c r="G766" s="169" t="s">
        <v>137</v>
      </c>
    </row>
    <row r="767" spans="2:7" x14ac:dyDescent="0.35">
      <c r="B767" s="4" t="s">
        <v>43</v>
      </c>
      <c r="C767" s="155" t="s">
        <v>8</v>
      </c>
      <c r="D767" s="372">
        <v>1741233.139</v>
      </c>
      <c r="E767" s="169" t="s">
        <v>79</v>
      </c>
      <c r="F767" s="169" t="s">
        <v>103</v>
      </c>
      <c r="G767" s="169" t="s">
        <v>137</v>
      </c>
    </row>
    <row r="768" spans="2:7" x14ac:dyDescent="0.35">
      <c r="B768" s="6" t="s">
        <v>44</v>
      </c>
      <c r="C768" s="155" t="s">
        <v>8</v>
      </c>
      <c r="D768" s="372">
        <v>260.13899999999995</v>
      </c>
      <c r="E768" s="169" t="s">
        <v>79</v>
      </c>
      <c r="F768" s="169" t="s">
        <v>103</v>
      </c>
      <c r="G768" s="169" t="s">
        <v>137</v>
      </c>
    </row>
    <row r="769" spans="2:7" x14ac:dyDescent="0.35">
      <c r="B769" s="6" t="s">
        <v>45</v>
      </c>
      <c r="C769" s="155" t="s">
        <v>8</v>
      </c>
      <c r="D769" s="372">
        <v>167027</v>
      </c>
      <c r="E769" s="169" t="s">
        <v>79</v>
      </c>
      <c r="F769" s="169" t="s">
        <v>103</v>
      </c>
      <c r="G769" s="169" t="s">
        <v>137</v>
      </c>
    </row>
    <row r="770" spans="2:7" x14ac:dyDescent="0.35">
      <c r="B770" s="4" t="s">
        <v>46</v>
      </c>
      <c r="C770" s="3" t="s">
        <v>9</v>
      </c>
      <c r="D770" s="372">
        <v>2.64</v>
      </c>
      <c r="E770" s="169" t="s">
        <v>79</v>
      </c>
      <c r="F770" s="169" t="s">
        <v>103</v>
      </c>
      <c r="G770" s="169" t="s">
        <v>137</v>
      </c>
    </row>
    <row r="771" spans="2:7" ht="42" x14ac:dyDescent="0.35">
      <c r="B771" s="158" t="s">
        <v>78</v>
      </c>
      <c r="C771" s="159"/>
      <c r="D771" s="369">
        <v>-244271.82780000029</v>
      </c>
      <c r="E771" s="169" t="s">
        <v>81</v>
      </c>
      <c r="F771" s="169" t="s">
        <v>103</v>
      </c>
      <c r="G771" s="169" t="s">
        <v>137</v>
      </c>
    </row>
    <row r="772" spans="2:7" x14ac:dyDescent="0.35">
      <c r="B772" s="2" t="s">
        <v>13</v>
      </c>
      <c r="C772" s="152" t="s">
        <v>6</v>
      </c>
      <c r="D772" s="372">
        <v>157</v>
      </c>
      <c r="E772" s="169" t="s">
        <v>81</v>
      </c>
      <c r="F772" s="169" t="s">
        <v>103</v>
      </c>
      <c r="G772" s="169" t="s">
        <v>137</v>
      </c>
    </row>
    <row r="773" spans="2:7" x14ac:dyDescent="0.35">
      <c r="B773" s="4" t="s">
        <v>38</v>
      </c>
      <c r="C773" s="152" t="s">
        <v>6</v>
      </c>
      <c r="D773" s="372">
        <v>26244</v>
      </c>
      <c r="E773" s="169" t="s">
        <v>81</v>
      </c>
      <c r="F773" s="169" t="s">
        <v>103</v>
      </c>
      <c r="G773" s="169" t="s">
        <v>137</v>
      </c>
    </row>
    <row r="774" spans="2:7" x14ac:dyDescent="0.35">
      <c r="B774" s="4" t="s">
        <v>39</v>
      </c>
      <c r="C774" s="152" t="s">
        <v>6</v>
      </c>
      <c r="D774" s="372">
        <v>24764</v>
      </c>
      <c r="E774" s="169" t="s">
        <v>81</v>
      </c>
      <c r="F774" s="169" t="s">
        <v>103</v>
      </c>
      <c r="G774" s="169" t="s">
        <v>137</v>
      </c>
    </row>
    <row r="775" spans="2:7" x14ac:dyDescent="0.35">
      <c r="B775" s="5" t="s">
        <v>40</v>
      </c>
      <c r="C775" s="152" t="s">
        <v>6</v>
      </c>
      <c r="D775" s="372">
        <v>3</v>
      </c>
      <c r="E775" s="169" t="s">
        <v>81</v>
      </c>
      <c r="F775" s="169" t="s">
        <v>103</v>
      </c>
      <c r="G775" s="169" t="s">
        <v>137</v>
      </c>
    </row>
    <row r="776" spans="2:7" x14ac:dyDescent="0.35">
      <c r="B776" s="5" t="s">
        <v>41</v>
      </c>
      <c r="C776" s="152" t="s">
        <v>6</v>
      </c>
      <c r="D776" s="372">
        <v>1483</v>
      </c>
      <c r="E776" s="169" t="s">
        <v>81</v>
      </c>
      <c r="F776" s="169" t="s">
        <v>103</v>
      </c>
      <c r="G776" s="169" t="s">
        <v>137</v>
      </c>
    </row>
    <row r="777" spans="2:7" x14ac:dyDescent="0.35">
      <c r="B777" s="4" t="s">
        <v>42</v>
      </c>
      <c r="C777" s="155" t="s">
        <v>8</v>
      </c>
      <c r="D777" s="372">
        <v>363000</v>
      </c>
      <c r="E777" s="169" t="s">
        <v>81</v>
      </c>
      <c r="F777" s="169" t="s">
        <v>103</v>
      </c>
      <c r="G777" s="169" t="s">
        <v>137</v>
      </c>
    </row>
    <row r="778" spans="2:7" x14ac:dyDescent="0.35">
      <c r="B778" s="4" t="s">
        <v>43</v>
      </c>
      <c r="C778" s="155" t="s">
        <v>8</v>
      </c>
      <c r="D778" s="372">
        <v>340630.78499999997</v>
      </c>
      <c r="E778" s="169" t="s">
        <v>81</v>
      </c>
      <c r="F778" s="169" t="s">
        <v>103</v>
      </c>
      <c r="G778" s="169" t="s">
        <v>137</v>
      </c>
    </row>
    <row r="779" spans="2:7" x14ac:dyDescent="0.35">
      <c r="B779" s="6" t="s">
        <v>44</v>
      </c>
      <c r="C779" s="155" t="s">
        <v>8</v>
      </c>
      <c r="D779" s="372">
        <v>55.784999999999997</v>
      </c>
      <c r="E779" s="169" t="s">
        <v>81</v>
      </c>
      <c r="F779" s="169" t="s">
        <v>103</v>
      </c>
      <c r="G779" s="169" t="s">
        <v>137</v>
      </c>
    </row>
    <row r="780" spans="2:7" x14ac:dyDescent="0.35">
      <c r="B780" s="6" t="s">
        <v>45</v>
      </c>
      <c r="C780" s="155" t="s">
        <v>8</v>
      </c>
      <c r="D780" s="372">
        <v>22425</v>
      </c>
      <c r="E780" s="169" t="s">
        <v>81</v>
      </c>
      <c r="F780" s="169" t="s">
        <v>103</v>
      </c>
      <c r="G780" s="169" t="s">
        <v>137</v>
      </c>
    </row>
    <row r="781" spans="2:7" x14ac:dyDescent="0.35">
      <c r="B781" s="4" t="s">
        <v>46</v>
      </c>
      <c r="C781" s="3" t="s">
        <v>9</v>
      </c>
      <c r="D781" s="372">
        <v>10.92</v>
      </c>
      <c r="E781" s="169" t="s">
        <v>81</v>
      </c>
      <c r="F781" s="169" t="s">
        <v>103</v>
      </c>
      <c r="G781" s="169" t="s">
        <v>137</v>
      </c>
    </row>
    <row r="782" spans="2:7" ht="42" x14ac:dyDescent="0.35">
      <c r="B782" s="158" t="s">
        <v>78</v>
      </c>
      <c r="C782" s="159"/>
      <c r="D782" s="369">
        <v>-381069.19423999998</v>
      </c>
      <c r="E782" s="169" t="s">
        <v>104</v>
      </c>
      <c r="F782" s="169" t="s">
        <v>103</v>
      </c>
      <c r="G782" s="169" t="s">
        <v>137</v>
      </c>
    </row>
    <row r="783" spans="2:7" x14ac:dyDescent="0.35">
      <c r="B783" s="2" t="s">
        <v>13</v>
      </c>
      <c r="C783" s="152" t="s">
        <v>6</v>
      </c>
      <c r="D783" s="372">
        <v>278</v>
      </c>
      <c r="E783" s="169" t="s">
        <v>104</v>
      </c>
      <c r="F783" s="169" t="s">
        <v>103</v>
      </c>
      <c r="G783" s="169" t="s">
        <v>137</v>
      </c>
    </row>
    <row r="784" spans="2:7" x14ac:dyDescent="0.35">
      <c r="B784" s="4" t="s">
        <v>38</v>
      </c>
      <c r="C784" s="152" t="s">
        <v>6</v>
      </c>
      <c r="D784" s="372">
        <v>79673</v>
      </c>
      <c r="E784" s="169" t="s">
        <v>104</v>
      </c>
      <c r="F784" s="169" t="s">
        <v>103</v>
      </c>
      <c r="G784" s="169" t="s">
        <v>137</v>
      </c>
    </row>
    <row r="785" spans="2:7" x14ac:dyDescent="0.35">
      <c r="B785" s="4" t="s">
        <v>39</v>
      </c>
      <c r="C785" s="152" t="s">
        <v>6</v>
      </c>
      <c r="D785" s="372">
        <v>73395</v>
      </c>
      <c r="E785" s="169" t="s">
        <v>104</v>
      </c>
      <c r="F785" s="169" t="s">
        <v>103</v>
      </c>
      <c r="G785" s="169" t="s">
        <v>137</v>
      </c>
    </row>
    <row r="786" spans="2:7" x14ac:dyDescent="0.35">
      <c r="B786" s="5" t="s">
        <v>40</v>
      </c>
      <c r="C786" s="152" t="s">
        <v>6</v>
      </c>
      <c r="D786" s="372">
        <v>8</v>
      </c>
      <c r="E786" s="169" t="s">
        <v>104</v>
      </c>
      <c r="F786" s="169" t="s">
        <v>103</v>
      </c>
      <c r="G786" s="169" t="s">
        <v>137</v>
      </c>
    </row>
    <row r="787" spans="2:7" x14ac:dyDescent="0.35">
      <c r="B787" s="5" t="s">
        <v>41</v>
      </c>
      <c r="C787" s="152" t="s">
        <v>6</v>
      </c>
      <c r="D787" s="372">
        <v>6286</v>
      </c>
      <c r="E787" s="169" t="s">
        <v>104</v>
      </c>
      <c r="F787" s="169" t="s">
        <v>103</v>
      </c>
      <c r="G787" s="169" t="s">
        <v>137</v>
      </c>
    </row>
    <row r="788" spans="2:7" x14ac:dyDescent="0.35">
      <c r="B788" s="4" t="s">
        <v>42</v>
      </c>
      <c r="C788" s="155" t="s">
        <v>8</v>
      </c>
      <c r="D788" s="372">
        <v>903000</v>
      </c>
      <c r="E788" s="169" t="s">
        <v>104</v>
      </c>
      <c r="F788" s="169" t="s">
        <v>103</v>
      </c>
      <c r="G788" s="169" t="s">
        <v>137</v>
      </c>
    </row>
    <row r="789" spans="2:7" x14ac:dyDescent="0.35">
      <c r="B789" s="4" t="s">
        <v>43</v>
      </c>
      <c r="C789" s="155" t="s">
        <v>8</v>
      </c>
      <c r="D789" s="372">
        <v>817939.91200000001</v>
      </c>
      <c r="E789" s="169" t="s">
        <v>104</v>
      </c>
      <c r="F789" s="169" t="s">
        <v>103</v>
      </c>
      <c r="G789" s="169" t="s">
        <v>137</v>
      </c>
    </row>
    <row r="790" spans="2:7" x14ac:dyDescent="0.35">
      <c r="B790" s="6" t="s">
        <v>44</v>
      </c>
      <c r="C790" s="155" t="s">
        <v>8</v>
      </c>
      <c r="D790" s="372">
        <v>77.912000000000006</v>
      </c>
      <c r="E790" s="169" t="s">
        <v>104</v>
      </c>
      <c r="F790" s="169" t="s">
        <v>103</v>
      </c>
      <c r="G790" s="169" t="s">
        <v>137</v>
      </c>
    </row>
    <row r="791" spans="2:7" x14ac:dyDescent="0.35">
      <c r="B791" s="6" t="s">
        <v>45</v>
      </c>
      <c r="C791" s="155" t="s">
        <v>8</v>
      </c>
      <c r="D791" s="372">
        <v>85138</v>
      </c>
      <c r="E791" s="169" t="s">
        <v>104</v>
      </c>
      <c r="F791" s="169" t="s">
        <v>103</v>
      </c>
      <c r="G791" s="169" t="s">
        <v>137</v>
      </c>
    </row>
    <row r="792" spans="2:7" x14ac:dyDescent="0.35">
      <c r="B792" s="4" t="s">
        <v>46</v>
      </c>
      <c r="C792" s="3" t="s">
        <v>9</v>
      </c>
      <c r="D792" s="372">
        <v>4.4800000000000004</v>
      </c>
      <c r="E792" s="169" t="s">
        <v>104</v>
      </c>
      <c r="F792" s="169" t="s">
        <v>103</v>
      </c>
      <c r="G792" s="169" t="s">
        <v>137</v>
      </c>
    </row>
    <row r="793" spans="2:7" ht="42" x14ac:dyDescent="0.35">
      <c r="B793" s="158" t="s">
        <v>78</v>
      </c>
      <c r="C793" s="159"/>
      <c r="D793" s="369">
        <v>0</v>
      </c>
      <c r="E793" s="169" t="s">
        <v>80</v>
      </c>
      <c r="F793" s="169" t="s">
        <v>103</v>
      </c>
      <c r="G793" s="169" t="s">
        <v>137</v>
      </c>
    </row>
    <row r="794" spans="2:7" x14ac:dyDescent="0.35">
      <c r="B794" s="2" t="s">
        <v>13</v>
      </c>
      <c r="C794" s="152" t="s">
        <v>6</v>
      </c>
      <c r="D794" s="372">
        <v>117</v>
      </c>
      <c r="E794" s="169" t="s">
        <v>80</v>
      </c>
      <c r="F794" s="169" t="s">
        <v>103</v>
      </c>
      <c r="G794" s="169" t="s">
        <v>137</v>
      </c>
    </row>
    <row r="795" spans="2:7" x14ac:dyDescent="0.35">
      <c r="B795" s="4" t="s">
        <v>38</v>
      </c>
      <c r="C795" s="152" t="s">
        <v>6</v>
      </c>
      <c r="D795" s="372">
        <v>25095</v>
      </c>
      <c r="E795" s="169" t="s">
        <v>80</v>
      </c>
      <c r="F795" s="169" t="s">
        <v>103</v>
      </c>
      <c r="G795" s="169" t="s">
        <v>137</v>
      </c>
    </row>
    <row r="796" spans="2:7" x14ac:dyDescent="0.35">
      <c r="B796" s="4" t="s">
        <v>39</v>
      </c>
      <c r="C796" s="152" t="s">
        <v>6</v>
      </c>
      <c r="D796" s="372">
        <v>25095</v>
      </c>
      <c r="E796" s="169" t="s">
        <v>80</v>
      </c>
      <c r="F796" s="169" t="s">
        <v>103</v>
      </c>
      <c r="G796" s="169" t="s">
        <v>137</v>
      </c>
    </row>
    <row r="797" spans="2:7" x14ac:dyDescent="0.35">
      <c r="B797" s="5" t="s">
        <v>40</v>
      </c>
      <c r="C797" s="152" t="s">
        <v>6</v>
      </c>
      <c r="D797" s="372"/>
      <c r="E797" s="169" t="s">
        <v>80</v>
      </c>
      <c r="F797" s="169" t="s">
        <v>103</v>
      </c>
      <c r="G797" s="169" t="s">
        <v>137</v>
      </c>
    </row>
    <row r="798" spans="2:7" x14ac:dyDescent="0.35">
      <c r="B798" s="5" t="s">
        <v>41</v>
      </c>
      <c r="C798" s="152" t="s">
        <v>6</v>
      </c>
      <c r="D798" s="372"/>
      <c r="E798" s="169" t="s">
        <v>80</v>
      </c>
      <c r="F798" s="169" t="s">
        <v>103</v>
      </c>
      <c r="G798" s="169" t="s">
        <v>137</v>
      </c>
    </row>
    <row r="799" spans="2:7" x14ac:dyDescent="0.35">
      <c r="B799" s="4" t="s">
        <v>42</v>
      </c>
      <c r="C799" s="155" t="s">
        <v>8</v>
      </c>
      <c r="D799" s="372">
        <v>396253.22239965823</v>
      </c>
      <c r="E799" s="169" t="s">
        <v>80</v>
      </c>
      <c r="F799" s="169" t="s">
        <v>103</v>
      </c>
      <c r="G799" s="169" t="s">
        <v>137</v>
      </c>
    </row>
    <row r="800" spans="2:7" x14ac:dyDescent="0.35">
      <c r="B800" s="4" t="s">
        <v>43</v>
      </c>
      <c r="C800" s="155" t="s">
        <v>8</v>
      </c>
      <c r="D800" s="372">
        <v>396253.22239965823</v>
      </c>
      <c r="E800" s="169" t="s">
        <v>80</v>
      </c>
      <c r="F800" s="169" t="s">
        <v>103</v>
      </c>
      <c r="G800" s="169" t="s">
        <v>137</v>
      </c>
    </row>
    <row r="801" spans="2:7" x14ac:dyDescent="0.35">
      <c r="B801" s="6" t="s">
        <v>44</v>
      </c>
      <c r="C801" s="155" t="s">
        <v>8</v>
      </c>
      <c r="D801" s="372"/>
      <c r="E801" s="169" t="s">
        <v>80</v>
      </c>
      <c r="F801" s="169" t="s">
        <v>103</v>
      </c>
      <c r="G801" s="169" t="s">
        <v>137</v>
      </c>
    </row>
    <row r="802" spans="2:7" x14ac:dyDescent="0.35">
      <c r="B802" s="6" t="s">
        <v>45</v>
      </c>
      <c r="C802" s="155" t="s">
        <v>8</v>
      </c>
      <c r="D802" s="372"/>
      <c r="E802" s="169" t="s">
        <v>80</v>
      </c>
      <c r="F802" s="169" t="s">
        <v>103</v>
      </c>
      <c r="G802" s="169" t="s">
        <v>137</v>
      </c>
    </row>
    <row r="803" spans="2:7" x14ac:dyDescent="0.35">
      <c r="B803" s="4" t="s">
        <v>46</v>
      </c>
      <c r="C803" s="3" t="s">
        <v>9</v>
      </c>
      <c r="D803" s="372">
        <v>1.1235105093956044</v>
      </c>
      <c r="E803" s="169" t="s">
        <v>80</v>
      </c>
      <c r="F803" s="169" t="s">
        <v>103</v>
      </c>
      <c r="G803" s="169" t="s">
        <v>137</v>
      </c>
    </row>
    <row r="804" spans="2:7" ht="56.5" x14ac:dyDescent="0.35">
      <c r="B804" s="16" t="s">
        <v>82</v>
      </c>
      <c r="C804" s="162"/>
      <c r="D804" s="369">
        <v>13037.09</v>
      </c>
      <c r="E804" s="169" t="s">
        <v>79</v>
      </c>
      <c r="F804" s="169" t="s">
        <v>103</v>
      </c>
      <c r="G804" s="169" t="s">
        <v>137</v>
      </c>
    </row>
    <row r="805" spans="2:7" ht="28.5" x14ac:dyDescent="0.35">
      <c r="B805" s="429" t="s">
        <v>48</v>
      </c>
      <c r="C805" s="430" t="s">
        <v>30</v>
      </c>
      <c r="D805" s="161"/>
      <c r="E805" s="169" t="s">
        <v>79</v>
      </c>
      <c r="F805" s="169" t="s">
        <v>103</v>
      </c>
      <c r="G805" s="169" t="s">
        <v>137</v>
      </c>
    </row>
    <row r="806" spans="2:7" ht="28" x14ac:dyDescent="0.35">
      <c r="B806" s="431" t="s">
        <v>0</v>
      </c>
      <c r="C806" s="430" t="s">
        <v>30</v>
      </c>
      <c r="D806" s="161">
        <v>2454.81</v>
      </c>
      <c r="E806" s="169" t="s">
        <v>79</v>
      </c>
      <c r="F806" s="169" t="s">
        <v>103</v>
      </c>
      <c r="G806" s="169" t="s">
        <v>137</v>
      </c>
    </row>
    <row r="807" spans="2:7" ht="28" x14ac:dyDescent="0.35">
      <c r="B807" s="431" t="s">
        <v>14</v>
      </c>
      <c r="C807" s="430" t="s">
        <v>30</v>
      </c>
      <c r="D807" s="161">
        <v>3969.97</v>
      </c>
      <c r="E807" s="169" t="s">
        <v>79</v>
      </c>
      <c r="F807" s="169" t="s">
        <v>103</v>
      </c>
      <c r="G807" s="169" t="s">
        <v>137</v>
      </c>
    </row>
    <row r="808" spans="2:7" ht="28" x14ac:dyDescent="0.35">
      <c r="B808" s="432" t="s">
        <v>20</v>
      </c>
      <c r="C808" s="430" t="s">
        <v>30</v>
      </c>
      <c r="D808" s="161">
        <v>96</v>
      </c>
      <c r="E808" s="169" t="s">
        <v>79</v>
      </c>
      <c r="F808" s="169" t="s">
        <v>103</v>
      </c>
      <c r="G808" s="169" t="s">
        <v>137</v>
      </c>
    </row>
    <row r="809" spans="2:7" ht="28" x14ac:dyDescent="0.35">
      <c r="B809" s="431" t="s">
        <v>12</v>
      </c>
      <c r="C809" s="430" t="s">
        <v>30</v>
      </c>
      <c r="D809" s="161">
        <v>0</v>
      </c>
      <c r="E809" s="169" t="s">
        <v>79</v>
      </c>
      <c r="F809" s="169" t="s">
        <v>103</v>
      </c>
      <c r="G809" s="169" t="s">
        <v>137</v>
      </c>
    </row>
    <row r="810" spans="2:7" ht="28" x14ac:dyDescent="0.35">
      <c r="B810" s="431" t="s">
        <v>135</v>
      </c>
      <c r="C810" s="430" t="s">
        <v>30</v>
      </c>
      <c r="D810" s="161">
        <v>3453.29</v>
      </c>
      <c r="E810" s="169" t="s">
        <v>79</v>
      </c>
      <c r="F810" s="169" t="s">
        <v>103</v>
      </c>
      <c r="G810" s="169" t="s">
        <v>137</v>
      </c>
    </row>
    <row r="811" spans="2:7" ht="28" x14ac:dyDescent="0.35">
      <c r="B811" s="431" t="s">
        <v>151</v>
      </c>
      <c r="C811" s="430" t="s">
        <v>30</v>
      </c>
      <c r="D811" s="161">
        <v>909.71</v>
      </c>
      <c r="E811" s="169" t="s">
        <v>79</v>
      </c>
      <c r="F811" s="169" t="s">
        <v>103</v>
      </c>
      <c r="G811" s="169" t="s">
        <v>137</v>
      </c>
    </row>
    <row r="812" spans="2:7" ht="28.5" x14ac:dyDescent="0.35">
      <c r="B812" s="429" t="s">
        <v>49</v>
      </c>
      <c r="C812" s="430" t="s">
        <v>50</v>
      </c>
      <c r="D812" s="161">
        <v>13037.09</v>
      </c>
      <c r="E812" s="169" t="s">
        <v>79</v>
      </c>
      <c r="F812" s="169" t="s">
        <v>103</v>
      </c>
      <c r="G812" s="169" t="s">
        <v>137</v>
      </c>
    </row>
    <row r="813" spans="2:7" x14ac:dyDescent="0.35">
      <c r="B813" s="431" t="s">
        <v>0</v>
      </c>
      <c r="C813" s="430" t="s">
        <v>50</v>
      </c>
      <c r="D813" s="161">
        <v>2791.58</v>
      </c>
      <c r="E813" s="169" t="s">
        <v>79</v>
      </c>
      <c r="F813" s="169" t="s">
        <v>103</v>
      </c>
      <c r="G813" s="169" t="s">
        <v>137</v>
      </c>
    </row>
    <row r="814" spans="2:7" x14ac:dyDescent="0.35">
      <c r="B814" s="431" t="s">
        <v>14</v>
      </c>
      <c r="C814" s="430" t="s">
        <v>50</v>
      </c>
      <c r="D814" s="161">
        <v>2204.52</v>
      </c>
      <c r="E814" s="169" t="s">
        <v>79</v>
      </c>
      <c r="F814" s="169" t="s">
        <v>103</v>
      </c>
      <c r="G814" s="169" t="s">
        <v>137</v>
      </c>
    </row>
    <row r="815" spans="2:7" x14ac:dyDescent="0.35">
      <c r="B815" s="432" t="s">
        <v>20</v>
      </c>
      <c r="C815" s="430" t="s">
        <v>50</v>
      </c>
      <c r="D815" s="161">
        <v>267.14</v>
      </c>
      <c r="E815" s="169" t="s">
        <v>79</v>
      </c>
      <c r="F815" s="169" t="s">
        <v>103</v>
      </c>
      <c r="G815" s="169" t="s">
        <v>137</v>
      </c>
    </row>
    <row r="816" spans="2:7" ht="28.5" x14ac:dyDescent="0.35">
      <c r="B816" s="432" t="s">
        <v>25</v>
      </c>
      <c r="C816" s="430" t="s">
        <v>50</v>
      </c>
      <c r="D816" s="161">
        <v>0</v>
      </c>
      <c r="E816" s="169" t="s">
        <v>79</v>
      </c>
      <c r="F816" s="169" t="s">
        <v>103</v>
      </c>
      <c r="G816" s="169" t="s">
        <v>137</v>
      </c>
    </row>
    <row r="817" spans="2:7" x14ac:dyDescent="0.35">
      <c r="B817" s="431" t="s">
        <v>135</v>
      </c>
      <c r="C817" s="430" t="s">
        <v>50</v>
      </c>
      <c r="D817" s="161">
        <v>6862.7</v>
      </c>
      <c r="E817" s="169" t="s">
        <v>79</v>
      </c>
      <c r="F817" s="169" t="s">
        <v>103</v>
      </c>
      <c r="G817" s="169" t="s">
        <v>137</v>
      </c>
    </row>
    <row r="818" spans="2:7" x14ac:dyDescent="0.35">
      <c r="B818" s="431" t="s">
        <v>151</v>
      </c>
      <c r="C818" s="430" t="s">
        <v>50</v>
      </c>
      <c r="D818" s="161">
        <v>911.15000000000009</v>
      </c>
      <c r="E818" s="169" t="s">
        <v>79</v>
      </c>
      <c r="F818" s="169" t="s">
        <v>103</v>
      </c>
      <c r="G818" s="169" t="s">
        <v>137</v>
      </c>
    </row>
    <row r="819" spans="2:7" ht="56.5" x14ac:dyDescent="0.35">
      <c r="B819" s="16" t="s">
        <v>82</v>
      </c>
      <c r="C819" s="162"/>
      <c r="D819" s="369">
        <v>5942.94</v>
      </c>
      <c r="E819" s="169" t="s">
        <v>81</v>
      </c>
      <c r="F819" s="169" t="s">
        <v>103</v>
      </c>
      <c r="G819" s="169" t="s">
        <v>137</v>
      </c>
    </row>
    <row r="820" spans="2:7" ht="28.5" x14ac:dyDescent="0.35">
      <c r="B820" s="429" t="s">
        <v>48</v>
      </c>
      <c r="C820" s="430" t="s">
        <v>30</v>
      </c>
      <c r="D820" s="161"/>
      <c r="E820" s="169" t="s">
        <v>81</v>
      </c>
      <c r="F820" s="169" t="s">
        <v>103</v>
      </c>
      <c r="G820" s="169" t="s">
        <v>137</v>
      </c>
    </row>
    <row r="821" spans="2:7" ht="28" x14ac:dyDescent="0.35">
      <c r="B821" s="431" t="s">
        <v>0</v>
      </c>
      <c r="C821" s="430" t="s">
        <v>30</v>
      </c>
      <c r="D821" s="161">
        <v>332.42</v>
      </c>
      <c r="E821" s="169" t="s">
        <v>81</v>
      </c>
      <c r="F821" s="169" t="s">
        <v>103</v>
      </c>
      <c r="G821" s="169" t="s">
        <v>137</v>
      </c>
    </row>
    <row r="822" spans="2:7" ht="28" x14ac:dyDescent="0.35">
      <c r="B822" s="431" t="s">
        <v>14</v>
      </c>
      <c r="C822" s="430" t="s">
        <v>30</v>
      </c>
      <c r="D822" s="161">
        <v>1668.89</v>
      </c>
      <c r="E822" s="169" t="s">
        <v>81</v>
      </c>
      <c r="F822" s="169" t="s">
        <v>103</v>
      </c>
      <c r="G822" s="169" t="s">
        <v>137</v>
      </c>
    </row>
    <row r="823" spans="2:7" ht="28" x14ac:dyDescent="0.35">
      <c r="B823" s="432" t="s">
        <v>20</v>
      </c>
      <c r="C823" s="430" t="s">
        <v>30</v>
      </c>
      <c r="D823" s="161">
        <v>92</v>
      </c>
      <c r="E823" s="169" t="s">
        <v>81</v>
      </c>
      <c r="F823" s="169" t="s">
        <v>103</v>
      </c>
      <c r="G823" s="169" t="s">
        <v>137</v>
      </c>
    </row>
    <row r="824" spans="2:7" ht="28" x14ac:dyDescent="0.35">
      <c r="B824" s="431" t="s">
        <v>12</v>
      </c>
      <c r="C824" s="430" t="s">
        <v>30</v>
      </c>
      <c r="D824" s="161">
        <v>0</v>
      </c>
      <c r="E824" s="169" t="s">
        <v>81</v>
      </c>
      <c r="F824" s="169" t="s">
        <v>103</v>
      </c>
      <c r="G824" s="169" t="s">
        <v>137</v>
      </c>
    </row>
    <row r="825" spans="2:7" ht="28" x14ac:dyDescent="0.35">
      <c r="B825" s="431" t="s">
        <v>135</v>
      </c>
      <c r="C825" s="430" t="s">
        <v>30</v>
      </c>
      <c r="D825" s="161">
        <v>2157.67</v>
      </c>
      <c r="E825" s="169" t="s">
        <v>81</v>
      </c>
      <c r="F825" s="169" t="s">
        <v>103</v>
      </c>
      <c r="G825" s="169" t="s">
        <v>137</v>
      </c>
    </row>
    <row r="826" spans="2:7" ht="28" x14ac:dyDescent="0.35">
      <c r="B826" s="431" t="s">
        <v>151</v>
      </c>
      <c r="C826" s="430" t="s">
        <v>30</v>
      </c>
      <c r="D826" s="161">
        <v>40.159999999999997</v>
      </c>
      <c r="E826" s="169" t="s">
        <v>81</v>
      </c>
      <c r="F826" s="169" t="s">
        <v>103</v>
      </c>
      <c r="G826" s="169" t="s">
        <v>137</v>
      </c>
    </row>
    <row r="827" spans="2:7" ht="28.5" x14ac:dyDescent="0.35">
      <c r="B827" s="429" t="s">
        <v>49</v>
      </c>
      <c r="C827" s="430" t="s">
        <v>50</v>
      </c>
      <c r="D827" s="161">
        <v>5942.94</v>
      </c>
      <c r="E827" s="169" t="s">
        <v>81</v>
      </c>
      <c r="F827" s="169" t="s">
        <v>103</v>
      </c>
      <c r="G827" s="169" t="s">
        <v>137</v>
      </c>
    </row>
    <row r="828" spans="2:7" x14ac:dyDescent="0.35">
      <c r="B828" s="431" t="s">
        <v>0</v>
      </c>
      <c r="C828" s="430" t="s">
        <v>50</v>
      </c>
      <c r="D828" s="161">
        <v>450.1</v>
      </c>
      <c r="E828" s="169" t="s">
        <v>81</v>
      </c>
      <c r="F828" s="169" t="s">
        <v>103</v>
      </c>
      <c r="G828" s="169" t="s">
        <v>137</v>
      </c>
    </row>
    <row r="829" spans="2:7" x14ac:dyDescent="0.35">
      <c r="B829" s="431" t="s">
        <v>14</v>
      </c>
      <c r="C829" s="430" t="s">
        <v>50</v>
      </c>
      <c r="D829" s="161">
        <v>441.9</v>
      </c>
      <c r="E829" s="169" t="s">
        <v>81</v>
      </c>
      <c r="F829" s="169" t="s">
        <v>103</v>
      </c>
      <c r="G829" s="169" t="s">
        <v>137</v>
      </c>
    </row>
    <row r="830" spans="2:7" x14ac:dyDescent="0.35">
      <c r="B830" s="432" t="s">
        <v>20</v>
      </c>
      <c r="C830" s="430" t="s">
        <v>50</v>
      </c>
      <c r="D830" s="161">
        <v>268</v>
      </c>
      <c r="E830" s="169" t="s">
        <v>81</v>
      </c>
      <c r="F830" s="169" t="s">
        <v>103</v>
      </c>
      <c r="G830" s="169" t="s">
        <v>137</v>
      </c>
    </row>
    <row r="831" spans="2:7" ht="28.5" x14ac:dyDescent="0.35">
      <c r="B831" s="432" t="s">
        <v>25</v>
      </c>
      <c r="C831" s="430" t="s">
        <v>50</v>
      </c>
      <c r="D831" s="161">
        <v>0</v>
      </c>
      <c r="E831" s="169" t="s">
        <v>81</v>
      </c>
      <c r="F831" s="169" t="s">
        <v>103</v>
      </c>
      <c r="G831" s="169" t="s">
        <v>137</v>
      </c>
    </row>
    <row r="832" spans="2:7" x14ac:dyDescent="0.35">
      <c r="B832" s="431" t="s">
        <v>135</v>
      </c>
      <c r="C832" s="430" t="s">
        <v>50</v>
      </c>
      <c r="D832" s="161">
        <v>4579.3599999999997</v>
      </c>
      <c r="E832" s="169" t="s">
        <v>81</v>
      </c>
      <c r="F832" s="169" t="s">
        <v>103</v>
      </c>
      <c r="G832" s="169" t="s">
        <v>137</v>
      </c>
    </row>
    <row r="833" spans="2:7" x14ac:dyDescent="0.35">
      <c r="B833" s="431" t="s">
        <v>151</v>
      </c>
      <c r="C833" s="430" t="s">
        <v>50</v>
      </c>
      <c r="D833" s="161">
        <v>203.58</v>
      </c>
      <c r="E833" s="169" t="s">
        <v>81</v>
      </c>
      <c r="F833" s="169" t="s">
        <v>103</v>
      </c>
      <c r="G833" s="169" t="s">
        <v>137</v>
      </c>
    </row>
    <row r="834" spans="2:7" ht="56.5" x14ac:dyDescent="0.35">
      <c r="B834" s="16" t="s">
        <v>82</v>
      </c>
      <c r="C834" s="162"/>
      <c r="D834" s="369">
        <v>6173.05</v>
      </c>
      <c r="E834" s="169" t="s">
        <v>104</v>
      </c>
      <c r="F834" s="169" t="s">
        <v>103</v>
      </c>
      <c r="G834" s="169" t="s">
        <v>137</v>
      </c>
    </row>
    <row r="835" spans="2:7" ht="28.5" x14ac:dyDescent="0.35">
      <c r="B835" s="429" t="s">
        <v>48</v>
      </c>
      <c r="C835" s="430" t="s">
        <v>30</v>
      </c>
      <c r="D835" s="161"/>
      <c r="E835" s="169" t="s">
        <v>104</v>
      </c>
      <c r="F835" s="169" t="s">
        <v>103</v>
      </c>
      <c r="G835" s="169" t="s">
        <v>137</v>
      </c>
    </row>
    <row r="836" spans="2:7" ht="28" x14ac:dyDescent="0.35">
      <c r="B836" s="431" t="s">
        <v>0</v>
      </c>
      <c r="C836" s="430" t="s">
        <v>30</v>
      </c>
      <c r="D836" s="161">
        <v>544.63</v>
      </c>
      <c r="E836" s="169" t="s">
        <v>104</v>
      </c>
      <c r="F836" s="169" t="s">
        <v>103</v>
      </c>
      <c r="G836" s="169" t="s">
        <v>137</v>
      </c>
    </row>
    <row r="837" spans="2:7" ht="28" x14ac:dyDescent="0.35">
      <c r="B837" s="431" t="s">
        <v>14</v>
      </c>
      <c r="C837" s="430" t="s">
        <v>30</v>
      </c>
      <c r="D837" s="161">
        <v>1522.49</v>
      </c>
      <c r="E837" s="169" t="s">
        <v>104</v>
      </c>
      <c r="F837" s="169" t="s">
        <v>103</v>
      </c>
      <c r="G837" s="169" t="s">
        <v>137</v>
      </c>
    </row>
    <row r="838" spans="2:7" ht="28" x14ac:dyDescent="0.35">
      <c r="B838" s="432" t="s">
        <v>20</v>
      </c>
      <c r="C838" s="430" t="s">
        <v>30</v>
      </c>
      <c r="D838" s="161">
        <v>44</v>
      </c>
      <c r="E838" s="169" t="s">
        <v>104</v>
      </c>
      <c r="F838" s="169" t="s">
        <v>103</v>
      </c>
      <c r="G838" s="169" t="s">
        <v>137</v>
      </c>
    </row>
    <row r="839" spans="2:7" ht="28" x14ac:dyDescent="0.35">
      <c r="B839" s="431" t="s">
        <v>12</v>
      </c>
      <c r="C839" s="430" t="s">
        <v>30</v>
      </c>
      <c r="D839" s="161">
        <v>0</v>
      </c>
      <c r="E839" s="169" t="s">
        <v>104</v>
      </c>
      <c r="F839" s="169" t="s">
        <v>103</v>
      </c>
      <c r="G839" s="169" t="s">
        <v>137</v>
      </c>
    </row>
    <row r="840" spans="2:7" ht="28" x14ac:dyDescent="0.35">
      <c r="B840" s="431" t="s">
        <v>135</v>
      </c>
      <c r="C840" s="430" t="s">
        <v>30</v>
      </c>
      <c r="D840" s="161">
        <v>2147.4899999999998</v>
      </c>
      <c r="E840" s="169" t="s">
        <v>104</v>
      </c>
      <c r="F840" s="169" t="s">
        <v>103</v>
      </c>
      <c r="G840" s="169" t="s">
        <v>137</v>
      </c>
    </row>
    <row r="841" spans="2:7" ht="28" x14ac:dyDescent="0.35">
      <c r="B841" s="431" t="s">
        <v>151</v>
      </c>
      <c r="C841" s="430" t="s">
        <v>30</v>
      </c>
      <c r="D841" s="161">
        <v>234.14</v>
      </c>
      <c r="E841" s="169" t="s">
        <v>104</v>
      </c>
      <c r="F841" s="169" t="s">
        <v>103</v>
      </c>
      <c r="G841" s="169" t="s">
        <v>137</v>
      </c>
    </row>
    <row r="842" spans="2:7" ht="28.5" x14ac:dyDescent="0.35">
      <c r="B842" s="429" t="s">
        <v>49</v>
      </c>
      <c r="C842" s="430" t="s">
        <v>50</v>
      </c>
      <c r="D842" s="161">
        <v>6173.05</v>
      </c>
      <c r="E842" s="169" t="s">
        <v>104</v>
      </c>
      <c r="F842" s="169" t="s">
        <v>103</v>
      </c>
      <c r="G842" s="169" t="s">
        <v>137</v>
      </c>
    </row>
    <row r="843" spans="2:7" x14ac:dyDescent="0.35">
      <c r="B843" s="431" t="s">
        <v>0</v>
      </c>
      <c r="C843" s="430" t="s">
        <v>50</v>
      </c>
      <c r="D843" s="161">
        <v>727.65</v>
      </c>
      <c r="E843" s="169" t="s">
        <v>104</v>
      </c>
      <c r="F843" s="169" t="s">
        <v>103</v>
      </c>
      <c r="G843" s="169" t="s">
        <v>137</v>
      </c>
    </row>
    <row r="844" spans="2:7" x14ac:dyDescent="0.35">
      <c r="B844" s="431" t="s">
        <v>14</v>
      </c>
      <c r="C844" s="430" t="s">
        <v>50</v>
      </c>
      <c r="D844" s="161">
        <v>407.15</v>
      </c>
      <c r="E844" s="169" t="s">
        <v>104</v>
      </c>
      <c r="F844" s="169" t="s">
        <v>103</v>
      </c>
      <c r="G844" s="169" t="s">
        <v>137</v>
      </c>
    </row>
    <row r="845" spans="2:7" x14ac:dyDescent="0.35">
      <c r="B845" s="432" t="s">
        <v>20</v>
      </c>
      <c r="C845" s="430" t="s">
        <v>50</v>
      </c>
      <c r="D845" s="161">
        <v>140.84</v>
      </c>
      <c r="E845" s="169" t="s">
        <v>104</v>
      </c>
      <c r="F845" s="169" t="s">
        <v>103</v>
      </c>
      <c r="G845" s="169" t="s">
        <v>137</v>
      </c>
    </row>
    <row r="846" spans="2:7" ht="28.5" x14ac:dyDescent="0.35">
      <c r="B846" s="432" t="s">
        <v>25</v>
      </c>
      <c r="C846" s="430" t="s">
        <v>50</v>
      </c>
      <c r="D846" s="161">
        <v>0</v>
      </c>
      <c r="E846" s="169" t="s">
        <v>104</v>
      </c>
      <c r="F846" s="169" t="s">
        <v>103</v>
      </c>
      <c r="G846" s="169" t="s">
        <v>137</v>
      </c>
    </row>
    <row r="847" spans="2:7" x14ac:dyDescent="0.35">
      <c r="B847" s="431" t="s">
        <v>135</v>
      </c>
      <c r="C847" s="430" t="s">
        <v>50</v>
      </c>
      <c r="D847" s="161">
        <v>4537.1000000000004</v>
      </c>
      <c r="E847" s="169" t="s">
        <v>104</v>
      </c>
      <c r="F847" s="169" t="s">
        <v>103</v>
      </c>
      <c r="G847" s="169" t="s">
        <v>137</v>
      </c>
    </row>
    <row r="848" spans="2:7" x14ac:dyDescent="0.35">
      <c r="B848" s="431" t="s">
        <v>151</v>
      </c>
      <c r="C848" s="430" t="s">
        <v>50</v>
      </c>
      <c r="D848" s="161">
        <v>360.31</v>
      </c>
      <c r="E848" s="169" t="s">
        <v>104</v>
      </c>
      <c r="F848" s="169" t="s">
        <v>103</v>
      </c>
      <c r="G848" s="169" t="s">
        <v>137</v>
      </c>
    </row>
    <row r="849" spans="2:7" ht="28.5" x14ac:dyDescent="0.35">
      <c r="B849" s="170" t="s">
        <v>83</v>
      </c>
      <c r="C849" s="171"/>
      <c r="D849" s="369">
        <v>213754.43606259709</v>
      </c>
      <c r="E849" s="169" t="s">
        <v>79</v>
      </c>
      <c r="F849" s="169" t="s">
        <v>103</v>
      </c>
      <c r="G849" s="169" t="s">
        <v>137</v>
      </c>
    </row>
    <row r="850" spans="2:7" ht="56.5" x14ac:dyDescent="0.35">
      <c r="B850" s="156" t="s">
        <v>152</v>
      </c>
      <c r="C850" s="72" t="s">
        <v>33</v>
      </c>
      <c r="D850" s="372">
        <v>1359763.1091371842</v>
      </c>
      <c r="E850" s="169" t="s">
        <v>79</v>
      </c>
      <c r="F850" s="169" t="s">
        <v>103</v>
      </c>
      <c r="G850" s="169" t="s">
        <v>137</v>
      </c>
    </row>
    <row r="851" spans="2:7" x14ac:dyDescent="0.35">
      <c r="B851" s="156" t="s">
        <v>153</v>
      </c>
      <c r="C851" s="72" t="s">
        <v>8</v>
      </c>
      <c r="D851" s="372">
        <v>1741233.139</v>
      </c>
      <c r="E851" s="169" t="s">
        <v>79</v>
      </c>
      <c r="F851" s="169" t="s">
        <v>103</v>
      </c>
      <c r="G851" s="169" t="s">
        <v>137</v>
      </c>
    </row>
    <row r="852" spans="2:7" ht="56.5" x14ac:dyDescent="0.35">
      <c r="B852" s="156" t="s">
        <v>154</v>
      </c>
      <c r="C852" s="72" t="s">
        <v>33</v>
      </c>
      <c r="D852" s="372">
        <v>1837090.5143720754</v>
      </c>
      <c r="E852" s="169" t="s">
        <v>79</v>
      </c>
      <c r="F852" s="169" t="s">
        <v>103</v>
      </c>
      <c r="G852" s="169" t="s">
        <v>137</v>
      </c>
    </row>
    <row r="853" spans="2:7" x14ac:dyDescent="0.35">
      <c r="B853" s="156" t="s">
        <v>155</v>
      </c>
      <c r="C853" s="72" t="s">
        <v>8</v>
      </c>
      <c r="D853" s="372">
        <v>2032899.406</v>
      </c>
      <c r="E853" s="169" t="s">
        <v>79</v>
      </c>
      <c r="F853" s="169" t="s">
        <v>103</v>
      </c>
      <c r="G853" s="169" t="s">
        <v>137</v>
      </c>
    </row>
    <row r="854" spans="2:7" ht="28.5" x14ac:dyDescent="0.35">
      <c r="B854" s="170" t="s">
        <v>83</v>
      </c>
      <c r="C854" s="171"/>
      <c r="D854" s="369">
        <v>211115.03565510677</v>
      </c>
      <c r="E854" s="169" t="s">
        <v>81</v>
      </c>
      <c r="F854" s="169" t="s">
        <v>103</v>
      </c>
      <c r="G854" s="169" t="s">
        <v>137</v>
      </c>
    </row>
    <row r="855" spans="2:7" ht="56.5" x14ac:dyDescent="0.35">
      <c r="B855" s="156" t="s">
        <v>152</v>
      </c>
      <c r="C855" s="72" t="s">
        <v>33</v>
      </c>
      <c r="D855" s="372">
        <v>598423.12102250697</v>
      </c>
      <c r="E855" s="169" t="s">
        <v>81</v>
      </c>
      <c r="F855" s="169" t="s">
        <v>103</v>
      </c>
      <c r="G855" s="169" t="s">
        <v>137</v>
      </c>
    </row>
    <row r="856" spans="2:7" x14ac:dyDescent="0.35">
      <c r="B856" s="156" t="s">
        <v>153</v>
      </c>
      <c r="C856" s="72" t="s">
        <v>8</v>
      </c>
      <c r="D856" s="372">
        <v>340630.78499999997</v>
      </c>
      <c r="E856" s="169" t="s">
        <v>81</v>
      </c>
      <c r="F856" s="169" t="s">
        <v>103</v>
      </c>
      <c r="G856" s="169" t="s">
        <v>137</v>
      </c>
    </row>
    <row r="857" spans="2:7" ht="56.5" x14ac:dyDescent="0.35">
      <c r="B857" s="156" t="s">
        <v>154</v>
      </c>
      <c r="C857" s="72" t="s">
        <v>33</v>
      </c>
      <c r="D857" s="372">
        <v>956810.39</v>
      </c>
      <c r="E857" s="169" t="s">
        <v>81</v>
      </c>
      <c r="F857" s="169" t="s">
        <v>103</v>
      </c>
      <c r="G857" s="169" t="s">
        <v>137</v>
      </c>
    </row>
    <row r="858" spans="2:7" x14ac:dyDescent="0.35">
      <c r="B858" s="156" t="s">
        <v>155</v>
      </c>
      <c r="C858" s="72" t="s">
        <v>8</v>
      </c>
      <c r="D858" s="372">
        <v>402598.78</v>
      </c>
      <c r="E858" s="169" t="s">
        <v>81</v>
      </c>
      <c r="F858" s="169" t="s">
        <v>103</v>
      </c>
      <c r="G858" s="169" t="s">
        <v>137</v>
      </c>
    </row>
    <row r="859" spans="2:7" ht="28.5" x14ac:dyDescent="0.35">
      <c r="B859" s="170" t="s">
        <v>83</v>
      </c>
      <c r="C859" s="171"/>
      <c r="D859" s="369">
        <v>171209.41271481715</v>
      </c>
      <c r="E859" s="169" t="s">
        <v>104</v>
      </c>
      <c r="F859" s="169" t="s">
        <v>103</v>
      </c>
      <c r="G859" s="169" t="s">
        <v>137</v>
      </c>
    </row>
    <row r="860" spans="2:7" ht="56.5" x14ac:dyDescent="0.35">
      <c r="B860" s="156" t="s">
        <v>152</v>
      </c>
      <c r="C860" s="72" t="s">
        <v>33</v>
      </c>
      <c r="D860" s="372">
        <v>858590.04381587112</v>
      </c>
      <c r="E860" s="169" t="s">
        <v>104</v>
      </c>
      <c r="F860" s="169" t="s">
        <v>103</v>
      </c>
      <c r="G860" s="169" t="s">
        <v>137</v>
      </c>
    </row>
    <row r="861" spans="2:7" x14ac:dyDescent="0.35">
      <c r="B861" s="156" t="s">
        <v>153</v>
      </c>
      <c r="C861" s="72" t="s">
        <v>8</v>
      </c>
      <c r="D861" s="372">
        <v>817939.91200000001</v>
      </c>
      <c r="E861" s="169" t="s">
        <v>104</v>
      </c>
      <c r="F861" s="169" t="s">
        <v>103</v>
      </c>
      <c r="G861" s="169" t="s">
        <v>137</v>
      </c>
    </row>
    <row r="862" spans="2:7" ht="56.5" x14ac:dyDescent="0.35">
      <c r="B862" s="156" t="s">
        <v>154</v>
      </c>
      <c r="C862" s="72" t="s">
        <v>33</v>
      </c>
      <c r="D862" s="372">
        <v>1085069.21</v>
      </c>
      <c r="E862" s="169" t="s">
        <v>104</v>
      </c>
      <c r="F862" s="169" t="s">
        <v>103</v>
      </c>
      <c r="G862" s="169" t="s">
        <v>137</v>
      </c>
    </row>
    <row r="863" spans="2:7" x14ac:dyDescent="0.35">
      <c r="B863" s="156" t="s">
        <v>155</v>
      </c>
      <c r="C863" s="72" t="s">
        <v>8</v>
      </c>
      <c r="D863" s="372">
        <v>861839.07799999998</v>
      </c>
      <c r="E863" s="169" t="s">
        <v>104</v>
      </c>
      <c r="F863" s="169" t="s">
        <v>103</v>
      </c>
      <c r="G863" s="169" t="s">
        <v>137</v>
      </c>
    </row>
    <row r="864" spans="2:7" ht="42" x14ac:dyDescent="0.35">
      <c r="B864" s="158" t="s">
        <v>78</v>
      </c>
      <c r="C864" s="159"/>
      <c r="D864" s="163">
        <v>-1110559.8528599998</v>
      </c>
      <c r="E864" s="169" t="s">
        <v>79</v>
      </c>
      <c r="F864" s="154" t="s">
        <v>103</v>
      </c>
      <c r="G864" s="154" t="s">
        <v>138</v>
      </c>
    </row>
    <row r="865" spans="2:7" x14ac:dyDescent="0.35">
      <c r="B865" s="2" t="s">
        <v>13</v>
      </c>
      <c r="C865" s="152" t="s">
        <v>6</v>
      </c>
      <c r="D865" s="161">
        <v>402</v>
      </c>
      <c r="E865" s="169" t="s">
        <v>79</v>
      </c>
      <c r="F865" s="154" t="s">
        <v>103</v>
      </c>
      <c r="G865" s="154" t="s">
        <v>138</v>
      </c>
    </row>
    <row r="866" spans="2:7" x14ac:dyDescent="0.35">
      <c r="B866" s="4" t="s">
        <v>38</v>
      </c>
      <c r="C866" s="152" t="s">
        <v>6</v>
      </c>
      <c r="D866" s="161">
        <v>103347</v>
      </c>
      <c r="E866" s="169" t="s">
        <v>79</v>
      </c>
      <c r="F866" s="154" t="s">
        <v>103</v>
      </c>
      <c r="G866" s="154" t="s">
        <v>138</v>
      </c>
    </row>
    <row r="867" spans="2:7" x14ac:dyDescent="0.35">
      <c r="B867" s="4" t="s">
        <v>39</v>
      </c>
      <c r="C867" s="152" t="s">
        <v>6</v>
      </c>
      <c r="D867" s="161">
        <v>84549</v>
      </c>
      <c r="E867" s="169" t="s">
        <v>79</v>
      </c>
      <c r="F867" s="154" t="s">
        <v>103</v>
      </c>
      <c r="G867" s="154" t="s">
        <v>138</v>
      </c>
    </row>
    <row r="868" spans="2:7" x14ac:dyDescent="0.35">
      <c r="B868" s="5" t="s">
        <v>40</v>
      </c>
      <c r="C868" s="152" t="s">
        <v>6</v>
      </c>
      <c r="D868" s="161">
        <v>60</v>
      </c>
      <c r="E868" s="169" t="s">
        <v>79</v>
      </c>
      <c r="F868" s="154" t="s">
        <v>103</v>
      </c>
      <c r="G868" s="154" t="s">
        <v>138</v>
      </c>
    </row>
    <row r="869" spans="2:7" x14ac:dyDescent="0.35">
      <c r="B869" s="5" t="s">
        <v>41</v>
      </c>
      <c r="C869" s="152" t="s">
        <v>6</v>
      </c>
      <c r="D869" s="161">
        <v>18858</v>
      </c>
      <c r="E869" s="169" t="s">
        <v>79</v>
      </c>
      <c r="F869" s="154" t="s">
        <v>103</v>
      </c>
      <c r="G869" s="154" t="s">
        <v>138</v>
      </c>
    </row>
    <row r="870" spans="2:7" x14ac:dyDescent="0.35">
      <c r="B870" s="4" t="s">
        <v>42</v>
      </c>
      <c r="C870" s="155" t="s">
        <v>8</v>
      </c>
      <c r="D870" s="161">
        <v>1809000</v>
      </c>
      <c r="E870" s="169" t="s">
        <v>79</v>
      </c>
      <c r="F870" s="154" t="s">
        <v>103</v>
      </c>
      <c r="G870" s="154" t="s">
        <v>138</v>
      </c>
    </row>
    <row r="871" spans="2:7" x14ac:dyDescent="0.35">
      <c r="B871" s="4" t="s">
        <v>43</v>
      </c>
      <c r="C871" s="155" t="s">
        <v>8</v>
      </c>
      <c r="D871" s="161">
        <v>1489873.6055000001</v>
      </c>
      <c r="E871" s="169" t="s">
        <v>79</v>
      </c>
      <c r="F871" s="154" t="s">
        <v>103</v>
      </c>
      <c r="G871" s="154" t="s">
        <v>138</v>
      </c>
    </row>
    <row r="872" spans="2:7" x14ac:dyDescent="0.35">
      <c r="B872" s="6" t="s">
        <v>44</v>
      </c>
      <c r="C872" s="155" t="s">
        <v>8</v>
      </c>
      <c r="D872" s="161">
        <v>1379.6054999999999</v>
      </c>
      <c r="E872" s="169" t="s">
        <v>79</v>
      </c>
      <c r="F872" s="154" t="s">
        <v>103</v>
      </c>
      <c r="G872" s="154" t="s">
        <v>138</v>
      </c>
    </row>
    <row r="873" spans="2:7" x14ac:dyDescent="0.35">
      <c r="B873" s="6" t="s">
        <v>45</v>
      </c>
      <c r="C873" s="155" t="s">
        <v>8</v>
      </c>
      <c r="D873" s="161">
        <v>320506</v>
      </c>
      <c r="E873" s="169" t="s">
        <v>79</v>
      </c>
      <c r="F873" s="154" t="s">
        <v>103</v>
      </c>
      <c r="G873" s="154" t="s">
        <v>138</v>
      </c>
    </row>
    <row r="874" spans="2:7" x14ac:dyDescent="0.35">
      <c r="B874" s="4" t="s">
        <v>46</v>
      </c>
      <c r="C874" s="3" t="s">
        <v>9</v>
      </c>
      <c r="D874" s="161">
        <v>3.48</v>
      </c>
      <c r="E874" s="169" t="s">
        <v>79</v>
      </c>
      <c r="F874" s="154" t="s">
        <v>103</v>
      </c>
      <c r="G874" s="154" t="s">
        <v>138</v>
      </c>
    </row>
    <row r="875" spans="2:7" ht="42" x14ac:dyDescent="0.35">
      <c r="B875" s="158" t="s">
        <v>78</v>
      </c>
      <c r="C875" s="159"/>
      <c r="D875" s="163">
        <v>-917341.84489000007</v>
      </c>
      <c r="E875" s="169" t="s">
        <v>81</v>
      </c>
      <c r="F875" s="154" t="s">
        <v>103</v>
      </c>
      <c r="G875" s="154" t="s">
        <v>138</v>
      </c>
    </row>
    <row r="876" spans="2:7" x14ac:dyDescent="0.35">
      <c r="B876" s="2" t="s">
        <v>13</v>
      </c>
      <c r="C876" s="152" t="s">
        <v>6</v>
      </c>
      <c r="D876" s="161">
        <v>157</v>
      </c>
      <c r="E876" s="169" t="s">
        <v>81</v>
      </c>
      <c r="F876" s="154" t="s">
        <v>103</v>
      </c>
      <c r="G876" s="154" t="s">
        <v>138</v>
      </c>
    </row>
    <row r="877" spans="2:7" x14ac:dyDescent="0.35">
      <c r="B877" s="4" t="s">
        <v>38</v>
      </c>
      <c r="C877" s="152" t="s">
        <v>6</v>
      </c>
      <c r="D877" s="161">
        <v>25602</v>
      </c>
      <c r="E877" s="169" t="s">
        <v>81</v>
      </c>
      <c r="F877" s="154" t="s">
        <v>103</v>
      </c>
      <c r="G877" s="154" t="s">
        <v>138</v>
      </c>
    </row>
    <row r="878" spans="2:7" x14ac:dyDescent="0.35">
      <c r="B878" s="4" t="s">
        <v>39</v>
      </c>
      <c r="C878" s="152" t="s">
        <v>6</v>
      </c>
      <c r="D878" s="161">
        <v>20201</v>
      </c>
      <c r="E878" s="169" t="s">
        <v>81</v>
      </c>
      <c r="F878" s="154" t="s">
        <v>103</v>
      </c>
      <c r="G878" s="154" t="s">
        <v>138</v>
      </c>
    </row>
    <row r="879" spans="2:7" x14ac:dyDescent="0.35">
      <c r="B879" s="5" t="s">
        <v>40</v>
      </c>
      <c r="C879" s="152" t="s">
        <v>6</v>
      </c>
      <c r="D879" s="161">
        <v>1</v>
      </c>
      <c r="E879" s="169" t="s">
        <v>81</v>
      </c>
      <c r="F879" s="154" t="s">
        <v>103</v>
      </c>
      <c r="G879" s="154" t="s">
        <v>138</v>
      </c>
    </row>
    <row r="880" spans="2:7" x14ac:dyDescent="0.35">
      <c r="B880" s="5" t="s">
        <v>41</v>
      </c>
      <c r="C880" s="152" t="s">
        <v>6</v>
      </c>
      <c r="D880" s="161">
        <v>5402</v>
      </c>
      <c r="E880" s="169" t="s">
        <v>81</v>
      </c>
      <c r="F880" s="154" t="s">
        <v>103</v>
      </c>
      <c r="G880" s="154" t="s">
        <v>138</v>
      </c>
    </row>
    <row r="881" spans="2:7" x14ac:dyDescent="0.35">
      <c r="B881" s="4" t="s">
        <v>42</v>
      </c>
      <c r="C881" s="155" t="s">
        <v>8</v>
      </c>
      <c r="D881" s="161">
        <v>350000</v>
      </c>
      <c r="E881" s="169" t="s">
        <v>81</v>
      </c>
      <c r="F881" s="154" t="s">
        <v>103</v>
      </c>
      <c r="G881" s="154" t="s">
        <v>138</v>
      </c>
    </row>
    <row r="882" spans="2:7" x14ac:dyDescent="0.35">
      <c r="B882" s="4" t="s">
        <v>43</v>
      </c>
      <c r="C882" s="155" t="s">
        <v>8</v>
      </c>
      <c r="D882" s="161">
        <v>275841.40299999999</v>
      </c>
      <c r="E882" s="169" t="s">
        <v>81</v>
      </c>
      <c r="F882" s="154" t="s">
        <v>103</v>
      </c>
      <c r="G882" s="154" t="s">
        <v>138</v>
      </c>
    </row>
    <row r="883" spans="2:7" x14ac:dyDescent="0.35">
      <c r="B883" s="6" t="s">
        <v>44</v>
      </c>
      <c r="C883" s="155" t="s">
        <v>8</v>
      </c>
      <c r="D883" s="161">
        <v>8.4030000000000005</v>
      </c>
      <c r="E883" s="169" t="s">
        <v>81</v>
      </c>
      <c r="F883" s="154" t="s">
        <v>103</v>
      </c>
      <c r="G883" s="154" t="s">
        <v>138</v>
      </c>
    </row>
    <row r="884" spans="2:7" x14ac:dyDescent="0.35">
      <c r="B884" s="6" t="s">
        <v>45</v>
      </c>
      <c r="C884" s="155" t="s">
        <v>8</v>
      </c>
      <c r="D884" s="161">
        <v>74167</v>
      </c>
      <c r="E884" s="169" t="s">
        <v>81</v>
      </c>
      <c r="F884" s="154" t="s">
        <v>103</v>
      </c>
      <c r="G884" s="154" t="s">
        <v>138</v>
      </c>
    </row>
    <row r="885" spans="2:7" x14ac:dyDescent="0.35">
      <c r="B885" s="4" t="s">
        <v>46</v>
      </c>
      <c r="C885" s="3" t="s">
        <v>9</v>
      </c>
      <c r="D885" s="161">
        <v>12.37</v>
      </c>
      <c r="E885" s="169" t="s">
        <v>81</v>
      </c>
      <c r="F885" s="154" t="s">
        <v>103</v>
      </c>
      <c r="G885" s="154" t="s">
        <v>138</v>
      </c>
    </row>
    <row r="886" spans="2:7" ht="42" x14ac:dyDescent="0.35">
      <c r="B886" s="158" t="s">
        <v>78</v>
      </c>
      <c r="C886" s="159"/>
      <c r="D886" s="163">
        <v>-1020972.74106</v>
      </c>
      <c r="E886" s="169" t="s">
        <v>104</v>
      </c>
      <c r="F886" s="154" t="s">
        <v>103</v>
      </c>
      <c r="G886" s="154" t="s">
        <v>138</v>
      </c>
    </row>
    <row r="887" spans="2:7" x14ac:dyDescent="0.35">
      <c r="B887" s="2" t="s">
        <v>13</v>
      </c>
      <c r="C887" s="152" t="s">
        <v>6</v>
      </c>
      <c r="D887" s="161">
        <v>278</v>
      </c>
      <c r="E887" s="169" t="s">
        <v>104</v>
      </c>
      <c r="F887" s="154" t="s">
        <v>103</v>
      </c>
      <c r="G887" s="154" t="s">
        <v>138</v>
      </c>
    </row>
    <row r="888" spans="2:7" x14ac:dyDescent="0.35">
      <c r="B888" s="4" t="s">
        <v>38</v>
      </c>
      <c r="C888" s="152" t="s">
        <v>6</v>
      </c>
      <c r="D888" s="161">
        <v>77928</v>
      </c>
      <c r="E888" s="169" t="s">
        <v>104</v>
      </c>
      <c r="F888" s="154" t="s">
        <v>103</v>
      </c>
      <c r="G888" s="154" t="s">
        <v>138</v>
      </c>
    </row>
    <row r="889" spans="2:7" x14ac:dyDescent="0.35">
      <c r="B889" s="4" t="s">
        <v>39</v>
      </c>
      <c r="C889" s="152" t="s">
        <v>6</v>
      </c>
      <c r="D889" s="161">
        <v>59912</v>
      </c>
      <c r="E889" s="169" t="s">
        <v>104</v>
      </c>
      <c r="F889" s="154" t="s">
        <v>103</v>
      </c>
      <c r="G889" s="154" t="s">
        <v>138</v>
      </c>
    </row>
    <row r="890" spans="2:7" x14ac:dyDescent="0.35">
      <c r="B890" s="5" t="s">
        <v>40</v>
      </c>
      <c r="C890" s="152" t="s">
        <v>6</v>
      </c>
      <c r="D890" s="161">
        <v>3</v>
      </c>
      <c r="E890" s="169" t="s">
        <v>104</v>
      </c>
      <c r="F890" s="154" t="s">
        <v>103</v>
      </c>
      <c r="G890" s="154" t="s">
        <v>138</v>
      </c>
    </row>
    <row r="891" spans="2:7" x14ac:dyDescent="0.35">
      <c r="B891" s="5" t="s">
        <v>41</v>
      </c>
      <c r="C891" s="152" t="s">
        <v>6</v>
      </c>
      <c r="D891" s="161">
        <v>18019</v>
      </c>
      <c r="E891" s="169" t="s">
        <v>104</v>
      </c>
      <c r="F891" s="154" t="s">
        <v>103</v>
      </c>
      <c r="G891" s="154" t="s">
        <v>138</v>
      </c>
    </row>
    <row r="892" spans="2:7" x14ac:dyDescent="0.35">
      <c r="B892" s="4" t="s">
        <v>42</v>
      </c>
      <c r="C892" s="155" t="s">
        <v>8</v>
      </c>
      <c r="D892" s="161">
        <v>869000</v>
      </c>
      <c r="E892" s="169" t="s">
        <v>104</v>
      </c>
      <c r="F892" s="154" t="s">
        <v>103</v>
      </c>
      <c r="G892" s="154" t="s">
        <v>138</v>
      </c>
    </row>
    <row r="893" spans="2:7" x14ac:dyDescent="0.35">
      <c r="B893" s="4" t="s">
        <v>43</v>
      </c>
      <c r="C893" s="155" t="s">
        <v>8</v>
      </c>
      <c r="D893" s="161">
        <v>670367.17099999997</v>
      </c>
      <c r="E893" s="169" t="s">
        <v>104</v>
      </c>
      <c r="F893" s="154" t="s">
        <v>103</v>
      </c>
      <c r="G893" s="154" t="s">
        <v>138</v>
      </c>
    </row>
    <row r="894" spans="2:7" x14ac:dyDescent="0.35">
      <c r="B894" s="6" t="s">
        <v>44</v>
      </c>
      <c r="C894" s="155" t="s">
        <v>8</v>
      </c>
      <c r="D894" s="161">
        <v>30.170999999999999</v>
      </c>
      <c r="E894" s="169" t="s">
        <v>104</v>
      </c>
      <c r="F894" s="154" t="s">
        <v>103</v>
      </c>
      <c r="G894" s="154" t="s">
        <v>138</v>
      </c>
    </row>
    <row r="895" spans="2:7" x14ac:dyDescent="0.35">
      <c r="B895" s="6" t="s">
        <v>45</v>
      </c>
      <c r="C895" s="155" t="s">
        <v>8</v>
      </c>
      <c r="D895" s="161">
        <v>198663</v>
      </c>
      <c r="E895" s="169" t="s">
        <v>104</v>
      </c>
      <c r="F895" s="154" t="s">
        <v>103</v>
      </c>
      <c r="G895" s="154" t="s">
        <v>138</v>
      </c>
    </row>
    <row r="896" spans="2:7" x14ac:dyDescent="0.35">
      <c r="B896" s="4" t="s">
        <v>46</v>
      </c>
      <c r="C896" s="3" t="s">
        <v>9</v>
      </c>
      <c r="D896" s="161">
        <v>5.14</v>
      </c>
      <c r="E896" s="169" t="s">
        <v>104</v>
      </c>
      <c r="F896" s="154" t="s">
        <v>103</v>
      </c>
      <c r="G896" s="154" t="s">
        <v>138</v>
      </c>
    </row>
    <row r="897" spans="2:7" ht="42" x14ac:dyDescent="0.35">
      <c r="B897" s="158" t="s">
        <v>78</v>
      </c>
      <c r="C897" s="159"/>
      <c r="D897" s="369">
        <v>0</v>
      </c>
      <c r="E897" s="169" t="s">
        <v>80</v>
      </c>
      <c r="F897" s="169" t="s">
        <v>103</v>
      </c>
      <c r="G897" s="169" t="s">
        <v>138</v>
      </c>
    </row>
    <row r="898" spans="2:7" x14ac:dyDescent="0.35">
      <c r="B898" s="2" t="s">
        <v>13</v>
      </c>
      <c r="C898" s="152" t="s">
        <v>6</v>
      </c>
      <c r="D898" s="372">
        <v>117</v>
      </c>
      <c r="E898" s="169" t="s">
        <v>80</v>
      </c>
      <c r="F898" s="169" t="s">
        <v>103</v>
      </c>
      <c r="G898" s="169" t="s">
        <v>138</v>
      </c>
    </row>
    <row r="899" spans="2:7" x14ac:dyDescent="0.35">
      <c r="B899" s="4" t="s">
        <v>38</v>
      </c>
      <c r="C899" s="152" t="s">
        <v>6</v>
      </c>
      <c r="D899" s="372">
        <v>22535</v>
      </c>
      <c r="E899" s="169" t="s">
        <v>80</v>
      </c>
      <c r="F899" s="169" t="s">
        <v>103</v>
      </c>
      <c r="G899" s="169" t="s">
        <v>138</v>
      </c>
    </row>
    <row r="900" spans="2:7" x14ac:dyDescent="0.35">
      <c r="B900" s="4" t="s">
        <v>39</v>
      </c>
      <c r="C900" s="152" t="s">
        <v>6</v>
      </c>
      <c r="D900" s="372">
        <v>22535</v>
      </c>
      <c r="E900" s="169" t="s">
        <v>80</v>
      </c>
      <c r="F900" s="169" t="s">
        <v>103</v>
      </c>
      <c r="G900" s="169" t="s">
        <v>138</v>
      </c>
    </row>
    <row r="901" spans="2:7" x14ac:dyDescent="0.35">
      <c r="B901" s="5" t="s">
        <v>40</v>
      </c>
      <c r="C901" s="152" t="s">
        <v>6</v>
      </c>
      <c r="D901" s="372"/>
      <c r="E901" s="169" t="s">
        <v>80</v>
      </c>
      <c r="F901" s="169" t="s">
        <v>103</v>
      </c>
      <c r="G901" s="169" t="s">
        <v>138</v>
      </c>
    </row>
    <row r="902" spans="2:7" x14ac:dyDescent="0.35">
      <c r="B902" s="5" t="s">
        <v>41</v>
      </c>
      <c r="C902" s="152" t="s">
        <v>6</v>
      </c>
      <c r="D902" s="372"/>
      <c r="E902" s="169" t="s">
        <v>80</v>
      </c>
      <c r="F902" s="169" t="s">
        <v>103</v>
      </c>
      <c r="G902" s="169" t="s">
        <v>138</v>
      </c>
    </row>
    <row r="903" spans="2:7" x14ac:dyDescent="0.35">
      <c r="B903" s="4" t="s">
        <v>42</v>
      </c>
      <c r="C903" s="155" t="s">
        <v>8</v>
      </c>
      <c r="D903" s="372">
        <v>352520.78204565431</v>
      </c>
      <c r="E903" s="169" t="s">
        <v>80</v>
      </c>
      <c r="F903" s="169" t="s">
        <v>103</v>
      </c>
      <c r="G903" s="169" t="s">
        <v>138</v>
      </c>
    </row>
    <row r="904" spans="2:7" x14ac:dyDescent="0.35">
      <c r="B904" s="4" t="s">
        <v>43</v>
      </c>
      <c r="C904" s="155" t="s">
        <v>8</v>
      </c>
      <c r="D904" s="372">
        <v>352520.78204565431</v>
      </c>
      <c r="E904" s="169" t="s">
        <v>80</v>
      </c>
      <c r="F904" s="169" t="s">
        <v>103</v>
      </c>
      <c r="G904" s="169" t="s">
        <v>138</v>
      </c>
    </row>
    <row r="905" spans="2:7" x14ac:dyDescent="0.35">
      <c r="B905" s="6" t="s">
        <v>44</v>
      </c>
      <c r="C905" s="155" t="s">
        <v>8</v>
      </c>
      <c r="D905" s="372"/>
      <c r="E905" s="169" t="s">
        <v>80</v>
      </c>
      <c r="F905" s="169" t="s">
        <v>103</v>
      </c>
      <c r="G905" s="169" t="s">
        <v>138</v>
      </c>
    </row>
    <row r="906" spans="2:7" x14ac:dyDescent="0.35">
      <c r="B906" s="6" t="s">
        <v>45</v>
      </c>
      <c r="C906" s="155" t="s">
        <v>8</v>
      </c>
      <c r="D906" s="372"/>
      <c r="E906" s="169" t="s">
        <v>80</v>
      </c>
      <c r="F906" s="169" t="s">
        <v>103</v>
      </c>
      <c r="G906" s="169" t="s">
        <v>138</v>
      </c>
    </row>
    <row r="907" spans="2:7" x14ac:dyDescent="0.35">
      <c r="B907" s="4" t="s">
        <v>46</v>
      </c>
      <c r="C907" s="3" t="s">
        <v>9</v>
      </c>
      <c r="D907" s="372">
        <v>1.1235105093956044</v>
      </c>
      <c r="E907" s="169" t="s">
        <v>80</v>
      </c>
      <c r="F907" s="169" t="s">
        <v>103</v>
      </c>
      <c r="G907" s="169" t="s">
        <v>138</v>
      </c>
    </row>
    <row r="908" spans="2:7" ht="56.5" x14ac:dyDescent="0.35">
      <c r="B908" s="16" t="s">
        <v>82</v>
      </c>
      <c r="C908" s="162"/>
      <c r="D908" s="369">
        <v>5341.09</v>
      </c>
      <c r="E908" s="169" t="s">
        <v>79</v>
      </c>
      <c r="F908" s="169" t="s">
        <v>103</v>
      </c>
      <c r="G908" s="169" t="s">
        <v>138</v>
      </c>
    </row>
    <row r="909" spans="2:7" ht="28.5" x14ac:dyDescent="0.35">
      <c r="B909" s="429" t="s">
        <v>48</v>
      </c>
      <c r="C909" s="430" t="s">
        <v>30</v>
      </c>
      <c r="D909" s="161"/>
      <c r="E909" s="169" t="s">
        <v>79</v>
      </c>
      <c r="F909" s="169" t="s">
        <v>103</v>
      </c>
      <c r="G909" s="169" t="s">
        <v>138</v>
      </c>
    </row>
    <row r="910" spans="2:7" ht="28" x14ac:dyDescent="0.35">
      <c r="B910" s="431" t="s">
        <v>0</v>
      </c>
      <c r="C910" s="430" t="s">
        <v>30</v>
      </c>
      <c r="D910" s="161">
        <v>1217.95</v>
      </c>
      <c r="E910" s="169" t="s">
        <v>79</v>
      </c>
      <c r="F910" s="169" t="s">
        <v>103</v>
      </c>
      <c r="G910" s="169" t="s">
        <v>138</v>
      </c>
    </row>
    <row r="911" spans="2:7" ht="28" x14ac:dyDescent="0.35">
      <c r="B911" s="431" t="s">
        <v>14</v>
      </c>
      <c r="C911" s="430" t="s">
        <v>30</v>
      </c>
      <c r="D911" s="161">
        <v>385.9</v>
      </c>
      <c r="E911" s="169" t="s">
        <v>79</v>
      </c>
      <c r="F911" s="169" t="s">
        <v>103</v>
      </c>
      <c r="G911" s="169" t="s">
        <v>138</v>
      </c>
    </row>
    <row r="912" spans="2:7" ht="28" x14ac:dyDescent="0.35">
      <c r="B912" s="432" t="s">
        <v>20</v>
      </c>
      <c r="C912" s="430" t="s">
        <v>30</v>
      </c>
      <c r="D912" s="161">
        <v>11</v>
      </c>
      <c r="E912" s="169" t="s">
        <v>79</v>
      </c>
      <c r="F912" s="169" t="s">
        <v>103</v>
      </c>
      <c r="G912" s="169" t="s">
        <v>138</v>
      </c>
    </row>
    <row r="913" spans="2:7" ht="28" x14ac:dyDescent="0.35">
      <c r="B913" s="431" t="s">
        <v>12</v>
      </c>
      <c r="C913" s="430" t="s">
        <v>30</v>
      </c>
      <c r="D913" s="161">
        <v>0</v>
      </c>
      <c r="E913" s="169" t="s">
        <v>79</v>
      </c>
      <c r="F913" s="169" t="s">
        <v>103</v>
      </c>
      <c r="G913" s="169" t="s">
        <v>138</v>
      </c>
    </row>
    <row r="914" spans="2:7" ht="28" x14ac:dyDescent="0.35">
      <c r="B914" s="432" t="s">
        <v>26</v>
      </c>
      <c r="C914" s="430" t="s">
        <v>30</v>
      </c>
      <c r="D914" s="161">
        <v>0</v>
      </c>
      <c r="E914" s="169" t="s">
        <v>79</v>
      </c>
      <c r="F914" s="169" t="s">
        <v>103</v>
      </c>
      <c r="G914" s="169" t="s">
        <v>138</v>
      </c>
    </row>
    <row r="915" spans="2:7" ht="28" x14ac:dyDescent="0.35">
      <c r="B915" s="432" t="s">
        <v>135</v>
      </c>
      <c r="C915" s="430" t="s">
        <v>30</v>
      </c>
      <c r="D915" s="161">
        <v>647.25</v>
      </c>
      <c r="E915" s="169" t="s">
        <v>79</v>
      </c>
      <c r="F915" s="169" t="s">
        <v>103</v>
      </c>
      <c r="G915" s="169" t="s">
        <v>138</v>
      </c>
    </row>
    <row r="916" spans="2:7" ht="28" x14ac:dyDescent="0.35">
      <c r="B916" s="431" t="s">
        <v>15</v>
      </c>
      <c r="C916" s="430" t="s">
        <v>30</v>
      </c>
      <c r="D916" s="161">
        <v>25.95</v>
      </c>
      <c r="E916" s="169" t="s">
        <v>79</v>
      </c>
      <c r="F916" s="169" t="s">
        <v>103</v>
      </c>
      <c r="G916" s="169" t="s">
        <v>138</v>
      </c>
    </row>
    <row r="917" spans="2:7" ht="28.5" x14ac:dyDescent="0.35">
      <c r="B917" s="429" t="s">
        <v>49</v>
      </c>
      <c r="C917" s="430" t="s">
        <v>50</v>
      </c>
      <c r="D917" s="161">
        <v>5341.09</v>
      </c>
      <c r="E917" s="169" t="s">
        <v>79</v>
      </c>
      <c r="F917" s="169" t="s">
        <v>103</v>
      </c>
      <c r="G917" s="169" t="s">
        <v>138</v>
      </c>
    </row>
    <row r="918" spans="2:7" x14ac:dyDescent="0.35">
      <c r="B918" s="431" t="s">
        <v>0</v>
      </c>
      <c r="C918" s="430" t="s">
        <v>50</v>
      </c>
      <c r="D918" s="161">
        <v>1341.22</v>
      </c>
      <c r="E918" s="169" t="s">
        <v>79</v>
      </c>
      <c r="F918" s="169" t="s">
        <v>103</v>
      </c>
      <c r="G918" s="169" t="s">
        <v>138</v>
      </c>
    </row>
    <row r="919" spans="2:7" x14ac:dyDescent="0.35">
      <c r="B919" s="431" t="s">
        <v>14</v>
      </c>
      <c r="C919" s="430" t="s">
        <v>50</v>
      </c>
      <c r="D919" s="161">
        <v>120.61</v>
      </c>
      <c r="E919" s="169" t="s">
        <v>79</v>
      </c>
      <c r="F919" s="169" t="s">
        <v>103</v>
      </c>
      <c r="G919" s="169" t="s">
        <v>138</v>
      </c>
    </row>
    <row r="920" spans="2:7" x14ac:dyDescent="0.35">
      <c r="B920" s="432" t="s">
        <v>20</v>
      </c>
      <c r="C920" s="430" t="s">
        <v>50</v>
      </c>
      <c r="D920" s="161">
        <v>39.82</v>
      </c>
      <c r="E920" s="169" t="s">
        <v>79</v>
      </c>
      <c r="F920" s="169" t="s">
        <v>103</v>
      </c>
      <c r="G920" s="169" t="s">
        <v>138</v>
      </c>
    </row>
    <row r="921" spans="2:7" ht="28.5" x14ac:dyDescent="0.35">
      <c r="B921" s="432" t="s">
        <v>25</v>
      </c>
      <c r="C921" s="430" t="s">
        <v>50</v>
      </c>
      <c r="D921" s="161">
        <v>0</v>
      </c>
      <c r="E921" s="169" t="s">
        <v>79</v>
      </c>
      <c r="F921" s="169" t="s">
        <v>103</v>
      </c>
      <c r="G921" s="169" t="s">
        <v>138</v>
      </c>
    </row>
    <row r="922" spans="2:7" ht="28.5" x14ac:dyDescent="0.35">
      <c r="B922" s="432" t="s">
        <v>27</v>
      </c>
      <c r="C922" s="430" t="s">
        <v>50</v>
      </c>
      <c r="D922" s="161">
        <v>0</v>
      </c>
      <c r="E922" s="169" t="s">
        <v>79</v>
      </c>
      <c r="F922" s="169" t="s">
        <v>103</v>
      </c>
      <c r="G922" s="169" t="s">
        <v>138</v>
      </c>
    </row>
    <row r="923" spans="2:7" x14ac:dyDescent="0.35">
      <c r="B923" s="432" t="s">
        <v>135</v>
      </c>
      <c r="C923" s="430" t="s">
        <v>50</v>
      </c>
      <c r="D923" s="161">
        <v>3626.71</v>
      </c>
      <c r="E923" s="169" t="s">
        <v>79</v>
      </c>
      <c r="F923" s="169" t="s">
        <v>103</v>
      </c>
      <c r="G923" s="169" t="s">
        <v>138</v>
      </c>
    </row>
    <row r="924" spans="2:7" x14ac:dyDescent="0.35">
      <c r="B924" s="431" t="s">
        <v>15</v>
      </c>
      <c r="C924" s="430" t="s">
        <v>50</v>
      </c>
      <c r="D924" s="161">
        <v>212.73000000000002</v>
      </c>
      <c r="E924" s="169" t="s">
        <v>79</v>
      </c>
      <c r="F924" s="169" t="s">
        <v>103</v>
      </c>
      <c r="G924" s="169" t="s">
        <v>138</v>
      </c>
    </row>
    <row r="925" spans="2:7" ht="56.5" x14ac:dyDescent="0.35">
      <c r="B925" s="16" t="s">
        <v>82</v>
      </c>
      <c r="C925" s="162"/>
      <c r="D925" s="369">
        <v>2974.52</v>
      </c>
      <c r="E925" s="169" t="s">
        <v>81</v>
      </c>
      <c r="F925" s="169" t="s">
        <v>103</v>
      </c>
      <c r="G925" s="169" t="s">
        <v>138</v>
      </c>
    </row>
    <row r="926" spans="2:7" ht="28.5" x14ac:dyDescent="0.35">
      <c r="B926" s="429" t="s">
        <v>48</v>
      </c>
      <c r="C926" s="430" t="s">
        <v>30</v>
      </c>
      <c r="D926" s="161"/>
      <c r="E926" s="169" t="s">
        <v>81</v>
      </c>
      <c r="F926" s="169" t="s">
        <v>103</v>
      </c>
      <c r="G926" s="169" t="s">
        <v>138</v>
      </c>
    </row>
    <row r="927" spans="2:7" ht="28" x14ac:dyDescent="0.35">
      <c r="B927" s="431" t="s">
        <v>0</v>
      </c>
      <c r="C927" s="430" t="s">
        <v>30</v>
      </c>
      <c r="D927" s="161">
        <v>332.56</v>
      </c>
      <c r="E927" s="169" t="s">
        <v>81</v>
      </c>
      <c r="F927" s="169" t="s">
        <v>103</v>
      </c>
      <c r="G927" s="169" t="s">
        <v>138</v>
      </c>
    </row>
    <row r="928" spans="2:7" ht="28" x14ac:dyDescent="0.35">
      <c r="B928" s="431" t="s">
        <v>14</v>
      </c>
      <c r="C928" s="430" t="s">
        <v>30</v>
      </c>
      <c r="D928" s="161">
        <v>395.7</v>
      </c>
      <c r="E928" s="169" t="s">
        <v>81</v>
      </c>
      <c r="F928" s="169" t="s">
        <v>103</v>
      </c>
      <c r="G928" s="169" t="s">
        <v>138</v>
      </c>
    </row>
    <row r="929" spans="2:7" ht="28" x14ac:dyDescent="0.35">
      <c r="B929" s="432" t="s">
        <v>20</v>
      </c>
      <c r="C929" s="430" t="s">
        <v>30</v>
      </c>
      <c r="D929" s="161">
        <v>6</v>
      </c>
      <c r="E929" s="169" t="s">
        <v>81</v>
      </c>
      <c r="F929" s="169" t="s">
        <v>103</v>
      </c>
      <c r="G929" s="169" t="s">
        <v>138</v>
      </c>
    </row>
    <row r="930" spans="2:7" ht="28" x14ac:dyDescent="0.35">
      <c r="B930" s="431" t="s">
        <v>12</v>
      </c>
      <c r="C930" s="430" t="s">
        <v>30</v>
      </c>
      <c r="D930" s="161">
        <v>0</v>
      </c>
      <c r="E930" s="169" t="s">
        <v>81</v>
      </c>
      <c r="F930" s="169" t="s">
        <v>103</v>
      </c>
      <c r="G930" s="169" t="s">
        <v>138</v>
      </c>
    </row>
    <row r="931" spans="2:7" ht="28" x14ac:dyDescent="0.35">
      <c r="B931" s="432" t="s">
        <v>26</v>
      </c>
      <c r="C931" s="430" t="s">
        <v>30</v>
      </c>
      <c r="D931" s="161">
        <v>0</v>
      </c>
      <c r="E931" s="169" t="s">
        <v>81</v>
      </c>
      <c r="F931" s="169" t="s">
        <v>103</v>
      </c>
      <c r="G931" s="169" t="s">
        <v>138</v>
      </c>
    </row>
    <row r="932" spans="2:7" ht="28" x14ac:dyDescent="0.35">
      <c r="B932" s="432" t="s">
        <v>135</v>
      </c>
      <c r="C932" s="430" t="s">
        <v>30</v>
      </c>
      <c r="D932" s="161">
        <v>518.01</v>
      </c>
      <c r="E932" s="169" t="s">
        <v>81</v>
      </c>
      <c r="F932" s="169" t="s">
        <v>103</v>
      </c>
      <c r="G932" s="169" t="s">
        <v>138</v>
      </c>
    </row>
    <row r="933" spans="2:7" ht="28" x14ac:dyDescent="0.35">
      <c r="B933" s="431" t="s">
        <v>15</v>
      </c>
      <c r="C933" s="430" t="s">
        <v>30</v>
      </c>
      <c r="D933" s="161">
        <v>89.289999999999992</v>
      </c>
      <c r="E933" s="169" t="s">
        <v>81</v>
      </c>
      <c r="F933" s="169" t="s">
        <v>103</v>
      </c>
      <c r="G933" s="169" t="s">
        <v>138</v>
      </c>
    </row>
    <row r="934" spans="2:7" ht="28.5" x14ac:dyDescent="0.35">
      <c r="B934" s="429" t="s">
        <v>49</v>
      </c>
      <c r="C934" s="430" t="s">
        <v>50</v>
      </c>
      <c r="D934" s="161">
        <v>2974.52</v>
      </c>
      <c r="E934" s="169" t="s">
        <v>81</v>
      </c>
      <c r="F934" s="169" t="s">
        <v>103</v>
      </c>
      <c r="G934" s="169" t="s">
        <v>138</v>
      </c>
    </row>
    <row r="935" spans="2:7" x14ac:dyDescent="0.35">
      <c r="B935" s="431" t="s">
        <v>0</v>
      </c>
      <c r="C935" s="430" t="s">
        <v>50</v>
      </c>
      <c r="D935" s="161">
        <v>381.25</v>
      </c>
      <c r="E935" s="169" t="s">
        <v>81</v>
      </c>
      <c r="F935" s="169" t="s">
        <v>103</v>
      </c>
      <c r="G935" s="169" t="s">
        <v>138</v>
      </c>
    </row>
    <row r="936" spans="2:7" x14ac:dyDescent="0.35">
      <c r="B936" s="431" t="s">
        <v>14</v>
      </c>
      <c r="C936" s="430" t="s">
        <v>50</v>
      </c>
      <c r="D936" s="161">
        <v>194.17</v>
      </c>
      <c r="E936" s="169" t="s">
        <v>81</v>
      </c>
      <c r="F936" s="169" t="s">
        <v>103</v>
      </c>
      <c r="G936" s="169" t="s">
        <v>138</v>
      </c>
    </row>
    <row r="937" spans="2:7" x14ac:dyDescent="0.35">
      <c r="B937" s="432" t="s">
        <v>20</v>
      </c>
      <c r="C937" s="430" t="s">
        <v>50</v>
      </c>
      <c r="D937" s="161">
        <v>41.52</v>
      </c>
      <c r="E937" s="169" t="s">
        <v>81</v>
      </c>
      <c r="F937" s="169" t="s">
        <v>103</v>
      </c>
      <c r="G937" s="169" t="s">
        <v>138</v>
      </c>
    </row>
    <row r="938" spans="2:7" ht="28.5" x14ac:dyDescent="0.35">
      <c r="B938" s="432" t="s">
        <v>25</v>
      </c>
      <c r="C938" s="430" t="s">
        <v>50</v>
      </c>
      <c r="D938" s="161">
        <v>0</v>
      </c>
      <c r="E938" s="169" t="s">
        <v>81</v>
      </c>
      <c r="F938" s="169" t="s">
        <v>103</v>
      </c>
      <c r="G938" s="169" t="s">
        <v>138</v>
      </c>
    </row>
    <row r="939" spans="2:7" ht="28.5" x14ac:dyDescent="0.35">
      <c r="B939" s="432" t="s">
        <v>27</v>
      </c>
      <c r="C939" s="430" t="s">
        <v>50</v>
      </c>
      <c r="D939" s="161">
        <v>0</v>
      </c>
      <c r="E939" s="169" t="s">
        <v>81</v>
      </c>
      <c r="F939" s="169" t="s">
        <v>103</v>
      </c>
      <c r="G939" s="169" t="s">
        <v>138</v>
      </c>
    </row>
    <row r="940" spans="2:7" x14ac:dyDescent="0.35">
      <c r="B940" s="432" t="s">
        <v>135</v>
      </c>
      <c r="C940" s="430" t="s">
        <v>50</v>
      </c>
      <c r="D940" s="161">
        <v>2169.52</v>
      </c>
      <c r="E940" s="169" t="s">
        <v>81</v>
      </c>
      <c r="F940" s="169" t="s">
        <v>103</v>
      </c>
      <c r="G940" s="169" t="s">
        <v>138</v>
      </c>
    </row>
    <row r="941" spans="2:7" x14ac:dyDescent="0.35">
      <c r="B941" s="431" t="s">
        <v>15</v>
      </c>
      <c r="C941" s="430" t="s">
        <v>50</v>
      </c>
      <c r="D941" s="161">
        <v>188.06</v>
      </c>
      <c r="E941" s="169" t="s">
        <v>81</v>
      </c>
      <c r="F941" s="169" t="s">
        <v>103</v>
      </c>
      <c r="G941" s="169" t="s">
        <v>138</v>
      </c>
    </row>
    <row r="942" spans="2:7" ht="56.5" x14ac:dyDescent="0.35">
      <c r="B942" s="16" t="s">
        <v>82</v>
      </c>
      <c r="C942" s="162"/>
      <c r="D942" s="369">
        <v>3340.15</v>
      </c>
      <c r="E942" s="169" t="s">
        <v>104</v>
      </c>
      <c r="F942" s="169" t="s">
        <v>103</v>
      </c>
      <c r="G942" s="169" t="s">
        <v>138</v>
      </c>
    </row>
    <row r="943" spans="2:7" ht="28.5" x14ac:dyDescent="0.35">
      <c r="B943" s="429" t="s">
        <v>48</v>
      </c>
      <c r="C943" s="430" t="s">
        <v>30</v>
      </c>
      <c r="D943" s="161"/>
      <c r="E943" s="169" t="s">
        <v>104</v>
      </c>
      <c r="F943" s="169" t="s">
        <v>103</v>
      </c>
      <c r="G943" s="169" t="s">
        <v>138</v>
      </c>
    </row>
    <row r="944" spans="2:7" ht="28" x14ac:dyDescent="0.35">
      <c r="B944" s="431" t="s">
        <v>0</v>
      </c>
      <c r="C944" s="430" t="s">
        <v>30</v>
      </c>
      <c r="D944" s="161">
        <v>473.49</v>
      </c>
      <c r="E944" s="169" t="s">
        <v>104</v>
      </c>
      <c r="F944" s="169" t="s">
        <v>103</v>
      </c>
      <c r="G944" s="169" t="s">
        <v>138</v>
      </c>
    </row>
    <row r="945" spans="2:7" ht="28" x14ac:dyDescent="0.35">
      <c r="B945" s="431" t="s">
        <v>14</v>
      </c>
      <c r="C945" s="430" t="s">
        <v>30</v>
      </c>
      <c r="D945" s="161">
        <v>865.4</v>
      </c>
      <c r="E945" s="169" t="s">
        <v>104</v>
      </c>
      <c r="F945" s="169" t="s">
        <v>103</v>
      </c>
      <c r="G945" s="169" t="s">
        <v>138</v>
      </c>
    </row>
    <row r="946" spans="2:7" ht="28" x14ac:dyDescent="0.35">
      <c r="B946" s="432" t="s">
        <v>20</v>
      </c>
      <c r="C946" s="430" t="s">
        <v>30</v>
      </c>
      <c r="D946" s="161">
        <v>22</v>
      </c>
      <c r="E946" s="169" t="s">
        <v>104</v>
      </c>
      <c r="F946" s="169" t="s">
        <v>103</v>
      </c>
      <c r="G946" s="169" t="s">
        <v>138</v>
      </c>
    </row>
    <row r="947" spans="2:7" ht="28" x14ac:dyDescent="0.35">
      <c r="B947" s="431" t="s">
        <v>12</v>
      </c>
      <c r="C947" s="430" t="s">
        <v>30</v>
      </c>
      <c r="D947" s="161">
        <v>0</v>
      </c>
      <c r="E947" s="169" t="s">
        <v>104</v>
      </c>
      <c r="F947" s="169" t="s">
        <v>103</v>
      </c>
      <c r="G947" s="169" t="s">
        <v>138</v>
      </c>
    </row>
    <row r="948" spans="2:7" ht="28" x14ac:dyDescent="0.35">
      <c r="B948" s="432" t="s">
        <v>26</v>
      </c>
      <c r="C948" s="430" t="s">
        <v>30</v>
      </c>
      <c r="D948" s="161">
        <v>0</v>
      </c>
      <c r="E948" s="169" t="s">
        <v>104</v>
      </c>
      <c r="F948" s="169" t="s">
        <v>103</v>
      </c>
      <c r="G948" s="169" t="s">
        <v>138</v>
      </c>
    </row>
    <row r="949" spans="2:7" ht="28" x14ac:dyDescent="0.35">
      <c r="B949" s="432" t="s">
        <v>135</v>
      </c>
      <c r="C949" s="430" t="s">
        <v>30</v>
      </c>
      <c r="D949" s="161">
        <v>468.71</v>
      </c>
      <c r="E949" s="169" t="s">
        <v>104</v>
      </c>
      <c r="F949" s="169" t="s">
        <v>103</v>
      </c>
      <c r="G949" s="169" t="s">
        <v>138</v>
      </c>
    </row>
    <row r="950" spans="2:7" ht="28" x14ac:dyDescent="0.35">
      <c r="B950" s="431" t="s">
        <v>15</v>
      </c>
      <c r="C950" s="430" t="s">
        <v>30</v>
      </c>
      <c r="D950" s="161">
        <v>403.76</v>
      </c>
      <c r="E950" s="169" t="s">
        <v>104</v>
      </c>
      <c r="F950" s="169" t="s">
        <v>103</v>
      </c>
      <c r="G950" s="169" t="s">
        <v>138</v>
      </c>
    </row>
    <row r="951" spans="2:7" ht="28.5" x14ac:dyDescent="0.35">
      <c r="B951" s="429" t="s">
        <v>49</v>
      </c>
      <c r="C951" s="430" t="s">
        <v>50</v>
      </c>
      <c r="D951" s="161">
        <v>3340.15</v>
      </c>
      <c r="E951" s="169" t="s">
        <v>104</v>
      </c>
      <c r="F951" s="169" t="s">
        <v>103</v>
      </c>
      <c r="G951" s="169" t="s">
        <v>138</v>
      </c>
    </row>
    <row r="952" spans="2:7" x14ac:dyDescent="0.35">
      <c r="B952" s="431" t="s">
        <v>0</v>
      </c>
      <c r="C952" s="430" t="s">
        <v>50</v>
      </c>
      <c r="D952" s="161">
        <v>494.15</v>
      </c>
      <c r="E952" s="169" t="s">
        <v>104</v>
      </c>
      <c r="F952" s="169" t="s">
        <v>103</v>
      </c>
      <c r="G952" s="169" t="s">
        <v>138</v>
      </c>
    </row>
    <row r="953" spans="2:7" x14ac:dyDescent="0.35">
      <c r="B953" s="431" t="s">
        <v>14</v>
      </c>
      <c r="C953" s="430" t="s">
        <v>50</v>
      </c>
      <c r="D953" s="161">
        <v>243.45</v>
      </c>
      <c r="E953" s="169" t="s">
        <v>104</v>
      </c>
      <c r="F953" s="169" t="s">
        <v>103</v>
      </c>
      <c r="G953" s="169" t="s">
        <v>138</v>
      </c>
    </row>
    <row r="954" spans="2:7" x14ac:dyDescent="0.35">
      <c r="B954" s="432" t="s">
        <v>20</v>
      </c>
      <c r="C954" s="430" t="s">
        <v>50</v>
      </c>
      <c r="D954" s="161">
        <v>73.16</v>
      </c>
      <c r="E954" s="169" t="s">
        <v>104</v>
      </c>
      <c r="F954" s="169" t="s">
        <v>103</v>
      </c>
      <c r="G954" s="169" t="s">
        <v>138</v>
      </c>
    </row>
    <row r="955" spans="2:7" ht="28.5" x14ac:dyDescent="0.35">
      <c r="B955" s="432" t="s">
        <v>25</v>
      </c>
      <c r="C955" s="430" t="s">
        <v>50</v>
      </c>
      <c r="D955" s="161">
        <v>0</v>
      </c>
      <c r="E955" s="169" t="s">
        <v>104</v>
      </c>
      <c r="F955" s="169" t="s">
        <v>103</v>
      </c>
      <c r="G955" s="169" t="s">
        <v>138</v>
      </c>
    </row>
    <row r="956" spans="2:7" ht="28.5" x14ac:dyDescent="0.35">
      <c r="B956" s="432" t="s">
        <v>27</v>
      </c>
      <c r="C956" s="430" t="s">
        <v>50</v>
      </c>
      <c r="D956" s="161">
        <v>0</v>
      </c>
      <c r="E956" s="169" t="s">
        <v>104</v>
      </c>
      <c r="F956" s="169" t="s">
        <v>103</v>
      </c>
      <c r="G956" s="169" t="s">
        <v>138</v>
      </c>
    </row>
    <row r="957" spans="2:7" x14ac:dyDescent="0.35">
      <c r="B957" s="432" t="s">
        <v>135</v>
      </c>
      <c r="C957" s="430" t="s">
        <v>50</v>
      </c>
      <c r="D957" s="161">
        <v>2107.2600000000002</v>
      </c>
      <c r="E957" s="169" t="s">
        <v>104</v>
      </c>
      <c r="F957" s="169" t="s">
        <v>103</v>
      </c>
      <c r="G957" s="169" t="s">
        <v>138</v>
      </c>
    </row>
    <row r="958" spans="2:7" x14ac:dyDescent="0.35">
      <c r="B958" s="431" t="s">
        <v>15</v>
      </c>
      <c r="C958" s="430" t="s">
        <v>50</v>
      </c>
      <c r="D958" s="161">
        <v>422.13</v>
      </c>
      <c r="E958" s="169" t="s">
        <v>104</v>
      </c>
      <c r="F958" s="169" t="s">
        <v>103</v>
      </c>
      <c r="G958" s="169" t="s">
        <v>138</v>
      </c>
    </row>
    <row r="959" spans="2:7" ht="56.5" x14ac:dyDescent="0.35">
      <c r="B959" s="16" t="s">
        <v>82</v>
      </c>
      <c r="C959" s="162"/>
      <c r="D959" s="369">
        <v>433.88429752066116</v>
      </c>
      <c r="E959" s="169" t="s">
        <v>80</v>
      </c>
      <c r="F959" s="169" t="s">
        <v>103</v>
      </c>
      <c r="G959" s="169" t="s">
        <v>138</v>
      </c>
    </row>
    <row r="960" spans="2:7" ht="28.5" x14ac:dyDescent="0.35">
      <c r="B960" s="429" t="s">
        <v>48</v>
      </c>
      <c r="C960" s="430" t="s">
        <v>30</v>
      </c>
      <c r="D960" s="372"/>
      <c r="E960" s="169" t="s">
        <v>80</v>
      </c>
      <c r="F960" s="169" t="s">
        <v>103</v>
      </c>
      <c r="G960" s="169" t="s">
        <v>138</v>
      </c>
    </row>
    <row r="961" spans="2:7" ht="28" x14ac:dyDescent="0.35">
      <c r="B961" s="431" t="s">
        <v>0</v>
      </c>
      <c r="C961" s="430" t="s">
        <v>30</v>
      </c>
      <c r="D961" s="372"/>
      <c r="E961" s="169" t="s">
        <v>80</v>
      </c>
      <c r="F961" s="169" t="s">
        <v>103</v>
      </c>
      <c r="G961" s="169" t="s">
        <v>138</v>
      </c>
    </row>
    <row r="962" spans="2:7" ht="28" x14ac:dyDescent="0.35">
      <c r="B962" s="431" t="s">
        <v>14</v>
      </c>
      <c r="C962" s="430" t="s">
        <v>30</v>
      </c>
      <c r="D962" s="372"/>
      <c r="E962" s="169" t="s">
        <v>80</v>
      </c>
      <c r="F962" s="169" t="s">
        <v>103</v>
      </c>
      <c r="G962" s="169" t="s">
        <v>138</v>
      </c>
    </row>
    <row r="963" spans="2:7" ht="28" x14ac:dyDescent="0.35">
      <c r="B963" s="432" t="s">
        <v>20</v>
      </c>
      <c r="C963" s="430" t="s">
        <v>30</v>
      </c>
      <c r="D963" s="372"/>
      <c r="E963" s="169" t="s">
        <v>80</v>
      </c>
      <c r="F963" s="169" t="s">
        <v>103</v>
      </c>
      <c r="G963" s="169" t="s">
        <v>138</v>
      </c>
    </row>
    <row r="964" spans="2:7" ht="28" x14ac:dyDescent="0.35">
      <c r="B964" s="431" t="s">
        <v>12</v>
      </c>
      <c r="C964" s="430" t="s">
        <v>30</v>
      </c>
      <c r="D964" s="372"/>
      <c r="E964" s="169" t="s">
        <v>80</v>
      </c>
      <c r="F964" s="169" t="s">
        <v>103</v>
      </c>
      <c r="G964" s="169" t="s">
        <v>138</v>
      </c>
    </row>
    <row r="965" spans="2:7" ht="28" x14ac:dyDescent="0.35">
      <c r="B965" s="432" t="s">
        <v>26</v>
      </c>
      <c r="C965" s="430" t="s">
        <v>30</v>
      </c>
      <c r="D965" s="372"/>
      <c r="E965" s="169" t="s">
        <v>80</v>
      </c>
      <c r="F965" s="169" t="s">
        <v>103</v>
      </c>
      <c r="G965" s="169" t="s">
        <v>138</v>
      </c>
    </row>
    <row r="966" spans="2:7" ht="28" x14ac:dyDescent="0.35">
      <c r="B966" s="432" t="s">
        <v>135</v>
      </c>
      <c r="C966" s="430" t="s">
        <v>30</v>
      </c>
      <c r="D966" s="372"/>
      <c r="E966" s="169" t="s">
        <v>80</v>
      </c>
      <c r="F966" s="169" t="s">
        <v>103</v>
      </c>
      <c r="G966" s="169" t="s">
        <v>138</v>
      </c>
    </row>
    <row r="967" spans="2:7" ht="28" x14ac:dyDescent="0.35">
      <c r="B967" s="431" t="s">
        <v>15</v>
      </c>
      <c r="C967" s="430" t="s">
        <v>30</v>
      </c>
      <c r="D967" s="372">
        <v>21</v>
      </c>
      <c r="E967" s="169" t="s">
        <v>80</v>
      </c>
      <c r="F967" s="169" t="s">
        <v>103</v>
      </c>
      <c r="G967" s="169" t="s">
        <v>138</v>
      </c>
    </row>
    <row r="968" spans="2:7" ht="28.5" x14ac:dyDescent="0.35">
      <c r="B968" s="429" t="s">
        <v>49</v>
      </c>
      <c r="C968" s="430" t="s">
        <v>50</v>
      </c>
      <c r="D968" s="372"/>
      <c r="E968" s="169" t="s">
        <v>80</v>
      </c>
      <c r="F968" s="169" t="s">
        <v>103</v>
      </c>
      <c r="G968" s="169" t="s">
        <v>138</v>
      </c>
    </row>
    <row r="969" spans="2:7" x14ac:dyDescent="0.35">
      <c r="B969" s="431" t="s">
        <v>0</v>
      </c>
      <c r="C969" s="430" t="s">
        <v>50</v>
      </c>
      <c r="D969" s="372"/>
      <c r="E969" s="169" t="s">
        <v>80</v>
      </c>
      <c r="F969" s="169" t="s">
        <v>103</v>
      </c>
      <c r="G969" s="169" t="s">
        <v>138</v>
      </c>
    </row>
    <row r="970" spans="2:7" x14ac:dyDescent="0.35">
      <c r="B970" s="431" t="s">
        <v>14</v>
      </c>
      <c r="C970" s="430" t="s">
        <v>50</v>
      </c>
      <c r="D970" s="372"/>
      <c r="E970" s="169" t="s">
        <v>80</v>
      </c>
      <c r="F970" s="169" t="s">
        <v>103</v>
      </c>
      <c r="G970" s="169" t="s">
        <v>138</v>
      </c>
    </row>
    <row r="971" spans="2:7" x14ac:dyDescent="0.35">
      <c r="B971" s="432" t="s">
        <v>20</v>
      </c>
      <c r="C971" s="430" t="s">
        <v>50</v>
      </c>
      <c r="D971" s="372"/>
      <c r="E971" s="169" t="s">
        <v>80</v>
      </c>
      <c r="F971" s="169" t="s">
        <v>103</v>
      </c>
      <c r="G971" s="169" t="s">
        <v>138</v>
      </c>
    </row>
    <row r="972" spans="2:7" ht="28.5" x14ac:dyDescent="0.35">
      <c r="B972" s="432" t="s">
        <v>25</v>
      </c>
      <c r="C972" s="430" t="s">
        <v>50</v>
      </c>
      <c r="D972" s="372"/>
      <c r="E972" s="169" t="s">
        <v>80</v>
      </c>
      <c r="F972" s="169" t="s">
        <v>103</v>
      </c>
      <c r="G972" s="169" t="s">
        <v>138</v>
      </c>
    </row>
    <row r="973" spans="2:7" ht="28.5" x14ac:dyDescent="0.35">
      <c r="B973" s="432" t="s">
        <v>27</v>
      </c>
      <c r="C973" s="430" t="s">
        <v>50</v>
      </c>
      <c r="D973" s="372"/>
      <c r="E973" s="169" t="s">
        <v>80</v>
      </c>
      <c r="F973" s="169" t="s">
        <v>103</v>
      </c>
      <c r="G973" s="169" t="s">
        <v>138</v>
      </c>
    </row>
    <row r="974" spans="2:7" x14ac:dyDescent="0.35">
      <c r="B974" s="432" t="s">
        <v>135</v>
      </c>
      <c r="C974" s="430" t="s">
        <v>50</v>
      </c>
      <c r="D974" s="372"/>
      <c r="E974" s="169" t="s">
        <v>80</v>
      </c>
      <c r="F974" s="169" t="s">
        <v>103</v>
      </c>
      <c r="G974" s="169" t="s">
        <v>138</v>
      </c>
    </row>
    <row r="975" spans="2:7" x14ac:dyDescent="0.35">
      <c r="B975" s="431" t="s">
        <v>15</v>
      </c>
      <c r="C975" s="430" t="s">
        <v>50</v>
      </c>
      <c r="D975" s="372">
        <v>20.66115702479339</v>
      </c>
      <c r="E975" s="169" t="s">
        <v>80</v>
      </c>
      <c r="F975" s="169" t="s">
        <v>103</v>
      </c>
      <c r="G975" s="169" t="s">
        <v>138</v>
      </c>
    </row>
    <row r="976" spans="2:7" ht="28.5" x14ac:dyDescent="0.35">
      <c r="B976" s="170" t="s">
        <v>83</v>
      </c>
      <c r="C976" s="171"/>
      <c r="D976" s="369">
        <v>217768.10067248077</v>
      </c>
      <c r="E976" s="169" t="s">
        <v>79</v>
      </c>
      <c r="F976" s="169" t="s">
        <v>103</v>
      </c>
      <c r="G976" s="169" t="s">
        <v>138</v>
      </c>
    </row>
    <row r="977" spans="2:7" ht="56.5" x14ac:dyDescent="0.35">
      <c r="B977" s="156" t="s">
        <v>139</v>
      </c>
      <c r="C977" s="72" t="s">
        <v>33</v>
      </c>
      <c r="D977" s="372">
        <v>1105336.8403009172</v>
      </c>
      <c r="E977" s="169" t="s">
        <v>79</v>
      </c>
      <c r="F977" s="169" t="s">
        <v>103</v>
      </c>
      <c r="G977" s="169" t="s">
        <v>138</v>
      </c>
    </row>
    <row r="978" spans="2:7" x14ac:dyDescent="0.35">
      <c r="B978" s="156" t="s">
        <v>140</v>
      </c>
      <c r="C978" s="72" t="s">
        <v>8</v>
      </c>
      <c r="D978" s="372">
        <v>1489873.6055000001</v>
      </c>
      <c r="E978" s="169" t="s">
        <v>79</v>
      </c>
      <c r="F978" s="169" t="s">
        <v>103</v>
      </c>
      <c r="G978" s="169" t="s">
        <v>138</v>
      </c>
    </row>
    <row r="979" spans="2:7" ht="56.5" x14ac:dyDescent="0.35">
      <c r="B979" s="156" t="s">
        <v>141</v>
      </c>
      <c r="C979" s="72" t="s">
        <v>33</v>
      </c>
      <c r="D979" s="372">
        <v>1699395.56</v>
      </c>
      <c r="E979" s="169" t="s">
        <v>79</v>
      </c>
      <c r="F979" s="169" t="s">
        <v>103</v>
      </c>
      <c r="G979" s="169" t="s">
        <v>138</v>
      </c>
    </row>
    <row r="980" spans="2:7" x14ac:dyDescent="0.35">
      <c r="B980" s="156" t="s">
        <v>142</v>
      </c>
      <c r="C980" s="72" t="s">
        <v>8</v>
      </c>
      <c r="D980" s="372">
        <v>1913593.179</v>
      </c>
      <c r="E980" s="169" t="s">
        <v>79</v>
      </c>
      <c r="F980" s="169" t="s">
        <v>103</v>
      </c>
      <c r="G980" s="169" t="s">
        <v>138</v>
      </c>
    </row>
    <row r="981" spans="2:7" ht="28.5" x14ac:dyDescent="0.35">
      <c r="B981" s="170" t="s">
        <v>83</v>
      </c>
      <c r="C981" s="171"/>
      <c r="D981" s="369">
        <v>181481.55700473874</v>
      </c>
      <c r="E981" s="169" t="s">
        <v>81</v>
      </c>
      <c r="F981" s="169" t="s">
        <v>103</v>
      </c>
      <c r="G981" s="169" t="s">
        <v>138</v>
      </c>
    </row>
    <row r="982" spans="2:7" ht="56.5" x14ac:dyDescent="0.35">
      <c r="B982" s="156" t="s">
        <v>139</v>
      </c>
      <c r="C982" s="72" t="s">
        <v>33</v>
      </c>
      <c r="D982" s="372">
        <v>473939.74069552496</v>
      </c>
      <c r="E982" s="169" t="s">
        <v>81</v>
      </c>
      <c r="F982" s="169" t="s">
        <v>103</v>
      </c>
      <c r="G982" s="169" t="s">
        <v>138</v>
      </c>
    </row>
    <row r="983" spans="2:7" x14ac:dyDescent="0.35">
      <c r="B983" s="156" t="s">
        <v>140</v>
      </c>
      <c r="C983" s="72" t="s">
        <v>8</v>
      </c>
      <c r="D983" s="372">
        <v>275841.40299999999</v>
      </c>
      <c r="E983" s="169" t="s">
        <v>81</v>
      </c>
      <c r="F983" s="169" t="s">
        <v>103</v>
      </c>
      <c r="G983" s="169" t="s">
        <v>138</v>
      </c>
    </row>
    <row r="984" spans="2:7" ht="56.5" x14ac:dyDescent="0.35">
      <c r="B984" s="156" t="s">
        <v>141</v>
      </c>
      <c r="C984" s="72" t="s">
        <v>33</v>
      </c>
      <c r="D984" s="372">
        <v>901453.58</v>
      </c>
      <c r="E984" s="169" t="s">
        <v>81</v>
      </c>
      <c r="F984" s="169" t="s">
        <v>103</v>
      </c>
      <c r="G984" s="169" t="s">
        <v>138</v>
      </c>
    </row>
    <row r="985" spans="2:7" x14ac:dyDescent="0.35">
      <c r="B985" s="156" t="s">
        <v>142</v>
      </c>
      <c r="C985" s="72" t="s">
        <v>8</v>
      </c>
      <c r="D985" s="372">
        <v>379386.848</v>
      </c>
      <c r="E985" s="169" t="s">
        <v>81</v>
      </c>
      <c r="F985" s="169" t="s">
        <v>103</v>
      </c>
      <c r="G985" s="169" t="s">
        <v>138</v>
      </c>
    </row>
    <row r="986" spans="2:7" ht="28.5" x14ac:dyDescent="0.35">
      <c r="B986" s="170" t="s">
        <v>83</v>
      </c>
      <c r="C986" s="171"/>
      <c r="D986" s="369">
        <v>145223.64193090482</v>
      </c>
      <c r="E986" s="169" t="s">
        <v>104</v>
      </c>
      <c r="F986" s="169" t="s">
        <v>103</v>
      </c>
      <c r="G986" s="169" t="s">
        <v>138</v>
      </c>
    </row>
    <row r="987" spans="2:7" ht="56.5" x14ac:dyDescent="0.35">
      <c r="B987" s="156" t="s">
        <v>139</v>
      </c>
      <c r="C987" s="72" t="s">
        <v>33</v>
      </c>
      <c r="D987" s="372">
        <v>699110.30893777253</v>
      </c>
      <c r="E987" s="169" t="s">
        <v>104</v>
      </c>
      <c r="F987" s="169" t="s">
        <v>103</v>
      </c>
      <c r="G987" s="169" t="s">
        <v>138</v>
      </c>
    </row>
    <row r="988" spans="2:7" x14ac:dyDescent="0.35">
      <c r="B988" s="156" t="s">
        <v>140</v>
      </c>
      <c r="C988" s="72" t="s">
        <v>8</v>
      </c>
      <c r="D988" s="372">
        <v>670367.17099999997</v>
      </c>
      <c r="E988" s="169" t="s">
        <v>104</v>
      </c>
      <c r="F988" s="169" t="s">
        <v>103</v>
      </c>
      <c r="G988" s="169" t="s">
        <v>138</v>
      </c>
    </row>
    <row r="989" spans="2:7" ht="56.5" x14ac:dyDescent="0.35">
      <c r="B989" s="156" t="s">
        <v>141</v>
      </c>
      <c r="C989" s="72" t="s">
        <v>33</v>
      </c>
      <c r="D989" s="372">
        <v>1014217.15</v>
      </c>
      <c r="E989" s="169" t="s">
        <v>104</v>
      </c>
      <c r="F989" s="169" t="s">
        <v>103</v>
      </c>
      <c r="G989" s="169" t="s">
        <v>138</v>
      </c>
    </row>
    <row r="990" spans="2:7" x14ac:dyDescent="0.35">
      <c r="B990" s="156" t="s">
        <v>142</v>
      </c>
      <c r="C990" s="72" t="s">
        <v>8</v>
      </c>
      <c r="D990" s="372">
        <v>805247.59299999999</v>
      </c>
      <c r="E990" s="169" t="s">
        <v>104</v>
      </c>
      <c r="F990" s="169" t="s">
        <v>103</v>
      </c>
      <c r="G990" s="169" t="s">
        <v>138</v>
      </c>
    </row>
    <row r="991" spans="2:7" ht="42" x14ac:dyDescent="0.35">
      <c r="B991" s="158" t="s">
        <v>78</v>
      </c>
      <c r="C991" s="159"/>
      <c r="D991" s="163">
        <v>-1136908.0314600002</v>
      </c>
      <c r="E991" s="169" t="s">
        <v>79</v>
      </c>
      <c r="F991" s="154" t="s">
        <v>103</v>
      </c>
      <c r="G991" s="154" t="s">
        <v>146</v>
      </c>
    </row>
    <row r="992" spans="2:7" x14ac:dyDescent="0.35">
      <c r="B992" s="2" t="s">
        <v>13</v>
      </c>
      <c r="C992" s="152" t="s">
        <v>6</v>
      </c>
      <c r="D992" s="161">
        <v>402</v>
      </c>
      <c r="E992" s="169" t="s">
        <v>79</v>
      </c>
      <c r="F992" s="154" t="s">
        <v>103</v>
      </c>
      <c r="G992" s="154" t="s">
        <v>146</v>
      </c>
    </row>
    <row r="993" spans="2:7" x14ac:dyDescent="0.35">
      <c r="B993" s="4" t="s">
        <v>38</v>
      </c>
      <c r="C993" s="152" t="s">
        <v>6</v>
      </c>
      <c r="D993" s="161">
        <v>105772</v>
      </c>
      <c r="E993" s="169" t="s">
        <v>79</v>
      </c>
      <c r="F993" s="154" t="s">
        <v>103</v>
      </c>
      <c r="G993" s="154" t="s">
        <v>146</v>
      </c>
    </row>
    <row r="994" spans="2:7" x14ac:dyDescent="0.35">
      <c r="B994" s="4" t="s">
        <v>39</v>
      </c>
      <c r="C994" s="152" t="s">
        <v>6</v>
      </c>
      <c r="D994" s="161">
        <v>89164.5</v>
      </c>
      <c r="E994" s="169" t="s">
        <v>79</v>
      </c>
      <c r="F994" s="154" t="s">
        <v>103</v>
      </c>
      <c r="G994" s="154" t="s">
        <v>146</v>
      </c>
    </row>
    <row r="995" spans="2:7" x14ac:dyDescent="0.35">
      <c r="B995" s="5" t="s">
        <v>40</v>
      </c>
      <c r="C995" s="152" t="s">
        <v>6</v>
      </c>
      <c r="D995" s="161">
        <v>159.5</v>
      </c>
      <c r="E995" s="169" t="s">
        <v>79</v>
      </c>
      <c r="F995" s="154" t="s">
        <v>103</v>
      </c>
      <c r="G995" s="154" t="s">
        <v>146</v>
      </c>
    </row>
    <row r="996" spans="2:7" x14ac:dyDescent="0.35">
      <c r="B996" s="5" t="s">
        <v>41</v>
      </c>
      <c r="C996" s="152" t="s">
        <v>6</v>
      </c>
      <c r="D996" s="161">
        <v>16767</v>
      </c>
      <c r="E996" s="169" t="s">
        <v>79</v>
      </c>
      <c r="F996" s="154" t="s">
        <v>103</v>
      </c>
      <c r="G996" s="154" t="s">
        <v>146</v>
      </c>
    </row>
    <row r="997" spans="2:7" x14ac:dyDescent="0.35">
      <c r="B997" s="4" t="s">
        <v>42</v>
      </c>
      <c r="C997" s="155" t="s">
        <v>8</v>
      </c>
      <c r="D997" s="161">
        <v>1852000</v>
      </c>
      <c r="E997" s="169" t="s">
        <v>79</v>
      </c>
      <c r="F997" s="154" t="s">
        <v>103</v>
      </c>
      <c r="G997" s="154" t="s">
        <v>146</v>
      </c>
    </row>
    <row r="998" spans="2:7" x14ac:dyDescent="0.35">
      <c r="B998" s="4" t="s">
        <v>43</v>
      </c>
      <c r="C998" s="155" t="s">
        <v>8</v>
      </c>
      <c r="D998" s="161">
        <v>1588216.2339999999</v>
      </c>
      <c r="E998" s="169" t="s">
        <v>79</v>
      </c>
      <c r="F998" s="154" t="s">
        <v>103</v>
      </c>
      <c r="G998" s="154" t="s">
        <v>146</v>
      </c>
    </row>
    <row r="999" spans="2:7" x14ac:dyDescent="0.35">
      <c r="B999" s="6" t="s">
        <v>44</v>
      </c>
      <c r="C999" s="155" t="s">
        <v>8</v>
      </c>
      <c r="D999" s="161">
        <v>3038.7125000000001</v>
      </c>
      <c r="E999" s="169" t="s">
        <v>79</v>
      </c>
      <c r="F999" s="154" t="s">
        <v>103</v>
      </c>
      <c r="G999" s="154" t="s">
        <v>146</v>
      </c>
    </row>
    <row r="1000" spans="2:7" x14ac:dyDescent="0.35">
      <c r="B1000" s="6" t="s">
        <v>45</v>
      </c>
      <c r="C1000" s="155" t="s">
        <v>8</v>
      </c>
      <c r="D1000" s="161">
        <v>266822.47850000003</v>
      </c>
      <c r="E1000" s="169" t="s">
        <v>79</v>
      </c>
      <c r="F1000" s="154" t="s">
        <v>103</v>
      </c>
      <c r="G1000" s="154" t="s">
        <v>146</v>
      </c>
    </row>
    <row r="1001" spans="2:7" x14ac:dyDescent="0.35">
      <c r="B1001" s="4" t="s">
        <v>46</v>
      </c>
      <c r="C1001" s="3" t="s">
        <v>9</v>
      </c>
      <c r="D1001" s="161">
        <v>4.3099999999999996</v>
      </c>
      <c r="E1001" s="169" t="s">
        <v>79</v>
      </c>
      <c r="F1001" s="154" t="s">
        <v>103</v>
      </c>
      <c r="G1001" s="154" t="s">
        <v>146</v>
      </c>
    </row>
    <row r="1002" spans="2:7" ht="42" x14ac:dyDescent="0.35">
      <c r="B1002" s="158" t="s">
        <v>78</v>
      </c>
      <c r="C1002" s="159"/>
      <c r="D1002" s="163">
        <v>-964626.12264999957</v>
      </c>
      <c r="E1002" s="169" t="s">
        <v>81</v>
      </c>
      <c r="F1002" s="154" t="s">
        <v>103</v>
      </c>
      <c r="G1002" s="154" t="s">
        <v>146</v>
      </c>
    </row>
    <row r="1003" spans="2:7" x14ac:dyDescent="0.35">
      <c r="B1003" s="2" t="s">
        <v>13</v>
      </c>
      <c r="C1003" s="152" t="s">
        <v>6</v>
      </c>
      <c r="D1003" s="161">
        <v>158</v>
      </c>
      <c r="E1003" s="169" t="s">
        <v>81</v>
      </c>
      <c r="F1003" s="154" t="s">
        <v>103</v>
      </c>
      <c r="G1003" s="154" t="s">
        <v>146</v>
      </c>
    </row>
    <row r="1004" spans="2:7" x14ac:dyDescent="0.35">
      <c r="B1004" s="4" t="s">
        <v>38</v>
      </c>
      <c r="C1004" s="152" t="s">
        <v>6</v>
      </c>
      <c r="D1004" s="161">
        <v>26244</v>
      </c>
      <c r="E1004" s="169" t="s">
        <v>81</v>
      </c>
      <c r="F1004" s="154" t="s">
        <v>103</v>
      </c>
      <c r="G1004" s="154" t="s">
        <v>146</v>
      </c>
    </row>
    <row r="1005" spans="2:7" x14ac:dyDescent="0.35">
      <c r="B1005" s="4" t="s">
        <v>39</v>
      </c>
      <c r="C1005" s="152" t="s">
        <v>6</v>
      </c>
      <c r="D1005" s="161">
        <v>21721.5</v>
      </c>
      <c r="E1005" s="169" t="s">
        <v>81</v>
      </c>
      <c r="F1005" s="154" t="s">
        <v>103</v>
      </c>
      <c r="G1005" s="154" t="s">
        <v>146</v>
      </c>
    </row>
    <row r="1006" spans="2:7" x14ac:dyDescent="0.35">
      <c r="B1006" s="5" t="s">
        <v>40</v>
      </c>
      <c r="C1006" s="152" t="s">
        <v>6</v>
      </c>
      <c r="D1006" s="161">
        <v>0</v>
      </c>
      <c r="E1006" s="169" t="s">
        <v>81</v>
      </c>
      <c r="F1006" s="154" t="s">
        <v>103</v>
      </c>
      <c r="G1006" s="154" t="s">
        <v>146</v>
      </c>
    </row>
    <row r="1007" spans="2:7" x14ac:dyDescent="0.35">
      <c r="B1007" s="5" t="s">
        <v>41</v>
      </c>
      <c r="C1007" s="152" t="s">
        <v>6</v>
      </c>
      <c r="D1007" s="161">
        <v>4522.5</v>
      </c>
      <c r="E1007" s="169" t="s">
        <v>81</v>
      </c>
      <c r="F1007" s="154" t="s">
        <v>103</v>
      </c>
      <c r="G1007" s="154" t="s">
        <v>146</v>
      </c>
    </row>
    <row r="1008" spans="2:7" x14ac:dyDescent="0.35">
      <c r="B1008" s="4" t="s">
        <v>42</v>
      </c>
      <c r="C1008" s="155" t="s">
        <v>8</v>
      </c>
      <c r="D1008" s="161">
        <v>359000</v>
      </c>
      <c r="E1008" s="169" t="s">
        <v>81</v>
      </c>
      <c r="F1008" s="154" t="s">
        <v>103</v>
      </c>
      <c r="G1008" s="154" t="s">
        <v>146</v>
      </c>
    </row>
    <row r="1009" spans="2:7" x14ac:dyDescent="0.35">
      <c r="B1009" s="4" t="s">
        <v>43</v>
      </c>
      <c r="C1009" s="155" t="s">
        <v>8</v>
      </c>
      <c r="D1009" s="161">
        <v>293423.78500000003</v>
      </c>
      <c r="E1009" s="169" t="s">
        <v>81</v>
      </c>
      <c r="F1009" s="154" t="s">
        <v>103</v>
      </c>
      <c r="G1009" s="154" t="s">
        <v>146</v>
      </c>
    </row>
    <row r="1010" spans="2:7" x14ac:dyDescent="0.35">
      <c r="B1010" s="6" t="s">
        <v>44</v>
      </c>
      <c r="C1010" s="155" t="s">
        <v>8</v>
      </c>
      <c r="D1010" s="161">
        <v>0</v>
      </c>
      <c r="E1010" s="169" t="s">
        <v>81</v>
      </c>
      <c r="F1010" s="154" t="s">
        <v>103</v>
      </c>
      <c r="G1010" s="154" t="s">
        <v>146</v>
      </c>
    </row>
    <row r="1011" spans="2:7" x14ac:dyDescent="0.35">
      <c r="B1011" s="6" t="s">
        <v>45</v>
      </c>
      <c r="C1011" s="155" t="s">
        <v>8</v>
      </c>
      <c r="D1011" s="161">
        <v>65576.214999999997</v>
      </c>
      <c r="E1011" s="169" t="s">
        <v>81</v>
      </c>
      <c r="F1011" s="154" t="s">
        <v>103</v>
      </c>
      <c r="G1011" s="154" t="s">
        <v>146</v>
      </c>
    </row>
    <row r="1012" spans="2:7" x14ac:dyDescent="0.35">
      <c r="B1012" s="4" t="s">
        <v>46</v>
      </c>
      <c r="C1012" s="3" t="s">
        <v>9</v>
      </c>
      <c r="D1012" s="161">
        <v>14.71</v>
      </c>
      <c r="E1012" s="169" t="s">
        <v>81</v>
      </c>
      <c r="F1012" s="154" t="s">
        <v>103</v>
      </c>
      <c r="G1012" s="154" t="s">
        <v>146</v>
      </c>
    </row>
    <row r="1013" spans="2:7" ht="42" x14ac:dyDescent="0.35">
      <c r="B1013" s="158" t="s">
        <v>78</v>
      </c>
      <c r="C1013" s="159"/>
      <c r="D1013" s="163">
        <v>-1228893.0545800002</v>
      </c>
      <c r="E1013" s="169" t="s">
        <v>104</v>
      </c>
      <c r="F1013" s="154" t="s">
        <v>103</v>
      </c>
      <c r="G1013" s="154" t="s">
        <v>146</v>
      </c>
    </row>
    <row r="1014" spans="2:7" x14ac:dyDescent="0.35">
      <c r="B1014" s="2" t="s">
        <v>13</v>
      </c>
      <c r="C1014" s="152" t="s">
        <v>6</v>
      </c>
      <c r="D1014" s="161">
        <v>278</v>
      </c>
      <c r="E1014" s="169" t="s">
        <v>104</v>
      </c>
      <c r="F1014" s="154" t="s">
        <v>103</v>
      </c>
      <c r="G1014" s="154" t="s">
        <v>146</v>
      </c>
    </row>
    <row r="1015" spans="2:7" x14ac:dyDescent="0.35">
      <c r="B1015" s="4" t="s">
        <v>38</v>
      </c>
      <c r="C1015" s="152" t="s">
        <v>6</v>
      </c>
      <c r="D1015" s="161">
        <v>79673</v>
      </c>
      <c r="E1015" s="169" t="s">
        <v>104</v>
      </c>
      <c r="F1015" s="154" t="s">
        <v>103</v>
      </c>
      <c r="G1015" s="154" t="s">
        <v>146</v>
      </c>
    </row>
    <row r="1016" spans="2:7" x14ac:dyDescent="0.35">
      <c r="B1016" s="4" t="s">
        <v>39</v>
      </c>
      <c r="C1016" s="152" t="s">
        <v>6</v>
      </c>
      <c r="D1016" s="161">
        <v>62573.5</v>
      </c>
      <c r="E1016" s="169" t="s">
        <v>104</v>
      </c>
      <c r="F1016" s="154" t="s">
        <v>103</v>
      </c>
      <c r="G1016" s="154" t="s">
        <v>146</v>
      </c>
    </row>
    <row r="1017" spans="2:7" x14ac:dyDescent="0.35">
      <c r="B1017" s="5" t="s">
        <v>40</v>
      </c>
      <c r="C1017" s="152" t="s">
        <v>6</v>
      </c>
      <c r="D1017" s="161">
        <v>17</v>
      </c>
      <c r="E1017" s="169" t="s">
        <v>104</v>
      </c>
      <c r="F1017" s="154" t="s">
        <v>103</v>
      </c>
      <c r="G1017" s="154" t="s">
        <v>146</v>
      </c>
    </row>
    <row r="1018" spans="2:7" x14ac:dyDescent="0.35">
      <c r="B1018" s="5" t="s">
        <v>41</v>
      </c>
      <c r="C1018" s="152" t="s">
        <v>6</v>
      </c>
      <c r="D1018" s="161">
        <v>17116.5</v>
      </c>
      <c r="E1018" s="169" t="s">
        <v>104</v>
      </c>
      <c r="F1018" s="154" t="s">
        <v>103</v>
      </c>
      <c r="G1018" s="154" t="s">
        <v>146</v>
      </c>
    </row>
    <row r="1019" spans="2:7" x14ac:dyDescent="0.35">
      <c r="B1019" s="4" t="s">
        <v>42</v>
      </c>
      <c r="C1019" s="155" t="s">
        <v>8</v>
      </c>
      <c r="D1019" s="161">
        <v>888000</v>
      </c>
      <c r="E1019" s="169" t="s">
        <v>104</v>
      </c>
      <c r="F1019" s="154" t="s">
        <v>103</v>
      </c>
      <c r="G1019" s="154" t="s">
        <v>146</v>
      </c>
    </row>
    <row r="1020" spans="2:7" x14ac:dyDescent="0.35">
      <c r="B1020" s="4" t="s">
        <v>43</v>
      </c>
      <c r="C1020" s="155" t="s">
        <v>8</v>
      </c>
      <c r="D1020" s="161">
        <v>697768.87699999998</v>
      </c>
      <c r="E1020" s="169" t="s">
        <v>104</v>
      </c>
      <c r="F1020" s="154" t="s">
        <v>103</v>
      </c>
      <c r="G1020" s="154" t="s">
        <v>146</v>
      </c>
    </row>
    <row r="1021" spans="2:7" x14ac:dyDescent="0.35">
      <c r="B1021" s="6" t="s">
        <v>44</v>
      </c>
      <c r="C1021" s="155" t="s">
        <v>8</v>
      </c>
      <c r="D1021" s="161">
        <v>137.29599999999999</v>
      </c>
      <c r="E1021" s="169" t="s">
        <v>104</v>
      </c>
      <c r="F1021" s="154" t="s">
        <v>103</v>
      </c>
      <c r="G1021" s="154" t="s">
        <v>146</v>
      </c>
    </row>
    <row r="1022" spans="2:7" x14ac:dyDescent="0.35">
      <c r="B1022" s="6" t="s">
        <v>45</v>
      </c>
      <c r="C1022" s="155" t="s">
        <v>8</v>
      </c>
      <c r="D1022" s="161">
        <v>190368.41899999999</v>
      </c>
      <c r="E1022" s="169" t="s">
        <v>104</v>
      </c>
      <c r="F1022" s="154" t="s">
        <v>103</v>
      </c>
      <c r="G1022" s="154" t="s">
        <v>146</v>
      </c>
    </row>
    <row r="1023" spans="2:7" x14ac:dyDescent="0.35">
      <c r="B1023" s="4" t="s">
        <v>46</v>
      </c>
      <c r="C1023" s="3" t="s">
        <v>9</v>
      </c>
      <c r="D1023" s="161">
        <v>6.46</v>
      </c>
      <c r="E1023" s="169" t="s">
        <v>104</v>
      </c>
      <c r="F1023" s="154" t="s">
        <v>103</v>
      </c>
      <c r="G1023" s="154" t="s">
        <v>146</v>
      </c>
    </row>
    <row r="1024" spans="2:7" ht="42" x14ac:dyDescent="0.35">
      <c r="B1024" s="158" t="s">
        <v>78</v>
      </c>
      <c r="C1024" s="159"/>
      <c r="D1024" s="369">
        <v>0</v>
      </c>
      <c r="E1024" s="169" t="s">
        <v>80</v>
      </c>
      <c r="F1024" s="169" t="s">
        <v>103</v>
      </c>
      <c r="G1024" s="169" t="s">
        <v>146</v>
      </c>
    </row>
    <row r="1025" spans="2:7" x14ac:dyDescent="0.35">
      <c r="B1025" s="2" t="s">
        <v>13</v>
      </c>
      <c r="C1025" s="152" t="s">
        <v>6</v>
      </c>
      <c r="D1025" s="372">
        <v>117</v>
      </c>
      <c r="E1025" s="169" t="s">
        <v>80</v>
      </c>
      <c r="F1025" s="169" t="s">
        <v>103</v>
      </c>
      <c r="G1025" s="169" t="s">
        <v>146</v>
      </c>
    </row>
    <row r="1026" spans="2:7" x14ac:dyDescent="0.35">
      <c r="B1026" s="4" t="s">
        <v>38</v>
      </c>
      <c r="C1026" s="152" t="s">
        <v>6</v>
      </c>
      <c r="D1026" s="372">
        <v>19803</v>
      </c>
      <c r="E1026" s="169" t="s">
        <v>80</v>
      </c>
      <c r="F1026" s="169" t="s">
        <v>103</v>
      </c>
      <c r="G1026" s="169" t="s">
        <v>146</v>
      </c>
    </row>
    <row r="1027" spans="2:7" x14ac:dyDescent="0.35">
      <c r="B1027" s="4" t="s">
        <v>39</v>
      </c>
      <c r="C1027" s="152" t="s">
        <v>6</v>
      </c>
      <c r="D1027" s="372">
        <v>19803</v>
      </c>
      <c r="E1027" s="169" t="s">
        <v>80</v>
      </c>
      <c r="F1027" s="169" t="s">
        <v>103</v>
      </c>
      <c r="G1027" s="169" t="s">
        <v>146</v>
      </c>
    </row>
    <row r="1028" spans="2:7" x14ac:dyDescent="0.35">
      <c r="B1028" s="5" t="s">
        <v>40</v>
      </c>
      <c r="C1028" s="152" t="s">
        <v>6</v>
      </c>
      <c r="D1028" s="372"/>
      <c r="E1028" s="169" t="s">
        <v>80</v>
      </c>
      <c r="F1028" s="169" t="s">
        <v>103</v>
      </c>
      <c r="G1028" s="169" t="s">
        <v>146</v>
      </c>
    </row>
    <row r="1029" spans="2:7" x14ac:dyDescent="0.35">
      <c r="B1029" s="5" t="s">
        <v>41</v>
      </c>
      <c r="C1029" s="152" t="s">
        <v>6</v>
      </c>
      <c r="D1029" s="372"/>
      <c r="E1029" s="169" t="s">
        <v>80</v>
      </c>
      <c r="F1029" s="169" t="s">
        <v>103</v>
      </c>
      <c r="G1029" s="169" t="s">
        <v>146</v>
      </c>
    </row>
    <row r="1030" spans="2:7" x14ac:dyDescent="0.35">
      <c r="B1030" s="4" t="s">
        <v>42</v>
      </c>
      <c r="C1030" s="155" t="s">
        <v>8</v>
      </c>
      <c r="D1030" s="372">
        <v>302996.90965557867</v>
      </c>
      <c r="E1030" s="169" t="s">
        <v>80</v>
      </c>
      <c r="F1030" s="169" t="s">
        <v>103</v>
      </c>
      <c r="G1030" s="169" t="s">
        <v>146</v>
      </c>
    </row>
    <row r="1031" spans="2:7" x14ac:dyDescent="0.35">
      <c r="B1031" s="4" t="s">
        <v>43</v>
      </c>
      <c r="C1031" s="155" t="s">
        <v>8</v>
      </c>
      <c r="D1031" s="372">
        <v>302996.90965557867</v>
      </c>
      <c r="E1031" s="169" t="s">
        <v>80</v>
      </c>
      <c r="F1031" s="169" t="s">
        <v>103</v>
      </c>
      <c r="G1031" s="169" t="s">
        <v>146</v>
      </c>
    </row>
    <row r="1032" spans="2:7" x14ac:dyDescent="0.35">
      <c r="B1032" s="6" t="s">
        <v>44</v>
      </c>
      <c r="C1032" s="155" t="s">
        <v>8</v>
      </c>
      <c r="D1032" s="372"/>
      <c r="E1032" s="169" t="s">
        <v>80</v>
      </c>
      <c r="F1032" s="169" t="s">
        <v>103</v>
      </c>
      <c r="G1032" s="169" t="s">
        <v>146</v>
      </c>
    </row>
    <row r="1033" spans="2:7" x14ac:dyDescent="0.35">
      <c r="B1033" s="6" t="s">
        <v>45</v>
      </c>
      <c r="C1033" s="155" t="s">
        <v>8</v>
      </c>
      <c r="D1033" s="372"/>
      <c r="E1033" s="169" t="s">
        <v>80</v>
      </c>
      <c r="F1033" s="169" t="s">
        <v>103</v>
      </c>
      <c r="G1033" s="169" t="s">
        <v>146</v>
      </c>
    </row>
    <row r="1034" spans="2:7" x14ac:dyDescent="0.35">
      <c r="B1034" s="4" t="s">
        <v>46</v>
      </c>
      <c r="C1034" s="3" t="s">
        <v>9</v>
      </c>
      <c r="D1034" s="372">
        <v>1.1235105093956044</v>
      </c>
      <c r="E1034" s="169" t="s">
        <v>80</v>
      </c>
      <c r="F1034" s="169" t="s">
        <v>103</v>
      </c>
      <c r="G1034" s="169" t="s">
        <v>146</v>
      </c>
    </row>
    <row r="1035" spans="2:7" ht="56.5" x14ac:dyDescent="0.35">
      <c r="B1035" s="16" t="s">
        <v>82</v>
      </c>
      <c r="C1035" s="162"/>
      <c r="D1035" s="369">
        <v>21479</v>
      </c>
      <c r="E1035" s="169" t="s">
        <v>79</v>
      </c>
      <c r="F1035" s="169" t="s">
        <v>103</v>
      </c>
      <c r="G1035" s="169" t="s">
        <v>146</v>
      </c>
    </row>
    <row r="1036" spans="2:7" ht="28.5" x14ac:dyDescent="0.35">
      <c r="B1036" s="429" t="s">
        <v>48</v>
      </c>
      <c r="C1036" s="430" t="s">
        <v>30</v>
      </c>
      <c r="D1036" s="161"/>
      <c r="E1036" s="169" t="s">
        <v>79</v>
      </c>
      <c r="F1036" s="169" t="s">
        <v>103</v>
      </c>
      <c r="G1036" s="169" t="s">
        <v>146</v>
      </c>
    </row>
    <row r="1037" spans="2:7" ht="28" x14ac:dyDescent="0.35">
      <c r="B1037" s="431" t="s">
        <v>0</v>
      </c>
      <c r="C1037" s="430" t="s">
        <v>30</v>
      </c>
      <c r="D1037" s="161">
        <v>2300</v>
      </c>
      <c r="E1037" s="169" t="s">
        <v>79</v>
      </c>
      <c r="F1037" s="169" t="s">
        <v>103</v>
      </c>
      <c r="G1037" s="169" t="s">
        <v>146</v>
      </c>
    </row>
    <row r="1038" spans="2:7" ht="28" x14ac:dyDescent="0.35">
      <c r="B1038" s="431" t="s">
        <v>14</v>
      </c>
      <c r="C1038" s="430" t="s">
        <v>30</v>
      </c>
      <c r="D1038" s="161">
        <v>859</v>
      </c>
      <c r="E1038" s="169" t="s">
        <v>79</v>
      </c>
      <c r="F1038" s="169" t="s">
        <v>103</v>
      </c>
      <c r="G1038" s="169" t="s">
        <v>146</v>
      </c>
    </row>
    <row r="1039" spans="2:7" ht="28" x14ac:dyDescent="0.35">
      <c r="B1039" s="432" t="s">
        <v>20</v>
      </c>
      <c r="C1039" s="430" t="s">
        <v>30</v>
      </c>
      <c r="D1039" s="161">
        <v>17</v>
      </c>
      <c r="E1039" s="169" t="s">
        <v>79</v>
      </c>
      <c r="F1039" s="169" t="s">
        <v>103</v>
      </c>
      <c r="G1039" s="169" t="s">
        <v>146</v>
      </c>
    </row>
    <row r="1040" spans="2:7" ht="28" x14ac:dyDescent="0.35">
      <c r="B1040" s="431" t="s">
        <v>12</v>
      </c>
      <c r="C1040" s="430" t="s">
        <v>30</v>
      </c>
      <c r="D1040" s="161">
        <v>0</v>
      </c>
      <c r="E1040" s="169" t="s">
        <v>79</v>
      </c>
      <c r="F1040" s="169" t="s">
        <v>103</v>
      </c>
      <c r="G1040" s="169" t="s">
        <v>146</v>
      </c>
    </row>
    <row r="1041" spans="2:7" ht="28" x14ac:dyDescent="0.35">
      <c r="B1041" s="432" t="s">
        <v>26</v>
      </c>
      <c r="C1041" s="430" t="s">
        <v>30</v>
      </c>
      <c r="D1041" s="161">
        <v>0</v>
      </c>
      <c r="E1041" s="169" t="s">
        <v>79</v>
      </c>
      <c r="F1041" s="169" t="s">
        <v>103</v>
      </c>
      <c r="G1041" s="169" t="s">
        <v>146</v>
      </c>
    </row>
    <row r="1042" spans="2:7" ht="28" x14ac:dyDescent="0.35">
      <c r="B1042" s="432" t="s">
        <v>135</v>
      </c>
      <c r="C1042" s="430" t="s">
        <v>30</v>
      </c>
      <c r="D1042" s="161">
        <v>10770</v>
      </c>
      <c r="E1042" s="169" t="s">
        <v>79</v>
      </c>
      <c r="F1042" s="169" t="s">
        <v>103</v>
      </c>
      <c r="G1042" s="169" t="s">
        <v>146</v>
      </c>
    </row>
    <row r="1043" spans="2:7" ht="28" x14ac:dyDescent="0.35">
      <c r="B1043" s="431" t="s">
        <v>15</v>
      </c>
      <c r="C1043" s="430" t="s">
        <v>30</v>
      </c>
      <c r="D1043" s="161">
        <v>26</v>
      </c>
      <c r="E1043" s="169" t="s">
        <v>79</v>
      </c>
      <c r="F1043" s="169" t="s">
        <v>103</v>
      </c>
      <c r="G1043" s="169" t="s">
        <v>146</v>
      </c>
    </row>
    <row r="1044" spans="2:7" ht="28.5" x14ac:dyDescent="0.35">
      <c r="B1044" s="429" t="s">
        <v>49</v>
      </c>
      <c r="C1044" s="430" t="s">
        <v>50</v>
      </c>
      <c r="D1044" s="161">
        <v>21479</v>
      </c>
      <c r="E1044" s="169" t="s">
        <v>79</v>
      </c>
      <c r="F1044" s="169" t="s">
        <v>103</v>
      </c>
      <c r="G1044" s="169" t="s">
        <v>146</v>
      </c>
    </row>
    <row r="1045" spans="2:7" x14ac:dyDescent="0.35">
      <c r="B1045" s="431" t="s">
        <v>0</v>
      </c>
      <c r="C1045" s="430" t="s">
        <v>50</v>
      </c>
      <c r="D1045" s="161">
        <v>2109</v>
      </c>
      <c r="E1045" s="169" t="s">
        <v>79</v>
      </c>
      <c r="F1045" s="169" t="s">
        <v>103</v>
      </c>
      <c r="G1045" s="169" t="s">
        <v>146</v>
      </c>
    </row>
    <row r="1046" spans="2:7" x14ac:dyDescent="0.35">
      <c r="B1046" s="431" t="s">
        <v>14</v>
      </c>
      <c r="C1046" s="430" t="s">
        <v>50</v>
      </c>
      <c r="D1046" s="161">
        <v>81</v>
      </c>
      <c r="E1046" s="169" t="s">
        <v>79</v>
      </c>
      <c r="F1046" s="169" t="s">
        <v>103</v>
      </c>
      <c r="G1046" s="169" t="s">
        <v>146</v>
      </c>
    </row>
    <row r="1047" spans="2:7" x14ac:dyDescent="0.35">
      <c r="B1047" s="432" t="s">
        <v>20</v>
      </c>
      <c r="C1047" s="430" t="s">
        <v>50</v>
      </c>
      <c r="D1047" s="161">
        <v>58</v>
      </c>
      <c r="E1047" s="169" t="s">
        <v>79</v>
      </c>
      <c r="F1047" s="169" t="s">
        <v>103</v>
      </c>
      <c r="G1047" s="169" t="s">
        <v>146</v>
      </c>
    </row>
    <row r="1048" spans="2:7" ht="28.5" x14ac:dyDescent="0.35">
      <c r="B1048" s="432" t="s">
        <v>25</v>
      </c>
      <c r="C1048" s="430" t="s">
        <v>50</v>
      </c>
      <c r="D1048" s="161">
        <v>0</v>
      </c>
      <c r="E1048" s="169" t="s">
        <v>79</v>
      </c>
      <c r="F1048" s="169" t="s">
        <v>103</v>
      </c>
      <c r="G1048" s="169" t="s">
        <v>146</v>
      </c>
    </row>
    <row r="1049" spans="2:7" ht="28.5" x14ac:dyDescent="0.35">
      <c r="B1049" s="432" t="s">
        <v>27</v>
      </c>
      <c r="C1049" s="430" t="s">
        <v>50</v>
      </c>
      <c r="D1049" s="161">
        <v>0</v>
      </c>
      <c r="E1049" s="169" t="s">
        <v>79</v>
      </c>
      <c r="F1049" s="169" t="s">
        <v>103</v>
      </c>
      <c r="G1049" s="169" t="s">
        <v>146</v>
      </c>
    </row>
    <row r="1050" spans="2:7" x14ac:dyDescent="0.35">
      <c r="B1050" s="432" t="s">
        <v>135</v>
      </c>
      <c r="C1050" s="430" t="s">
        <v>50</v>
      </c>
      <c r="D1050" s="161">
        <v>19217</v>
      </c>
      <c r="E1050" s="169" t="s">
        <v>79</v>
      </c>
      <c r="F1050" s="169" t="s">
        <v>103</v>
      </c>
      <c r="G1050" s="169" t="s">
        <v>146</v>
      </c>
    </row>
    <row r="1051" spans="2:7" x14ac:dyDescent="0.35">
      <c r="B1051" s="431" t="s">
        <v>15</v>
      </c>
      <c r="C1051" s="430" t="s">
        <v>50</v>
      </c>
      <c r="D1051" s="161">
        <v>14</v>
      </c>
      <c r="E1051" s="169" t="s">
        <v>79</v>
      </c>
      <c r="F1051" s="169" t="s">
        <v>103</v>
      </c>
      <c r="G1051" s="169" t="s">
        <v>146</v>
      </c>
    </row>
    <row r="1052" spans="2:7" ht="56.5" x14ac:dyDescent="0.35">
      <c r="B1052" s="16" t="s">
        <v>82</v>
      </c>
      <c r="C1052" s="162"/>
      <c r="D1052" s="369">
        <v>7611</v>
      </c>
      <c r="E1052" s="169" t="s">
        <v>81</v>
      </c>
      <c r="F1052" s="169" t="s">
        <v>103</v>
      </c>
      <c r="G1052" s="169" t="s">
        <v>146</v>
      </c>
    </row>
    <row r="1053" spans="2:7" ht="28.5" x14ac:dyDescent="0.35">
      <c r="B1053" s="429" t="s">
        <v>48</v>
      </c>
      <c r="C1053" s="430" t="s">
        <v>30</v>
      </c>
      <c r="D1053" s="161"/>
      <c r="E1053" s="169" t="s">
        <v>81</v>
      </c>
      <c r="F1053" s="169" t="s">
        <v>103</v>
      </c>
      <c r="G1053" s="169" t="s">
        <v>146</v>
      </c>
    </row>
    <row r="1054" spans="2:7" ht="28" x14ac:dyDescent="0.35">
      <c r="B1054" s="431" t="s">
        <v>0</v>
      </c>
      <c r="C1054" s="430" t="s">
        <v>30</v>
      </c>
      <c r="D1054" s="161">
        <v>238</v>
      </c>
      <c r="E1054" s="169" t="s">
        <v>81</v>
      </c>
      <c r="F1054" s="169" t="s">
        <v>103</v>
      </c>
      <c r="G1054" s="169" t="s">
        <v>146</v>
      </c>
    </row>
    <row r="1055" spans="2:7" ht="28" x14ac:dyDescent="0.35">
      <c r="B1055" s="431" t="s">
        <v>14</v>
      </c>
      <c r="C1055" s="430" t="s">
        <v>30</v>
      </c>
      <c r="D1055" s="161">
        <v>660</v>
      </c>
      <c r="E1055" s="169" t="s">
        <v>81</v>
      </c>
      <c r="F1055" s="169" t="s">
        <v>103</v>
      </c>
      <c r="G1055" s="169" t="s">
        <v>146</v>
      </c>
    </row>
    <row r="1056" spans="2:7" ht="28" x14ac:dyDescent="0.35">
      <c r="B1056" s="432" t="s">
        <v>20</v>
      </c>
      <c r="C1056" s="430" t="s">
        <v>30</v>
      </c>
      <c r="D1056" s="161">
        <v>3</v>
      </c>
      <c r="E1056" s="169" t="s">
        <v>81</v>
      </c>
      <c r="F1056" s="169" t="s">
        <v>103</v>
      </c>
      <c r="G1056" s="169" t="s">
        <v>146</v>
      </c>
    </row>
    <row r="1057" spans="2:7" ht="28" x14ac:dyDescent="0.35">
      <c r="B1057" s="431" t="s">
        <v>12</v>
      </c>
      <c r="C1057" s="430" t="s">
        <v>30</v>
      </c>
      <c r="D1057" s="161">
        <v>0</v>
      </c>
      <c r="E1057" s="169" t="s">
        <v>81</v>
      </c>
      <c r="F1057" s="169" t="s">
        <v>103</v>
      </c>
      <c r="G1057" s="169" t="s">
        <v>146</v>
      </c>
    </row>
    <row r="1058" spans="2:7" ht="28" x14ac:dyDescent="0.35">
      <c r="B1058" s="432" t="s">
        <v>26</v>
      </c>
      <c r="C1058" s="430" t="s">
        <v>30</v>
      </c>
      <c r="D1058" s="161">
        <v>0</v>
      </c>
      <c r="E1058" s="169" t="s">
        <v>81</v>
      </c>
      <c r="F1058" s="169" t="s">
        <v>103</v>
      </c>
      <c r="G1058" s="169" t="s">
        <v>146</v>
      </c>
    </row>
    <row r="1059" spans="2:7" ht="28" x14ac:dyDescent="0.35">
      <c r="B1059" s="432" t="s">
        <v>135</v>
      </c>
      <c r="C1059" s="430" t="s">
        <v>30</v>
      </c>
      <c r="D1059" s="161">
        <v>3849</v>
      </c>
      <c r="E1059" s="169" t="s">
        <v>81</v>
      </c>
      <c r="F1059" s="169" t="s">
        <v>103</v>
      </c>
      <c r="G1059" s="169" t="s">
        <v>146</v>
      </c>
    </row>
    <row r="1060" spans="2:7" ht="28" x14ac:dyDescent="0.35">
      <c r="B1060" s="431" t="s">
        <v>15</v>
      </c>
      <c r="C1060" s="430" t="s">
        <v>30</v>
      </c>
      <c r="D1060" s="161">
        <v>62</v>
      </c>
      <c r="E1060" s="169" t="s">
        <v>81</v>
      </c>
      <c r="F1060" s="169" t="s">
        <v>103</v>
      </c>
      <c r="G1060" s="169" t="s">
        <v>146</v>
      </c>
    </row>
    <row r="1061" spans="2:7" ht="28.5" x14ac:dyDescent="0.35">
      <c r="B1061" s="429" t="s">
        <v>49</v>
      </c>
      <c r="C1061" s="430" t="s">
        <v>50</v>
      </c>
      <c r="D1061" s="161">
        <v>7611</v>
      </c>
      <c r="E1061" s="169" t="s">
        <v>81</v>
      </c>
      <c r="F1061" s="169" t="s">
        <v>103</v>
      </c>
      <c r="G1061" s="169" t="s">
        <v>146</v>
      </c>
    </row>
    <row r="1062" spans="2:7" x14ac:dyDescent="0.35">
      <c r="B1062" s="431" t="s">
        <v>0</v>
      </c>
      <c r="C1062" s="430" t="s">
        <v>50</v>
      </c>
      <c r="D1062" s="161">
        <v>246</v>
      </c>
      <c r="E1062" s="169" t="s">
        <v>81</v>
      </c>
      <c r="F1062" s="169" t="s">
        <v>103</v>
      </c>
      <c r="G1062" s="169" t="s">
        <v>146</v>
      </c>
    </row>
    <row r="1063" spans="2:7" x14ac:dyDescent="0.35">
      <c r="B1063" s="431" t="s">
        <v>14</v>
      </c>
      <c r="C1063" s="430" t="s">
        <v>50</v>
      </c>
      <c r="D1063" s="161">
        <v>93</v>
      </c>
      <c r="E1063" s="169" t="s">
        <v>81</v>
      </c>
      <c r="F1063" s="169" t="s">
        <v>103</v>
      </c>
      <c r="G1063" s="169" t="s">
        <v>146</v>
      </c>
    </row>
    <row r="1064" spans="2:7" x14ac:dyDescent="0.35">
      <c r="B1064" s="432" t="s">
        <v>20</v>
      </c>
      <c r="C1064" s="430" t="s">
        <v>50</v>
      </c>
      <c r="D1064" s="161">
        <v>17</v>
      </c>
      <c r="E1064" s="169" t="s">
        <v>81</v>
      </c>
      <c r="F1064" s="169" t="s">
        <v>103</v>
      </c>
      <c r="G1064" s="169" t="s">
        <v>146</v>
      </c>
    </row>
    <row r="1065" spans="2:7" ht="28.5" x14ac:dyDescent="0.35">
      <c r="B1065" s="432" t="s">
        <v>25</v>
      </c>
      <c r="C1065" s="430" t="s">
        <v>50</v>
      </c>
      <c r="D1065" s="161">
        <v>0</v>
      </c>
      <c r="E1065" s="169" t="s">
        <v>81</v>
      </c>
      <c r="F1065" s="169" t="s">
        <v>103</v>
      </c>
      <c r="G1065" s="169" t="s">
        <v>146</v>
      </c>
    </row>
    <row r="1066" spans="2:7" ht="28.5" x14ac:dyDescent="0.35">
      <c r="B1066" s="432" t="s">
        <v>27</v>
      </c>
      <c r="C1066" s="430" t="s">
        <v>50</v>
      </c>
      <c r="D1066" s="161">
        <v>0</v>
      </c>
      <c r="E1066" s="169" t="s">
        <v>81</v>
      </c>
      <c r="F1066" s="169" t="s">
        <v>103</v>
      </c>
      <c r="G1066" s="169" t="s">
        <v>146</v>
      </c>
    </row>
    <row r="1067" spans="2:7" x14ac:dyDescent="0.35">
      <c r="B1067" s="432" t="s">
        <v>135</v>
      </c>
      <c r="C1067" s="430" t="s">
        <v>50</v>
      </c>
      <c r="D1067" s="161">
        <v>7183</v>
      </c>
      <c r="E1067" s="169" t="s">
        <v>81</v>
      </c>
      <c r="F1067" s="169" t="s">
        <v>103</v>
      </c>
      <c r="G1067" s="169" t="s">
        <v>146</v>
      </c>
    </row>
    <row r="1068" spans="2:7" x14ac:dyDescent="0.35">
      <c r="B1068" s="431" t="s">
        <v>15</v>
      </c>
      <c r="C1068" s="430" t="s">
        <v>50</v>
      </c>
      <c r="D1068" s="161">
        <v>72</v>
      </c>
      <c r="E1068" s="169" t="s">
        <v>81</v>
      </c>
      <c r="F1068" s="169" t="s">
        <v>103</v>
      </c>
      <c r="G1068" s="169" t="s">
        <v>146</v>
      </c>
    </row>
    <row r="1069" spans="2:7" ht="56.5" x14ac:dyDescent="0.35">
      <c r="B1069" s="16" t="s">
        <v>82</v>
      </c>
      <c r="C1069" s="162"/>
      <c r="D1069" s="369">
        <v>11724</v>
      </c>
      <c r="E1069" s="169" t="s">
        <v>104</v>
      </c>
      <c r="F1069" s="169" t="s">
        <v>103</v>
      </c>
      <c r="G1069" s="169" t="s">
        <v>146</v>
      </c>
    </row>
    <row r="1070" spans="2:7" ht="28.5" x14ac:dyDescent="0.35">
      <c r="B1070" s="429" t="s">
        <v>48</v>
      </c>
      <c r="C1070" s="430" t="s">
        <v>30</v>
      </c>
      <c r="D1070" s="161"/>
      <c r="E1070" s="169" t="s">
        <v>104</v>
      </c>
      <c r="F1070" s="169" t="s">
        <v>103</v>
      </c>
      <c r="G1070" s="169" t="s">
        <v>146</v>
      </c>
    </row>
    <row r="1071" spans="2:7" ht="28" x14ac:dyDescent="0.35">
      <c r="B1071" s="431" t="s">
        <v>0</v>
      </c>
      <c r="C1071" s="430" t="s">
        <v>30</v>
      </c>
      <c r="D1071" s="161">
        <v>322</v>
      </c>
      <c r="E1071" s="169" t="s">
        <v>104</v>
      </c>
      <c r="F1071" s="169" t="s">
        <v>103</v>
      </c>
      <c r="G1071" s="169" t="s">
        <v>146</v>
      </c>
    </row>
    <row r="1072" spans="2:7" ht="28" x14ac:dyDescent="0.35">
      <c r="B1072" s="431" t="s">
        <v>14</v>
      </c>
      <c r="C1072" s="430" t="s">
        <v>30</v>
      </c>
      <c r="D1072" s="161">
        <v>512</v>
      </c>
      <c r="E1072" s="169" t="s">
        <v>104</v>
      </c>
      <c r="F1072" s="169" t="s">
        <v>103</v>
      </c>
      <c r="G1072" s="169" t="s">
        <v>146</v>
      </c>
    </row>
    <row r="1073" spans="2:7" ht="28" x14ac:dyDescent="0.35">
      <c r="B1073" s="432" t="s">
        <v>20</v>
      </c>
      <c r="C1073" s="430" t="s">
        <v>30</v>
      </c>
      <c r="D1073" s="161">
        <v>26</v>
      </c>
      <c r="E1073" s="169" t="s">
        <v>104</v>
      </c>
      <c r="F1073" s="169" t="s">
        <v>103</v>
      </c>
      <c r="G1073" s="169" t="s">
        <v>146</v>
      </c>
    </row>
    <row r="1074" spans="2:7" ht="28" x14ac:dyDescent="0.35">
      <c r="B1074" s="431" t="s">
        <v>12</v>
      </c>
      <c r="C1074" s="430" t="s">
        <v>30</v>
      </c>
      <c r="D1074" s="161">
        <v>0</v>
      </c>
      <c r="E1074" s="169" t="s">
        <v>104</v>
      </c>
      <c r="F1074" s="169" t="s">
        <v>103</v>
      </c>
      <c r="G1074" s="169" t="s">
        <v>146</v>
      </c>
    </row>
    <row r="1075" spans="2:7" ht="28" x14ac:dyDescent="0.35">
      <c r="B1075" s="432" t="s">
        <v>26</v>
      </c>
      <c r="C1075" s="430" t="s">
        <v>30</v>
      </c>
      <c r="D1075" s="161">
        <v>0</v>
      </c>
      <c r="E1075" s="169" t="s">
        <v>104</v>
      </c>
      <c r="F1075" s="169" t="s">
        <v>103</v>
      </c>
      <c r="G1075" s="169" t="s">
        <v>146</v>
      </c>
    </row>
    <row r="1076" spans="2:7" ht="28" x14ac:dyDescent="0.35">
      <c r="B1076" s="432" t="s">
        <v>135</v>
      </c>
      <c r="C1076" s="430" t="s">
        <v>30</v>
      </c>
      <c r="D1076" s="161">
        <v>5104</v>
      </c>
      <c r="E1076" s="169" t="s">
        <v>104</v>
      </c>
      <c r="F1076" s="169" t="s">
        <v>103</v>
      </c>
      <c r="G1076" s="169" t="s">
        <v>146</v>
      </c>
    </row>
    <row r="1077" spans="2:7" ht="28" x14ac:dyDescent="0.35">
      <c r="B1077" s="431" t="s">
        <v>15</v>
      </c>
      <c r="C1077" s="430" t="s">
        <v>30</v>
      </c>
      <c r="D1077" s="161">
        <v>36</v>
      </c>
      <c r="E1077" s="169" t="s">
        <v>104</v>
      </c>
      <c r="F1077" s="169" t="s">
        <v>103</v>
      </c>
      <c r="G1077" s="169" t="s">
        <v>146</v>
      </c>
    </row>
    <row r="1078" spans="2:7" ht="28.5" x14ac:dyDescent="0.35">
      <c r="B1078" s="429" t="s">
        <v>49</v>
      </c>
      <c r="C1078" s="430" t="s">
        <v>50</v>
      </c>
      <c r="D1078" s="161">
        <v>11724</v>
      </c>
      <c r="E1078" s="169" t="s">
        <v>104</v>
      </c>
      <c r="F1078" s="169" t="s">
        <v>103</v>
      </c>
      <c r="G1078" s="169" t="s">
        <v>146</v>
      </c>
    </row>
    <row r="1079" spans="2:7" x14ac:dyDescent="0.35">
      <c r="B1079" s="431" t="s">
        <v>0</v>
      </c>
      <c r="C1079" s="430" t="s">
        <v>50</v>
      </c>
      <c r="D1079" s="161">
        <v>309</v>
      </c>
      <c r="E1079" s="169" t="s">
        <v>104</v>
      </c>
      <c r="F1079" s="169" t="s">
        <v>103</v>
      </c>
      <c r="G1079" s="169" t="s">
        <v>146</v>
      </c>
    </row>
    <row r="1080" spans="2:7" x14ac:dyDescent="0.35">
      <c r="B1080" s="431" t="s">
        <v>14</v>
      </c>
      <c r="C1080" s="430" t="s">
        <v>50</v>
      </c>
      <c r="D1080" s="161">
        <v>80</v>
      </c>
      <c r="E1080" s="169" t="s">
        <v>104</v>
      </c>
      <c r="F1080" s="169" t="s">
        <v>103</v>
      </c>
      <c r="G1080" s="169" t="s">
        <v>146</v>
      </c>
    </row>
    <row r="1081" spans="2:7" x14ac:dyDescent="0.35">
      <c r="B1081" s="432" t="s">
        <v>20</v>
      </c>
      <c r="C1081" s="430" t="s">
        <v>50</v>
      </c>
      <c r="D1081" s="161">
        <v>89</v>
      </c>
      <c r="E1081" s="169" t="s">
        <v>104</v>
      </c>
      <c r="F1081" s="169" t="s">
        <v>103</v>
      </c>
      <c r="G1081" s="169" t="s">
        <v>146</v>
      </c>
    </row>
    <row r="1082" spans="2:7" ht="28.5" x14ac:dyDescent="0.35">
      <c r="B1082" s="432" t="s">
        <v>25</v>
      </c>
      <c r="C1082" s="430" t="s">
        <v>50</v>
      </c>
      <c r="D1082" s="161">
        <v>0</v>
      </c>
      <c r="E1082" s="169" t="s">
        <v>104</v>
      </c>
      <c r="F1082" s="169" t="s">
        <v>103</v>
      </c>
      <c r="G1082" s="169" t="s">
        <v>146</v>
      </c>
    </row>
    <row r="1083" spans="2:7" ht="28.5" x14ac:dyDescent="0.35">
      <c r="B1083" s="432" t="s">
        <v>27</v>
      </c>
      <c r="C1083" s="430" t="s">
        <v>50</v>
      </c>
      <c r="D1083" s="161">
        <v>0</v>
      </c>
      <c r="E1083" s="169" t="s">
        <v>104</v>
      </c>
      <c r="F1083" s="169" t="s">
        <v>103</v>
      </c>
      <c r="G1083" s="169" t="s">
        <v>146</v>
      </c>
    </row>
    <row r="1084" spans="2:7" x14ac:dyDescent="0.35">
      <c r="B1084" s="432" t="s">
        <v>135</v>
      </c>
      <c r="C1084" s="430" t="s">
        <v>50</v>
      </c>
      <c r="D1084" s="161">
        <v>11132</v>
      </c>
      <c r="E1084" s="169" t="s">
        <v>104</v>
      </c>
      <c r="F1084" s="169" t="s">
        <v>103</v>
      </c>
      <c r="G1084" s="169" t="s">
        <v>146</v>
      </c>
    </row>
    <row r="1085" spans="2:7" x14ac:dyDescent="0.35">
      <c r="B1085" s="431" t="s">
        <v>15</v>
      </c>
      <c r="C1085" s="430" t="s">
        <v>50</v>
      </c>
      <c r="D1085" s="161">
        <v>114</v>
      </c>
      <c r="E1085" s="169" t="s">
        <v>104</v>
      </c>
      <c r="F1085" s="169" t="s">
        <v>103</v>
      </c>
      <c r="G1085" s="169" t="s">
        <v>146</v>
      </c>
    </row>
    <row r="1086" spans="2:7" ht="56.5" x14ac:dyDescent="0.35">
      <c r="B1086" s="16" t="s">
        <v>82</v>
      </c>
      <c r="C1086" s="162"/>
      <c r="D1086" s="369">
        <v>309.91735537190084</v>
      </c>
      <c r="E1086" s="169" t="s">
        <v>80</v>
      </c>
      <c r="F1086" s="169" t="s">
        <v>103</v>
      </c>
      <c r="G1086" s="169" t="s">
        <v>146</v>
      </c>
    </row>
    <row r="1087" spans="2:7" ht="28.5" x14ac:dyDescent="0.35">
      <c r="B1087" s="429" t="s">
        <v>48</v>
      </c>
      <c r="C1087" s="430" t="s">
        <v>30</v>
      </c>
      <c r="D1087" s="372"/>
      <c r="E1087" s="169" t="s">
        <v>80</v>
      </c>
      <c r="F1087" s="169" t="s">
        <v>103</v>
      </c>
      <c r="G1087" s="169" t="s">
        <v>146</v>
      </c>
    </row>
    <row r="1088" spans="2:7" ht="28" x14ac:dyDescent="0.35">
      <c r="B1088" s="431" t="s">
        <v>0</v>
      </c>
      <c r="C1088" s="430" t="s">
        <v>30</v>
      </c>
      <c r="D1088" s="372"/>
      <c r="E1088" s="169" t="s">
        <v>80</v>
      </c>
      <c r="F1088" s="169" t="s">
        <v>103</v>
      </c>
      <c r="G1088" s="169" t="s">
        <v>146</v>
      </c>
    </row>
    <row r="1089" spans="2:7" ht="28" x14ac:dyDescent="0.35">
      <c r="B1089" s="431" t="s">
        <v>14</v>
      </c>
      <c r="C1089" s="430" t="s">
        <v>30</v>
      </c>
      <c r="D1089" s="372"/>
      <c r="E1089" s="169" t="s">
        <v>80</v>
      </c>
      <c r="F1089" s="169" t="s">
        <v>103</v>
      </c>
      <c r="G1089" s="169" t="s">
        <v>146</v>
      </c>
    </row>
    <row r="1090" spans="2:7" ht="28" x14ac:dyDescent="0.35">
      <c r="B1090" s="432" t="s">
        <v>20</v>
      </c>
      <c r="C1090" s="430" t="s">
        <v>30</v>
      </c>
      <c r="D1090" s="372"/>
      <c r="E1090" s="169" t="s">
        <v>80</v>
      </c>
      <c r="F1090" s="169" t="s">
        <v>103</v>
      </c>
      <c r="G1090" s="169" t="s">
        <v>146</v>
      </c>
    </row>
    <row r="1091" spans="2:7" ht="28" x14ac:dyDescent="0.35">
      <c r="B1091" s="431" t="s">
        <v>12</v>
      </c>
      <c r="C1091" s="430" t="s">
        <v>30</v>
      </c>
      <c r="D1091" s="372"/>
      <c r="E1091" s="169" t="s">
        <v>80</v>
      </c>
      <c r="F1091" s="169" t="s">
        <v>103</v>
      </c>
      <c r="G1091" s="169" t="s">
        <v>146</v>
      </c>
    </row>
    <row r="1092" spans="2:7" ht="28" x14ac:dyDescent="0.35">
      <c r="B1092" s="432" t="s">
        <v>26</v>
      </c>
      <c r="C1092" s="430" t="s">
        <v>30</v>
      </c>
      <c r="D1092" s="372"/>
      <c r="E1092" s="169" t="s">
        <v>80</v>
      </c>
      <c r="F1092" s="169" t="s">
        <v>103</v>
      </c>
      <c r="G1092" s="169" t="s">
        <v>146</v>
      </c>
    </row>
    <row r="1093" spans="2:7" ht="28" x14ac:dyDescent="0.35">
      <c r="B1093" s="432" t="s">
        <v>135</v>
      </c>
      <c r="C1093" s="430" t="s">
        <v>30</v>
      </c>
      <c r="D1093" s="372"/>
      <c r="E1093" s="169" t="s">
        <v>80</v>
      </c>
      <c r="F1093" s="169" t="s">
        <v>103</v>
      </c>
      <c r="G1093" s="169" t="s">
        <v>146</v>
      </c>
    </row>
    <row r="1094" spans="2:7" ht="28" x14ac:dyDescent="0.35">
      <c r="B1094" s="431" t="s">
        <v>15</v>
      </c>
      <c r="C1094" s="430" t="s">
        <v>30</v>
      </c>
      <c r="D1094" s="372">
        <v>15</v>
      </c>
      <c r="E1094" s="169" t="s">
        <v>80</v>
      </c>
      <c r="F1094" s="169" t="s">
        <v>103</v>
      </c>
      <c r="G1094" s="169" t="s">
        <v>146</v>
      </c>
    </row>
    <row r="1095" spans="2:7" ht="28.5" x14ac:dyDescent="0.35">
      <c r="B1095" s="429" t="s">
        <v>49</v>
      </c>
      <c r="C1095" s="430" t="s">
        <v>50</v>
      </c>
      <c r="D1095" s="372"/>
      <c r="E1095" s="169" t="s">
        <v>80</v>
      </c>
      <c r="F1095" s="169" t="s">
        <v>103</v>
      </c>
      <c r="G1095" s="169" t="s">
        <v>146</v>
      </c>
    </row>
    <row r="1096" spans="2:7" x14ac:dyDescent="0.35">
      <c r="B1096" s="431" t="s">
        <v>0</v>
      </c>
      <c r="C1096" s="430" t="s">
        <v>50</v>
      </c>
      <c r="D1096" s="372"/>
      <c r="E1096" s="169" t="s">
        <v>80</v>
      </c>
      <c r="F1096" s="169" t="s">
        <v>103</v>
      </c>
      <c r="G1096" s="169" t="s">
        <v>146</v>
      </c>
    </row>
    <row r="1097" spans="2:7" x14ac:dyDescent="0.35">
      <c r="B1097" s="431" t="s">
        <v>14</v>
      </c>
      <c r="C1097" s="430" t="s">
        <v>50</v>
      </c>
      <c r="D1097" s="372"/>
      <c r="E1097" s="169" t="s">
        <v>80</v>
      </c>
      <c r="F1097" s="169" t="s">
        <v>103</v>
      </c>
      <c r="G1097" s="169" t="s">
        <v>146</v>
      </c>
    </row>
    <row r="1098" spans="2:7" x14ac:dyDescent="0.35">
      <c r="B1098" s="432" t="s">
        <v>20</v>
      </c>
      <c r="C1098" s="430" t="s">
        <v>50</v>
      </c>
      <c r="D1098" s="372"/>
      <c r="E1098" s="169" t="s">
        <v>80</v>
      </c>
      <c r="F1098" s="169" t="s">
        <v>103</v>
      </c>
      <c r="G1098" s="169" t="s">
        <v>146</v>
      </c>
    </row>
    <row r="1099" spans="2:7" ht="28.5" x14ac:dyDescent="0.35">
      <c r="B1099" s="432" t="s">
        <v>25</v>
      </c>
      <c r="C1099" s="430" t="s">
        <v>50</v>
      </c>
      <c r="D1099" s="372"/>
      <c r="E1099" s="169" t="s">
        <v>80</v>
      </c>
      <c r="F1099" s="169" t="s">
        <v>103</v>
      </c>
      <c r="G1099" s="169" t="s">
        <v>146</v>
      </c>
    </row>
    <row r="1100" spans="2:7" ht="28.5" x14ac:dyDescent="0.35">
      <c r="B1100" s="432" t="s">
        <v>27</v>
      </c>
      <c r="C1100" s="430" t="s">
        <v>50</v>
      </c>
      <c r="D1100" s="372"/>
      <c r="E1100" s="169" t="s">
        <v>80</v>
      </c>
      <c r="F1100" s="169" t="s">
        <v>103</v>
      </c>
      <c r="G1100" s="169" t="s">
        <v>146</v>
      </c>
    </row>
    <row r="1101" spans="2:7" x14ac:dyDescent="0.35">
      <c r="B1101" s="432" t="s">
        <v>135</v>
      </c>
      <c r="C1101" s="430" t="s">
        <v>50</v>
      </c>
      <c r="D1101" s="372"/>
      <c r="E1101" s="169" t="s">
        <v>80</v>
      </c>
      <c r="F1101" s="169" t="s">
        <v>103</v>
      </c>
      <c r="G1101" s="169" t="s">
        <v>146</v>
      </c>
    </row>
    <row r="1102" spans="2:7" x14ac:dyDescent="0.35">
      <c r="B1102" s="431" t="s">
        <v>15</v>
      </c>
      <c r="C1102" s="430" t="s">
        <v>50</v>
      </c>
      <c r="D1102" s="372">
        <v>20.66115702479339</v>
      </c>
      <c r="E1102" s="169" t="s">
        <v>80</v>
      </c>
      <c r="F1102" s="169" t="s">
        <v>103</v>
      </c>
      <c r="G1102" s="169" t="s">
        <v>146</v>
      </c>
    </row>
    <row r="1103" spans="2:7" ht="28.5" x14ac:dyDescent="0.35">
      <c r="B1103" s="170" t="s">
        <v>83</v>
      </c>
      <c r="C1103" s="171"/>
      <c r="D1103" s="369">
        <v>197650.49521189221</v>
      </c>
      <c r="E1103" s="169" t="s">
        <v>79</v>
      </c>
      <c r="F1103" s="169" t="s">
        <v>103</v>
      </c>
      <c r="G1103" s="169" t="s">
        <v>146</v>
      </c>
    </row>
    <row r="1104" spans="2:7" ht="56.5" x14ac:dyDescent="0.35">
      <c r="B1104" s="156" t="s">
        <v>147</v>
      </c>
      <c r="C1104" s="72" t="s">
        <v>33</v>
      </c>
      <c r="D1104" s="372">
        <v>1104346.7224015004</v>
      </c>
      <c r="E1104" s="169" t="s">
        <v>79</v>
      </c>
      <c r="F1104" s="169" t="s">
        <v>103</v>
      </c>
      <c r="G1104" s="169" t="s">
        <v>146</v>
      </c>
    </row>
    <row r="1105" spans="2:7" x14ac:dyDescent="0.35">
      <c r="B1105" s="156" t="s">
        <v>148</v>
      </c>
      <c r="C1105" s="72" t="s">
        <v>8</v>
      </c>
      <c r="D1105" s="372">
        <v>1588216.2339999999</v>
      </c>
      <c r="E1105" s="169" t="s">
        <v>79</v>
      </c>
      <c r="F1105" s="169" t="s">
        <v>103</v>
      </c>
      <c r="G1105" s="169" t="s">
        <v>146</v>
      </c>
    </row>
    <row r="1106" spans="2:7" ht="56.5" x14ac:dyDescent="0.35">
      <c r="B1106" s="156" t="s">
        <v>149</v>
      </c>
      <c r="C1106" s="72" t="s">
        <v>33</v>
      </c>
      <c r="D1106" s="372">
        <v>1560202.01085499</v>
      </c>
      <c r="E1106" s="169" t="s">
        <v>79</v>
      </c>
      <c r="F1106" s="169" t="s">
        <v>103</v>
      </c>
      <c r="G1106" s="169" t="s">
        <v>146</v>
      </c>
    </row>
    <row r="1107" spans="2:7" x14ac:dyDescent="0.35">
      <c r="B1107" s="156" t="s">
        <v>150</v>
      </c>
      <c r="C1107" s="72" t="s">
        <v>8</v>
      </c>
      <c r="D1107" s="372">
        <v>1903182.3789158999</v>
      </c>
      <c r="E1107" s="169" t="s">
        <v>79</v>
      </c>
      <c r="F1107" s="169" t="s">
        <v>103</v>
      </c>
      <c r="G1107" s="169" t="s">
        <v>146</v>
      </c>
    </row>
    <row r="1108" spans="2:7" ht="28.5" x14ac:dyDescent="0.35">
      <c r="B1108" s="170" t="s">
        <v>83</v>
      </c>
      <c r="C1108" s="171"/>
      <c r="D1108" s="369">
        <v>86538.363198858628</v>
      </c>
      <c r="E1108" s="169" t="s">
        <v>81</v>
      </c>
      <c r="F1108" s="169" t="s">
        <v>103</v>
      </c>
      <c r="G1108" s="169" t="s">
        <v>146</v>
      </c>
    </row>
    <row r="1109" spans="2:7" ht="56.5" x14ac:dyDescent="0.35">
      <c r="B1109" s="156" t="s">
        <v>147</v>
      </c>
      <c r="C1109" s="72" t="s">
        <v>33</v>
      </c>
      <c r="D1109" s="372">
        <v>556620.7727735152</v>
      </c>
      <c r="E1109" s="169" t="s">
        <v>81</v>
      </c>
      <c r="F1109" s="169" t="s">
        <v>103</v>
      </c>
      <c r="G1109" s="169" t="s">
        <v>146</v>
      </c>
    </row>
    <row r="1110" spans="2:7" x14ac:dyDescent="0.35">
      <c r="B1110" s="156" t="s">
        <v>148</v>
      </c>
      <c r="C1110" s="72" t="s">
        <v>8</v>
      </c>
      <c r="D1110" s="372">
        <v>293423.78500000003</v>
      </c>
      <c r="E1110" s="169" t="s">
        <v>81</v>
      </c>
      <c r="F1110" s="169" t="s">
        <v>103</v>
      </c>
      <c r="G1110" s="169" t="s">
        <v>146</v>
      </c>
    </row>
    <row r="1111" spans="2:7" ht="56.5" x14ac:dyDescent="0.35">
      <c r="B1111" s="156" t="s">
        <v>149</v>
      </c>
      <c r="C1111" s="72" t="s">
        <v>33</v>
      </c>
      <c r="D1111" s="372">
        <v>826242.45376983902</v>
      </c>
      <c r="E1111" s="169" t="s">
        <v>81</v>
      </c>
      <c r="F1111" s="169" t="s">
        <v>103</v>
      </c>
      <c r="G1111" s="169" t="s">
        <v>146</v>
      </c>
    </row>
    <row r="1112" spans="2:7" x14ac:dyDescent="0.35">
      <c r="B1112" s="156" t="s">
        <v>150</v>
      </c>
      <c r="C1112" s="72" t="s">
        <v>8</v>
      </c>
      <c r="D1112" s="372">
        <v>376950.54700000002</v>
      </c>
      <c r="E1112" s="169" t="s">
        <v>81</v>
      </c>
      <c r="F1112" s="169" t="s">
        <v>103</v>
      </c>
      <c r="G1112" s="169" t="s">
        <v>146</v>
      </c>
    </row>
    <row r="1113" spans="2:7" ht="28.5" x14ac:dyDescent="0.35">
      <c r="B1113" s="170" t="s">
        <v>83</v>
      </c>
      <c r="C1113" s="171"/>
      <c r="D1113" s="369">
        <v>77357.941783326038</v>
      </c>
      <c r="E1113" s="169" t="s">
        <v>104</v>
      </c>
      <c r="F1113" s="169" t="s">
        <v>103</v>
      </c>
      <c r="G1113" s="169" t="s">
        <v>146</v>
      </c>
    </row>
    <row r="1114" spans="2:7" ht="56.5" x14ac:dyDescent="0.35">
      <c r="B1114" s="156" t="s">
        <v>147</v>
      </c>
      <c r="C1114" s="72" t="s">
        <v>33</v>
      </c>
      <c r="D1114" s="372">
        <v>742110.38027323224</v>
      </c>
      <c r="E1114" s="169" t="s">
        <v>104</v>
      </c>
      <c r="F1114" s="169" t="s">
        <v>103</v>
      </c>
      <c r="G1114" s="169" t="s">
        <v>146</v>
      </c>
    </row>
    <row r="1115" spans="2:7" x14ac:dyDescent="0.35">
      <c r="B1115" s="156" t="s">
        <v>148</v>
      </c>
      <c r="C1115" s="72" t="s">
        <v>8</v>
      </c>
      <c r="D1115" s="372">
        <v>697768.87699999998</v>
      </c>
      <c r="E1115" s="169" t="s">
        <v>104</v>
      </c>
      <c r="F1115" s="169" t="s">
        <v>103</v>
      </c>
      <c r="G1115" s="169" t="s">
        <v>146</v>
      </c>
    </row>
    <row r="1116" spans="2:7" ht="56.5" x14ac:dyDescent="0.35">
      <c r="B1116" s="156" t="s">
        <v>149</v>
      </c>
      <c r="C1116" s="72" t="s">
        <v>33</v>
      </c>
      <c r="D1116" s="372">
        <v>934067.60637603397</v>
      </c>
      <c r="E1116" s="169" t="s">
        <v>104</v>
      </c>
      <c r="F1116" s="169" t="s">
        <v>103</v>
      </c>
      <c r="G1116" s="169" t="s">
        <v>146</v>
      </c>
    </row>
    <row r="1117" spans="2:7" x14ac:dyDescent="0.35">
      <c r="B1117" s="156" t="s">
        <v>150</v>
      </c>
      <c r="C1117" s="72" t="s">
        <v>8</v>
      </c>
      <c r="D1117" s="372">
        <v>795348.99300000002</v>
      </c>
      <c r="E1117" s="169" t="s">
        <v>104</v>
      </c>
      <c r="F1117" s="169" t="s">
        <v>103</v>
      </c>
      <c r="G1117" s="169" t="s">
        <v>146</v>
      </c>
    </row>
  </sheetData>
  <mergeCells count="1">
    <mergeCell ref="B1:G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10797-5CE7-4D81-B3E1-22418D3D69EF}">
  <sheetPr>
    <tabColor theme="7" tint="0.79998168889431442"/>
  </sheetPr>
  <dimension ref="A1:K54"/>
  <sheetViews>
    <sheetView topLeftCell="A22" zoomScale="90" zoomScaleNormal="90" workbookViewId="0">
      <selection activeCell="Y30" sqref="Y30"/>
    </sheetView>
  </sheetViews>
  <sheetFormatPr defaultRowHeight="14.5" x14ac:dyDescent="0.35"/>
  <cols>
    <col min="1" max="1" width="15.1796875" customWidth="1"/>
    <col min="2" max="2" width="51.26953125" customWidth="1"/>
    <col min="3" max="3" width="13" customWidth="1"/>
    <col min="4" max="4" width="14.1796875" customWidth="1"/>
    <col min="5" max="5" width="14.54296875" customWidth="1"/>
    <col min="6" max="6" width="12.453125" customWidth="1"/>
    <col min="7" max="7" width="13.1796875" customWidth="1"/>
    <col min="8" max="8" width="9.81640625" bestFit="1" customWidth="1"/>
    <col min="11" max="11" width="11.1796875" customWidth="1"/>
  </cols>
  <sheetData>
    <row r="1" spans="1:11" ht="42" customHeight="1" x14ac:dyDescent="0.35">
      <c r="A1" s="507" t="s">
        <v>35</v>
      </c>
      <c r="B1" s="507"/>
      <c r="C1" s="507"/>
      <c r="D1" s="507"/>
      <c r="E1" s="507"/>
      <c r="F1" s="507"/>
      <c r="G1" s="507"/>
    </row>
    <row r="2" spans="1:11" ht="28.5" thickBot="1" x14ac:dyDescent="0.4">
      <c r="A2" s="11" t="s">
        <v>4</v>
      </c>
      <c r="B2" s="17"/>
      <c r="C2" s="18" t="s">
        <v>5</v>
      </c>
      <c r="D2" s="18" t="s">
        <v>1</v>
      </c>
      <c r="E2" s="20" t="s">
        <v>11</v>
      </c>
      <c r="F2" s="20" t="s">
        <v>36</v>
      </c>
      <c r="G2" s="18" t="s">
        <v>3</v>
      </c>
    </row>
    <row r="3" spans="1:11" ht="15" thickBot="1" x14ac:dyDescent="0.4">
      <c r="A3" s="21" t="s">
        <v>17</v>
      </c>
      <c r="B3" s="22" t="s">
        <v>37</v>
      </c>
      <c r="C3" s="23"/>
      <c r="D3" s="24">
        <f>(D10-D9)*D13</f>
        <v>-725413.93276</v>
      </c>
      <c r="E3" s="24">
        <v>-50702.999653138686</v>
      </c>
      <c r="F3" s="24">
        <f t="shared" ref="F3:G3" si="0">(F10-F9)*F13</f>
        <v>-579665.25</v>
      </c>
      <c r="G3" s="25">
        <f t="shared" si="0"/>
        <v>-321467.79090999975</v>
      </c>
    </row>
    <row r="4" spans="1:11" ht="17.25" customHeight="1" x14ac:dyDescent="0.35">
      <c r="A4" s="508" t="s">
        <v>65</v>
      </c>
      <c r="B4" s="26" t="s">
        <v>13</v>
      </c>
      <c r="C4" s="511" t="s">
        <v>6</v>
      </c>
      <c r="D4" s="27">
        <v>405</v>
      </c>
      <c r="E4" s="28">
        <v>131</v>
      </c>
      <c r="F4" s="27">
        <v>148</v>
      </c>
      <c r="G4" s="29">
        <v>278</v>
      </c>
    </row>
    <row r="5" spans="1:11" x14ac:dyDescent="0.35">
      <c r="A5" s="509"/>
      <c r="B5" s="30" t="s">
        <v>38</v>
      </c>
      <c r="C5" s="511"/>
      <c r="D5" s="31">
        <v>101890</v>
      </c>
      <c r="E5" s="31">
        <v>32792</v>
      </c>
      <c r="F5" s="31">
        <v>25300</v>
      </c>
      <c r="G5" s="33">
        <v>76710</v>
      </c>
    </row>
    <row r="6" spans="1:11" x14ac:dyDescent="0.35">
      <c r="A6" s="509"/>
      <c r="B6" s="30" t="s">
        <v>39</v>
      </c>
      <c r="C6" s="511"/>
      <c r="D6" s="31">
        <f>D5+D7-D8</f>
        <v>87245</v>
      </c>
      <c r="E6" s="31">
        <v>23175</v>
      </c>
      <c r="F6" s="31">
        <f t="shared" ref="F6:G6" si="1">F5+F7-F8</f>
        <v>21644.5</v>
      </c>
      <c r="G6" s="33">
        <f t="shared" si="1"/>
        <v>68864.5</v>
      </c>
    </row>
    <row r="7" spans="1:11" ht="16.5" customHeight="1" x14ac:dyDescent="0.35">
      <c r="A7" s="509"/>
      <c r="B7" s="34" t="s">
        <v>40</v>
      </c>
      <c r="C7" s="511"/>
      <c r="D7" s="31">
        <v>191</v>
      </c>
      <c r="E7" s="31"/>
      <c r="F7" s="31">
        <v>0</v>
      </c>
      <c r="G7" s="33">
        <v>41</v>
      </c>
    </row>
    <row r="8" spans="1:11" ht="14.25" customHeight="1" x14ac:dyDescent="0.35">
      <c r="A8" s="509"/>
      <c r="B8" s="34" t="s">
        <v>41</v>
      </c>
      <c r="C8" s="512"/>
      <c r="D8" s="31">
        <v>14836</v>
      </c>
      <c r="E8" s="31"/>
      <c r="F8" s="31">
        <v>3655.5</v>
      </c>
      <c r="G8" s="33">
        <v>7886.5</v>
      </c>
    </row>
    <row r="9" spans="1:11" ht="16.5" customHeight="1" x14ac:dyDescent="0.35">
      <c r="A9" s="509"/>
      <c r="B9" s="30" t="s">
        <v>42</v>
      </c>
      <c r="C9" s="513" t="s">
        <v>8</v>
      </c>
      <c r="D9" s="31">
        <v>1784000</v>
      </c>
      <c r="E9" s="31">
        <v>407672.68109374994</v>
      </c>
      <c r="F9" s="31">
        <v>346000</v>
      </c>
      <c r="G9" s="33">
        <v>855000</v>
      </c>
    </row>
    <row r="10" spans="1:11" ht="19.5" customHeight="1" x14ac:dyDescent="0.35">
      <c r="A10" s="509"/>
      <c r="B10" s="30" t="s">
        <v>43</v>
      </c>
      <c r="C10" s="514"/>
      <c r="D10" s="31">
        <f>D9+D11-D12</f>
        <v>1574342.794</v>
      </c>
      <c r="E10" s="31">
        <v>362024.55009375</v>
      </c>
      <c r="F10" s="31">
        <f t="shared" ref="F10:G10" si="2">F9+F11-F12</f>
        <v>291775</v>
      </c>
      <c r="G10" s="33">
        <f t="shared" si="2"/>
        <v>786456.76100000006</v>
      </c>
      <c r="H10" s="97"/>
      <c r="J10" s="97"/>
      <c r="K10" s="97"/>
    </row>
    <row r="11" spans="1:11" ht="17.25" customHeight="1" x14ac:dyDescent="0.35">
      <c r="A11" s="509"/>
      <c r="B11" s="36" t="s">
        <v>44</v>
      </c>
      <c r="C11" s="514"/>
      <c r="D11" s="31">
        <v>2923.7939999999999</v>
      </c>
      <c r="E11" s="31"/>
      <c r="F11" s="31">
        <v>0</v>
      </c>
      <c r="G11" s="33">
        <v>356.76100000000002</v>
      </c>
    </row>
    <row r="12" spans="1:11" ht="17.25" customHeight="1" x14ac:dyDescent="0.35">
      <c r="A12" s="510"/>
      <c r="B12" s="36" t="s">
        <v>45</v>
      </c>
      <c r="C12" s="515"/>
      <c r="D12" s="31">
        <v>212581</v>
      </c>
      <c r="E12" s="31">
        <v>45564</v>
      </c>
      <c r="F12" s="31">
        <v>54225</v>
      </c>
      <c r="G12" s="33">
        <v>68900</v>
      </c>
    </row>
    <row r="13" spans="1:11" ht="30" customHeight="1" thickBot="1" x14ac:dyDescent="0.4">
      <c r="A13" s="37" t="s">
        <v>66</v>
      </c>
      <c r="B13" s="38" t="s">
        <v>46</v>
      </c>
      <c r="C13" s="39" t="s">
        <v>9</v>
      </c>
      <c r="D13" s="40">
        <v>3.46</v>
      </c>
      <c r="E13" s="40">
        <v>1.1107355009373496</v>
      </c>
      <c r="F13" s="40">
        <v>10.69</v>
      </c>
      <c r="G13" s="89">
        <v>4.6900000000000004</v>
      </c>
      <c r="H13" s="97"/>
      <c r="J13" s="97"/>
      <c r="K13" s="98"/>
    </row>
    <row r="14" spans="1:11" ht="36" customHeight="1" thickBot="1" x14ac:dyDescent="0.4">
      <c r="A14" s="43" t="s">
        <v>18</v>
      </c>
      <c r="B14" s="44" t="s">
        <v>47</v>
      </c>
      <c r="C14" s="45"/>
      <c r="D14" s="46">
        <f>SUM(D16*D23,D17*D24,D18*D25,D19*D26,D20*D27,D21*D28)</f>
        <v>7199.7942766698998</v>
      </c>
      <c r="E14" s="46">
        <v>0</v>
      </c>
      <c r="F14" s="46">
        <f t="shared" ref="F14:G14" si="3">SUM(F16*F23,F17*F24,F18*F25,F19*F26,F20*F27,F21*F28)</f>
        <v>1581.5490530685001</v>
      </c>
      <c r="G14" s="90">
        <f t="shared" si="3"/>
        <v>1881.6674682616001</v>
      </c>
    </row>
    <row r="15" spans="1:11" ht="28.5" x14ac:dyDescent="0.35">
      <c r="A15" s="516" t="s">
        <v>65</v>
      </c>
      <c r="B15" s="47" t="s">
        <v>48</v>
      </c>
      <c r="C15" s="519" t="s">
        <v>30</v>
      </c>
      <c r="D15" s="48"/>
      <c r="E15" s="48"/>
      <c r="F15" s="48"/>
      <c r="G15" s="91"/>
    </row>
    <row r="16" spans="1:11" x14ac:dyDescent="0.35">
      <c r="A16" s="517"/>
      <c r="B16" s="51" t="s">
        <v>0</v>
      </c>
      <c r="C16" s="519"/>
      <c r="D16" s="52">
        <v>2397.9746</v>
      </c>
      <c r="E16" s="52"/>
      <c r="F16" s="52">
        <v>657.82399999999996</v>
      </c>
      <c r="G16" s="92">
        <v>711.70139999999992</v>
      </c>
    </row>
    <row r="17" spans="1:11" x14ac:dyDescent="0.35">
      <c r="A17" s="517"/>
      <c r="B17" s="51" t="s">
        <v>14</v>
      </c>
      <c r="C17" s="519"/>
      <c r="D17" s="52">
        <v>2880.1188093700002</v>
      </c>
      <c r="E17" s="52"/>
      <c r="F17" s="52">
        <v>1021.43086655</v>
      </c>
      <c r="G17" s="92">
        <v>704.53622408000001</v>
      </c>
    </row>
    <row r="18" spans="1:11" ht="16.5" customHeight="1" x14ac:dyDescent="0.35">
      <c r="A18" s="517"/>
      <c r="B18" s="55" t="s">
        <v>20</v>
      </c>
      <c r="C18" s="519"/>
      <c r="D18" s="52">
        <v>19.035399999999999</v>
      </c>
      <c r="E18" s="52"/>
      <c r="F18" s="52">
        <v>7.4509999999999996</v>
      </c>
      <c r="G18" s="92">
        <v>25.5136</v>
      </c>
    </row>
    <row r="19" spans="1:11" x14ac:dyDescent="0.35">
      <c r="A19" s="517"/>
      <c r="B19" s="51" t="s">
        <v>12</v>
      </c>
      <c r="C19" s="519"/>
      <c r="D19" s="52">
        <v>20.765500000000003</v>
      </c>
      <c r="E19" s="52"/>
      <c r="F19" s="52">
        <v>7.3825000000000003</v>
      </c>
      <c r="G19" s="92">
        <v>14.852</v>
      </c>
    </row>
    <row r="20" spans="1:11" ht="15.75" customHeight="1" x14ac:dyDescent="0.35">
      <c r="A20" s="517"/>
      <c r="B20" s="55" t="s">
        <v>26</v>
      </c>
      <c r="C20" s="519"/>
      <c r="D20" s="52"/>
      <c r="E20" s="52"/>
      <c r="F20" s="52"/>
      <c r="G20" s="92"/>
    </row>
    <row r="21" spans="1:11" ht="15" thickBot="1" x14ac:dyDescent="0.4">
      <c r="A21" s="517"/>
      <c r="B21" s="93" t="s">
        <v>15</v>
      </c>
      <c r="C21" s="520"/>
      <c r="D21" s="60">
        <v>764</v>
      </c>
      <c r="E21" s="60"/>
      <c r="F21" s="60">
        <v>81.819999999999993</v>
      </c>
      <c r="G21" s="94">
        <v>338.18</v>
      </c>
    </row>
    <row r="22" spans="1:11" ht="33.75" customHeight="1" thickBot="1" x14ac:dyDescent="0.4">
      <c r="A22" s="517"/>
      <c r="B22" s="63" t="s">
        <v>49</v>
      </c>
      <c r="C22" s="521" t="s">
        <v>50</v>
      </c>
      <c r="D22" s="64"/>
      <c r="E22" s="64"/>
      <c r="F22" s="64"/>
      <c r="G22" s="64"/>
    </row>
    <row r="23" spans="1:11" ht="15" thickBot="1" x14ac:dyDescent="0.4">
      <c r="A23" s="517"/>
      <c r="B23" s="51" t="s">
        <v>0</v>
      </c>
      <c r="C23" s="519"/>
      <c r="D23" s="64">
        <v>1.3662667577880099</v>
      </c>
      <c r="E23" s="64"/>
      <c r="F23" s="64">
        <v>1.3776863264338182</v>
      </c>
      <c r="G23" s="64">
        <v>1.3622453011895159</v>
      </c>
    </row>
    <row r="24" spans="1:11" ht="15" thickBot="1" x14ac:dyDescent="0.4">
      <c r="A24" s="517"/>
      <c r="B24" s="51" t="s">
        <v>14</v>
      </c>
      <c r="C24" s="519"/>
      <c r="D24" s="64">
        <v>1.0152440538762022</v>
      </c>
      <c r="E24" s="64"/>
      <c r="F24" s="64">
        <v>0.45211707731949002</v>
      </c>
      <c r="G24" s="64">
        <v>0.46381002579151304</v>
      </c>
    </row>
    <row r="25" spans="1:11" ht="18.75" customHeight="1" thickBot="1" x14ac:dyDescent="0.4">
      <c r="A25" s="517"/>
      <c r="B25" s="55" t="s">
        <v>20</v>
      </c>
      <c r="C25" s="519"/>
      <c r="D25" s="64">
        <v>2.56</v>
      </c>
      <c r="E25" s="64"/>
      <c r="F25" s="64">
        <v>4.2671534022278887</v>
      </c>
      <c r="G25" s="64">
        <v>2.4831782265144864</v>
      </c>
    </row>
    <row r="26" spans="1:11" ht="35.25" customHeight="1" thickBot="1" x14ac:dyDescent="0.4">
      <c r="A26" s="517"/>
      <c r="B26" s="55" t="s">
        <v>25</v>
      </c>
      <c r="C26" s="519"/>
      <c r="D26" s="64">
        <v>19.295811562447327</v>
      </c>
      <c r="E26" s="64"/>
      <c r="F26" s="64">
        <v>16.664087368777516</v>
      </c>
      <c r="G26" s="64">
        <v>18.730824131430111</v>
      </c>
    </row>
    <row r="27" spans="1:11" ht="33.75" customHeight="1" thickBot="1" x14ac:dyDescent="0.4">
      <c r="A27" s="517"/>
      <c r="B27" s="55" t="s">
        <v>27</v>
      </c>
      <c r="C27" s="519"/>
      <c r="D27" s="64"/>
      <c r="E27" s="64"/>
      <c r="F27" s="64"/>
      <c r="G27" s="64"/>
    </row>
    <row r="28" spans="1:11" ht="15" thickBot="1" x14ac:dyDescent="0.4">
      <c r="A28" s="518"/>
      <c r="B28" s="93" t="s">
        <v>15</v>
      </c>
      <c r="C28" s="520"/>
      <c r="D28" s="64">
        <v>0.72000000000000008</v>
      </c>
      <c r="E28" s="64"/>
      <c r="F28" s="64">
        <v>0.71682229283793708</v>
      </c>
      <c r="G28" s="64">
        <v>0.72103495180081612</v>
      </c>
    </row>
    <row r="29" spans="1:11" x14ac:dyDescent="0.35">
      <c r="A29" s="67" t="s">
        <v>51</v>
      </c>
      <c r="B29" s="68" t="s">
        <v>52</v>
      </c>
      <c r="C29" s="69"/>
      <c r="D29" s="70">
        <f>((D32/D33)-(D30/D31))*D31</f>
        <v>527914.36441579228</v>
      </c>
      <c r="E29" s="70">
        <v>80101.888090737746</v>
      </c>
      <c r="F29" s="70">
        <f t="shared" ref="F29:G29" si="4">((F32/F33)-(F30/F31))*F31</f>
        <v>329714.87300236057</v>
      </c>
      <c r="G29" s="95">
        <f t="shared" si="4"/>
        <v>410667.05835454684</v>
      </c>
    </row>
    <row r="30" spans="1:11" ht="65.25" customHeight="1" x14ac:dyDescent="0.35">
      <c r="A30" s="522" t="s">
        <v>66</v>
      </c>
      <c r="B30" s="71" t="s">
        <v>54</v>
      </c>
      <c r="C30" s="72" t="s">
        <v>33</v>
      </c>
      <c r="D30" s="73">
        <v>861760.1</v>
      </c>
      <c r="E30" s="257">
        <v>131945.25</v>
      </c>
      <c r="F30" s="96">
        <v>369010.83</v>
      </c>
      <c r="G30" s="96">
        <v>581387.78</v>
      </c>
      <c r="H30" s="97"/>
      <c r="J30" s="97"/>
      <c r="K30" s="97"/>
    </row>
    <row r="31" spans="1:11" ht="15.75" customHeight="1" x14ac:dyDescent="0.35">
      <c r="A31" s="523"/>
      <c r="B31" s="71" t="s">
        <v>55</v>
      </c>
      <c r="C31" s="72" t="s">
        <v>8</v>
      </c>
      <c r="D31" s="74">
        <v>1574342.794</v>
      </c>
      <c r="E31" s="74">
        <v>362024.55009375</v>
      </c>
      <c r="F31" s="74">
        <v>291775</v>
      </c>
      <c r="G31" s="75">
        <v>786456.76100000006</v>
      </c>
      <c r="H31" s="97"/>
      <c r="J31" s="97"/>
      <c r="K31" s="97"/>
    </row>
    <row r="32" spans="1:11" ht="56.5" x14ac:dyDescent="0.35">
      <c r="A32" s="522" t="s">
        <v>67</v>
      </c>
      <c r="B32" s="71" t="s">
        <v>57</v>
      </c>
      <c r="C32" s="72" t="s">
        <v>33</v>
      </c>
      <c r="D32" s="73">
        <v>1699994.9583787918</v>
      </c>
      <c r="E32" s="73">
        <v>598668.58025788877</v>
      </c>
      <c r="F32" s="96">
        <v>904252.63743552763</v>
      </c>
      <c r="G32" s="96">
        <v>1012762.9539277911</v>
      </c>
      <c r="H32" s="97"/>
      <c r="J32" s="97"/>
      <c r="K32" s="97"/>
    </row>
    <row r="33" spans="1:11" ht="15" thickBot="1" x14ac:dyDescent="0.4">
      <c r="A33" s="523"/>
      <c r="B33" s="76" t="s">
        <v>58</v>
      </c>
      <c r="C33" s="77" t="s">
        <v>8</v>
      </c>
      <c r="D33" s="78">
        <v>1925900.548</v>
      </c>
      <c r="E33" s="78">
        <v>1022096.9043703079</v>
      </c>
      <c r="F33" s="78">
        <v>377599.26699999999</v>
      </c>
      <c r="G33" s="79">
        <v>802873.23</v>
      </c>
      <c r="H33" s="97"/>
      <c r="J33" s="97"/>
      <c r="K33" s="97"/>
    </row>
    <row r="34" spans="1:11" x14ac:dyDescent="0.35">
      <c r="A34" s="1"/>
      <c r="B34" s="1"/>
      <c r="C34" s="1"/>
      <c r="D34" s="1"/>
      <c r="E34" s="1"/>
      <c r="F34" s="1"/>
      <c r="G34" s="1"/>
    </row>
    <row r="35" spans="1:11" x14ac:dyDescent="0.35">
      <c r="A35" s="1"/>
      <c r="B35" s="1"/>
      <c r="C35" s="1"/>
      <c r="D35" s="1"/>
      <c r="E35" s="1"/>
      <c r="F35" s="1"/>
      <c r="G35" s="1"/>
    </row>
    <row r="36" spans="1:11" ht="15" thickBot="1" x14ac:dyDescent="0.4">
      <c r="A36" s="1"/>
      <c r="B36" s="80" t="s">
        <v>59</v>
      </c>
      <c r="C36" s="81"/>
      <c r="D36" s="81"/>
      <c r="E36" s="81"/>
      <c r="F36" s="81"/>
      <c r="G36" s="81"/>
    </row>
    <row r="37" spans="1:11" ht="15" thickTop="1" x14ac:dyDescent="0.35">
      <c r="A37" s="1"/>
      <c r="B37" s="1"/>
      <c r="C37" s="1"/>
      <c r="D37" s="1"/>
      <c r="E37" s="1"/>
      <c r="F37" s="1"/>
      <c r="G37" s="1"/>
    </row>
    <row r="38" spans="1:11" x14ac:dyDescent="0.35">
      <c r="A38" s="1"/>
      <c r="B38" s="1"/>
      <c r="C38" s="1"/>
      <c r="D38" s="1"/>
      <c r="E38" s="1"/>
      <c r="F38" s="1"/>
      <c r="G38" s="1"/>
    </row>
    <row r="39" spans="1:11" x14ac:dyDescent="0.35">
      <c r="A39" s="1" t="s">
        <v>10</v>
      </c>
      <c r="B39" s="1"/>
      <c r="C39" s="1"/>
      <c r="D39" s="1"/>
      <c r="E39" s="1"/>
      <c r="F39" s="1"/>
      <c r="G39" s="1"/>
    </row>
    <row r="40" spans="1:11" ht="32.25" customHeight="1" x14ac:dyDescent="0.35">
      <c r="A40" s="506" t="s">
        <v>32</v>
      </c>
      <c r="B40" s="506"/>
      <c r="C40" s="506"/>
      <c r="D40" s="506"/>
      <c r="E40" s="506"/>
      <c r="F40" s="506"/>
      <c r="G40" s="506"/>
    </row>
    <row r="41" spans="1:11" x14ac:dyDescent="0.35">
      <c r="A41" s="12" t="s">
        <v>31</v>
      </c>
      <c r="B41" s="12"/>
      <c r="C41" s="12"/>
      <c r="D41" s="12"/>
      <c r="E41" s="12"/>
      <c r="F41" s="12"/>
      <c r="G41" s="12"/>
    </row>
    <row r="42" spans="1:11" ht="33.75" customHeight="1" x14ac:dyDescent="0.35">
      <c r="A42" s="524" t="s">
        <v>19</v>
      </c>
      <c r="B42" s="524"/>
      <c r="C42" s="524"/>
      <c r="D42" s="524"/>
      <c r="E42" s="524"/>
      <c r="F42" s="524"/>
      <c r="G42" s="524"/>
    </row>
    <row r="43" spans="1:11" ht="30.75" customHeight="1" x14ac:dyDescent="0.35">
      <c r="A43" s="506" t="s">
        <v>22</v>
      </c>
      <c r="B43" s="506"/>
      <c r="C43" s="506"/>
      <c r="D43" s="506"/>
      <c r="E43" s="506"/>
      <c r="F43" s="506"/>
      <c r="G43" s="506"/>
    </row>
    <row r="44" spans="1:11" ht="34.5" customHeight="1" x14ac:dyDescent="0.35">
      <c r="A44" s="506" t="s">
        <v>60</v>
      </c>
      <c r="B44" s="506"/>
      <c r="C44" s="506"/>
      <c r="D44" s="506"/>
      <c r="E44" s="506"/>
      <c r="F44" s="506"/>
      <c r="G44" s="506"/>
    </row>
    <row r="45" spans="1:11" x14ac:dyDescent="0.35">
      <c r="A45" s="12"/>
      <c r="B45" s="12"/>
      <c r="C45" s="12"/>
      <c r="D45" s="12"/>
      <c r="E45" s="12"/>
      <c r="F45" s="12"/>
      <c r="G45" s="12"/>
    </row>
    <row r="46" spans="1:11" x14ac:dyDescent="0.35">
      <c r="A46" s="84" t="s">
        <v>21</v>
      </c>
      <c r="B46" s="12"/>
      <c r="C46" s="12"/>
      <c r="D46" s="12"/>
      <c r="E46" s="12"/>
      <c r="F46" s="12"/>
      <c r="G46" s="12"/>
    </row>
    <row r="47" spans="1:11" ht="36" customHeight="1" x14ac:dyDescent="0.35">
      <c r="A47" s="506" t="s">
        <v>61</v>
      </c>
      <c r="B47" s="506"/>
      <c r="C47" s="506"/>
      <c r="D47" s="506"/>
      <c r="E47" s="506"/>
      <c r="F47" s="506"/>
      <c r="G47" s="506"/>
    </row>
    <row r="48" spans="1:11" ht="33" customHeight="1" x14ac:dyDescent="0.35">
      <c r="A48" s="506" t="s">
        <v>23</v>
      </c>
      <c r="B48" s="506"/>
      <c r="C48" s="506"/>
      <c r="D48" s="506"/>
      <c r="E48" s="506"/>
      <c r="F48" s="506"/>
      <c r="G48" s="506"/>
    </row>
    <row r="49" spans="1:7" ht="33" customHeight="1" x14ac:dyDescent="0.35">
      <c r="A49" s="506" t="s">
        <v>28</v>
      </c>
      <c r="B49" s="506"/>
      <c r="C49" s="506"/>
      <c r="D49" s="506"/>
      <c r="E49" s="506"/>
      <c r="F49" s="506"/>
      <c r="G49" s="506"/>
    </row>
    <row r="50" spans="1:7" ht="66" customHeight="1" x14ac:dyDescent="0.35">
      <c r="A50" s="506" t="s">
        <v>62</v>
      </c>
      <c r="B50" s="506"/>
      <c r="C50" s="506"/>
      <c r="D50" s="506"/>
      <c r="E50" s="506"/>
      <c r="F50" s="506"/>
      <c r="G50" s="506"/>
    </row>
    <row r="51" spans="1:7" ht="36" customHeight="1" x14ac:dyDescent="0.35">
      <c r="A51" s="506" t="s">
        <v>24</v>
      </c>
      <c r="B51" s="506"/>
      <c r="C51" s="506"/>
      <c r="D51" s="506"/>
      <c r="E51" s="506"/>
      <c r="F51" s="506"/>
      <c r="G51" s="506"/>
    </row>
    <row r="52" spans="1:7" ht="48.75" customHeight="1" x14ac:dyDescent="0.35">
      <c r="A52" s="525" t="s">
        <v>29</v>
      </c>
      <c r="B52" s="525"/>
      <c r="C52" s="525"/>
      <c r="D52" s="525"/>
      <c r="E52" s="525"/>
      <c r="F52" s="525"/>
      <c r="G52" s="525"/>
    </row>
    <row r="53" spans="1:7" ht="35.25" customHeight="1" x14ac:dyDescent="0.35">
      <c r="A53" s="506" t="s">
        <v>63</v>
      </c>
      <c r="B53" s="506"/>
      <c r="C53" s="506"/>
      <c r="D53" s="506"/>
      <c r="E53" s="506"/>
      <c r="F53" s="506"/>
      <c r="G53" s="506"/>
    </row>
    <row r="54" spans="1:7" ht="45.75" customHeight="1" x14ac:dyDescent="0.35">
      <c r="A54" s="506" t="s">
        <v>64</v>
      </c>
      <c r="B54" s="506"/>
      <c r="C54" s="506"/>
      <c r="D54" s="506"/>
      <c r="E54" s="506"/>
      <c r="F54" s="506"/>
      <c r="G54" s="506"/>
    </row>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CAB1B3-CD02-44E4-A282-2A7580491471}">
  <sheetPr>
    <tabColor theme="7" tint="0.79998168889431442"/>
  </sheetPr>
  <dimension ref="A1:J54"/>
  <sheetViews>
    <sheetView topLeftCell="A25" workbookViewId="0">
      <selection activeCell="Y30" sqref="Y30"/>
    </sheetView>
  </sheetViews>
  <sheetFormatPr defaultColWidth="9.1796875" defaultRowHeight="14.5" x14ac:dyDescent="0.35"/>
  <cols>
    <col min="1" max="1" width="11.453125" style="189" customWidth="1"/>
    <col min="2" max="2" width="51.26953125" style="189" customWidth="1"/>
    <col min="3" max="3" width="13" style="189" customWidth="1"/>
    <col min="4" max="5" width="14.1796875" style="189" customWidth="1"/>
    <col min="6" max="6" width="12.453125" style="189" customWidth="1"/>
    <col min="7" max="7" width="13.1796875" style="189" customWidth="1"/>
    <col min="8" max="16384" width="9.1796875" style="189"/>
  </cols>
  <sheetData>
    <row r="1" spans="1:10" ht="42" customHeight="1" x14ac:dyDescent="0.35">
      <c r="A1" s="527" t="s">
        <v>35</v>
      </c>
      <c r="B1" s="527"/>
      <c r="C1" s="527"/>
      <c r="D1" s="527"/>
      <c r="E1" s="527"/>
      <c r="F1" s="527"/>
      <c r="G1" s="527"/>
    </row>
    <row r="2" spans="1:10" ht="28.5" thickBot="1" x14ac:dyDescent="0.4">
      <c r="A2" s="190" t="s">
        <v>4</v>
      </c>
      <c r="B2" s="191"/>
      <c r="C2" s="192" t="s">
        <v>5</v>
      </c>
      <c r="D2" s="192" t="s">
        <v>1</v>
      </c>
      <c r="E2" s="20" t="s">
        <v>11</v>
      </c>
      <c r="F2" s="192" t="s">
        <v>2</v>
      </c>
      <c r="G2" s="192" t="s">
        <v>3</v>
      </c>
    </row>
    <row r="3" spans="1:10" ht="15" thickBot="1" x14ac:dyDescent="0.4">
      <c r="A3" s="193" t="s">
        <v>17</v>
      </c>
      <c r="B3" s="194" t="s">
        <v>37</v>
      </c>
      <c r="C3" s="195"/>
      <c r="D3" s="196">
        <f>(D10-D9)*D13</f>
        <v>-541858.30000000005</v>
      </c>
      <c r="E3" s="196">
        <v>-51483.32925323672</v>
      </c>
      <c r="F3" s="196">
        <f t="shared" ref="F3:G3" si="0">(F10-F9)*F13</f>
        <v>-569340.05239999981</v>
      </c>
      <c r="G3" s="197">
        <f t="shared" si="0"/>
        <v>-295475.92468999984</v>
      </c>
    </row>
    <row r="4" spans="1:10" ht="17.25" customHeight="1" x14ac:dyDescent="0.35">
      <c r="A4" s="528" t="s">
        <v>68</v>
      </c>
      <c r="B4" s="198" t="s">
        <v>13</v>
      </c>
      <c r="C4" s="531" t="s">
        <v>6</v>
      </c>
      <c r="D4" s="199">
        <v>405</v>
      </c>
      <c r="E4" s="199">
        <v>131</v>
      </c>
      <c r="F4" s="199">
        <v>163</v>
      </c>
      <c r="G4" s="200">
        <v>278</v>
      </c>
    </row>
    <row r="5" spans="1:10" x14ac:dyDescent="0.35">
      <c r="A5" s="529"/>
      <c r="B5" s="201" t="s">
        <v>38</v>
      </c>
      <c r="C5" s="531"/>
      <c r="D5" s="202">
        <v>104315</v>
      </c>
      <c r="E5" s="202">
        <v>34884</v>
      </c>
      <c r="F5" s="202">
        <v>25942</v>
      </c>
      <c r="G5" s="203">
        <v>78455</v>
      </c>
    </row>
    <row r="6" spans="1:10" x14ac:dyDescent="0.35">
      <c r="A6" s="529"/>
      <c r="B6" s="201" t="s">
        <v>39</v>
      </c>
      <c r="C6" s="531"/>
      <c r="D6" s="202">
        <f>D5+D7-D8</f>
        <v>90474</v>
      </c>
      <c r="E6" s="202">
        <v>23176</v>
      </c>
      <c r="F6" s="202">
        <f t="shared" ref="F6:G6" si="1">F5+F7-F8</f>
        <v>22171</v>
      </c>
      <c r="G6" s="203">
        <f t="shared" si="1"/>
        <v>70497</v>
      </c>
      <c r="J6" s="204"/>
    </row>
    <row r="7" spans="1:10" ht="16.5" customHeight="1" x14ac:dyDescent="0.35">
      <c r="A7" s="529"/>
      <c r="B7" s="205" t="s">
        <v>40</v>
      </c>
      <c r="C7" s="531"/>
      <c r="D7" s="202">
        <v>245</v>
      </c>
      <c r="E7" s="202"/>
      <c r="F7" s="202">
        <v>14</v>
      </c>
      <c r="G7" s="203">
        <v>40</v>
      </c>
    </row>
    <row r="8" spans="1:10" ht="14.25" customHeight="1" x14ac:dyDescent="0.35">
      <c r="A8" s="529"/>
      <c r="B8" s="205" t="s">
        <v>41</v>
      </c>
      <c r="C8" s="532"/>
      <c r="D8" s="202">
        <v>14086</v>
      </c>
      <c r="E8" s="202"/>
      <c r="F8" s="202">
        <v>3785</v>
      </c>
      <c r="G8" s="203">
        <v>7998</v>
      </c>
      <c r="J8" s="204"/>
    </row>
    <row r="9" spans="1:10" ht="16.5" customHeight="1" x14ac:dyDescent="0.35">
      <c r="A9" s="529"/>
      <c r="B9" s="201" t="s">
        <v>42</v>
      </c>
      <c r="C9" s="533" t="s">
        <v>8</v>
      </c>
      <c r="D9" s="202">
        <v>1827000</v>
      </c>
      <c r="E9" s="202">
        <v>407672.68109374994</v>
      </c>
      <c r="F9" s="202">
        <v>355000</v>
      </c>
      <c r="G9" s="203">
        <v>874000</v>
      </c>
    </row>
    <row r="10" spans="1:10" ht="19.5" customHeight="1" x14ac:dyDescent="0.35">
      <c r="A10" s="529"/>
      <c r="B10" s="201" t="s">
        <v>43</v>
      </c>
      <c r="C10" s="534"/>
      <c r="D10" s="202">
        <f>D9+D11-D12</f>
        <v>1652207</v>
      </c>
      <c r="E10" s="202">
        <v>362025.10409358214</v>
      </c>
      <c r="F10" s="202">
        <f t="shared" ref="F10:G10" si="2">F9+F11-F12</f>
        <v>298907.38400000002</v>
      </c>
      <c r="G10" s="203">
        <f t="shared" si="2"/>
        <v>805444.10100000002</v>
      </c>
      <c r="H10" s="204"/>
      <c r="I10" s="204"/>
      <c r="J10" s="204"/>
    </row>
    <row r="11" spans="1:10" ht="17.25" customHeight="1" x14ac:dyDescent="0.35">
      <c r="A11" s="529"/>
      <c r="B11" s="206" t="s">
        <v>44</v>
      </c>
      <c r="C11" s="534"/>
      <c r="D11" s="202">
        <v>3864</v>
      </c>
      <c r="E11" s="202"/>
      <c r="F11" s="202">
        <v>209.38399999999999</v>
      </c>
      <c r="G11" s="203">
        <v>346.10100000000006</v>
      </c>
    </row>
    <row r="12" spans="1:10" ht="17.25" customHeight="1" x14ac:dyDescent="0.35">
      <c r="A12" s="530"/>
      <c r="B12" s="206" t="s">
        <v>45</v>
      </c>
      <c r="C12" s="535"/>
      <c r="D12" s="202">
        <v>178657</v>
      </c>
      <c r="E12" s="202">
        <v>45564</v>
      </c>
      <c r="F12" s="202">
        <v>56302</v>
      </c>
      <c r="G12" s="203">
        <v>68902</v>
      </c>
    </row>
    <row r="13" spans="1:10" ht="30" customHeight="1" thickBot="1" x14ac:dyDescent="0.4">
      <c r="A13" s="207" t="s">
        <v>69</v>
      </c>
      <c r="B13" s="208" t="s">
        <v>46</v>
      </c>
      <c r="C13" s="209" t="s">
        <v>9</v>
      </c>
      <c r="D13" s="210">
        <f>[1]RS_maijs!F15</f>
        <v>3.1</v>
      </c>
      <c r="E13" s="210">
        <v>1.1278436367618694</v>
      </c>
      <c r="F13" s="210">
        <f>[1]RS_maijs!G15</f>
        <v>10.15</v>
      </c>
      <c r="G13" s="210">
        <f>[1]RS_maijs!H15</f>
        <v>4.3099999999999996</v>
      </c>
      <c r="H13" s="204"/>
      <c r="I13" s="204"/>
      <c r="J13" s="204"/>
    </row>
    <row r="14" spans="1:10" ht="36" customHeight="1" thickBot="1" x14ac:dyDescent="0.4">
      <c r="A14" s="211" t="s">
        <v>18</v>
      </c>
      <c r="B14" s="212" t="s">
        <v>47</v>
      </c>
      <c r="C14" s="213"/>
      <c r="D14" s="214">
        <f>D22</f>
        <v>3032</v>
      </c>
      <c r="E14" s="214">
        <v>0</v>
      </c>
      <c r="F14" s="214">
        <f t="shared" ref="F14:G14" si="3">F22</f>
        <v>1179</v>
      </c>
      <c r="G14" s="214">
        <f t="shared" si="3"/>
        <v>1743</v>
      </c>
    </row>
    <row r="15" spans="1:10" ht="28.5" x14ac:dyDescent="0.35">
      <c r="A15" s="536" t="s">
        <v>68</v>
      </c>
      <c r="B15" s="215" t="s">
        <v>48</v>
      </c>
      <c r="C15" s="539" t="s">
        <v>30</v>
      </c>
      <c r="D15" s="216"/>
      <c r="E15" s="216"/>
      <c r="F15" s="216"/>
      <c r="G15" s="217"/>
    </row>
    <row r="16" spans="1:10" x14ac:dyDescent="0.35">
      <c r="A16" s="537"/>
      <c r="B16" s="218" t="s">
        <v>0</v>
      </c>
      <c r="C16" s="539"/>
      <c r="D16" s="219">
        <f>[1]RS_maijs!F21</f>
        <v>1843</v>
      </c>
      <c r="E16" s="219"/>
      <c r="F16" s="219">
        <f>[1]RS_maijs!G21</f>
        <v>663</v>
      </c>
      <c r="G16" s="219">
        <f>[1]RS_maijs!H21</f>
        <v>576</v>
      </c>
    </row>
    <row r="17" spans="1:10" x14ac:dyDescent="0.35">
      <c r="A17" s="537"/>
      <c r="B17" s="218" t="s">
        <v>14</v>
      </c>
      <c r="C17" s="539"/>
      <c r="D17" s="219">
        <f>[1]RS_maijs!F22</f>
        <v>363</v>
      </c>
      <c r="E17" s="219"/>
      <c r="F17" s="219">
        <f>[1]RS_maijs!G22</f>
        <v>497</v>
      </c>
      <c r="G17" s="219">
        <f>[1]RS_maijs!H22</f>
        <v>418</v>
      </c>
    </row>
    <row r="18" spans="1:10" ht="16.5" customHeight="1" x14ac:dyDescent="0.35">
      <c r="A18" s="537"/>
      <c r="B18" s="220" t="s">
        <v>20</v>
      </c>
      <c r="C18" s="539"/>
      <c r="D18" s="219">
        <f>[1]RS_maijs!F23</f>
        <v>33</v>
      </c>
      <c r="E18" s="219"/>
      <c r="F18" s="219">
        <f>[1]RS_maijs!G23</f>
        <v>5</v>
      </c>
      <c r="G18" s="219">
        <f>[1]RS_maijs!H23</f>
        <v>69</v>
      </c>
    </row>
    <row r="19" spans="1:10" x14ac:dyDescent="0.35">
      <c r="A19" s="537"/>
      <c r="B19" s="218" t="s">
        <v>12</v>
      </c>
      <c r="C19" s="539"/>
      <c r="D19" s="219">
        <f>[1]RS_maijs!F24</f>
        <v>0</v>
      </c>
      <c r="E19" s="219"/>
      <c r="F19" s="219">
        <f>[1]RS_maijs!G24</f>
        <v>0</v>
      </c>
      <c r="G19" s="219">
        <f>[1]RS_maijs!H24</f>
        <v>0</v>
      </c>
    </row>
    <row r="20" spans="1:10" ht="15.75" customHeight="1" x14ac:dyDescent="0.35">
      <c r="A20" s="537"/>
      <c r="B20" s="220" t="s">
        <v>26</v>
      </c>
      <c r="C20" s="539"/>
      <c r="D20" s="219">
        <f>[1]RS_maijs!F25</f>
        <v>22</v>
      </c>
      <c r="E20" s="219"/>
      <c r="F20" s="219">
        <f>[1]RS_maijs!G25</f>
        <v>5</v>
      </c>
      <c r="G20" s="219">
        <f>[1]RS_maijs!H25</f>
        <v>28</v>
      </c>
    </row>
    <row r="21" spans="1:10" ht="15" thickBot="1" x14ac:dyDescent="0.4">
      <c r="A21" s="537"/>
      <c r="B21" s="221" t="s">
        <v>15</v>
      </c>
      <c r="C21" s="540"/>
      <c r="D21" s="219">
        <f>[1]RS_maijs!F26</f>
        <v>0</v>
      </c>
      <c r="E21" s="219"/>
      <c r="F21" s="219">
        <f>[1]RS_maijs!G26</f>
        <v>6</v>
      </c>
      <c r="G21" s="219">
        <f>[1]RS_maijs!H26</f>
        <v>378</v>
      </c>
    </row>
    <row r="22" spans="1:10" ht="33.75" customHeight="1" x14ac:dyDescent="0.35">
      <c r="A22" s="537"/>
      <c r="B22" s="222" t="s">
        <v>49</v>
      </c>
      <c r="C22" s="541" t="s">
        <v>50</v>
      </c>
      <c r="D22" s="219">
        <f>[1]RS_maijs!F27</f>
        <v>3032</v>
      </c>
      <c r="E22" s="219"/>
      <c r="F22" s="219">
        <f>[1]RS_maijs!G27</f>
        <v>1179</v>
      </c>
      <c r="G22" s="219">
        <f>[1]RS_maijs!H27</f>
        <v>1743</v>
      </c>
    </row>
    <row r="23" spans="1:10" x14ac:dyDescent="0.35">
      <c r="A23" s="537"/>
      <c r="B23" s="218" t="s">
        <v>0</v>
      </c>
      <c r="C23" s="539"/>
      <c r="D23" s="219">
        <f>[1]RS_maijs!F28</f>
        <v>2563</v>
      </c>
      <c r="E23" s="219"/>
      <c r="F23" s="219">
        <f>[1]RS_maijs!G28</f>
        <v>921</v>
      </c>
      <c r="G23" s="219">
        <f>[1]RS_maijs!H28</f>
        <v>792</v>
      </c>
    </row>
    <row r="24" spans="1:10" x14ac:dyDescent="0.35">
      <c r="A24" s="537"/>
      <c r="B24" s="218" t="s">
        <v>14</v>
      </c>
      <c r="C24" s="539"/>
      <c r="D24" s="219">
        <f>[1]RS_maijs!F29</f>
        <v>271</v>
      </c>
      <c r="E24" s="219"/>
      <c r="F24" s="219">
        <f>[1]RS_maijs!G29</f>
        <v>161</v>
      </c>
      <c r="G24" s="219">
        <f>[1]RS_maijs!H29</f>
        <v>357</v>
      </c>
    </row>
    <row r="25" spans="1:10" ht="18.75" customHeight="1" x14ac:dyDescent="0.35">
      <c r="A25" s="537"/>
      <c r="B25" s="220" t="s">
        <v>20</v>
      </c>
      <c r="C25" s="539"/>
      <c r="D25" s="219">
        <f>[1]RS_maijs!F30</f>
        <v>67</v>
      </c>
      <c r="E25" s="219"/>
      <c r="F25" s="219">
        <f>[1]RS_maijs!G30</f>
        <v>26</v>
      </c>
      <c r="G25" s="219">
        <f>[1]RS_maijs!H30</f>
        <v>110</v>
      </c>
    </row>
    <row r="26" spans="1:10" ht="35.25" customHeight="1" x14ac:dyDescent="0.35">
      <c r="A26" s="537"/>
      <c r="B26" s="220" t="s">
        <v>25</v>
      </c>
      <c r="C26" s="539"/>
      <c r="D26" s="219">
        <f>[1]RS_maijs!F31</f>
        <v>0</v>
      </c>
      <c r="E26" s="219"/>
      <c r="F26" s="219">
        <f>[1]RS_maijs!G31</f>
        <v>0</v>
      </c>
      <c r="G26" s="219">
        <f>[1]RS_maijs!H31</f>
        <v>0</v>
      </c>
    </row>
    <row r="27" spans="1:10" ht="33.75" customHeight="1" x14ac:dyDescent="0.35">
      <c r="A27" s="537"/>
      <c r="B27" s="220" t="s">
        <v>27</v>
      </c>
      <c r="C27" s="539"/>
      <c r="D27" s="219">
        <f>[1]RS_maijs!F32</f>
        <v>131</v>
      </c>
      <c r="E27" s="219"/>
      <c r="F27" s="219">
        <f>[1]RS_maijs!G32</f>
        <v>66</v>
      </c>
      <c r="G27" s="219">
        <f>[1]RS_maijs!H32</f>
        <v>185</v>
      </c>
    </row>
    <row r="28" spans="1:10" ht="15" thickBot="1" x14ac:dyDescent="0.4">
      <c r="A28" s="538"/>
      <c r="B28" s="221" t="s">
        <v>15</v>
      </c>
      <c r="C28" s="540"/>
      <c r="D28" s="219">
        <f>[1]RS_maijs!F33</f>
        <v>0</v>
      </c>
      <c r="E28" s="219"/>
      <c r="F28" s="219">
        <f>[1]RS_maijs!G33</f>
        <v>5</v>
      </c>
      <c r="G28" s="219">
        <f>[1]RS_maijs!H33</f>
        <v>299</v>
      </c>
    </row>
    <row r="29" spans="1:10" x14ac:dyDescent="0.35">
      <c r="A29" s="223" t="s">
        <v>51</v>
      </c>
      <c r="B29" s="224" t="s">
        <v>52</v>
      </c>
      <c r="C29" s="225"/>
      <c r="D29" s="226">
        <f>((D32/D33)-(D30/D31))*D31</f>
        <v>465498.18677375827</v>
      </c>
      <c r="E29" s="226">
        <v>71433.280128183818</v>
      </c>
      <c r="F29" s="226">
        <f t="shared" ref="F29:G29" si="4">((F32/F33)-(F30/F31))*F31</f>
        <v>332060.71489725844</v>
      </c>
      <c r="G29" s="227">
        <f t="shared" si="4"/>
        <v>317514.28915480373</v>
      </c>
    </row>
    <row r="30" spans="1:10" ht="65.25" customHeight="1" x14ac:dyDescent="0.35">
      <c r="A30" s="542" t="s">
        <v>69</v>
      </c>
      <c r="B30" s="228" t="s">
        <v>54</v>
      </c>
      <c r="C30" s="229" t="s">
        <v>33</v>
      </c>
      <c r="D30" s="230">
        <v>935052.46</v>
      </c>
      <c r="E30" s="230">
        <v>135242.62</v>
      </c>
      <c r="F30" s="230">
        <v>412234.66678267106</v>
      </c>
      <c r="G30" s="230">
        <v>630114.10065245628</v>
      </c>
      <c r="H30" s="204"/>
      <c r="I30" s="204"/>
      <c r="J30" s="204"/>
    </row>
    <row r="31" spans="1:10" ht="15.75" customHeight="1" x14ac:dyDescent="0.35">
      <c r="A31" s="543"/>
      <c r="B31" s="228" t="s">
        <v>55</v>
      </c>
      <c r="C31" s="229" t="s">
        <v>8</v>
      </c>
      <c r="D31" s="231">
        <v>1652207</v>
      </c>
      <c r="E31" s="231">
        <v>362025.10409358214</v>
      </c>
      <c r="F31" s="231">
        <v>298907.38400000002</v>
      </c>
      <c r="G31" s="232">
        <v>805444.10100000002</v>
      </c>
      <c r="H31" s="204"/>
      <c r="I31" s="204"/>
      <c r="J31" s="204"/>
    </row>
    <row r="32" spans="1:10" ht="56.5" x14ac:dyDescent="0.35">
      <c r="A32" s="542" t="s">
        <v>70</v>
      </c>
      <c r="B32" s="228" t="s">
        <v>57</v>
      </c>
      <c r="C32" s="229" t="s">
        <v>33</v>
      </c>
      <c r="D32" s="230">
        <v>1707661.8989329773</v>
      </c>
      <c r="E32" s="230">
        <v>595810.82078089879</v>
      </c>
      <c r="F32" s="230">
        <v>944664.02919696621</v>
      </c>
      <c r="G32" s="230">
        <v>980997.26108915731</v>
      </c>
      <c r="H32" s="204"/>
      <c r="I32" s="204"/>
      <c r="J32" s="204"/>
    </row>
    <row r="33" spans="1:10" ht="15" thickBot="1" x14ac:dyDescent="0.4">
      <c r="A33" s="543"/>
      <c r="B33" s="233" t="s">
        <v>58</v>
      </c>
      <c r="C33" s="234" t="s">
        <v>8</v>
      </c>
      <c r="D33" s="235">
        <v>2014501.1889071099</v>
      </c>
      <c r="E33" s="235">
        <v>1043655.6670589447</v>
      </c>
      <c r="F33" s="235">
        <v>379374.99099999998</v>
      </c>
      <c r="G33" s="236">
        <v>833806.23199999996</v>
      </c>
      <c r="H33" s="204"/>
      <c r="I33" s="204"/>
      <c r="J33" s="204"/>
    </row>
    <row r="34" spans="1:10" x14ac:dyDescent="0.35">
      <c r="A34" s="237"/>
      <c r="B34" s="237"/>
      <c r="C34" s="237"/>
      <c r="D34" s="237"/>
      <c r="E34" s="237"/>
      <c r="F34" s="237"/>
      <c r="G34" s="237"/>
    </row>
    <row r="35" spans="1:10" x14ac:dyDescent="0.35">
      <c r="A35" s="237"/>
      <c r="B35" s="237"/>
      <c r="C35" s="237"/>
      <c r="D35" s="237"/>
      <c r="E35" s="237"/>
      <c r="F35" s="237"/>
      <c r="G35" s="237"/>
    </row>
    <row r="36" spans="1:10" ht="15" thickBot="1" x14ac:dyDescent="0.4">
      <c r="A36" s="237"/>
      <c r="B36" s="238" t="s">
        <v>59</v>
      </c>
      <c r="C36" s="239"/>
      <c r="D36" s="239"/>
      <c r="E36" s="239"/>
      <c r="F36" s="239"/>
      <c r="G36" s="239"/>
    </row>
    <row r="37" spans="1:10" ht="15" thickTop="1" x14ac:dyDescent="0.35">
      <c r="A37" s="237"/>
      <c r="B37" s="237"/>
      <c r="C37" s="237"/>
      <c r="D37" s="237"/>
      <c r="E37" s="237"/>
      <c r="F37" s="237"/>
      <c r="G37" s="237"/>
    </row>
    <row r="38" spans="1:10" x14ac:dyDescent="0.35">
      <c r="A38" s="237"/>
      <c r="B38" s="237"/>
      <c r="C38" s="237"/>
      <c r="D38" s="237"/>
      <c r="E38" s="237"/>
      <c r="F38" s="237"/>
      <c r="G38" s="237"/>
    </row>
    <row r="39" spans="1:10" x14ac:dyDescent="0.35">
      <c r="A39" s="237" t="s">
        <v>10</v>
      </c>
      <c r="B39" s="237"/>
      <c r="C39" s="237"/>
      <c r="D39" s="237"/>
      <c r="E39" s="237"/>
      <c r="F39" s="237"/>
      <c r="G39" s="237"/>
    </row>
    <row r="40" spans="1:10" ht="32.25" customHeight="1" x14ac:dyDescent="0.35">
      <c r="A40" s="526" t="s">
        <v>32</v>
      </c>
      <c r="B40" s="526"/>
      <c r="C40" s="526"/>
      <c r="D40" s="526"/>
      <c r="E40" s="526"/>
      <c r="F40" s="526"/>
      <c r="G40" s="526"/>
    </row>
    <row r="41" spans="1:10" x14ac:dyDescent="0.35">
      <c r="A41" s="240" t="s">
        <v>31</v>
      </c>
      <c r="B41" s="240"/>
      <c r="C41" s="240"/>
      <c r="D41" s="240"/>
      <c r="E41" s="240"/>
      <c r="F41" s="240"/>
      <c r="G41" s="240"/>
    </row>
    <row r="42" spans="1:10" ht="33.75" customHeight="1" x14ac:dyDescent="0.35">
      <c r="A42" s="544" t="s">
        <v>19</v>
      </c>
      <c r="B42" s="544"/>
      <c r="C42" s="544"/>
      <c r="D42" s="544"/>
      <c r="E42" s="544"/>
      <c r="F42" s="544"/>
      <c r="G42" s="544"/>
    </row>
    <row r="43" spans="1:10" ht="30.75" customHeight="1" x14ac:dyDescent="0.35">
      <c r="A43" s="526" t="s">
        <v>22</v>
      </c>
      <c r="B43" s="526"/>
      <c r="C43" s="526"/>
      <c r="D43" s="526"/>
      <c r="E43" s="526"/>
      <c r="F43" s="526"/>
      <c r="G43" s="526"/>
    </row>
    <row r="44" spans="1:10" ht="34.5" customHeight="1" x14ac:dyDescent="0.35">
      <c r="A44" s="526" t="s">
        <v>60</v>
      </c>
      <c r="B44" s="526"/>
      <c r="C44" s="526"/>
      <c r="D44" s="526"/>
      <c r="E44" s="526"/>
      <c r="F44" s="526"/>
      <c r="G44" s="526"/>
    </row>
    <row r="45" spans="1:10" x14ac:dyDescent="0.35">
      <c r="A45" s="240"/>
      <c r="B45" s="240"/>
      <c r="C45" s="240"/>
      <c r="D45" s="240"/>
      <c r="E45" s="240"/>
      <c r="F45" s="240"/>
      <c r="G45" s="240"/>
    </row>
    <row r="46" spans="1:10" x14ac:dyDescent="0.35">
      <c r="A46" s="241" t="s">
        <v>21</v>
      </c>
      <c r="B46" s="240"/>
      <c r="C46" s="240"/>
      <c r="D46" s="240"/>
      <c r="E46" s="240"/>
      <c r="F46" s="240"/>
      <c r="G46" s="240"/>
    </row>
    <row r="47" spans="1:10" ht="36" customHeight="1" x14ac:dyDescent="0.35">
      <c r="A47" s="526" t="s">
        <v>61</v>
      </c>
      <c r="B47" s="526"/>
      <c r="C47" s="526"/>
      <c r="D47" s="526"/>
      <c r="E47" s="526"/>
      <c r="F47" s="526"/>
      <c r="G47" s="526"/>
    </row>
    <row r="48" spans="1:10" ht="33" customHeight="1" x14ac:dyDescent="0.35">
      <c r="A48" s="526" t="s">
        <v>23</v>
      </c>
      <c r="B48" s="526"/>
      <c r="C48" s="526"/>
      <c r="D48" s="526"/>
      <c r="E48" s="526"/>
      <c r="F48" s="526"/>
      <c r="G48" s="526"/>
    </row>
    <row r="49" spans="1:7" ht="33" customHeight="1" x14ac:dyDescent="0.35">
      <c r="A49" s="526" t="s">
        <v>28</v>
      </c>
      <c r="B49" s="526"/>
      <c r="C49" s="526"/>
      <c r="D49" s="526"/>
      <c r="E49" s="526"/>
      <c r="F49" s="526"/>
      <c r="G49" s="526"/>
    </row>
    <row r="50" spans="1:7" ht="66" customHeight="1" x14ac:dyDescent="0.35">
      <c r="A50" s="526" t="s">
        <v>62</v>
      </c>
      <c r="B50" s="526"/>
      <c r="C50" s="526"/>
      <c r="D50" s="526"/>
      <c r="E50" s="526"/>
      <c r="F50" s="526"/>
      <c r="G50" s="526"/>
    </row>
    <row r="51" spans="1:7" ht="36" customHeight="1" x14ac:dyDescent="0.35">
      <c r="A51" s="526" t="s">
        <v>24</v>
      </c>
      <c r="B51" s="526"/>
      <c r="C51" s="526"/>
      <c r="D51" s="526"/>
      <c r="E51" s="526"/>
      <c r="F51" s="526"/>
      <c r="G51" s="526"/>
    </row>
    <row r="52" spans="1:7" ht="48.75" customHeight="1" x14ac:dyDescent="0.35">
      <c r="A52" s="545" t="s">
        <v>29</v>
      </c>
      <c r="B52" s="545"/>
      <c r="C52" s="545"/>
      <c r="D52" s="545"/>
      <c r="E52" s="545"/>
      <c r="F52" s="545"/>
      <c r="G52" s="545"/>
    </row>
    <row r="53" spans="1:7" ht="35.25" customHeight="1" x14ac:dyDescent="0.35">
      <c r="A53" s="526" t="s">
        <v>63</v>
      </c>
      <c r="B53" s="526"/>
      <c r="C53" s="526"/>
      <c r="D53" s="526"/>
      <c r="E53" s="526"/>
      <c r="F53" s="526"/>
      <c r="G53" s="526"/>
    </row>
    <row r="54" spans="1:7" ht="45.75" customHeight="1" x14ac:dyDescent="0.35">
      <c r="A54" s="526" t="s">
        <v>64</v>
      </c>
      <c r="B54" s="526"/>
      <c r="C54" s="526"/>
      <c r="D54" s="526"/>
      <c r="E54" s="526"/>
      <c r="F54" s="526"/>
      <c r="G54" s="526"/>
    </row>
  </sheetData>
  <mergeCells count="21">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15:C21"/>
    <mergeCell ref="C22:C28"/>
    <mergeCell ref="A30:A31"/>
    <mergeCell ref="A32:A33"/>
    <mergeCell ref="A40:G40"/>
    <mergeCell ref="A42:G42"/>
    <mergeCell ref="A43:G4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0B706-027A-4FAF-9C44-32AC63BC7C84}">
  <sheetPr>
    <tabColor theme="7" tint="0.79998168889431442"/>
  </sheetPr>
  <dimension ref="A1:M54"/>
  <sheetViews>
    <sheetView zoomScale="80" zoomScaleNormal="80" workbookViewId="0">
      <selection activeCell="E2" sqref="E2"/>
    </sheetView>
  </sheetViews>
  <sheetFormatPr defaultColWidth="8.7265625" defaultRowHeight="14.5" x14ac:dyDescent="0.35"/>
  <cols>
    <col min="1" max="1" width="11.453125" style="99" customWidth="1"/>
    <col min="2" max="2" width="51.453125" style="99" customWidth="1"/>
    <col min="3" max="3" width="13" style="99" customWidth="1"/>
    <col min="4" max="5" width="14.1796875" style="99" customWidth="1"/>
    <col min="6" max="6" width="12.453125" style="99" customWidth="1"/>
    <col min="7" max="7" width="13.1796875" style="99" customWidth="1"/>
    <col min="8" max="8" width="9.81640625" style="247" hidden="1" customWidth="1"/>
    <col min="9" max="10" width="0" style="247" hidden="1" customWidth="1"/>
    <col min="11" max="11" width="9.81640625" style="99" hidden="1" customWidth="1"/>
    <col min="12" max="21" width="0" style="99" hidden="1" customWidth="1"/>
    <col min="22" max="16384" width="8.7265625" style="99"/>
  </cols>
  <sheetData>
    <row r="1" spans="1:13" ht="42" customHeight="1" x14ac:dyDescent="0.35">
      <c r="A1" s="547" t="s">
        <v>35</v>
      </c>
      <c r="B1" s="547"/>
      <c r="C1" s="547"/>
      <c r="D1" s="547"/>
      <c r="E1" s="547"/>
      <c r="F1" s="547"/>
      <c r="G1" s="547"/>
    </row>
    <row r="2" spans="1:13" ht="28.5" thickBot="1" x14ac:dyDescent="0.4">
      <c r="A2" s="100" t="s">
        <v>4</v>
      </c>
      <c r="B2" s="101"/>
      <c r="C2" s="102" t="s">
        <v>5</v>
      </c>
      <c r="D2" s="102" t="s">
        <v>1</v>
      </c>
      <c r="E2" s="20" t="s">
        <v>11</v>
      </c>
      <c r="F2" s="102" t="s">
        <v>2</v>
      </c>
      <c r="G2" s="102" t="s">
        <v>3</v>
      </c>
    </row>
    <row r="3" spans="1:13" ht="15" thickBot="1" x14ac:dyDescent="0.4">
      <c r="A3" s="103" t="s">
        <v>17</v>
      </c>
      <c r="B3" s="104" t="s">
        <v>37</v>
      </c>
      <c r="C3" s="105"/>
      <c r="D3" s="106">
        <f>(D10-D9)*D13</f>
        <v>-621210.31164000009</v>
      </c>
      <c r="E3" s="106">
        <v>-51243.771602310713</v>
      </c>
      <c r="F3" s="106">
        <f t="shared" ref="F3:G3" si="0">(F10-F9)*F13</f>
        <v>-591893.6</v>
      </c>
      <c r="G3" s="107">
        <f t="shared" si="0"/>
        <v>-323802.75</v>
      </c>
    </row>
    <row r="4" spans="1:13" ht="17.25" customHeight="1" x14ac:dyDescent="0.35">
      <c r="A4" s="548" t="s">
        <v>71</v>
      </c>
      <c r="B4" s="108" t="s">
        <v>13</v>
      </c>
      <c r="C4" s="551" t="s">
        <v>6</v>
      </c>
      <c r="D4" s="109">
        <v>402</v>
      </c>
      <c r="E4" s="109">
        <v>131</v>
      </c>
      <c r="F4" s="109">
        <v>155</v>
      </c>
      <c r="G4" s="110">
        <v>278</v>
      </c>
    </row>
    <row r="5" spans="1:13" x14ac:dyDescent="0.35">
      <c r="A5" s="549"/>
      <c r="B5" s="111" t="s">
        <v>38</v>
      </c>
      <c r="C5" s="551"/>
      <c r="D5" s="112">
        <v>102560</v>
      </c>
      <c r="E5" s="112">
        <v>34280</v>
      </c>
      <c r="F5" s="112">
        <v>25300</v>
      </c>
      <c r="G5" s="113">
        <v>76710</v>
      </c>
    </row>
    <row r="6" spans="1:13" x14ac:dyDescent="0.35">
      <c r="A6" s="549"/>
      <c r="B6" s="111" t="s">
        <v>39</v>
      </c>
      <c r="C6" s="551"/>
      <c r="D6" s="112">
        <f>D5+D7-D8</f>
        <v>88846</v>
      </c>
      <c r="E6" s="112">
        <v>23177</v>
      </c>
      <c r="F6" s="112">
        <f t="shared" ref="F6:G6" si="1">F5+F7-F8</f>
        <v>21620</v>
      </c>
      <c r="G6" s="113">
        <f t="shared" si="1"/>
        <v>68965</v>
      </c>
      <c r="J6" s="248"/>
    </row>
    <row r="7" spans="1:13" ht="16.5" customHeight="1" x14ac:dyDescent="0.35">
      <c r="A7" s="549"/>
      <c r="B7" s="115" t="s">
        <v>40</v>
      </c>
      <c r="C7" s="551"/>
      <c r="D7" s="112">
        <v>138</v>
      </c>
      <c r="E7" s="112"/>
      <c r="F7" s="112">
        <v>0</v>
      </c>
      <c r="G7" s="113">
        <v>24</v>
      </c>
    </row>
    <row r="8" spans="1:13" ht="14.25" customHeight="1" x14ac:dyDescent="0.35">
      <c r="A8" s="549"/>
      <c r="B8" s="115" t="s">
        <v>41</v>
      </c>
      <c r="C8" s="552"/>
      <c r="D8" s="112">
        <v>13852</v>
      </c>
      <c r="E8" s="112"/>
      <c r="F8" s="112">
        <v>3680</v>
      </c>
      <c r="G8" s="113">
        <v>7769</v>
      </c>
      <c r="J8" s="248"/>
    </row>
    <row r="9" spans="1:13" ht="16.5" customHeight="1" x14ac:dyDescent="0.35">
      <c r="A9" s="549"/>
      <c r="B9" s="111" t="s">
        <v>42</v>
      </c>
      <c r="C9" s="553" t="s">
        <v>8</v>
      </c>
      <c r="D9" s="112">
        <v>1817000</v>
      </c>
      <c r="E9" s="112">
        <v>407672.68109374994</v>
      </c>
      <c r="F9" s="112">
        <v>346000</v>
      </c>
      <c r="G9" s="113">
        <v>855000</v>
      </c>
    </row>
    <row r="10" spans="1:13" ht="19.5" customHeight="1" x14ac:dyDescent="0.35">
      <c r="A10" s="549"/>
      <c r="B10" s="111" t="s">
        <v>43</v>
      </c>
      <c r="C10" s="554"/>
      <c r="D10" s="112">
        <f>D9+D11-D12</f>
        <v>1635359.558</v>
      </c>
      <c r="E10" s="112">
        <v>362062.27409375005</v>
      </c>
      <c r="F10" s="112">
        <f t="shared" ref="F10:G10" si="2">F9+F11-F12</f>
        <v>292580</v>
      </c>
      <c r="G10" s="113">
        <f t="shared" si="2"/>
        <v>785365</v>
      </c>
      <c r="H10" s="248"/>
      <c r="I10" s="248"/>
      <c r="J10" s="248"/>
      <c r="K10" s="114"/>
      <c r="L10" s="114"/>
      <c r="M10" s="114"/>
    </row>
    <row r="11" spans="1:13" ht="17.25" customHeight="1" x14ac:dyDescent="0.35">
      <c r="A11" s="549"/>
      <c r="B11" s="116" t="s">
        <v>44</v>
      </c>
      <c r="C11" s="554"/>
      <c r="D11" s="112">
        <v>2076.558</v>
      </c>
      <c r="E11" s="112"/>
      <c r="F11" s="112">
        <v>0</v>
      </c>
      <c r="G11" s="113">
        <v>208</v>
      </c>
    </row>
    <row r="12" spans="1:13" ht="17.25" customHeight="1" x14ac:dyDescent="0.35">
      <c r="A12" s="550"/>
      <c r="B12" s="116" t="s">
        <v>45</v>
      </c>
      <c r="C12" s="555"/>
      <c r="D12" s="112">
        <v>183717</v>
      </c>
      <c r="E12" s="112">
        <v>45610.40699999989</v>
      </c>
      <c r="F12" s="112">
        <v>53420</v>
      </c>
      <c r="G12" s="113">
        <v>69843</v>
      </c>
    </row>
    <row r="13" spans="1:13" ht="30" customHeight="1" thickBot="1" x14ac:dyDescent="0.4">
      <c r="A13" s="117" t="s">
        <v>72</v>
      </c>
      <c r="B13" s="118" t="s">
        <v>46</v>
      </c>
      <c r="C13" s="119" t="s">
        <v>9</v>
      </c>
      <c r="D13" s="120">
        <f>[2]RS_jūnijs!F15</f>
        <v>3.42</v>
      </c>
      <c r="E13" s="120">
        <v>1.1235105093956044</v>
      </c>
      <c r="F13" s="120">
        <f>[2]RS_jūnijs!G15</f>
        <v>11.08</v>
      </c>
      <c r="G13" s="120">
        <f>[2]RS_jūnijs!H15</f>
        <v>4.6500000000000004</v>
      </c>
      <c r="K13" s="249"/>
      <c r="L13" s="114"/>
      <c r="M13" s="249"/>
    </row>
    <row r="14" spans="1:13" ht="36" customHeight="1" thickBot="1" x14ac:dyDescent="0.4">
      <c r="A14" s="121" t="s">
        <v>18</v>
      </c>
      <c r="B14" s="122" t="s">
        <v>47</v>
      </c>
      <c r="C14" s="123"/>
      <c r="D14" s="124">
        <f>D22</f>
        <v>3406</v>
      </c>
      <c r="E14" s="124">
        <v>0</v>
      </c>
      <c r="F14" s="124">
        <f t="shared" ref="F14:G14" si="3">F22</f>
        <v>1577</v>
      </c>
      <c r="G14" s="124">
        <f t="shared" si="3"/>
        <v>1361</v>
      </c>
    </row>
    <row r="15" spans="1:13" ht="28.5" x14ac:dyDescent="0.35">
      <c r="A15" s="556" t="s">
        <v>71</v>
      </c>
      <c r="B15" s="125" t="s">
        <v>48</v>
      </c>
      <c r="C15" s="559" t="s">
        <v>30</v>
      </c>
      <c r="D15" s="126"/>
      <c r="E15" s="126"/>
      <c r="F15" s="126"/>
      <c r="G15" s="127"/>
    </row>
    <row r="16" spans="1:13" x14ac:dyDescent="0.35">
      <c r="A16" s="557"/>
      <c r="B16" s="128" t="s">
        <v>0</v>
      </c>
      <c r="C16" s="559"/>
      <c r="D16" s="129">
        <f>[2]RS_jūnijs!F21</f>
        <v>2117</v>
      </c>
      <c r="E16" s="129"/>
      <c r="F16" s="129">
        <f>[2]RS_jūnijs!G21</f>
        <v>578</v>
      </c>
      <c r="G16" s="129">
        <f>[2]RS_jūnijs!H21</f>
        <v>536</v>
      </c>
    </row>
    <row r="17" spans="1:13" x14ac:dyDescent="0.35">
      <c r="A17" s="557"/>
      <c r="B17" s="128" t="s">
        <v>14</v>
      </c>
      <c r="C17" s="559"/>
      <c r="D17" s="129">
        <f>[2]RS_jūnijs!F22</f>
        <v>416</v>
      </c>
      <c r="E17" s="129"/>
      <c r="F17" s="129">
        <f>[2]RS_jūnijs!G22</f>
        <v>614</v>
      </c>
      <c r="G17" s="129">
        <f>[2]RS_jūnijs!H22</f>
        <v>407</v>
      </c>
    </row>
    <row r="18" spans="1:13" ht="16.5" customHeight="1" x14ac:dyDescent="0.35">
      <c r="A18" s="557"/>
      <c r="B18" s="130" t="s">
        <v>20</v>
      </c>
      <c r="C18" s="559"/>
      <c r="D18" s="129">
        <f>[2]RS_jūnijs!F23</f>
        <v>52</v>
      </c>
      <c r="E18" s="129"/>
      <c r="F18" s="129">
        <f>[2]RS_jūnijs!G23</f>
        <v>7</v>
      </c>
      <c r="G18" s="129">
        <f>[2]RS_jūnijs!H23</f>
        <v>39</v>
      </c>
    </row>
    <row r="19" spans="1:13" x14ac:dyDescent="0.35">
      <c r="A19" s="557"/>
      <c r="B19" s="128" t="s">
        <v>12</v>
      </c>
      <c r="C19" s="559"/>
      <c r="D19" s="129">
        <f>[2]RS_jūnijs!F24</f>
        <v>0</v>
      </c>
      <c r="E19" s="129"/>
      <c r="F19" s="129">
        <f>[2]RS_jūnijs!G24</f>
        <v>0</v>
      </c>
      <c r="G19" s="129">
        <f>[2]RS_jūnijs!H24</f>
        <v>0</v>
      </c>
    </row>
    <row r="20" spans="1:13" ht="15.75" customHeight="1" x14ac:dyDescent="0.35">
      <c r="A20" s="557"/>
      <c r="B20" s="130" t="s">
        <v>26</v>
      </c>
      <c r="C20" s="559"/>
      <c r="D20" s="129">
        <f>[2]RS_jūnijs!F25</f>
        <v>22</v>
      </c>
      <c r="E20" s="129"/>
      <c r="F20" s="129">
        <f>[2]RS_jūnijs!G25</f>
        <v>14</v>
      </c>
      <c r="G20" s="129">
        <f>[2]RS_jūnijs!H25</f>
        <v>35</v>
      </c>
    </row>
    <row r="21" spans="1:13" ht="15" thickBot="1" x14ac:dyDescent="0.4">
      <c r="A21" s="557"/>
      <c r="B21" s="131" t="s">
        <v>15</v>
      </c>
      <c r="C21" s="560"/>
      <c r="D21" s="129">
        <f>[2]RS_jūnijs!F26</f>
        <v>0</v>
      </c>
      <c r="E21" s="129"/>
      <c r="F21" s="129">
        <f>[2]RS_jūnijs!G26</f>
        <v>77</v>
      </c>
      <c r="G21" s="129">
        <f>[2]RS_jūnijs!H26</f>
        <v>18</v>
      </c>
    </row>
    <row r="22" spans="1:13" ht="33.75" customHeight="1" x14ac:dyDescent="0.35">
      <c r="A22" s="557"/>
      <c r="B22" s="132" t="s">
        <v>49</v>
      </c>
      <c r="C22" s="561" t="s">
        <v>50</v>
      </c>
      <c r="D22" s="129">
        <f>[2]RS_jūnijs!F27</f>
        <v>3406</v>
      </c>
      <c r="E22" s="129"/>
      <c r="F22" s="129">
        <f>[2]RS_jūnijs!G27</f>
        <v>1577</v>
      </c>
      <c r="G22" s="129">
        <f>[2]RS_jūnijs!H27</f>
        <v>1361</v>
      </c>
    </row>
    <row r="23" spans="1:13" x14ac:dyDescent="0.35">
      <c r="A23" s="557"/>
      <c r="B23" s="128" t="s">
        <v>0</v>
      </c>
      <c r="C23" s="559"/>
      <c r="D23" s="129">
        <f>[2]RS_jūnijs!F28</f>
        <v>2912</v>
      </c>
      <c r="E23" s="129"/>
      <c r="F23" s="129">
        <f>[2]RS_jūnijs!G28</f>
        <v>802</v>
      </c>
      <c r="G23" s="129">
        <f>[2]RS_jūnijs!H28</f>
        <v>738</v>
      </c>
    </row>
    <row r="24" spans="1:13" x14ac:dyDescent="0.35">
      <c r="A24" s="557"/>
      <c r="B24" s="128" t="s">
        <v>14</v>
      </c>
      <c r="C24" s="559"/>
      <c r="D24" s="129">
        <f>[2]RS_jūnijs!F29</f>
        <v>197</v>
      </c>
      <c r="E24" s="129"/>
      <c r="F24" s="129">
        <f>[2]RS_jūnijs!G29</f>
        <v>502</v>
      </c>
      <c r="G24" s="129">
        <f>[2]RS_jūnijs!H29</f>
        <v>245</v>
      </c>
    </row>
    <row r="25" spans="1:13" ht="18.75" customHeight="1" x14ac:dyDescent="0.35">
      <c r="A25" s="557"/>
      <c r="B25" s="130" t="s">
        <v>20</v>
      </c>
      <c r="C25" s="559"/>
      <c r="D25" s="129">
        <f>[2]RS_jūnijs!F30</f>
        <v>86</v>
      </c>
      <c r="E25" s="129"/>
      <c r="F25" s="129">
        <f>[2]RS_jūnijs!G30</f>
        <v>35</v>
      </c>
      <c r="G25" s="129">
        <f>[2]RS_jūnijs!H30</f>
        <v>95</v>
      </c>
    </row>
    <row r="26" spans="1:13" ht="35.25" customHeight="1" x14ac:dyDescent="0.35">
      <c r="A26" s="557"/>
      <c r="B26" s="130" t="s">
        <v>25</v>
      </c>
      <c r="C26" s="559"/>
      <c r="D26" s="129">
        <f>[2]RS_jūnijs!F31</f>
        <v>0</v>
      </c>
      <c r="E26" s="129"/>
      <c r="F26" s="129">
        <f>[2]RS_jūnijs!G31</f>
        <v>0</v>
      </c>
      <c r="G26" s="129">
        <f>[2]RS_jūnijs!H31</f>
        <v>0</v>
      </c>
    </row>
    <row r="27" spans="1:13" ht="33.75" customHeight="1" x14ac:dyDescent="0.35">
      <c r="A27" s="557"/>
      <c r="B27" s="130" t="s">
        <v>27</v>
      </c>
      <c r="C27" s="559"/>
      <c r="D27" s="129">
        <f>[2]RS_jūnijs!F32</f>
        <v>211</v>
      </c>
      <c r="E27" s="129"/>
      <c r="F27" s="129">
        <f>[2]RS_jūnijs!G32</f>
        <v>182</v>
      </c>
      <c r="G27" s="129">
        <f>[2]RS_jūnijs!H32</f>
        <v>269</v>
      </c>
    </row>
    <row r="28" spans="1:13" ht="15" thickBot="1" x14ac:dyDescent="0.4">
      <c r="A28" s="558"/>
      <c r="B28" s="131" t="s">
        <v>15</v>
      </c>
      <c r="C28" s="560"/>
      <c r="D28" s="129">
        <f>[2]RS_jūnijs!F33</f>
        <v>0</v>
      </c>
      <c r="E28" s="129"/>
      <c r="F28" s="129">
        <f>[2]RS_jūnijs!G33</f>
        <v>56</v>
      </c>
      <c r="G28" s="129">
        <f>[2]RS_jūnijs!H33</f>
        <v>14</v>
      </c>
    </row>
    <row r="29" spans="1:13" x14ac:dyDescent="0.35">
      <c r="A29" s="133" t="s">
        <v>51</v>
      </c>
      <c r="B29" s="134" t="s">
        <v>52</v>
      </c>
      <c r="C29" s="135"/>
      <c r="D29" s="136">
        <f>((D32/D33)-(D30/D31))*D31</f>
        <v>368037.48058545723</v>
      </c>
      <c r="E29" s="136">
        <v>54339.970089544826</v>
      </c>
      <c r="F29" s="136">
        <f t="shared" ref="F29:G29" si="4">((F32/F33)-(F30/F31))*F31</f>
        <v>215948.20264867935</v>
      </c>
      <c r="G29" s="137">
        <f t="shared" si="4"/>
        <v>272919.67409175687</v>
      </c>
    </row>
    <row r="30" spans="1:13" ht="65.25" customHeight="1" x14ac:dyDescent="0.35">
      <c r="A30" s="562" t="s">
        <v>72</v>
      </c>
      <c r="B30" s="138" t="s">
        <v>54</v>
      </c>
      <c r="C30" s="139" t="s">
        <v>33</v>
      </c>
      <c r="D30" s="140">
        <f>[2]RS_jūnijs!F4</f>
        <v>984673.98947056069</v>
      </c>
      <c r="E30" s="140">
        <v>137167.79999999999</v>
      </c>
      <c r="F30" s="140">
        <f>[2]RS_jūnijs!G4</f>
        <v>436655.50062658632</v>
      </c>
      <c r="G30" s="140">
        <f>[2]RS_jūnijs!H4</f>
        <v>657666.21991340164</v>
      </c>
      <c r="H30" s="248"/>
      <c r="I30" s="248"/>
      <c r="J30" s="248"/>
      <c r="K30" s="114"/>
      <c r="L30" s="114"/>
      <c r="M30" s="114"/>
    </row>
    <row r="31" spans="1:13" ht="15.75" customHeight="1" x14ac:dyDescent="0.35">
      <c r="A31" s="563"/>
      <c r="B31" s="138" t="s">
        <v>55</v>
      </c>
      <c r="C31" s="139" t="s">
        <v>8</v>
      </c>
      <c r="D31" s="141">
        <f>D10</f>
        <v>1635359.558</v>
      </c>
      <c r="E31" s="141">
        <v>362062.27409375005</v>
      </c>
      <c r="F31" s="141">
        <f>F10</f>
        <v>292580</v>
      </c>
      <c r="G31" s="142">
        <f>G10</f>
        <v>785365</v>
      </c>
      <c r="K31" s="114"/>
      <c r="L31" s="114"/>
      <c r="M31" s="114"/>
    </row>
    <row r="32" spans="1:13" ht="56.5" x14ac:dyDescent="0.35">
      <c r="A32" s="562" t="s">
        <v>73</v>
      </c>
      <c r="B32" s="138" t="s">
        <v>57</v>
      </c>
      <c r="C32" s="139" t="s">
        <v>33</v>
      </c>
      <c r="D32" s="140">
        <f>[2]RS_jūnijs!F6</f>
        <v>1591871.15</v>
      </c>
      <c r="E32" s="140">
        <v>507726.96974044718</v>
      </c>
      <c r="F32" s="140">
        <f>[2]RS_jūnijs!G6</f>
        <v>825796.73865490127</v>
      </c>
      <c r="G32" s="140">
        <f>[2]RS_jūnijs!H6</f>
        <v>909293.77380156342</v>
      </c>
      <c r="H32" s="248"/>
      <c r="I32" s="248"/>
      <c r="J32" s="248"/>
      <c r="K32" s="114"/>
      <c r="L32" s="114"/>
      <c r="M32" s="114"/>
    </row>
    <row r="33" spans="1:13" ht="15" thickBot="1" x14ac:dyDescent="0.4">
      <c r="A33" s="563"/>
      <c r="B33" s="143" t="s">
        <v>58</v>
      </c>
      <c r="C33" s="144" t="s">
        <v>8</v>
      </c>
      <c r="D33" s="145">
        <v>1924491.4809136242</v>
      </c>
      <c r="E33" s="145">
        <v>959902.46869357117</v>
      </c>
      <c r="F33" s="145">
        <v>370227.15100000007</v>
      </c>
      <c r="G33" s="146">
        <v>767395.58299999998</v>
      </c>
      <c r="H33" s="248"/>
      <c r="I33" s="248"/>
      <c r="J33" s="248"/>
      <c r="K33" s="114"/>
      <c r="L33" s="114"/>
      <c r="M33" s="114"/>
    </row>
    <row r="34" spans="1:13" x14ac:dyDescent="0.35">
      <c r="A34" s="147"/>
      <c r="B34" s="147"/>
      <c r="C34" s="147"/>
      <c r="D34" s="147"/>
      <c r="E34" s="147"/>
      <c r="F34" s="147"/>
      <c r="G34" s="147"/>
    </row>
    <row r="35" spans="1:13" x14ac:dyDescent="0.35">
      <c r="A35" s="147"/>
      <c r="B35" s="147"/>
      <c r="C35" s="147"/>
      <c r="D35" s="147"/>
      <c r="E35" s="147"/>
      <c r="F35" s="147"/>
      <c r="G35" s="147"/>
    </row>
    <row r="36" spans="1:13" ht="15" thickBot="1" x14ac:dyDescent="0.4">
      <c r="A36" s="147"/>
      <c r="B36" s="148" t="s">
        <v>59</v>
      </c>
      <c r="C36" s="149"/>
      <c r="D36" s="149"/>
      <c r="E36" s="149"/>
      <c r="F36" s="149"/>
      <c r="G36" s="149"/>
    </row>
    <row r="37" spans="1:13" ht="15" thickTop="1" x14ac:dyDescent="0.35">
      <c r="A37" s="147"/>
      <c r="B37" s="147"/>
      <c r="C37" s="147"/>
      <c r="D37" s="147"/>
      <c r="E37" s="147"/>
      <c r="F37" s="147"/>
      <c r="G37" s="147"/>
    </row>
    <row r="38" spans="1:13" x14ac:dyDescent="0.35">
      <c r="A38" s="147"/>
      <c r="B38" s="147"/>
      <c r="C38" s="147"/>
      <c r="D38" s="147"/>
      <c r="E38" s="147"/>
      <c r="F38" s="147"/>
      <c r="G38" s="147"/>
    </row>
    <row r="39" spans="1:13" x14ac:dyDescent="0.35">
      <c r="A39" s="147" t="s">
        <v>10</v>
      </c>
      <c r="B39" s="147"/>
      <c r="C39" s="147"/>
      <c r="D39" s="147"/>
      <c r="E39" s="147"/>
      <c r="F39" s="147"/>
      <c r="G39" s="147"/>
    </row>
    <row r="40" spans="1:13" ht="32.25" customHeight="1" x14ac:dyDescent="0.35">
      <c r="A40" s="546" t="s">
        <v>32</v>
      </c>
      <c r="B40" s="546"/>
      <c r="C40" s="546"/>
      <c r="D40" s="546"/>
      <c r="E40" s="546"/>
      <c r="F40" s="546"/>
      <c r="G40" s="546"/>
    </row>
    <row r="41" spans="1:13" x14ac:dyDescent="0.35">
      <c r="A41" s="150" t="s">
        <v>31</v>
      </c>
      <c r="B41" s="150"/>
      <c r="C41" s="150"/>
      <c r="D41" s="150"/>
      <c r="E41" s="150"/>
      <c r="F41" s="150"/>
      <c r="G41" s="150"/>
    </row>
    <row r="42" spans="1:13" ht="33.75" customHeight="1" x14ac:dyDescent="0.35">
      <c r="A42" s="564" t="s">
        <v>19</v>
      </c>
      <c r="B42" s="564"/>
      <c r="C42" s="564"/>
      <c r="D42" s="564"/>
      <c r="E42" s="564"/>
      <c r="F42" s="564"/>
      <c r="G42" s="564"/>
    </row>
    <row r="43" spans="1:13" ht="30.75" customHeight="1" x14ac:dyDescent="0.35">
      <c r="A43" s="546" t="s">
        <v>22</v>
      </c>
      <c r="B43" s="546"/>
      <c r="C43" s="546"/>
      <c r="D43" s="546"/>
      <c r="E43" s="546"/>
      <c r="F43" s="546"/>
      <c r="G43" s="546"/>
    </row>
    <row r="44" spans="1:13" ht="34.5" customHeight="1" x14ac:dyDescent="0.35">
      <c r="A44" s="546" t="s">
        <v>60</v>
      </c>
      <c r="B44" s="546"/>
      <c r="C44" s="546"/>
      <c r="D44" s="546"/>
      <c r="E44" s="546"/>
      <c r="F44" s="546"/>
      <c r="G44" s="546"/>
    </row>
    <row r="45" spans="1:13" x14ac:dyDescent="0.35">
      <c r="A45" s="150"/>
      <c r="B45" s="150"/>
      <c r="C45" s="150"/>
      <c r="D45" s="150"/>
      <c r="E45" s="150"/>
      <c r="F45" s="150"/>
      <c r="G45" s="150"/>
    </row>
    <row r="46" spans="1:13" x14ac:dyDescent="0.35">
      <c r="A46" s="151" t="s">
        <v>21</v>
      </c>
      <c r="B46" s="150"/>
      <c r="C46" s="150"/>
      <c r="D46" s="150"/>
      <c r="E46" s="150"/>
      <c r="F46" s="150"/>
      <c r="G46" s="150"/>
    </row>
    <row r="47" spans="1:13" ht="36" customHeight="1" x14ac:dyDescent="0.35">
      <c r="A47" s="546" t="s">
        <v>61</v>
      </c>
      <c r="B47" s="546"/>
      <c r="C47" s="546"/>
      <c r="D47" s="546"/>
      <c r="E47" s="546"/>
      <c r="F47" s="546"/>
      <c r="G47" s="546"/>
    </row>
    <row r="48" spans="1:13" ht="33" customHeight="1" x14ac:dyDescent="0.35">
      <c r="A48" s="546" t="s">
        <v>23</v>
      </c>
      <c r="B48" s="546"/>
      <c r="C48" s="546"/>
      <c r="D48" s="546"/>
      <c r="E48" s="546"/>
      <c r="F48" s="546"/>
      <c r="G48" s="546"/>
    </row>
    <row r="49" spans="1:7" ht="33" customHeight="1" x14ac:dyDescent="0.35">
      <c r="A49" s="546" t="s">
        <v>28</v>
      </c>
      <c r="B49" s="546"/>
      <c r="C49" s="546"/>
      <c r="D49" s="546"/>
      <c r="E49" s="546"/>
      <c r="F49" s="546"/>
      <c r="G49" s="546"/>
    </row>
    <row r="50" spans="1:7" ht="66" customHeight="1" x14ac:dyDescent="0.35">
      <c r="A50" s="546" t="s">
        <v>62</v>
      </c>
      <c r="B50" s="546"/>
      <c r="C50" s="546"/>
      <c r="D50" s="546"/>
      <c r="E50" s="546"/>
      <c r="F50" s="546"/>
      <c r="G50" s="546"/>
    </row>
    <row r="51" spans="1:7" ht="36" customHeight="1" x14ac:dyDescent="0.35">
      <c r="A51" s="546" t="s">
        <v>24</v>
      </c>
      <c r="B51" s="546"/>
      <c r="C51" s="546"/>
      <c r="D51" s="546"/>
      <c r="E51" s="546"/>
      <c r="F51" s="546"/>
      <c r="G51" s="546"/>
    </row>
    <row r="52" spans="1:7" ht="48.75" customHeight="1" x14ac:dyDescent="0.35">
      <c r="A52" s="565" t="s">
        <v>29</v>
      </c>
      <c r="B52" s="565"/>
      <c r="C52" s="565"/>
      <c r="D52" s="565"/>
      <c r="E52" s="565"/>
      <c r="F52" s="565"/>
      <c r="G52" s="565"/>
    </row>
    <row r="53" spans="1:7" ht="35.25" customHeight="1" x14ac:dyDescent="0.35">
      <c r="A53" s="546" t="s">
        <v>63</v>
      </c>
      <c r="B53" s="546"/>
      <c r="C53" s="546"/>
      <c r="D53" s="546"/>
      <c r="E53" s="546"/>
      <c r="F53" s="546"/>
      <c r="G53" s="546"/>
    </row>
    <row r="54" spans="1:7" ht="45.75" customHeight="1" x14ac:dyDescent="0.35">
      <c r="A54" s="546" t="s">
        <v>64</v>
      </c>
      <c r="B54" s="546"/>
      <c r="C54" s="546"/>
      <c r="D54" s="546"/>
      <c r="E54" s="546"/>
      <c r="F54" s="546"/>
      <c r="G54" s="546"/>
    </row>
  </sheetData>
  <mergeCells count="21">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15:C21"/>
    <mergeCell ref="C22:C28"/>
    <mergeCell ref="A30:A31"/>
    <mergeCell ref="A32:A33"/>
    <mergeCell ref="A40:G40"/>
    <mergeCell ref="A42:G42"/>
    <mergeCell ref="A43:G4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EE30E-F497-454E-857E-74C65ADD9B67}">
  <sheetPr>
    <tabColor theme="4" tint="0.39997558519241921"/>
  </sheetPr>
  <dimension ref="A1:J54"/>
  <sheetViews>
    <sheetView workbookViewId="0">
      <selection activeCell="I3" sqref="I3"/>
    </sheetView>
  </sheetViews>
  <sheetFormatPr defaultColWidth="9.1796875" defaultRowHeight="14.5" x14ac:dyDescent="0.35"/>
  <cols>
    <col min="1" max="1" width="11.453125" style="258" customWidth="1"/>
    <col min="2" max="2" width="51.26953125" style="258" customWidth="1"/>
    <col min="3" max="3" width="13" style="258" customWidth="1"/>
    <col min="4" max="5" width="14.1796875" style="258" customWidth="1"/>
    <col min="6" max="6" width="12.453125" style="258" customWidth="1"/>
    <col min="7" max="7" width="13.1796875" style="258" customWidth="1"/>
    <col min="8" max="16384" width="9.1796875" style="258"/>
  </cols>
  <sheetData>
    <row r="1" spans="1:10" ht="42" customHeight="1" x14ac:dyDescent="0.35">
      <c r="A1" s="567" t="s">
        <v>35</v>
      </c>
      <c r="B1" s="567"/>
      <c r="C1" s="567"/>
      <c r="D1" s="567"/>
      <c r="E1" s="567"/>
      <c r="F1" s="567"/>
      <c r="G1" s="567"/>
    </row>
    <row r="2" spans="1:10" ht="28.5" thickBot="1" x14ac:dyDescent="0.4">
      <c r="A2" s="259" t="s">
        <v>4</v>
      </c>
      <c r="B2" s="260"/>
      <c r="C2" s="261" t="s">
        <v>5</v>
      </c>
      <c r="D2" s="261" t="s">
        <v>1</v>
      </c>
      <c r="E2" s="20" t="s">
        <v>11</v>
      </c>
      <c r="F2" s="261" t="s">
        <v>2</v>
      </c>
      <c r="G2" s="261" t="s">
        <v>3</v>
      </c>
    </row>
    <row r="3" spans="1:10" ht="15" thickBot="1" x14ac:dyDescent="0.4">
      <c r="A3" s="262" t="s">
        <v>17</v>
      </c>
      <c r="B3" s="263" t="s">
        <v>37</v>
      </c>
      <c r="C3" s="264"/>
      <c r="D3" s="265">
        <f>(D10-D9)*D13</f>
        <v>-638141.41</v>
      </c>
      <c r="E3" s="505">
        <f t="shared" ref="E3" si="0">(E10-E9)*E13</f>
        <v>0</v>
      </c>
      <c r="F3" s="265">
        <f t="shared" ref="F3:G3" si="1">(F10-F9)*F13</f>
        <v>-524228.88</v>
      </c>
      <c r="G3" s="266">
        <f t="shared" si="1"/>
        <v>-298214.74</v>
      </c>
    </row>
    <row r="4" spans="1:10" ht="17.25" customHeight="1" x14ac:dyDescent="0.35">
      <c r="A4" s="568" t="s">
        <v>109</v>
      </c>
      <c r="B4" s="267" t="s">
        <v>13</v>
      </c>
      <c r="C4" s="571" t="s">
        <v>6</v>
      </c>
      <c r="D4" s="268">
        <v>402</v>
      </c>
      <c r="E4" s="504"/>
      <c r="F4" s="268">
        <v>155</v>
      </c>
      <c r="G4" s="269">
        <v>278</v>
      </c>
    </row>
    <row r="5" spans="1:10" x14ac:dyDescent="0.35">
      <c r="A5" s="569"/>
      <c r="B5" s="270" t="s">
        <v>38</v>
      </c>
      <c r="C5" s="571"/>
      <c r="D5" s="271">
        <v>107229</v>
      </c>
      <c r="E5" s="35"/>
      <c r="F5" s="271">
        <v>26546</v>
      </c>
      <c r="G5" s="272">
        <v>80891</v>
      </c>
    </row>
    <row r="6" spans="1:10" x14ac:dyDescent="0.35">
      <c r="A6" s="569"/>
      <c r="B6" s="270" t="s">
        <v>39</v>
      </c>
      <c r="C6" s="571"/>
      <c r="D6" s="271">
        <f>D5+D7-D8</f>
        <v>92997</v>
      </c>
      <c r="E6" s="35">
        <f t="shared" ref="E6" si="2">E5+E7-E8</f>
        <v>0</v>
      </c>
      <c r="F6" s="271">
        <f t="shared" ref="F6:G6" si="3">F5+F7-F8</f>
        <v>22800</v>
      </c>
      <c r="G6" s="272">
        <f t="shared" si="3"/>
        <v>73135</v>
      </c>
      <c r="J6" s="273"/>
    </row>
    <row r="7" spans="1:10" ht="16.5" customHeight="1" x14ac:dyDescent="0.35">
      <c r="A7" s="569"/>
      <c r="B7" s="274" t="s">
        <v>40</v>
      </c>
      <c r="C7" s="571"/>
      <c r="D7" s="271">
        <v>0</v>
      </c>
      <c r="E7" s="35"/>
      <c r="F7" s="271">
        <v>0</v>
      </c>
      <c r="G7" s="272">
        <v>0</v>
      </c>
    </row>
    <row r="8" spans="1:10" ht="14.25" customHeight="1" x14ac:dyDescent="0.35">
      <c r="A8" s="569"/>
      <c r="B8" s="274" t="s">
        <v>41</v>
      </c>
      <c r="C8" s="572"/>
      <c r="D8" s="271">
        <v>14232</v>
      </c>
      <c r="E8" s="35"/>
      <c r="F8" s="271">
        <v>3746</v>
      </c>
      <c r="G8" s="272">
        <v>7756</v>
      </c>
      <c r="J8" s="273"/>
    </row>
    <row r="9" spans="1:10" ht="16.5" customHeight="1" x14ac:dyDescent="0.35">
      <c r="A9" s="569"/>
      <c r="B9" s="270" t="s">
        <v>42</v>
      </c>
      <c r="C9" s="573" t="s">
        <v>8</v>
      </c>
      <c r="D9" s="271">
        <v>1908000</v>
      </c>
      <c r="E9" s="251">
        <v>398319.79120312497</v>
      </c>
      <c r="F9" s="271">
        <v>363000</v>
      </c>
      <c r="G9" s="272">
        <v>903000</v>
      </c>
    </row>
    <row r="10" spans="1:10" ht="19.5" customHeight="1" x14ac:dyDescent="0.35">
      <c r="A10" s="569"/>
      <c r="B10" s="270" t="s">
        <v>43</v>
      </c>
      <c r="C10" s="574"/>
      <c r="D10" s="271">
        <f>D9+D11-D12</f>
        <v>1710433</v>
      </c>
      <c r="E10" s="251">
        <f>E9+E11-E12</f>
        <v>398319.79120312497</v>
      </c>
      <c r="F10" s="271">
        <f t="shared" ref="F10:G10" si="4">F9+F11-F12</f>
        <v>308732</v>
      </c>
      <c r="G10" s="272">
        <f t="shared" si="4"/>
        <v>832333</v>
      </c>
      <c r="H10" s="273"/>
      <c r="I10" s="273"/>
      <c r="J10" s="273"/>
    </row>
    <row r="11" spans="1:10" ht="17.25" customHeight="1" x14ac:dyDescent="0.35">
      <c r="A11" s="569"/>
      <c r="B11" s="275" t="s">
        <v>44</v>
      </c>
      <c r="C11" s="574"/>
      <c r="D11" s="271">
        <v>0</v>
      </c>
      <c r="E11" s="35"/>
      <c r="F11" s="271">
        <v>0</v>
      </c>
      <c r="G11" s="272">
        <v>0</v>
      </c>
    </row>
    <row r="12" spans="1:10" ht="17.25" customHeight="1" x14ac:dyDescent="0.35">
      <c r="A12" s="570"/>
      <c r="B12" s="275" t="s">
        <v>45</v>
      </c>
      <c r="C12" s="575"/>
      <c r="D12" s="271">
        <v>197567</v>
      </c>
      <c r="E12" s="35"/>
      <c r="F12" s="271">
        <v>54268</v>
      </c>
      <c r="G12" s="272">
        <v>70667</v>
      </c>
    </row>
    <row r="13" spans="1:10" ht="30" customHeight="1" thickBot="1" x14ac:dyDescent="0.4">
      <c r="A13" s="276" t="s">
        <v>110</v>
      </c>
      <c r="B13" s="277" t="s">
        <v>46</v>
      </c>
      <c r="C13" s="278" t="s">
        <v>9</v>
      </c>
      <c r="D13" s="279">
        <f>[3]RS_jūlijs!F15</f>
        <v>3.23</v>
      </c>
      <c r="E13" s="41"/>
      <c r="F13" s="279">
        <f>[3]RS_jūlijs!G15</f>
        <v>9.66</v>
      </c>
      <c r="G13" s="279">
        <f>[3]RS_jūlijs!H15</f>
        <v>4.22</v>
      </c>
    </row>
    <row r="14" spans="1:10" ht="36" customHeight="1" thickBot="1" x14ac:dyDescent="0.4">
      <c r="A14" s="280" t="s">
        <v>18</v>
      </c>
      <c r="B14" s="281" t="s">
        <v>47</v>
      </c>
      <c r="C14" s="282"/>
      <c r="D14" s="283">
        <f>D22</f>
        <v>2459.2116979311995</v>
      </c>
      <c r="E14" s="283"/>
      <c r="F14" s="283">
        <f t="shared" ref="F14:G14" si="5">F22</f>
        <v>1431.5573948616</v>
      </c>
      <c r="G14" s="283">
        <f t="shared" si="5"/>
        <v>1378.3602432071998</v>
      </c>
      <c r="H14" s="503"/>
    </row>
    <row r="15" spans="1:10" ht="28.5" x14ac:dyDescent="0.35">
      <c r="A15" s="576" t="s">
        <v>109</v>
      </c>
      <c r="B15" s="284" t="s">
        <v>48</v>
      </c>
      <c r="C15" s="579" t="s">
        <v>30</v>
      </c>
      <c r="D15" s="285"/>
      <c r="E15" s="285"/>
      <c r="F15" s="285"/>
      <c r="G15" s="286"/>
    </row>
    <row r="16" spans="1:10" x14ac:dyDescent="0.35">
      <c r="A16" s="577"/>
      <c r="B16" s="287" t="s">
        <v>0</v>
      </c>
      <c r="C16" s="579"/>
      <c r="D16" s="288">
        <f>[3]RS_jūlijs!F21</f>
        <v>1368.7447999999999</v>
      </c>
      <c r="E16" s="288"/>
      <c r="F16" s="288">
        <f>[3]RS_jūlijs!G21</f>
        <v>482.67140000000001</v>
      </c>
      <c r="G16" s="288">
        <f>[3]RS_jūlijs!H21</f>
        <v>373.0838</v>
      </c>
    </row>
    <row r="17" spans="1:10" x14ac:dyDescent="0.35">
      <c r="A17" s="577"/>
      <c r="B17" s="287" t="s">
        <v>14</v>
      </c>
      <c r="C17" s="579"/>
      <c r="D17" s="288">
        <f>[3]RS_jūlijs!F22</f>
        <v>482.192318</v>
      </c>
      <c r="E17" s="288"/>
      <c r="F17" s="288">
        <f>[3]RS_jūlijs!G22</f>
        <v>974.04634899999996</v>
      </c>
      <c r="G17" s="288">
        <f>[3]RS_jūlijs!H22</f>
        <v>432.551333</v>
      </c>
    </row>
    <row r="18" spans="1:10" ht="16.5" customHeight="1" x14ac:dyDescent="0.35">
      <c r="A18" s="577"/>
      <c r="B18" s="289" t="s">
        <v>20</v>
      </c>
      <c r="C18" s="579"/>
      <c r="D18" s="288">
        <f>[3]RS_jūlijs!F23</f>
        <v>7</v>
      </c>
      <c r="E18" s="288"/>
      <c r="F18" s="288">
        <f>[3]RS_jūlijs!G23</f>
        <v>2</v>
      </c>
      <c r="G18" s="288">
        <f>[3]RS_jūlijs!H23</f>
        <v>5</v>
      </c>
    </row>
    <row r="19" spans="1:10" x14ac:dyDescent="0.35">
      <c r="A19" s="577"/>
      <c r="B19" s="287" t="s">
        <v>12</v>
      </c>
      <c r="C19" s="579"/>
      <c r="D19" s="288">
        <f>[3]RS_jūlijs!F24</f>
        <v>22.9114</v>
      </c>
      <c r="E19" s="288"/>
      <c r="F19" s="288">
        <f>[3]RS_jūlijs!G24</f>
        <v>6.7926999999999991</v>
      </c>
      <c r="G19" s="288">
        <f>[3]RS_jūlijs!H24</f>
        <v>28.2959</v>
      </c>
    </row>
    <row r="20" spans="1:10" ht="15.75" customHeight="1" x14ac:dyDescent="0.35">
      <c r="A20" s="577"/>
      <c r="B20" s="289" t="s">
        <v>26</v>
      </c>
      <c r="C20" s="579"/>
      <c r="D20" s="288">
        <f>[3]RS_jūlijs!F25</f>
        <v>0</v>
      </c>
      <c r="E20" s="288"/>
      <c r="F20" s="288">
        <f>[3]RS_jūlijs!G25</f>
        <v>0</v>
      </c>
      <c r="G20" s="288">
        <f>[3]RS_jūlijs!H25</f>
        <v>0</v>
      </c>
    </row>
    <row r="21" spans="1:10" ht="15" thickBot="1" x14ac:dyDescent="0.4">
      <c r="A21" s="577"/>
      <c r="B21" s="290" t="s">
        <v>15</v>
      </c>
      <c r="C21" s="580"/>
      <c r="D21" s="288">
        <f>[3]RS_jūlijs!F26</f>
        <v>34.073</v>
      </c>
      <c r="E21" s="288"/>
      <c r="F21" s="288">
        <f>[3]RS_jūlijs!G26</f>
        <v>84.141499999999994</v>
      </c>
      <c r="G21" s="288">
        <f>[3]RS_jūlijs!H26</f>
        <v>365.78550000000001</v>
      </c>
    </row>
    <row r="22" spans="1:10" ht="33.75" customHeight="1" x14ac:dyDescent="0.35">
      <c r="A22" s="577"/>
      <c r="B22" s="291" t="s">
        <v>49</v>
      </c>
      <c r="C22" s="581" t="s">
        <v>50</v>
      </c>
      <c r="D22" s="288">
        <f>[3]RS_jūlijs!F27</f>
        <v>2459.2116979311995</v>
      </c>
      <c r="E22" s="288"/>
      <c r="F22" s="288">
        <f>[3]RS_jūlijs!G27</f>
        <v>1431.5573948616</v>
      </c>
      <c r="G22" s="288">
        <f>[3]RS_jūlijs!H27</f>
        <v>1378.3602432071998</v>
      </c>
    </row>
    <row r="23" spans="1:10" x14ac:dyDescent="0.35">
      <c r="A23" s="577"/>
      <c r="B23" s="287" t="s">
        <v>0</v>
      </c>
      <c r="C23" s="579"/>
      <c r="D23" s="288">
        <f>[3]RS_jūlijs!F28</f>
        <v>1941.0066719999998</v>
      </c>
      <c r="E23" s="288"/>
      <c r="F23" s="288">
        <f>[3]RS_jūlijs!G28</f>
        <v>699.64209600000004</v>
      </c>
      <c r="G23" s="288">
        <f>[3]RS_jūlijs!H28</f>
        <v>544.32123200000001</v>
      </c>
    </row>
    <row r="24" spans="1:10" x14ac:dyDescent="0.35">
      <c r="A24" s="577"/>
      <c r="B24" s="287" t="s">
        <v>14</v>
      </c>
      <c r="C24" s="579"/>
      <c r="D24" s="288">
        <f>[3]RS_jūlijs!F29</f>
        <v>333.61361793120005</v>
      </c>
      <c r="E24" s="288"/>
      <c r="F24" s="288">
        <f>[3]RS_jūlijs!G29</f>
        <v>552.97015486160001</v>
      </c>
      <c r="G24" s="288">
        <f>[3]RS_jūlijs!H29</f>
        <v>245.46556320719998</v>
      </c>
    </row>
    <row r="25" spans="1:10" ht="18.75" customHeight="1" x14ac:dyDescent="0.35">
      <c r="A25" s="577"/>
      <c r="B25" s="289" t="s">
        <v>20</v>
      </c>
      <c r="C25" s="579"/>
      <c r="D25" s="288">
        <f>[3]RS_jūlijs!F30</f>
        <v>17.920000000000002</v>
      </c>
      <c r="E25" s="288"/>
      <c r="F25" s="288">
        <f>[3]RS_jūlijs!G30</f>
        <v>13.6</v>
      </c>
      <c r="G25" s="288">
        <f>[3]RS_jūlijs!H30</f>
        <v>7.9</v>
      </c>
    </row>
    <row r="26" spans="1:10" ht="35.25" customHeight="1" x14ac:dyDescent="0.35">
      <c r="A26" s="577"/>
      <c r="B26" s="289" t="s">
        <v>25</v>
      </c>
      <c r="C26" s="579"/>
      <c r="D26" s="288">
        <f>[3]RS_jūlijs!F31</f>
        <v>146.04938000000001</v>
      </c>
      <c r="E26" s="288"/>
      <c r="F26" s="288">
        <f>[3]RS_jūlijs!G31</f>
        <v>106.38759</v>
      </c>
      <c r="G26" s="288">
        <f>[3]RS_jūlijs!H31</f>
        <v>316.41303000000005</v>
      </c>
    </row>
    <row r="27" spans="1:10" ht="33.75" customHeight="1" x14ac:dyDescent="0.35">
      <c r="A27" s="577"/>
      <c r="B27" s="289" t="s">
        <v>27</v>
      </c>
      <c r="C27" s="579"/>
      <c r="D27" s="288">
        <f>[3]RS_jūlijs!F32</f>
        <v>0</v>
      </c>
      <c r="E27" s="288"/>
      <c r="F27" s="288">
        <f>[3]RS_jūlijs!G32</f>
        <v>0</v>
      </c>
      <c r="G27" s="288">
        <f>[3]RS_jūlijs!H32</f>
        <v>0</v>
      </c>
    </row>
    <row r="28" spans="1:10" ht="15" thickBot="1" x14ac:dyDescent="0.4">
      <c r="A28" s="578"/>
      <c r="B28" s="290" t="s">
        <v>15</v>
      </c>
      <c r="C28" s="580"/>
      <c r="D28" s="288">
        <f>[3]RS_jūlijs!F33</f>
        <v>20.622027999999997</v>
      </c>
      <c r="E28" s="288"/>
      <c r="F28" s="288">
        <f>[3]RS_jūlijs!G33</f>
        <v>58.957553999999995</v>
      </c>
      <c r="G28" s="288">
        <f>[3]RS_jūlijs!H33</f>
        <v>264.26041799999996</v>
      </c>
    </row>
    <row r="29" spans="1:10" x14ac:dyDescent="0.35">
      <c r="A29" s="292" t="s">
        <v>51</v>
      </c>
      <c r="B29" s="293" t="s">
        <v>52</v>
      </c>
      <c r="C29" s="294"/>
      <c r="D29" s="295">
        <f>((D32/D33)-(D30/D31))*D31</f>
        <v>374433.94299453759</v>
      </c>
      <c r="E29" s="295"/>
      <c r="F29" s="295">
        <f t="shared" ref="F29:G29" si="6">((F32/F33)-(F30/F31))*F31</f>
        <v>211415.11377792424</v>
      </c>
      <c r="G29" s="296">
        <f t="shared" si="6"/>
        <v>256169.18623515542</v>
      </c>
    </row>
    <row r="30" spans="1:10" ht="65.25" customHeight="1" x14ac:dyDescent="0.35">
      <c r="A30" s="582" t="s">
        <v>110</v>
      </c>
      <c r="B30" s="297" t="s">
        <v>54</v>
      </c>
      <c r="C30" s="298" t="s">
        <v>33</v>
      </c>
      <c r="D30" s="299">
        <f>[3]RS_jūlijs!F4</f>
        <v>1070957.76</v>
      </c>
      <c r="E30" s="299"/>
      <c r="F30" s="299">
        <f>[3]RS_jūlijs!G4</f>
        <v>489957.7</v>
      </c>
      <c r="G30" s="299">
        <f>[3]RS_jūlijs!H4</f>
        <v>716922.86</v>
      </c>
      <c r="H30" s="273"/>
      <c r="I30" s="273"/>
      <c r="J30" s="273"/>
    </row>
    <row r="31" spans="1:10" ht="15.75" customHeight="1" x14ac:dyDescent="0.35">
      <c r="A31" s="583"/>
      <c r="B31" s="297" t="s">
        <v>55</v>
      </c>
      <c r="C31" s="298" t="s">
        <v>8</v>
      </c>
      <c r="D31" s="300">
        <f>D10</f>
        <v>1710433</v>
      </c>
      <c r="E31" s="300"/>
      <c r="F31" s="300">
        <f>F10</f>
        <v>308732</v>
      </c>
      <c r="G31" s="301">
        <f>G10</f>
        <v>832333</v>
      </c>
      <c r="H31" s="273"/>
      <c r="I31" s="273"/>
      <c r="J31" s="273"/>
    </row>
    <row r="32" spans="1:10" ht="56.5" x14ac:dyDescent="0.35">
      <c r="A32" s="582" t="s">
        <v>111</v>
      </c>
      <c r="B32" s="297" t="s">
        <v>57</v>
      </c>
      <c r="C32" s="298" t="s">
        <v>33</v>
      </c>
      <c r="D32" s="299">
        <f>[3]RS_jūlijs!F6</f>
        <v>1739867.94</v>
      </c>
      <c r="E32" s="299"/>
      <c r="F32" s="299">
        <f>[3]RS_jūlijs!G6</f>
        <v>906181.22</v>
      </c>
      <c r="G32" s="299">
        <f>[3]RS_jūlijs!H6</f>
        <v>978675.72</v>
      </c>
      <c r="H32" s="273"/>
      <c r="I32" s="273"/>
      <c r="J32" s="273"/>
    </row>
    <row r="33" spans="1:10" ht="15" thickBot="1" x14ac:dyDescent="0.4">
      <c r="A33" s="583"/>
      <c r="B33" s="302" t="s">
        <v>58</v>
      </c>
      <c r="C33" s="303" t="s">
        <v>8</v>
      </c>
      <c r="D33" s="304">
        <v>2058907.3080000007</v>
      </c>
      <c r="E33" s="304"/>
      <c r="F33" s="304">
        <v>398885.06499999971</v>
      </c>
      <c r="G33" s="305">
        <v>837108.9879999999</v>
      </c>
      <c r="H33" s="273"/>
      <c r="I33" s="273"/>
      <c r="J33" s="273"/>
    </row>
    <row r="34" spans="1:10" x14ac:dyDescent="0.35">
      <c r="A34" s="306"/>
      <c r="B34" s="306"/>
      <c r="C34" s="306"/>
      <c r="D34" s="306"/>
      <c r="E34" s="306"/>
      <c r="F34" s="306"/>
      <c r="G34" s="306"/>
    </row>
    <row r="35" spans="1:10" x14ac:dyDescent="0.35">
      <c r="A35" s="306"/>
      <c r="B35" s="306"/>
      <c r="C35" s="306"/>
      <c r="D35" s="306"/>
      <c r="E35" s="306"/>
      <c r="F35" s="306"/>
      <c r="G35" s="306"/>
    </row>
    <row r="36" spans="1:10" ht="15" thickBot="1" x14ac:dyDescent="0.4">
      <c r="A36" s="306"/>
      <c r="B36" s="307" t="s">
        <v>59</v>
      </c>
      <c r="C36" s="308"/>
      <c r="D36" s="308"/>
      <c r="E36" s="308"/>
      <c r="F36" s="308"/>
      <c r="G36" s="308"/>
    </row>
    <row r="37" spans="1:10" ht="15" thickTop="1" x14ac:dyDescent="0.35">
      <c r="A37" s="306"/>
      <c r="B37" s="306"/>
      <c r="C37" s="306"/>
      <c r="D37" s="306"/>
      <c r="E37" s="306"/>
      <c r="F37" s="306"/>
      <c r="G37" s="306"/>
    </row>
    <row r="38" spans="1:10" x14ac:dyDescent="0.35">
      <c r="A38" s="306"/>
      <c r="B38" s="306"/>
      <c r="C38" s="306"/>
      <c r="D38" s="306"/>
      <c r="E38" s="306"/>
      <c r="F38" s="306"/>
      <c r="G38" s="306"/>
    </row>
    <row r="39" spans="1:10" x14ac:dyDescent="0.35">
      <c r="A39" s="306" t="s">
        <v>10</v>
      </c>
      <c r="B39" s="306"/>
      <c r="C39" s="306"/>
      <c r="D39" s="306"/>
      <c r="E39" s="306"/>
      <c r="F39" s="306"/>
      <c r="G39" s="306"/>
    </row>
    <row r="40" spans="1:10" ht="32.25" customHeight="1" x14ac:dyDescent="0.35">
      <c r="A40" s="566" t="s">
        <v>32</v>
      </c>
      <c r="B40" s="566"/>
      <c r="C40" s="566"/>
      <c r="D40" s="566"/>
      <c r="E40" s="566"/>
      <c r="F40" s="566"/>
      <c r="G40" s="566"/>
    </row>
    <row r="41" spans="1:10" x14ac:dyDescent="0.35">
      <c r="A41" s="309" t="s">
        <v>31</v>
      </c>
      <c r="B41" s="309"/>
      <c r="C41" s="309"/>
      <c r="D41" s="309"/>
      <c r="E41" s="309"/>
      <c r="F41" s="309"/>
      <c r="G41" s="309"/>
    </row>
    <row r="42" spans="1:10" ht="33.75" customHeight="1" x14ac:dyDescent="0.35">
      <c r="A42" s="584" t="s">
        <v>19</v>
      </c>
      <c r="B42" s="584"/>
      <c r="C42" s="584"/>
      <c r="D42" s="584"/>
      <c r="E42" s="584"/>
      <c r="F42" s="584"/>
      <c r="G42" s="584"/>
    </row>
    <row r="43" spans="1:10" ht="30.75" customHeight="1" x14ac:dyDescent="0.35">
      <c r="A43" s="566" t="s">
        <v>22</v>
      </c>
      <c r="B43" s="566"/>
      <c r="C43" s="566"/>
      <c r="D43" s="566"/>
      <c r="E43" s="566"/>
      <c r="F43" s="566"/>
      <c r="G43" s="566"/>
    </row>
    <row r="44" spans="1:10" ht="34.5" customHeight="1" x14ac:dyDescent="0.35">
      <c r="A44" s="566" t="s">
        <v>60</v>
      </c>
      <c r="B44" s="566"/>
      <c r="C44" s="566"/>
      <c r="D44" s="566"/>
      <c r="E44" s="566"/>
      <c r="F44" s="566"/>
      <c r="G44" s="566"/>
    </row>
    <row r="45" spans="1:10" x14ac:dyDescent="0.35">
      <c r="A45" s="309"/>
      <c r="B45" s="309"/>
      <c r="C45" s="309"/>
      <c r="D45" s="309"/>
      <c r="E45" s="309"/>
      <c r="F45" s="309"/>
      <c r="G45" s="309"/>
    </row>
    <row r="46" spans="1:10" x14ac:dyDescent="0.35">
      <c r="A46" s="310" t="s">
        <v>21</v>
      </c>
      <c r="B46" s="309"/>
      <c r="C46" s="309"/>
      <c r="D46" s="309"/>
      <c r="E46" s="309"/>
      <c r="F46" s="309"/>
      <c r="G46" s="309"/>
    </row>
    <row r="47" spans="1:10" ht="36" customHeight="1" x14ac:dyDescent="0.35">
      <c r="A47" s="566" t="s">
        <v>61</v>
      </c>
      <c r="B47" s="566"/>
      <c r="C47" s="566"/>
      <c r="D47" s="566"/>
      <c r="E47" s="566"/>
      <c r="F47" s="566"/>
      <c r="G47" s="566"/>
    </row>
    <row r="48" spans="1:10" ht="33" customHeight="1" x14ac:dyDescent="0.35">
      <c r="A48" s="566" t="s">
        <v>23</v>
      </c>
      <c r="B48" s="566"/>
      <c r="C48" s="566"/>
      <c r="D48" s="566"/>
      <c r="E48" s="566"/>
      <c r="F48" s="566"/>
      <c r="G48" s="566"/>
    </row>
    <row r="49" spans="1:7" ht="33" customHeight="1" x14ac:dyDescent="0.35">
      <c r="A49" s="566" t="s">
        <v>28</v>
      </c>
      <c r="B49" s="566"/>
      <c r="C49" s="566"/>
      <c r="D49" s="566"/>
      <c r="E49" s="566"/>
      <c r="F49" s="566"/>
      <c r="G49" s="566"/>
    </row>
    <row r="50" spans="1:7" ht="66" customHeight="1" x14ac:dyDescent="0.35">
      <c r="A50" s="566" t="s">
        <v>62</v>
      </c>
      <c r="B50" s="566"/>
      <c r="C50" s="566"/>
      <c r="D50" s="566"/>
      <c r="E50" s="566"/>
      <c r="F50" s="566"/>
      <c r="G50" s="566"/>
    </row>
    <row r="51" spans="1:7" ht="36" customHeight="1" x14ac:dyDescent="0.35">
      <c r="A51" s="566" t="s">
        <v>24</v>
      </c>
      <c r="B51" s="566"/>
      <c r="C51" s="566"/>
      <c r="D51" s="566"/>
      <c r="E51" s="566"/>
      <c r="F51" s="566"/>
      <c r="G51" s="566"/>
    </row>
    <row r="52" spans="1:7" ht="48.75" customHeight="1" x14ac:dyDescent="0.35">
      <c r="A52" s="585" t="s">
        <v>29</v>
      </c>
      <c r="B52" s="585"/>
      <c r="C52" s="585"/>
      <c r="D52" s="585"/>
      <c r="E52" s="585"/>
      <c r="F52" s="585"/>
      <c r="G52" s="585"/>
    </row>
    <row r="53" spans="1:7" ht="35.25" customHeight="1" x14ac:dyDescent="0.35">
      <c r="A53" s="566" t="s">
        <v>63</v>
      </c>
      <c r="B53" s="566"/>
      <c r="C53" s="566"/>
      <c r="D53" s="566"/>
      <c r="E53" s="566"/>
      <c r="F53" s="566"/>
      <c r="G53" s="566"/>
    </row>
    <row r="54" spans="1:7" ht="45.75" customHeight="1" x14ac:dyDescent="0.35">
      <c r="A54" s="566" t="s">
        <v>64</v>
      </c>
      <c r="B54" s="566"/>
      <c r="C54" s="566"/>
      <c r="D54" s="566"/>
      <c r="E54" s="566"/>
      <c r="F54" s="566"/>
      <c r="G54" s="566"/>
    </row>
  </sheetData>
  <mergeCells count="21">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15:C21"/>
    <mergeCell ref="C22:C28"/>
    <mergeCell ref="A30:A31"/>
    <mergeCell ref="A32:A33"/>
    <mergeCell ref="A40:G40"/>
    <mergeCell ref="A42:G42"/>
    <mergeCell ref="A43:G4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5754E-399F-495A-A874-30826BC9567E}">
  <sheetPr>
    <tabColor theme="4" tint="0.39997558519241921"/>
  </sheetPr>
  <dimension ref="A1:J54"/>
  <sheetViews>
    <sheetView workbookViewId="0">
      <selection activeCell="E2" sqref="E2"/>
    </sheetView>
  </sheetViews>
  <sheetFormatPr defaultRowHeight="14.5" x14ac:dyDescent="0.35"/>
  <cols>
    <col min="1" max="1" width="11.453125" style="316" customWidth="1"/>
    <col min="2" max="2" width="51.36328125" style="316" customWidth="1"/>
    <col min="3" max="3" width="13" style="316" customWidth="1"/>
    <col min="4" max="5" width="14.08984375" style="316" customWidth="1"/>
    <col min="6" max="6" width="12.453125" style="316" customWidth="1"/>
    <col min="7" max="7" width="13.08984375" style="316" customWidth="1"/>
    <col min="8" max="16384" width="8.7265625" style="316"/>
  </cols>
  <sheetData>
    <row r="1" spans="1:10" ht="42" customHeight="1" x14ac:dyDescent="0.35">
      <c r="A1" s="587" t="s">
        <v>35</v>
      </c>
      <c r="B1" s="587"/>
      <c r="C1" s="587"/>
      <c r="D1" s="587"/>
      <c r="E1" s="587"/>
      <c r="F1" s="587"/>
      <c r="G1" s="587"/>
    </row>
    <row r="2" spans="1:10" ht="28.5" thickBot="1" x14ac:dyDescent="0.4">
      <c r="A2" s="317" t="s">
        <v>4</v>
      </c>
      <c r="B2" s="318"/>
      <c r="C2" s="319" t="s">
        <v>5</v>
      </c>
      <c r="D2" s="319" t="s">
        <v>1</v>
      </c>
      <c r="E2" s="20" t="s">
        <v>11</v>
      </c>
      <c r="F2" s="319" t="s">
        <v>2</v>
      </c>
      <c r="G2" s="319" t="s">
        <v>3</v>
      </c>
    </row>
    <row r="3" spans="1:10" ht="15" thickBot="1" x14ac:dyDescent="0.4">
      <c r="A3" s="320" t="s">
        <v>17</v>
      </c>
      <c r="B3" s="321" t="s">
        <v>37</v>
      </c>
      <c r="C3" s="322"/>
      <c r="D3" s="323">
        <f>(D10-D9)*D13</f>
        <v>-605891.77500000002</v>
      </c>
      <c r="E3" s="505">
        <f t="shared" ref="E3" si="0">(E10-E9)*E13</f>
        <v>0</v>
      </c>
      <c r="F3" s="323">
        <f t="shared" ref="F3:G3" si="1">(F10-F9)*F13</f>
        <v>-893199.62799999991</v>
      </c>
      <c r="G3" s="324">
        <f t="shared" si="1"/>
        <v>-669818.18099999998</v>
      </c>
    </row>
    <row r="4" spans="1:10" ht="17.25" customHeight="1" x14ac:dyDescent="0.35">
      <c r="A4" s="588" t="s">
        <v>117</v>
      </c>
      <c r="B4" s="325" t="s">
        <v>13</v>
      </c>
      <c r="C4" s="591" t="s">
        <v>6</v>
      </c>
      <c r="D4" s="326">
        <v>402</v>
      </c>
      <c r="E4" s="504">
        <v>116</v>
      </c>
      <c r="F4" s="326">
        <v>158</v>
      </c>
      <c r="G4" s="327">
        <v>278</v>
      </c>
    </row>
    <row r="5" spans="1:10" x14ac:dyDescent="0.35">
      <c r="A5" s="589"/>
      <c r="B5" s="328" t="s">
        <v>38</v>
      </c>
      <c r="C5" s="591"/>
      <c r="D5" s="329">
        <v>107229</v>
      </c>
      <c r="E5" s="35">
        <v>25498</v>
      </c>
      <c r="F5" s="329">
        <v>26546</v>
      </c>
      <c r="G5" s="330">
        <v>80891</v>
      </c>
    </row>
    <row r="6" spans="1:10" x14ac:dyDescent="0.35">
      <c r="A6" s="589"/>
      <c r="B6" s="328" t="s">
        <v>39</v>
      </c>
      <c r="C6" s="591"/>
      <c r="D6" s="329">
        <f>D5+D7-D8</f>
        <v>94569</v>
      </c>
      <c r="E6" s="35">
        <f t="shared" ref="E6" si="2">E5+E7-E8</f>
        <v>25498</v>
      </c>
      <c r="F6" s="329">
        <f t="shared" ref="F6:G6" si="3">F5+F7-F8</f>
        <v>22067</v>
      </c>
      <c r="G6" s="330">
        <f t="shared" si="3"/>
        <v>67724</v>
      </c>
      <c r="J6" s="331"/>
    </row>
    <row r="7" spans="1:10" ht="16.5" customHeight="1" x14ac:dyDescent="0.35">
      <c r="A7" s="589"/>
      <c r="B7" s="332" t="s">
        <v>40</v>
      </c>
      <c r="C7" s="591"/>
      <c r="D7" s="329">
        <v>0</v>
      </c>
      <c r="E7" s="35"/>
      <c r="F7" s="329">
        <v>0</v>
      </c>
      <c r="G7" s="330">
        <v>0</v>
      </c>
    </row>
    <row r="8" spans="1:10" ht="14.25" customHeight="1" x14ac:dyDescent="0.35">
      <c r="A8" s="589"/>
      <c r="B8" s="332" t="s">
        <v>41</v>
      </c>
      <c r="C8" s="592"/>
      <c r="D8" s="329">
        <v>12660</v>
      </c>
      <c r="E8" s="35"/>
      <c r="F8" s="329">
        <v>4479</v>
      </c>
      <c r="G8" s="330">
        <v>13167</v>
      </c>
      <c r="J8" s="331"/>
    </row>
    <row r="9" spans="1:10" ht="16.5" customHeight="1" x14ac:dyDescent="0.35">
      <c r="A9" s="589"/>
      <c r="B9" s="328" t="s">
        <v>42</v>
      </c>
      <c r="C9" s="593" t="s">
        <v>8</v>
      </c>
      <c r="D9" s="329">
        <v>1908000</v>
      </c>
      <c r="E9" s="35">
        <v>398319.79120312497</v>
      </c>
      <c r="F9" s="329">
        <v>363000</v>
      </c>
      <c r="G9" s="330">
        <v>903000</v>
      </c>
    </row>
    <row r="10" spans="1:10" ht="19.5" customHeight="1" x14ac:dyDescent="0.35">
      <c r="A10" s="589"/>
      <c r="B10" s="328" t="s">
        <v>43</v>
      </c>
      <c r="C10" s="594"/>
      <c r="D10" s="329">
        <f>D9+D11-D12</f>
        <v>1716565</v>
      </c>
      <c r="E10" s="35">
        <f t="shared" ref="E10" si="4">E9+E11-E12</f>
        <v>398319.79120312497</v>
      </c>
      <c r="F10" s="329">
        <f t="shared" ref="F10:G10" si="5">F9+F11-F12</f>
        <v>289534</v>
      </c>
      <c r="G10" s="330">
        <f t="shared" si="5"/>
        <v>757419</v>
      </c>
      <c r="H10" s="331"/>
      <c r="I10" s="331"/>
      <c r="J10" s="331"/>
    </row>
    <row r="11" spans="1:10" ht="17.25" customHeight="1" x14ac:dyDescent="0.35">
      <c r="A11" s="589"/>
      <c r="B11" s="333" t="s">
        <v>44</v>
      </c>
      <c r="C11" s="594"/>
      <c r="D11" s="329">
        <v>0</v>
      </c>
      <c r="E11" s="35"/>
      <c r="F11" s="329">
        <v>0</v>
      </c>
      <c r="G11" s="330">
        <v>0</v>
      </c>
    </row>
    <row r="12" spans="1:10" ht="17.25" customHeight="1" x14ac:dyDescent="0.35">
      <c r="A12" s="590"/>
      <c r="B12" s="333" t="s">
        <v>45</v>
      </c>
      <c r="C12" s="595"/>
      <c r="D12" s="329">
        <v>191435</v>
      </c>
      <c r="E12" s="35"/>
      <c r="F12" s="329">
        <v>73466</v>
      </c>
      <c r="G12" s="330">
        <v>145581</v>
      </c>
    </row>
    <row r="13" spans="1:10" ht="30" customHeight="1" thickBot="1" x14ac:dyDescent="0.4">
      <c r="A13" s="334" t="s">
        <v>118</v>
      </c>
      <c r="B13" s="335" t="s">
        <v>46</v>
      </c>
      <c r="C13" s="336" t="s">
        <v>9</v>
      </c>
      <c r="D13" s="337">
        <f>[4]RS_augusts!F15</f>
        <v>3.165</v>
      </c>
      <c r="E13" s="41">
        <v>1.1235105093956044</v>
      </c>
      <c r="F13" s="337">
        <f>[4]RS_augusts!G15</f>
        <v>12.157999999999999</v>
      </c>
      <c r="G13" s="337">
        <f>[4]RS_augusts!H15</f>
        <v>4.601</v>
      </c>
    </row>
    <row r="14" spans="1:10" ht="36" customHeight="1" thickBot="1" x14ac:dyDescent="0.4">
      <c r="A14" s="338" t="s">
        <v>18</v>
      </c>
      <c r="B14" s="339" t="s">
        <v>47</v>
      </c>
      <c r="C14" s="340"/>
      <c r="D14" s="341">
        <f>D22</f>
        <v>1972.14</v>
      </c>
      <c r="E14" s="341"/>
      <c r="F14" s="341">
        <f t="shared" ref="F14:G14" si="6">F22</f>
        <v>889.38</v>
      </c>
      <c r="G14" s="341">
        <f t="shared" si="6"/>
        <v>1089.24</v>
      </c>
    </row>
    <row r="15" spans="1:10" ht="28.5" x14ac:dyDescent="0.35">
      <c r="A15" s="596" t="s">
        <v>117</v>
      </c>
      <c r="B15" s="342" t="s">
        <v>48</v>
      </c>
      <c r="C15" s="599" t="s">
        <v>30</v>
      </c>
      <c r="D15" s="343"/>
      <c r="E15" s="343"/>
      <c r="F15" s="343"/>
      <c r="G15" s="344"/>
    </row>
    <row r="16" spans="1:10" x14ac:dyDescent="0.35">
      <c r="A16" s="597"/>
      <c r="B16" s="345" t="s">
        <v>0</v>
      </c>
      <c r="C16" s="599"/>
      <c r="D16" s="346">
        <v>1217</v>
      </c>
      <c r="E16" s="346"/>
      <c r="F16" s="346">
        <v>272</v>
      </c>
      <c r="G16" s="346">
        <v>301</v>
      </c>
    </row>
    <row r="17" spans="1:10" x14ac:dyDescent="0.35">
      <c r="A17" s="597"/>
      <c r="B17" s="345" t="s">
        <v>14</v>
      </c>
      <c r="C17" s="599"/>
      <c r="D17" s="346">
        <v>320</v>
      </c>
      <c r="E17" s="346"/>
      <c r="F17" s="346">
        <v>401</v>
      </c>
      <c r="G17" s="346">
        <v>220</v>
      </c>
    </row>
    <row r="18" spans="1:10" ht="16.5" customHeight="1" x14ac:dyDescent="0.35">
      <c r="A18" s="597"/>
      <c r="B18" s="347" t="s">
        <v>20</v>
      </c>
      <c r="C18" s="599"/>
      <c r="D18" s="346">
        <v>4</v>
      </c>
      <c r="E18" s="346"/>
      <c r="F18" s="346">
        <v>12</v>
      </c>
      <c r="G18" s="346">
        <v>20</v>
      </c>
    </row>
    <row r="19" spans="1:10" x14ac:dyDescent="0.35">
      <c r="A19" s="597"/>
      <c r="B19" s="345" t="s">
        <v>12</v>
      </c>
      <c r="C19" s="599"/>
      <c r="D19" s="346"/>
      <c r="E19" s="346"/>
      <c r="F19" s="346"/>
      <c r="G19" s="346">
        <f>[4]RS_augusts!H24</f>
        <v>0</v>
      </c>
    </row>
    <row r="20" spans="1:10" ht="15.75" customHeight="1" x14ac:dyDescent="0.35">
      <c r="A20" s="597"/>
      <c r="B20" s="347" t="s">
        <v>26</v>
      </c>
      <c r="C20" s="599"/>
      <c r="D20" s="346">
        <f>[4]RS_augusts!F25</f>
        <v>220.24</v>
      </c>
      <c r="E20" s="346"/>
      <c r="F20" s="346">
        <f>[4]RS_augusts!G25</f>
        <v>322.76</v>
      </c>
      <c r="G20" s="346">
        <f>[4]RS_augusts!H25</f>
        <v>0</v>
      </c>
    </row>
    <row r="21" spans="1:10" ht="15" thickBot="1" x14ac:dyDescent="0.4">
      <c r="A21" s="597"/>
      <c r="B21" s="345" t="s">
        <v>34</v>
      </c>
      <c r="C21" s="600"/>
      <c r="D21" s="346">
        <v>13</v>
      </c>
      <c r="E21" s="346"/>
      <c r="F21" s="346">
        <v>83</v>
      </c>
      <c r="G21" s="346">
        <v>353</v>
      </c>
    </row>
    <row r="22" spans="1:10" ht="33.75" customHeight="1" x14ac:dyDescent="0.35">
      <c r="A22" s="597"/>
      <c r="B22" s="348" t="s">
        <v>49</v>
      </c>
      <c r="C22" s="601" t="s">
        <v>50</v>
      </c>
      <c r="D22" s="349">
        <f>SUM(D23:D28)</f>
        <v>1972.14</v>
      </c>
      <c r="E22" s="349"/>
      <c r="F22" s="349">
        <f t="shared" ref="F22:G22" si="7">SUM(F23:F28)</f>
        <v>889.38</v>
      </c>
      <c r="G22" s="349">
        <f t="shared" si="7"/>
        <v>1089.24</v>
      </c>
    </row>
    <row r="23" spans="1:10" x14ac:dyDescent="0.35">
      <c r="A23" s="597"/>
      <c r="B23" s="345" t="s">
        <v>0</v>
      </c>
      <c r="C23" s="599"/>
      <c r="D23" s="346">
        <v>1660</v>
      </c>
      <c r="E23" s="346"/>
      <c r="F23" s="346">
        <v>377</v>
      </c>
      <c r="G23" s="346">
        <v>407</v>
      </c>
    </row>
    <row r="24" spans="1:10" x14ac:dyDescent="0.35">
      <c r="A24" s="597"/>
      <c r="B24" s="345" t="s">
        <v>14</v>
      </c>
      <c r="C24" s="599"/>
      <c r="D24" s="346">
        <v>297</v>
      </c>
      <c r="E24" s="346"/>
      <c r="F24" s="346">
        <v>352</v>
      </c>
      <c r="G24" s="346">
        <v>207</v>
      </c>
    </row>
    <row r="25" spans="1:10" ht="18.75" customHeight="1" x14ac:dyDescent="0.35">
      <c r="A25" s="597"/>
      <c r="B25" s="347" t="s">
        <v>20</v>
      </c>
      <c r="C25" s="599"/>
      <c r="D25" s="346">
        <v>5.14</v>
      </c>
      <c r="E25" s="346"/>
      <c r="F25" s="346">
        <v>97.38</v>
      </c>
      <c r="G25" s="346">
        <v>220.24</v>
      </c>
    </row>
    <row r="26" spans="1:10" ht="35.25" customHeight="1" x14ac:dyDescent="0.35">
      <c r="A26" s="597"/>
      <c r="B26" s="345" t="s">
        <v>12</v>
      </c>
      <c r="C26" s="599"/>
      <c r="D26" s="346">
        <f>[4]RS_augusts!F31</f>
        <v>0</v>
      </c>
      <c r="E26" s="346"/>
      <c r="F26" s="346">
        <f>[4]RS_augusts!G31</f>
        <v>0</v>
      </c>
      <c r="G26" s="346">
        <f>[4]RS_augusts!H31</f>
        <v>0</v>
      </c>
    </row>
    <row r="27" spans="1:10" ht="33.75" customHeight="1" x14ac:dyDescent="0.35">
      <c r="A27" s="597"/>
      <c r="B27" s="347" t="s">
        <v>26</v>
      </c>
      <c r="C27" s="599"/>
      <c r="D27" s="346">
        <f>[4]RS_augusts!F32</f>
        <v>0</v>
      </c>
      <c r="E27" s="346"/>
      <c r="F27" s="346">
        <f>[4]RS_augusts!G32</f>
        <v>0</v>
      </c>
      <c r="G27" s="346">
        <f>[4]RS_augusts!H32</f>
        <v>0</v>
      </c>
    </row>
    <row r="28" spans="1:10" ht="15" thickBot="1" x14ac:dyDescent="0.4">
      <c r="A28" s="598"/>
      <c r="B28" s="345" t="s">
        <v>34</v>
      </c>
      <c r="C28" s="600"/>
      <c r="D28" s="346">
        <v>10</v>
      </c>
      <c r="E28" s="346"/>
      <c r="F28" s="346">
        <v>63</v>
      </c>
      <c r="G28" s="346">
        <v>255</v>
      </c>
    </row>
    <row r="29" spans="1:10" x14ac:dyDescent="0.35">
      <c r="A29" s="350" t="s">
        <v>51</v>
      </c>
      <c r="B29" s="351" t="s">
        <v>52</v>
      </c>
      <c r="C29" s="352"/>
      <c r="D29" s="353">
        <f>((D32/D33)-(D30/D31))*D31</f>
        <v>239952.56495267138</v>
      </c>
      <c r="E29" s="353"/>
      <c r="F29" s="353">
        <f t="shared" ref="F29:G29" si="8">((F32/F33)-(F30/F31))*F31</f>
        <v>95439.697008755233</v>
      </c>
      <c r="G29" s="354">
        <f t="shared" si="8"/>
        <v>120135.32318519424</v>
      </c>
    </row>
    <row r="30" spans="1:10" ht="65.25" customHeight="1" x14ac:dyDescent="0.35">
      <c r="A30" s="602" t="s">
        <v>118</v>
      </c>
      <c r="B30" s="355" t="s">
        <v>54</v>
      </c>
      <c r="C30" s="356" t="s">
        <v>33</v>
      </c>
      <c r="D30" s="357">
        <f>[4]RS_augusts!F4</f>
        <v>1204489.93</v>
      </c>
      <c r="E30" s="357"/>
      <c r="F30" s="357">
        <f>[4]RS_augusts!G4</f>
        <v>562285.79</v>
      </c>
      <c r="G30" s="357">
        <f>[4]RS_augusts!H4</f>
        <v>765994.69</v>
      </c>
      <c r="H30" s="331"/>
      <c r="I30" s="331"/>
      <c r="J30" s="331"/>
    </row>
    <row r="31" spans="1:10" ht="15.75" customHeight="1" x14ac:dyDescent="0.35">
      <c r="A31" s="603"/>
      <c r="B31" s="355" t="s">
        <v>55</v>
      </c>
      <c r="C31" s="356" t="s">
        <v>8</v>
      </c>
      <c r="D31" s="358">
        <f>D10</f>
        <v>1716565</v>
      </c>
      <c r="E31" s="358"/>
      <c r="F31" s="358">
        <f>F10</f>
        <v>289534</v>
      </c>
      <c r="G31" s="359">
        <f>G10</f>
        <v>757419</v>
      </c>
      <c r="H31" s="331"/>
      <c r="I31" s="331"/>
      <c r="J31" s="331"/>
    </row>
    <row r="32" spans="1:10" ht="56.5" x14ac:dyDescent="0.35">
      <c r="A32" s="602" t="s">
        <v>119</v>
      </c>
      <c r="B32" s="355" t="s">
        <v>57</v>
      </c>
      <c r="C32" s="356" t="s">
        <v>33</v>
      </c>
      <c r="D32" s="357">
        <f>[4]RS_augusts!F6</f>
        <v>1724002.1</v>
      </c>
      <c r="E32" s="357"/>
      <c r="F32" s="357">
        <f>[4]RS_augusts!G6</f>
        <v>897917.76</v>
      </c>
      <c r="G32" s="357">
        <f>[4]RS_augusts!H6</f>
        <v>969751.18</v>
      </c>
      <c r="H32" s="331"/>
      <c r="I32" s="331"/>
      <c r="J32" s="331"/>
    </row>
    <row r="33" spans="1:10" ht="15" thickBot="1" x14ac:dyDescent="0.4">
      <c r="A33" s="603"/>
      <c r="B33" s="360" t="s">
        <v>58</v>
      </c>
      <c r="C33" s="361" t="s">
        <v>8</v>
      </c>
      <c r="D33" s="362">
        <v>2048791.6099999999</v>
      </c>
      <c r="E33" s="362"/>
      <c r="F33" s="362">
        <v>395267.82200000004</v>
      </c>
      <c r="G33" s="363">
        <v>828894.13300000003</v>
      </c>
      <c r="H33" s="331"/>
      <c r="I33" s="331"/>
      <c r="J33" s="331"/>
    </row>
    <row r="34" spans="1:10" x14ac:dyDescent="0.35">
      <c r="A34" s="364"/>
      <c r="B34" s="364"/>
      <c r="C34" s="364"/>
      <c r="D34" s="364"/>
      <c r="E34" s="364"/>
      <c r="F34" s="364"/>
      <c r="G34" s="364"/>
    </row>
    <row r="35" spans="1:10" x14ac:dyDescent="0.35">
      <c r="A35" s="364"/>
      <c r="B35" s="364"/>
      <c r="C35" s="364"/>
      <c r="D35" s="364"/>
      <c r="E35" s="364"/>
      <c r="F35" s="364"/>
      <c r="G35" s="364"/>
    </row>
    <row r="36" spans="1:10" ht="15" thickBot="1" x14ac:dyDescent="0.4">
      <c r="A36" s="364"/>
      <c r="B36" s="365" t="s">
        <v>59</v>
      </c>
      <c r="C36" s="366"/>
      <c r="D36" s="366"/>
      <c r="E36" s="366"/>
      <c r="F36" s="366"/>
      <c r="G36" s="366"/>
    </row>
    <row r="37" spans="1:10" ht="15" thickTop="1" x14ac:dyDescent="0.35">
      <c r="A37" s="364"/>
      <c r="B37" s="364"/>
      <c r="C37" s="364"/>
      <c r="D37" s="364"/>
      <c r="E37" s="364"/>
      <c r="F37" s="364"/>
      <c r="G37" s="364"/>
    </row>
    <row r="38" spans="1:10" x14ac:dyDescent="0.35">
      <c r="A38" s="364"/>
      <c r="B38" s="364"/>
      <c r="C38" s="364"/>
      <c r="D38" s="364"/>
      <c r="E38" s="364"/>
      <c r="F38" s="364"/>
      <c r="G38" s="364"/>
    </row>
    <row r="39" spans="1:10" x14ac:dyDescent="0.35">
      <c r="A39" s="364" t="s">
        <v>10</v>
      </c>
      <c r="B39" s="364"/>
      <c r="C39" s="364"/>
      <c r="D39" s="364"/>
      <c r="E39" s="364"/>
      <c r="F39" s="364"/>
      <c r="G39" s="364"/>
    </row>
    <row r="40" spans="1:10" ht="32.25" customHeight="1" x14ac:dyDescent="0.35">
      <c r="A40" s="586" t="s">
        <v>32</v>
      </c>
      <c r="B40" s="586"/>
      <c r="C40" s="586"/>
      <c r="D40" s="586"/>
      <c r="E40" s="586"/>
      <c r="F40" s="586"/>
      <c r="G40" s="586"/>
    </row>
    <row r="41" spans="1:10" x14ac:dyDescent="0.35">
      <c r="A41" s="367" t="s">
        <v>31</v>
      </c>
      <c r="B41" s="367"/>
      <c r="C41" s="367"/>
      <c r="D41" s="367"/>
      <c r="E41" s="367"/>
      <c r="F41" s="367"/>
      <c r="G41" s="367"/>
    </row>
    <row r="42" spans="1:10" ht="33.75" customHeight="1" x14ac:dyDescent="0.35">
      <c r="A42" s="604" t="s">
        <v>19</v>
      </c>
      <c r="B42" s="604"/>
      <c r="C42" s="604"/>
      <c r="D42" s="604"/>
      <c r="E42" s="604"/>
      <c r="F42" s="604"/>
      <c r="G42" s="604"/>
    </row>
    <row r="43" spans="1:10" ht="30.75" customHeight="1" x14ac:dyDescent="0.35">
      <c r="A43" s="586" t="s">
        <v>22</v>
      </c>
      <c r="B43" s="586"/>
      <c r="C43" s="586"/>
      <c r="D43" s="586"/>
      <c r="E43" s="586"/>
      <c r="F43" s="586"/>
      <c r="G43" s="586"/>
    </row>
    <row r="44" spans="1:10" ht="34.5" customHeight="1" x14ac:dyDescent="0.35">
      <c r="A44" s="586" t="s">
        <v>60</v>
      </c>
      <c r="B44" s="586"/>
      <c r="C44" s="586"/>
      <c r="D44" s="586"/>
      <c r="E44" s="586"/>
      <c r="F44" s="586"/>
      <c r="G44" s="586"/>
    </row>
    <row r="45" spans="1:10" x14ac:dyDescent="0.35">
      <c r="A45" s="367"/>
      <c r="B45" s="367"/>
      <c r="C45" s="367"/>
      <c r="D45" s="367"/>
      <c r="E45" s="367"/>
      <c r="F45" s="367"/>
      <c r="G45" s="367"/>
    </row>
    <row r="46" spans="1:10" x14ac:dyDescent="0.35">
      <c r="A46" s="368" t="s">
        <v>21</v>
      </c>
      <c r="B46" s="367"/>
      <c r="C46" s="367"/>
      <c r="D46" s="367"/>
      <c r="E46" s="367"/>
      <c r="F46" s="367"/>
      <c r="G46" s="367"/>
    </row>
    <row r="47" spans="1:10" ht="36" customHeight="1" x14ac:dyDescent="0.35">
      <c r="A47" s="586" t="s">
        <v>61</v>
      </c>
      <c r="B47" s="586"/>
      <c r="C47" s="586"/>
      <c r="D47" s="586"/>
      <c r="E47" s="586"/>
      <c r="F47" s="586"/>
      <c r="G47" s="586"/>
    </row>
    <row r="48" spans="1:10" ht="33" customHeight="1" x14ac:dyDescent="0.35">
      <c r="A48" s="586" t="s">
        <v>23</v>
      </c>
      <c r="B48" s="586"/>
      <c r="C48" s="586"/>
      <c r="D48" s="586"/>
      <c r="E48" s="586"/>
      <c r="F48" s="586"/>
      <c r="G48" s="586"/>
    </row>
    <row r="49" spans="1:7" ht="33" customHeight="1" x14ac:dyDescent="0.35">
      <c r="A49" s="586" t="s">
        <v>28</v>
      </c>
      <c r="B49" s="586"/>
      <c r="C49" s="586"/>
      <c r="D49" s="586"/>
      <c r="E49" s="586"/>
      <c r="F49" s="586"/>
      <c r="G49" s="586"/>
    </row>
    <row r="50" spans="1:7" ht="66" customHeight="1" x14ac:dyDescent="0.35">
      <c r="A50" s="586" t="s">
        <v>62</v>
      </c>
      <c r="B50" s="586"/>
      <c r="C50" s="586"/>
      <c r="D50" s="586"/>
      <c r="E50" s="586"/>
      <c r="F50" s="586"/>
      <c r="G50" s="586"/>
    </row>
    <row r="51" spans="1:7" ht="36" customHeight="1" x14ac:dyDescent="0.35">
      <c r="A51" s="586" t="s">
        <v>24</v>
      </c>
      <c r="B51" s="586"/>
      <c r="C51" s="586"/>
      <c r="D51" s="586"/>
      <c r="E51" s="586"/>
      <c r="F51" s="586"/>
      <c r="G51" s="586"/>
    </row>
    <row r="52" spans="1:7" ht="48.75" customHeight="1" x14ac:dyDescent="0.35">
      <c r="A52" s="605" t="s">
        <v>29</v>
      </c>
      <c r="B52" s="605"/>
      <c r="C52" s="605"/>
      <c r="D52" s="605"/>
      <c r="E52" s="605"/>
      <c r="F52" s="605"/>
      <c r="G52" s="605"/>
    </row>
    <row r="53" spans="1:7" ht="35.25" customHeight="1" x14ac:dyDescent="0.35">
      <c r="A53" s="586" t="s">
        <v>63</v>
      </c>
      <c r="B53" s="586"/>
      <c r="C53" s="586"/>
      <c r="D53" s="586"/>
      <c r="E53" s="586"/>
      <c r="F53" s="586"/>
      <c r="G53" s="586"/>
    </row>
    <row r="54" spans="1:7" ht="45.75" customHeight="1" x14ac:dyDescent="0.35">
      <c r="A54" s="586" t="s">
        <v>64</v>
      </c>
      <c r="B54" s="586"/>
      <c r="C54" s="586"/>
      <c r="D54" s="586"/>
      <c r="E54" s="586"/>
      <c r="F54" s="586"/>
      <c r="G54" s="586"/>
    </row>
  </sheetData>
  <mergeCells count="21">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15:C21"/>
    <mergeCell ref="C22:C28"/>
    <mergeCell ref="A30:A31"/>
    <mergeCell ref="A32:A33"/>
    <mergeCell ref="A40:G40"/>
    <mergeCell ref="A42:G42"/>
    <mergeCell ref="A43:G4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BFD3E9-CEB1-4CC5-A0C2-EDE829ABEC2D}">
  <sheetPr>
    <tabColor theme="4" tint="0.39997558519241921"/>
  </sheetPr>
  <dimension ref="A1:J54"/>
  <sheetViews>
    <sheetView workbookViewId="0">
      <selection activeCell="E3" sqref="E3:E13"/>
    </sheetView>
  </sheetViews>
  <sheetFormatPr defaultRowHeight="14.5" x14ac:dyDescent="0.35"/>
  <cols>
    <col min="1" max="1" width="11.453125" style="373" customWidth="1"/>
    <col min="2" max="2" width="51.36328125" style="373" customWidth="1"/>
    <col min="3" max="3" width="13" style="373" customWidth="1"/>
    <col min="4" max="5" width="14.08984375" style="389" customWidth="1"/>
    <col min="6" max="6" width="12.453125" style="389" customWidth="1"/>
    <col min="7" max="7" width="13.08984375" style="389" customWidth="1"/>
    <col min="8" max="16384" width="8.7265625" style="373"/>
  </cols>
  <sheetData>
    <row r="1" spans="1:10" ht="42" customHeight="1" x14ac:dyDescent="0.35">
      <c r="A1" s="607" t="s">
        <v>35</v>
      </c>
      <c r="B1" s="607"/>
      <c r="C1" s="607"/>
      <c r="D1" s="607"/>
      <c r="E1" s="607"/>
      <c r="F1" s="607"/>
      <c r="G1" s="607"/>
    </row>
    <row r="2" spans="1:10" ht="28.5" thickBot="1" x14ac:dyDescent="0.4">
      <c r="A2" s="374" t="s">
        <v>4</v>
      </c>
      <c r="B2" s="375"/>
      <c r="C2" s="376" t="s">
        <v>5</v>
      </c>
      <c r="D2" s="377" t="s">
        <v>1</v>
      </c>
      <c r="E2" s="20" t="s">
        <v>11</v>
      </c>
      <c r="F2" s="377" t="s">
        <v>2</v>
      </c>
      <c r="G2" s="377" t="s">
        <v>3</v>
      </c>
    </row>
    <row r="3" spans="1:10" ht="15" thickBot="1" x14ac:dyDescent="0.4">
      <c r="A3" s="378" t="s">
        <v>17</v>
      </c>
      <c r="B3" s="379" t="s">
        <v>37</v>
      </c>
      <c r="C3" s="380"/>
      <c r="D3" s="381">
        <f>(D10-D9)*D13</f>
        <v>-35998.199999999997</v>
      </c>
      <c r="E3" s="505">
        <f t="shared" ref="E3" si="0">(E10-E9)*E13</f>
        <v>0</v>
      </c>
      <c r="F3" s="381">
        <f t="shared" ref="F3:G3" si="1">(F10-F9)*F13</f>
        <v>-3257.6000000000004</v>
      </c>
      <c r="G3" s="382">
        <f t="shared" si="1"/>
        <v>-68188.84</v>
      </c>
    </row>
    <row r="4" spans="1:10" ht="17.25" customHeight="1" x14ac:dyDescent="0.35">
      <c r="A4" s="608" t="s">
        <v>125</v>
      </c>
      <c r="B4" s="383" t="s">
        <v>13</v>
      </c>
      <c r="C4" s="611" t="s">
        <v>6</v>
      </c>
      <c r="D4" s="384">
        <v>402</v>
      </c>
      <c r="E4" s="504">
        <v>116</v>
      </c>
      <c r="F4" s="384">
        <v>157</v>
      </c>
      <c r="G4" s="385">
        <v>278</v>
      </c>
    </row>
    <row r="5" spans="1:10" x14ac:dyDescent="0.35">
      <c r="A5" s="609"/>
      <c r="B5" s="386" t="s">
        <v>38</v>
      </c>
      <c r="C5" s="611"/>
      <c r="D5" s="387">
        <v>106860</v>
      </c>
      <c r="E5" s="35">
        <v>26290</v>
      </c>
      <c r="F5" s="387">
        <v>25904</v>
      </c>
      <c r="G5" s="388">
        <v>79146</v>
      </c>
    </row>
    <row r="6" spans="1:10" x14ac:dyDescent="0.35">
      <c r="A6" s="609"/>
      <c r="B6" s="386" t="s">
        <v>39</v>
      </c>
      <c r="C6" s="611"/>
      <c r="D6" s="387">
        <f>D5+D7-D8</f>
        <v>106508</v>
      </c>
      <c r="E6" s="35">
        <f t="shared" ref="E6" si="2">E5+E7-E8</f>
        <v>26290</v>
      </c>
      <c r="F6" s="387">
        <f t="shared" ref="F6:G6" si="3">F5+F7-F8</f>
        <v>25861</v>
      </c>
      <c r="G6" s="388">
        <f t="shared" si="3"/>
        <v>77520</v>
      </c>
      <c r="J6" s="389"/>
    </row>
    <row r="7" spans="1:10" ht="16.5" customHeight="1" x14ac:dyDescent="0.35">
      <c r="A7" s="609"/>
      <c r="B7" s="390" t="s">
        <v>40</v>
      </c>
      <c r="C7" s="611"/>
      <c r="D7" s="387">
        <v>0</v>
      </c>
      <c r="E7" s="35"/>
      <c r="F7" s="387">
        <v>0</v>
      </c>
      <c r="G7" s="388">
        <v>0</v>
      </c>
    </row>
    <row r="8" spans="1:10" ht="14.25" customHeight="1" x14ac:dyDescent="0.35">
      <c r="A8" s="609"/>
      <c r="B8" s="390" t="s">
        <v>41</v>
      </c>
      <c r="C8" s="612"/>
      <c r="D8" s="387">
        <v>352</v>
      </c>
      <c r="E8" s="35"/>
      <c r="F8" s="387">
        <v>43</v>
      </c>
      <c r="G8" s="388">
        <v>1626</v>
      </c>
      <c r="J8" s="389"/>
    </row>
    <row r="9" spans="1:10" ht="16.5" customHeight="1" x14ac:dyDescent="0.35">
      <c r="A9" s="609"/>
      <c r="B9" s="386" t="s">
        <v>42</v>
      </c>
      <c r="C9" s="613" t="s">
        <v>8</v>
      </c>
      <c r="D9" s="387">
        <v>1833000</v>
      </c>
      <c r="E9" s="35">
        <v>415122.42346630857</v>
      </c>
      <c r="F9" s="387">
        <v>355000</v>
      </c>
      <c r="G9" s="388">
        <v>884000</v>
      </c>
    </row>
    <row r="10" spans="1:10" ht="19.5" customHeight="1" x14ac:dyDescent="0.35">
      <c r="A10" s="609"/>
      <c r="B10" s="386" t="s">
        <v>43</v>
      </c>
      <c r="C10" s="614"/>
      <c r="D10" s="387">
        <f>D9+D11-D12</f>
        <v>1821572</v>
      </c>
      <c r="E10" s="35">
        <f t="shared" ref="E10" si="4">E9+E11-E12</f>
        <v>415122.42346630857</v>
      </c>
      <c r="F10" s="387">
        <f t="shared" ref="F10:G10" si="5">F9+F11-F12</f>
        <v>354491</v>
      </c>
      <c r="G10" s="388">
        <f t="shared" si="5"/>
        <v>868252</v>
      </c>
      <c r="H10" s="389"/>
      <c r="I10" s="389"/>
      <c r="J10" s="389"/>
    </row>
    <row r="11" spans="1:10" ht="17.25" customHeight="1" x14ac:dyDescent="0.35">
      <c r="A11" s="609"/>
      <c r="B11" s="391" t="s">
        <v>44</v>
      </c>
      <c r="C11" s="614"/>
      <c r="D11" s="387">
        <v>0</v>
      </c>
      <c r="E11" s="35"/>
      <c r="F11" s="387">
        <v>0</v>
      </c>
      <c r="G11" s="388">
        <v>0</v>
      </c>
    </row>
    <row r="12" spans="1:10" ht="17.25" customHeight="1" x14ac:dyDescent="0.35">
      <c r="A12" s="610"/>
      <c r="B12" s="391" t="s">
        <v>45</v>
      </c>
      <c r="C12" s="615"/>
      <c r="D12" s="387">
        <v>11428</v>
      </c>
      <c r="E12" s="35"/>
      <c r="F12" s="387">
        <v>509</v>
      </c>
      <c r="G12" s="388">
        <v>15748</v>
      </c>
    </row>
    <row r="13" spans="1:10" ht="30" customHeight="1" thickBot="1" x14ac:dyDescent="0.4">
      <c r="A13" s="392" t="s">
        <v>126</v>
      </c>
      <c r="B13" s="393" t="s">
        <v>46</v>
      </c>
      <c r="C13" s="394" t="s">
        <v>9</v>
      </c>
      <c r="D13" s="395">
        <f>[5]RS_septembris!F15</f>
        <v>3.15</v>
      </c>
      <c r="E13" s="41">
        <v>1.1235105093956044</v>
      </c>
      <c r="F13" s="395">
        <f>[5]RS_septembris!G15</f>
        <v>6.4</v>
      </c>
      <c r="G13" s="395">
        <f>[5]RS_septembris!H15</f>
        <v>4.33</v>
      </c>
    </row>
    <row r="14" spans="1:10" ht="36" customHeight="1" thickBot="1" x14ac:dyDescent="0.4">
      <c r="A14" s="396" t="s">
        <v>18</v>
      </c>
      <c r="B14" s="397" t="s">
        <v>47</v>
      </c>
      <c r="C14" s="398"/>
      <c r="D14" s="399">
        <f>D22</f>
        <v>3304</v>
      </c>
      <c r="E14" s="399"/>
      <c r="F14" s="399">
        <f t="shared" ref="F14:G14" si="6">F22</f>
        <v>1052</v>
      </c>
      <c r="G14" s="399">
        <f t="shared" si="6"/>
        <v>974</v>
      </c>
    </row>
    <row r="15" spans="1:10" ht="28.5" x14ac:dyDescent="0.35">
      <c r="A15" s="616" t="s">
        <v>125</v>
      </c>
      <c r="B15" s="400" t="s">
        <v>48</v>
      </c>
      <c r="C15" s="619" t="s">
        <v>30</v>
      </c>
      <c r="D15" s="401"/>
      <c r="E15" s="401"/>
      <c r="F15" s="401"/>
      <c r="G15" s="402"/>
    </row>
    <row r="16" spans="1:10" x14ac:dyDescent="0.35">
      <c r="A16" s="617"/>
      <c r="B16" s="403" t="s">
        <v>0</v>
      </c>
      <c r="C16" s="619"/>
      <c r="D16" s="404">
        <f>[5]RS_septembris!F21</f>
        <v>1901</v>
      </c>
      <c r="E16" s="404"/>
      <c r="F16" s="404">
        <f>[5]RS_septembris!G21</f>
        <v>300</v>
      </c>
      <c r="G16" s="404">
        <f>[5]RS_septembris!H21</f>
        <v>374</v>
      </c>
    </row>
    <row r="17" spans="1:10" x14ac:dyDescent="0.35">
      <c r="A17" s="617"/>
      <c r="B17" s="403" t="s">
        <v>14</v>
      </c>
      <c r="C17" s="619"/>
      <c r="D17" s="404">
        <f>[5]RS_septembris!F22</f>
        <v>1154</v>
      </c>
      <c r="E17" s="404"/>
      <c r="F17" s="404">
        <f>[5]RS_septembris!G22</f>
        <v>969</v>
      </c>
      <c r="G17" s="404">
        <f>[5]RS_septembris!H22</f>
        <v>763</v>
      </c>
    </row>
    <row r="18" spans="1:10" ht="16.5" customHeight="1" x14ac:dyDescent="0.35">
      <c r="A18" s="617"/>
      <c r="B18" s="405" t="s">
        <v>20</v>
      </c>
      <c r="C18" s="619"/>
      <c r="D18" s="404">
        <f>[5]RS_septembris!F23</f>
        <v>3</v>
      </c>
      <c r="E18" s="404"/>
      <c r="F18" s="404">
        <f>[5]RS_septembris!G23</f>
        <v>5</v>
      </c>
      <c r="G18" s="404">
        <f>[5]RS_septembris!H23</f>
        <v>2</v>
      </c>
    </row>
    <row r="19" spans="1:10" x14ac:dyDescent="0.35">
      <c r="A19" s="617"/>
      <c r="B19" s="403" t="s">
        <v>12</v>
      </c>
      <c r="C19" s="619"/>
      <c r="D19" s="404">
        <f>[5]RS_septembris!F24</f>
        <v>0</v>
      </c>
      <c r="E19" s="404"/>
      <c r="F19" s="404">
        <f>[5]RS_septembris!G24</f>
        <v>0</v>
      </c>
      <c r="G19" s="404">
        <f>[5]RS_septembris!H24</f>
        <v>0</v>
      </c>
    </row>
    <row r="20" spans="1:10" ht="15.75" customHeight="1" x14ac:dyDescent="0.35">
      <c r="A20" s="617"/>
      <c r="B20" s="405" t="s">
        <v>26</v>
      </c>
      <c r="C20" s="619"/>
      <c r="D20" s="404">
        <f>[5]RS_septembris!F25</f>
        <v>0</v>
      </c>
      <c r="E20" s="404"/>
      <c r="F20" s="404">
        <f>[5]RS_septembris!G25</f>
        <v>0</v>
      </c>
      <c r="G20" s="404">
        <f>[5]RS_septembris!H25</f>
        <v>0</v>
      </c>
    </row>
    <row r="21" spans="1:10" ht="15" thickBot="1" x14ac:dyDescent="0.4">
      <c r="A21" s="617"/>
      <c r="B21" s="406" t="s">
        <v>15</v>
      </c>
      <c r="C21" s="620"/>
      <c r="D21" s="404">
        <f>[5]RS_septembris!F26</f>
        <v>208</v>
      </c>
      <c r="E21" s="404"/>
      <c r="F21" s="404">
        <f>[5]RS_septembris!G26</f>
        <v>159</v>
      </c>
      <c r="G21" s="404">
        <f>[5]RS_septembris!H26</f>
        <v>118</v>
      </c>
    </row>
    <row r="22" spans="1:10" ht="33.75" customHeight="1" x14ac:dyDescent="0.35">
      <c r="A22" s="617"/>
      <c r="B22" s="407" t="s">
        <v>49</v>
      </c>
      <c r="C22" s="621" t="s">
        <v>50</v>
      </c>
      <c r="D22" s="404">
        <f>[5]RS_septembris!F27</f>
        <v>3304</v>
      </c>
      <c r="E22" s="404"/>
      <c r="F22" s="404">
        <f>[5]RS_septembris!G27</f>
        <v>1052</v>
      </c>
      <c r="G22" s="404">
        <f>[5]RS_septembris!H27</f>
        <v>974</v>
      </c>
    </row>
    <row r="23" spans="1:10" x14ac:dyDescent="0.35">
      <c r="A23" s="617"/>
      <c r="B23" s="403" t="s">
        <v>0</v>
      </c>
      <c r="C23" s="619"/>
      <c r="D23" s="404">
        <f>[5]RS_septembris!F28</f>
        <v>2614</v>
      </c>
      <c r="E23" s="404"/>
      <c r="F23" s="404">
        <f>[5]RS_septembris!G28</f>
        <v>464</v>
      </c>
      <c r="G23" s="404">
        <f>[5]RS_septembris!H28</f>
        <v>512</v>
      </c>
    </row>
    <row r="24" spans="1:10" x14ac:dyDescent="0.35">
      <c r="A24" s="617"/>
      <c r="B24" s="403" t="s">
        <v>14</v>
      </c>
      <c r="C24" s="619"/>
      <c r="D24" s="404">
        <f>[5]RS_septembris!F29</f>
        <v>376</v>
      </c>
      <c r="E24" s="404"/>
      <c r="F24" s="404">
        <f>[5]RS_septembris!G29</f>
        <v>391</v>
      </c>
      <c r="G24" s="404">
        <f>[5]RS_septembris!H29</f>
        <v>245</v>
      </c>
    </row>
    <row r="25" spans="1:10" ht="18.75" customHeight="1" x14ac:dyDescent="0.35">
      <c r="A25" s="617"/>
      <c r="B25" s="405" t="s">
        <v>20</v>
      </c>
      <c r="C25" s="619"/>
      <c r="D25" s="404">
        <f>[5]RS_septembris!F30</f>
        <v>8</v>
      </c>
      <c r="E25" s="404"/>
      <c r="F25" s="404">
        <f>[5]RS_septembris!G30</f>
        <v>34</v>
      </c>
      <c r="G25" s="404">
        <f>[5]RS_septembris!H30</f>
        <v>3</v>
      </c>
    </row>
    <row r="26" spans="1:10" ht="35.25" customHeight="1" x14ac:dyDescent="0.35">
      <c r="A26" s="617"/>
      <c r="B26" s="405" t="s">
        <v>25</v>
      </c>
      <c r="C26" s="619"/>
      <c r="D26" s="404">
        <f>[5]RS_septembris!F31</f>
        <v>0</v>
      </c>
      <c r="E26" s="404"/>
      <c r="F26" s="404">
        <f>[5]RS_septembris!G31</f>
        <v>0</v>
      </c>
      <c r="G26" s="404">
        <f>[5]RS_septembris!H31</f>
        <v>0</v>
      </c>
    </row>
    <row r="27" spans="1:10" ht="33.75" customHeight="1" x14ac:dyDescent="0.35">
      <c r="A27" s="617"/>
      <c r="B27" s="405" t="s">
        <v>27</v>
      </c>
      <c r="C27" s="619"/>
      <c r="D27" s="404">
        <f>[5]RS_septembris!F32</f>
        <v>0</v>
      </c>
      <c r="E27" s="404"/>
      <c r="F27" s="404">
        <f>[5]RS_septembris!G32</f>
        <v>0</v>
      </c>
      <c r="G27" s="404">
        <f>[5]RS_septembris!H32</f>
        <v>0</v>
      </c>
    </row>
    <row r="28" spans="1:10" ht="15" thickBot="1" x14ac:dyDescent="0.4">
      <c r="A28" s="618"/>
      <c r="B28" s="406" t="s">
        <v>15</v>
      </c>
      <c r="C28" s="620"/>
      <c r="D28" s="404">
        <f>[5]RS_septembris!F33</f>
        <v>306</v>
      </c>
      <c r="E28" s="404"/>
      <c r="F28" s="404">
        <f>[5]RS_septembris!G33</f>
        <v>163</v>
      </c>
      <c r="G28" s="404">
        <f>[5]RS_septembris!H33</f>
        <v>214</v>
      </c>
    </row>
    <row r="29" spans="1:10" x14ac:dyDescent="0.35">
      <c r="A29" s="408" t="s">
        <v>51</v>
      </c>
      <c r="B29" s="409" t="s">
        <v>52</v>
      </c>
      <c r="C29" s="410"/>
      <c r="D29" s="411">
        <f>((D32/D33)-(D30/D31))*D31</f>
        <v>456935.19260741182</v>
      </c>
      <c r="E29" s="411"/>
      <c r="F29" s="411">
        <f t="shared" ref="F29:G29" si="7">((F32/F33)-(F30/F31))*F31</f>
        <v>101450.16718982429</v>
      </c>
      <c r="G29" s="412">
        <f t="shared" si="7"/>
        <v>494840.04016482295</v>
      </c>
    </row>
    <row r="30" spans="1:10" ht="65.25" customHeight="1" x14ac:dyDescent="0.35">
      <c r="A30" s="622" t="s">
        <v>126</v>
      </c>
      <c r="B30" s="413" t="s">
        <v>54</v>
      </c>
      <c r="C30" s="414" t="s">
        <v>33</v>
      </c>
      <c r="D30" s="415">
        <f>[5]RS_septembris!F4</f>
        <v>1206906.18667619</v>
      </c>
      <c r="E30" s="415"/>
      <c r="F30" s="415">
        <f>[5]RS_septembris!G4</f>
        <v>581192.73015817604</v>
      </c>
      <c r="G30" s="415">
        <f>[5]RS_septembris!H4</f>
        <v>787481.995504905</v>
      </c>
      <c r="H30" s="389"/>
      <c r="I30" s="389"/>
      <c r="J30" s="389"/>
    </row>
    <row r="31" spans="1:10" ht="15.75" customHeight="1" x14ac:dyDescent="0.35">
      <c r="A31" s="623"/>
      <c r="B31" s="413" t="s">
        <v>55</v>
      </c>
      <c r="C31" s="414" t="s">
        <v>8</v>
      </c>
      <c r="D31" s="415">
        <f>D10</f>
        <v>1821572</v>
      </c>
      <c r="E31" s="415"/>
      <c r="F31" s="415">
        <f>F10</f>
        <v>354491</v>
      </c>
      <c r="G31" s="416">
        <f>G10</f>
        <v>868252</v>
      </c>
      <c r="H31" s="389"/>
      <c r="I31" s="389"/>
      <c r="J31" s="389"/>
    </row>
    <row r="32" spans="1:10" ht="56.5" x14ac:dyDescent="0.35">
      <c r="A32" s="622" t="s">
        <v>127</v>
      </c>
      <c r="B32" s="413" t="s">
        <v>57</v>
      </c>
      <c r="C32" s="414" t="s">
        <v>33</v>
      </c>
      <c r="D32" s="415">
        <f>[5]RS_septembris!F6</f>
        <v>1769351.2155879287</v>
      </c>
      <c r="E32" s="415"/>
      <c r="F32" s="415">
        <f>[5]RS_septembris!G6</f>
        <v>738827.86</v>
      </c>
      <c r="G32" s="415">
        <f>[5]RS_septembris!H6</f>
        <v>1208482.8700000001</v>
      </c>
      <c r="H32" s="389"/>
      <c r="I32" s="389"/>
      <c r="J32" s="389"/>
    </row>
    <row r="33" spans="1:10" ht="15" thickBot="1" x14ac:dyDescent="0.4">
      <c r="A33" s="623"/>
      <c r="B33" s="417" t="s">
        <v>58</v>
      </c>
      <c r="C33" s="418" t="s">
        <v>8</v>
      </c>
      <c r="D33" s="419">
        <v>1937084.071</v>
      </c>
      <c r="E33" s="419"/>
      <c r="F33" s="419">
        <v>383667.402</v>
      </c>
      <c r="G33" s="420">
        <v>818255.97600000002</v>
      </c>
      <c r="H33" s="389"/>
      <c r="I33" s="389"/>
      <c r="J33" s="389"/>
    </row>
    <row r="34" spans="1:10" x14ac:dyDescent="0.35">
      <c r="A34" s="421"/>
      <c r="B34" s="421"/>
      <c r="C34" s="421"/>
      <c r="D34" s="422"/>
      <c r="E34" s="422"/>
      <c r="F34" s="422"/>
      <c r="G34" s="422"/>
    </row>
    <row r="35" spans="1:10" x14ac:dyDescent="0.35">
      <c r="A35" s="421"/>
      <c r="B35" s="421"/>
      <c r="C35" s="421"/>
      <c r="D35" s="422"/>
      <c r="E35" s="422"/>
      <c r="F35" s="422"/>
      <c r="G35" s="422"/>
    </row>
    <row r="36" spans="1:10" ht="15" thickBot="1" x14ac:dyDescent="0.4">
      <c r="A36" s="421"/>
      <c r="B36" s="423" t="s">
        <v>59</v>
      </c>
      <c r="C36" s="424"/>
      <c r="D36" s="425"/>
      <c r="E36" s="425"/>
      <c r="F36" s="425"/>
      <c r="G36" s="425"/>
    </row>
    <row r="37" spans="1:10" ht="15" thickTop="1" x14ac:dyDescent="0.35">
      <c r="A37" s="421"/>
      <c r="B37" s="421"/>
      <c r="C37" s="421"/>
      <c r="D37" s="422"/>
      <c r="E37" s="422"/>
      <c r="F37" s="422"/>
      <c r="G37" s="422"/>
    </row>
    <row r="38" spans="1:10" x14ac:dyDescent="0.35">
      <c r="A38" s="421"/>
      <c r="B38" s="421"/>
      <c r="C38" s="421"/>
      <c r="D38" s="422"/>
      <c r="E38" s="422"/>
      <c r="F38" s="422"/>
      <c r="G38" s="422"/>
    </row>
    <row r="39" spans="1:10" x14ac:dyDescent="0.35">
      <c r="A39" s="421" t="s">
        <v>10</v>
      </c>
      <c r="B39" s="421"/>
      <c r="C39" s="421"/>
      <c r="D39" s="422"/>
      <c r="E39" s="422"/>
      <c r="F39" s="422"/>
      <c r="G39" s="422"/>
    </row>
    <row r="40" spans="1:10" ht="32.25" customHeight="1" x14ac:dyDescent="0.35">
      <c r="A40" s="606" t="s">
        <v>32</v>
      </c>
      <c r="B40" s="606"/>
      <c r="C40" s="606"/>
      <c r="D40" s="606"/>
      <c r="E40" s="606"/>
      <c r="F40" s="606"/>
      <c r="G40" s="606"/>
    </row>
    <row r="41" spans="1:10" x14ac:dyDescent="0.35">
      <c r="A41" s="426" t="s">
        <v>31</v>
      </c>
      <c r="B41" s="426"/>
      <c r="C41" s="426"/>
      <c r="D41" s="427"/>
      <c r="E41" s="427"/>
      <c r="F41" s="427"/>
      <c r="G41" s="427"/>
    </row>
    <row r="42" spans="1:10" ht="33.75" customHeight="1" x14ac:dyDescent="0.35">
      <c r="A42" s="624" t="s">
        <v>19</v>
      </c>
      <c r="B42" s="624"/>
      <c r="C42" s="624"/>
      <c r="D42" s="624"/>
      <c r="E42" s="624"/>
      <c r="F42" s="624"/>
      <c r="G42" s="624"/>
    </row>
    <row r="43" spans="1:10" ht="30.75" customHeight="1" x14ac:dyDescent="0.35">
      <c r="A43" s="606" t="s">
        <v>22</v>
      </c>
      <c r="B43" s="606"/>
      <c r="C43" s="606"/>
      <c r="D43" s="606"/>
      <c r="E43" s="606"/>
      <c r="F43" s="606"/>
      <c r="G43" s="606"/>
    </row>
    <row r="44" spans="1:10" ht="34.5" customHeight="1" x14ac:dyDescent="0.35">
      <c r="A44" s="606" t="s">
        <v>60</v>
      </c>
      <c r="B44" s="606"/>
      <c r="C44" s="606"/>
      <c r="D44" s="606"/>
      <c r="E44" s="606"/>
      <c r="F44" s="606"/>
      <c r="G44" s="606"/>
    </row>
    <row r="45" spans="1:10" x14ac:dyDescent="0.35">
      <c r="A45" s="426"/>
      <c r="B45" s="426"/>
      <c r="C45" s="426"/>
      <c r="D45" s="427"/>
      <c r="E45" s="427"/>
      <c r="F45" s="427"/>
      <c r="G45" s="427"/>
    </row>
    <row r="46" spans="1:10" x14ac:dyDescent="0.35">
      <c r="A46" s="428" t="s">
        <v>21</v>
      </c>
      <c r="B46" s="426"/>
      <c r="C46" s="426"/>
      <c r="D46" s="427"/>
      <c r="E46" s="427"/>
      <c r="F46" s="427"/>
      <c r="G46" s="427"/>
    </row>
    <row r="47" spans="1:10" ht="36" customHeight="1" x14ac:dyDescent="0.35">
      <c r="A47" s="606" t="s">
        <v>61</v>
      </c>
      <c r="B47" s="606"/>
      <c r="C47" s="606"/>
      <c r="D47" s="606"/>
      <c r="E47" s="606"/>
      <c r="F47" s="606"/>
      <c r="G47" s="606"/>
    </row>
    <row r="48" spans="1:10" ht="33" customHeight="1" x14ac:dyDescent="0.35">
      <c r="A48" s="606" t="s">
        <v>23</v>
      </c>
      <c r="B48" s="606"/>
      <c r="C48" s="606"/>
      <c r="D48" s="606"/>
      <c r="E48" s="606"/>
      <c r="F48" s="606"/>
      <c r="G48" s="606"/>
    </row>
    <row r="49" spans="1:7" ht="33" customHeight="1" x14ac:dyDescent="0.35">
      <c r="A49" s="606" t="s">
        <v>28</v>
      </c>
      <c r="B49" s="606"/>
      <c r="C49" s="606"/>
      <c r="D49" s="606"/>
      <c r="E49" s="606"/>
      <c r="F49" s="606"/>
      <c r="G49" s="606"/>
    </row>
    <row r="50" spans="1:7" ht="66" customHeight="1" x14ac:dyDescent="0.35">
      <c r="A50" s="606" t="s">
        <v>62</v>
      </c>
      <c r="B50" s="606"/>
      <c r="C50" s="606"/>
      <c r="D50" s="606"/>
      <c r="E50" s="606"/>
      <c r="F50" s="606"/>
      <c r="G50" s="606"/>
    </row>
    <row r="51" spans="1:7" ht="36" customHeight="1" x14ac:dyDescent="0.35">
      <c r="A51" s="606" t="s">
        <v>24</v>
      </c>
      <c r="B51" s="606"/>
      <c r="C51" s="606"/>
      <c r="D51" s="606"/>
      <c r="E51" s="606"/>
      <c r="F51" s="606"/>
      <c r="G51" s="606"/>
    </row>
    <row r="52" spans="1:7" ht="48.75" customHeight="1" x14ac:dyDescent="0.35">
      <c r="A52" s="625" t="s">
        <v>29</v>
      </c>
      <c r="B52" s="625"/>
      <c r="C52" s="625"/>
      <c r="D52" s="625"/>
      <c r="E52" s="625"/>
      <c r="F52" s="625"/>
      <c r="G52" s="625"/>
    </row>
    <row r="53" spans="1:7" ht="35.25" customHeight="1" x14ac:dyDescent="0.35">
      <c r="A53" s="606" t="s">
        <v>63</v>
      </c>
      <c r="B53" s="606"/>
      <c r="C53" s="606"/>
      <c r="D53" s="606"/>
      <c r="E53" s="606"/>
      <c r="F53" s="606"/>
      <c r="G53" s="606"/>
    </row>
    <row r="54" spans="1:7" ht="45.75" customHeight="1" x14ac:dyDescent="0.35">
      <c r="A54" s="606" t="s">
        <v>64</v>
      </c>
      <c r="B54" s="606"/>
      <c r="C54" s="606"/>
      <c r="D54" s="606"/>
      <c r="E54" s="606"/>
      <c r="F54" s="606"/>
      <c r="G54" s="606"/>
    </row>
  </sheetData>
  <mergeCells count="21">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15:C21"/>
    <mergeCell ref="C22:C28"/>
    <mergeCell ref="A30:A31"/>
    <mergeCell ref="A32:A33"/>
    <mergeCell ref="A40:G40"/>
    <mergeCell ref="A42:G42"/>
    <mergeCell ref="A43:G4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10585-E2E1-4351-9AB3-8E1D36E73077}">
  <sheetPr>
    <tabColor theme="4" tint="0.39997558519241921"/>
  </sheetPr>
  <dimension ref="A1:J54"/>
  <sheetViews>
    <sheetView workbookViewId="0">
      <selection activeCell="E3" sqref="E3:E13"/>
    </sheetView>
  </sheetViews>
  <sheetFormatPr defaultRowHeight="14.5" x14ac:dyDescent="0.35"/>
  <cols>
    <col min="1" max="1" width="11.453125" style="446" customWidth="1"/>
    <col min="2" max="2" width="51.36328125" style="446" customWidth="1"/>
    <col min="3" max="3" width="13" style="446" customWidth="1"/>
    <col min="4" max="5" width="14.08984375" style="446" customWidth="1"/>
    <col min="6" max="6" width="12.453125" style="446" customWidth="1"/>
    <col min="7" max="7" width="13.08984375" style="446" customWidth="1"/>
    <col min="8" max="8" width="9.1796875" style="500" customWidth="1"/>
    <col min="9" max="9" width="7.90625" style="446" customWidth="1"/>
    <col min="10" max="16384" width="8.7265625" style="446"/>
  </cols>
  <sheetData>
    <row r="1" spans="1:10" ht="42" customHeight="1" x14ac:dyDescent="0.35">
      <c r="A1" s="627" t="s">
        <v>35</v>
      </c>
      <c r="B1" s="627"/>
      <c r="C1" s="627"/>
      <c r="D1" s="627"/>
      <c r="E1" s="627"/>
      <c r="F1" s="627"/>
      <c r="G1" s="627"/>
    </row>
    <row r="2" spans="1:10" ht="28.5" thickBot="1" x14ac:dyDescent="0.4">
      <c r="A2" s="447" t="s">
        <v>4</v>
      </c>
      <c r="B2" s="448"/>
      <c r="C2" s="449" t="s">
        <v>5</v>
      </c>
      <c r="D2" s="449" t="s">
        <v>1</v>
      </c>
      <c r="E2" s="20" t="s">
        <v>11</v>
      </c>
      <c r="F2" s="449" t="s">
        <v>2</v>
      </c>
      <c r="G2" s="449" t="s">
        <v>3</v>
      </c>
      <c r="H2" s="501"/>
    </row>
    <row r="3" spans="1:10" ht="15" thickBot="1" x14ac:dyDescent="0.4">
      <c r="A3" s="450" t="s">
        <v>17</v>
      </c>
      <c r="B3" s="451" t="s">
        <v>37</v>
      </c>
      <c r="C3" s="452"/>
      <c r="D3" s="453">
        <f>(D10-D9)*D13</f>
        <v>-440264.51304000011</v>
      </c>
      <c r="E3" s="505">
        <f t="shared" ref="E3" si="0">(E10-E9)*E13</f>
        <v>0</v>
      </c>
      <c r="F3" s="453">
        <f t="shared" ref="F3:G3" si="1">(F10-F9)*F13</f>
        <v>-244271.82780000029</v>
      </c>
      <c r="G3" s="454">
        <f t="shared" si="1"/>
        <v>-381069.19423999998</v>
      </c>
    </row>
    <row r="4" spans="1:10" ht="17.25" customHeight="1" x14ac:dyDescent="0.35">
      <c r="A4" s="628" t="s">
        <v>156</v>
      </c>
      <c r="B4" s="455" t="s">
        <v>13</v>
      </c>
      <c r="C4" s="631" t="s">
        <v>6</v>
      </c>
      <c r="D4" s="456">
        <v>402</v>
      </c>
      <c r="E4" s="504">
        <v>117</v>
      </c>
      <c r="F4" s="456">
        <v>157</v>
      </c>
      <c r="G4" s="457">
        <v>278</v>
      </c>
    </row>
    <row r="5" spans="1:10" x14ac:dyDescent="0.35">
      <c r="A5" s="629"/>
      <c r="B5" s="458" t="s">
        <v>38</v>
      </c>
      <c r="C5" s="631"/>
      <c r="D5" s="459">
        <v>105772</v>
      </c>
      <c r="E5" s="35">
        <v>25095</v>
      </c>
      <c r="F5" s="459">
        <v>26244</v>
      </c>
      <c r="G5" s="460">
        <v>79673</v>
      </c>
    </row>
    <row r="6" spans="1:10" x14ac:dyDescent="0.35">
      <c r="A6" s="629"/>
      <c r="B6" s="458" t="s">
        <v>39</v>
      </c>
      <c r="C6" s="631"/>
      <c r="D6" s="459">
        <f>D5+D7-D8</f>
        <v>102305</v>
      </c>
      <c r="E6" s="35">
        <f t="shared" ref="E6" si="2">E5+E7-E8</f>
        <v>25095</v>
      </c>
      <c r="F6" s="459">
        <f t="shared" ref="F6:G6" si="3">F5+F7-F8</f>
        <v>24764</v>
      </c>
      <c r="G6" s="460">
        <f t="shared" si="3"/>
        <v>73395</v>
      </c>
      <c r="J6" s="461"/>
    </row>
    <row r="7" spans="1:10" ht="16.5" customHeight="1" x14ac:dyDescent="0.35">
      <c r="A7" s="629"/>
      <c r="B7" s="462" t="s">
        <v>40</v>
      </c>
      <c r="C7" s="631"/>
      <c r="D7" s="459">
        <v>13</v>
      </c>
      <c r="E7" s="35"/>
      <c r="F7" s="459">
        <v>3</v>
      </c>
      <c r="G7" s="460">
        <v>8</v>
      </c>
    </row>
    <row r="8" spans="1:10" ht="14.25" customHeight="1" x14ac:dyDescent="0.35">
      <c r="A8" s="629"/>
      <c r="B8" s="462" t="s">
        <v>41</v>
      </c>
      <c r="C8" s="632"/>
      <c r="D8" s="459">
        <v>3480</v>
      </c>
      <c r="E8" s="35"/>
      <c r="F8" s="459">
        <v>1483</v>
      </c>
      <c r="G8" s="460">
        <v>6286</v>
      </c>
      <c r="J8" s="461"/>
    </row>
    <row r="9" spans="1:10" ht="16.5" customHeight="1" x14ac:dyDescent="0.35">
      <c r="A9" s="629"/>
      <c r="B9" s="458" t="s">
        <v>42</v>
      </c>
      <c r="C9" s="633" t="s">
        <v>8</v>
      </c>
      <c r="D9" s="459">
        <v>1908000</v>
      </c>
      <c r="E9" s="35">
        <v>396253.22239965823</v>
      </c>
      <c r="F9" s="459">
        <v>363000</v>
      </c>
      <c r="G9" s="460">
        <v>903000</v>
      </c>
    </row>
    <row r="10" spans="1:10" ht="19.5" customHeight="1" x14ac:dyDescent="0.35">
      <c r="A10" s="629"/>
      <c r="B10" s="458" t="s">
        <v>43</v>
      </c>
      <c r="C10" s="634"/>
      <c r="D10" s="459">
        <f>D9+D11-D12</f>
        <v>1741233.139</v>
      </c>
      <c r="E10" s="35">
        <f t="shared" ref="E10" si="4">E9+E11-E12</f>
        <v>396253.22239965823</v>
      </c>
      <c r="F10" s="459">
        <f t="shared" ref="F10:G10" si="5">F9+F11-F12</f>
        <v>340630.78499999997</v>
      </c>
      <c r="G10" s="459">
        <f t="shared" si="5"/>
        <v>817939.91200000001</v>
      </c>
      <c r="H10" s="502"/>
      <c r="I10" s="461"/>
    </row>
    <row r="11" spans="1:10" ht="17.25" customHeight="1" x14ac:dyDescent="0.35">
      <c r="A11" s="629"/>
      <c r="B11" s="463" t="s">
        <v>44</v>
      </c>
      <c r="C11" s="634"/>
      <c r="D11" s="459">
        <v>260.13899999999995</v>
      </c>
      <c r="E11" s="35"/>
      <c r="F11" s="459">
        <v>55.784999999999997</v>
      </c>
      <c r="G11" s="460">
        <v>77.912000000000006</v>
      </c>
    </row>
    <row r="12" spans="1:10" ht="17.25" customHeight="1" x14ac:dyDescent="0.35">
      <c r="A12" s="630"/>
      <c r="B12" s="463" t="s">
        <v>45</v>
      </c>
      <c r="C12" s="635"/>
      <c r="D12" s="459">
        <v>167027</v>
      </c>
      <c r="E12" s="35"/>
      <c r="F12" s="459">
        <v>22425</v>
      </c>
      <c r="G12" s="460">
        <f>85060+78</f>
        <v>85138</v>
      </c>
      <c r="J12" s="461"/>
    </row>
    <row r="13" spans="1:10" ht="30" customHeight="1" thickBot="1" x14ac:dyDescent="0.4">
      <c r="A13" s="464" t="s">
        <v>157</v>
      </c>
      <c r="B13" s="465" t="s">
        <v>46</v>
      </c>
      <c r="C13" s="466" t="s">
        <v>9</v>
      </c>
      <c r="D13" s="467">
        <f>[6]RS_oktobris!F15</f>
        <v>2.64</v>
      </c>
      <c r="E13" s="41">
        <v>1.1235105093956044</v>
      </c>
      <c r="F13" s="467">
        <f>[6]RS_oktobris!G15</f>
        <v>10.92</v>
      </c>
      <c r="G13" s="467">
        <f>[6]RS_oktobris!H15</f>
        <v>4.4800000000000004</v>
      </c>
      <c r="J13" s="461"/>
    </row>
    <row r="14" spans="1:10" ht="36" customHeight="1" thickBot="1" x14ac:dyDescent="0.4">
      <c r="A14" s="468" t="s">
        <v>18</v>
      </c>
      <c r="B14" s="469" t="s">
        <v>47</v>
      </c>
      <c r="C14" s="470"/>
      <c r="D14" s="471">
        <f>D22</f>
        <v>13037.09</v>
      </c>
      <c r="E14" s="471"/>
      <c r="F14" s="471">
        <f t="shared" ref="F14:G14" si="6">F22</f>
        <v>5942.94</v>
      </c>
      <c r="G14" s="471">
        <f t="shared" si="6"/>
        <v>6173.05</v>
      </c>
    </row>
    <row r="15" spans="1:10" ht="28.5" x14ac:dyDescent="0.35">
      <c r="A15" s="636" t="s">
        <v>156</v>
      </c>
      <c r="B15" s="472" t="s">
        <v>48</v>
      </c>
      <c r="C15" s="639" t="s">
        <v>30</v>
      </c>
      <c r="D15" s="473"/>
      <c r="E15" s="473"/>
      <c r="F15" s="473"/>
      <c r="G15" s="474"/>
    </row>
    <row r="16" spans="1:10" x14ac:dyDescent="0.35">
      <c r="A16" s="637"/>
      <c r="B16" s="475" t="s">
        <v>0</v>
      </c>
      <c r="C16" s="639"/>
      <c r="D16" s="476">
        <f>[6]RS_oktobris!F21</f>
        <v>2454.81</v>
      </c>
      <c r="E16" s="476"/>
      <c r="F16" s="476">
        <f>[6]RS_oktobris!G21</f>
        <v>332.42</v>
      </c>
      <c r="G16" s="476">
        <f>[6]RS_oktobris!H21</f>
        <v>544.63</v>
      </c>
    </row>
    <row r="17" spans="1:9" x14ac:dyDescent="0.35">
      <c r="A17" s="637"/>
      <c r="B17" s="475" t="s">
        <v>14</v>
      </c>
      <c r="C17" s="639"/>
      <c r="D17" s="476">
        <f>[6]RS_oktobris!F22</f>
        <v>3969.97</v>
      </c>
      <c r="E17" s="476"/>
      <c r="F17" s="476">
        <f>[6]RS_oktobris!G22</f>
        <v>1668.89</v>
      </c>
      <c r="G17" s="476">
        <f>[6]RS_oktobris!H22</f>
        <v>1522.49</v>
      </c>
    </row>
    <row r="18" spans="1:9" ht="16.5" customHeight="1" x14ac:dyDescent="0.35">
      <c r="A18" s="637"/>
      <c r="B18" s="477" t="s">
        <v>20</v>
      </c>
      <c r="C18" s="639"/>
      <c r="D18" s="476">
        <f>[6]RS_oktobris!F23</f>
        <v>96</v>
      </c>
      <c r="E18" s="476"/>
      <c r="F18" s="476">
        <f>[6]RS_oktobris!G23</f>
        <v>92</v>
      </c>
      <c r="G18" s="476">
        <f>[6]RS_oktobris!H23</f>
        <v>44</v>
      </c>
    </row>
    <row r="19" spans="1:9" x14ac:dyDescent="0.35">
      <c r="A19" s="637"/>
      <c r="B19" s="475" t="s">
        <v>12</v>
      </c>
      <c r="C19" s="639"/>
      <c r="D19" s="476">
        <f>[6]RS_oktobris!F24</f>
        <v>0</v>
      </c>
      <c r="E19" s="476"/>
      <c r="F19" s="476">
        <f>[6]RS_oktobris!G24</f>
        <v>0</v>
      </c>
      <c r="G19" s="476">
        <f>[6]RS_oktobris!H24</f>
        <v>0</v>
      </c>
    </row>
    <row r="20" spans="1:9" ht="15.75" customHeight="1" thickBot="1" x14ac:dyDescent="0.4">
      <c r="A20" s="637"/>
      <c r="B20" s="478" t="s">
        <v>135</v>
      </c>
      <c r="C20" s="639"/>
      <c r="D20" s="476">
        <f>[6]RS_oktobris!F27</f>
        <v>3453.29</v>
      </c>
      <c r="E20" s="476"/>
      <c r="F20" s="476">
        <f>[6]RS_oktobris!G27</f>
        <v>2157.67</v>
      </c>
      <c r="G20" s="476">
        <f>[6]RS_oktobris!H27</f>
        <v>2147.4899999999998</v>
      </c>
      <c r="I20" s="479"/>
    </row>
    <row r="21" spans="1:9" ht="15" thickBot="1" x14ac:dyDescent="0.4">
      <c r="A21" s="637"/>
      <c r="B21" s="478" t="s">
        <v>151</v>
      </c>
      <c r="C21" s="640"/>
      <c r="D21" s="476">
        <f>[6]RS_oktobris!F26</f>
        <v>909.71</v>
      </c>
      <c r="E21" s="476"/>
      <c r="F21" s="476">
        <f>[6]RS_oktobris!G26</f>
        <v>40.159999999999997</v>
      </c>
      <c r="G21" s="476">
        <f>[6]RS_oktobris!H26</f>
        <v>234.14</v>
      </c>
    </row>
    <row r="22" spans="1:9" ht="33.75" customHeight="1" x14ac:dyDescent="0.35">
      <c r="A22" s="637"/>
      <c r="B22" s="480" t="s">
        <v>49</v>
      </c>
      <c r="C22" s="641" t="s">
        <v>50</v>
      </c>
      <c r="D22" s="476">
        <f>[6]RS_oktobris!F28</f>
        <v>13037.09</v>
      </c>
      <c r="E22" s="476"/>
      <c r="F22" s="476">
        <f>[6]RS_oktobris!G28</f>
        <v>5942.94</v>
      </c>
      <c r="G22" s="476">
        <f>[6]RS_oktobris!H28</f>
        <v>6173.05</v>
      </c>
    </row>
    <row r="23" spans="1:9" x14ac:dyDescent="0.35">
      <c r="A23" s="637"/>
      <c r="B23" s="475" t="s">
        <v>0</v>
      </c>
      <c r="C23" s="639"/>
      <c r="D23" s="476">
        <f>[6]RS_oktobris!F29</f>
        <v>2791.58</v>
      </c>
      <c r="E23" s="476"/>
      <c r="F23" s="476">
        <f>[6]RS_oktobris!G29</f>
        <v>450.1</v>
      </c>
      <c r="G23" s="476">
        <f>[6]RS_oktobris!H29</f>
        <v>727.65</v>
      </c>
    </row>
    <row r="24" spans="1:9" x14ac:dyDescent="0.35">
      <c r="A24" s="637"/>
      <c r="B24" s="475" t="s">
        <v>14</v>
      </c>
      <c r="C24" s="639"/>
      <c r="D24" s="476">
        <f>[6]RS_oktobris!F30</f>
        <v>2204.52</v>
      </c>
      <c r="E24" s="476"/>
      <c r="F24" s="476">
        <f>[6]RS_oktobris!G30</f>
        <v>441.9</v>
      </c>
      <c r="G24" s="476">
        <f>[6]RS_oktobris!H30</f>
        <v>407.15</v>
      </c>
    </row>
    <row r="25" spans="1:9" ht="18.75" customHeight="1" x14ac:dyDescent="0.35">
      <c r="A25" s="637"/>
      <c r="B25" s="477" t="s">
        <v>20</v>
      </c>
      <c r="C25" s="639"/>
      <c r="D25" s="476">
        <f>[6]RS_oktobris!F31</f>
        <v>267.14</v>
      </c>
      <c r="E25" s="476"/>
      <c r="F25" s="476">
        <f>[6]RS_oktobris!G31</f>
        <v>268</v>
      </c>
      <c r="G25" s="476">
        <f>[6]RS_oktobris!H31</f>
        <v>140.84</v>
      </c>
    </row>
    <row r="26" spans="1:9" ht="35.25" customHeight="1" x14ac:dyDescent="0.35">
      <c r="A26" s="637"/>
      <c r="B26" s="477" t="s">
        <v>25</v>
      </c>
      <c r="C26" s="639"/>
      <c r="D26" s="476">
        <f>[6]RS_oktobris!F32</f>
        <v>0</v>
      </c>
      <c r="E26" s="476"/>
      <c r="F26" s="476">
        <f>[6]RS_oktobris!G32</f>
        <v>0</v>
      </c>
      <c r="G26" s="476">
        <f>[6]RS_oktobris!H32</f>
        <v>0</v>
      </c>
    </row>
    <row r="27" spans="1:9" ht="33.75" customHeight="1" thickBot="1" x14ac:dyDescent="0.4">
      <c r="A27" s="637"/>
      <c r="B27" s="478" t="s">
        <v>135</v>
      </c>
      <c r="C27" s="639"/>
      <c r="D27" s="476">
        <f>[6]RS_oktobris!F35</f>
        <v>6862.7</v>
      </c>
      <c r="E27" s="476"/>
      <c r="F27" s="476">
        <f>[6]RS_oktobris!G35</f>
        <v>4579.3599999999997</v>
      </c>
      <c r="G27" s="476">
        <f>[6]RS_oktobris!H35</f>
        <v>4537.1000000000004</v>
      </c>
      <c r="I27" s="479"/>
    </row>
    <row r="28" spans="1:9" ht="15" thickBot="1" x14ac:dyDescent="0.4">
      <c r="A28" s="638"/>
      <c r="B28" s="478" t="s">
        <v>151</v>
      </c>
      <c r="C28" s="640"/>
      <c r="D28" s="476">
        <f>[6]RS_oktobris!F34</f>
        <v>911.15000000000009</v>
      </c>
      <c r="E28" s="476"/>
      <c r="F28" s="476">
        <f>[6]RS_oktobris!G34</f>
        <v>203.58</v>
      </c>
      <c r="G28" s="476">
        <f>[6]RS_oktobris!H34</f>
        <v>360.31</v>
      </c>
    </row>
    <row r="29" spans="1:9" x14ac:dyDescent="0.35">
      <c r="A29" s="481" t="s">
        <v>51</v>
      </c>
      <c r="B29" s="482" t="s">
        <v>52</v>
      </c>
      <c r="C29" s="483"/>
      <c r="D29" s="484">
        <f>((D32/D33)-(D30/D31))*D31</f>
        <v>213754.43606259709</v>
      </c>
      <c r="E29" s="484"/>
      <c r="F29" s="484">
        <f t="shared" ref="F29:G29" si="7">((F32/F33)-(F30/F31))*F31</f>
        <v>211115.03565510677</v>
      </c>
      <c r="G29" s="485">
        <f t="shared" si="7"/>
        <v>171209.41271481715</v>
      </c>
    </row>
    <row r="30" spans="1:9" ht="65.25" customHeight="1" x14ac:dyDescent="0.35">
      <c r="A30" s="642" t="s">
        <v>157</v>
      </c>
      <c r="B30" s="486" t="s">
        <v>54</v>
      </c>
      <c r="C30" s="487" t="s">
        <v>33</v>
      </c>
      <c r="D30" s="488">
        <f>[6]RS_oktobris!F4</f>
        <v>1359763.1091371842</v>
      </c>
      <c r="E30" s="488"/>
      <c r="F30" s="488">
        <f>[6]RS_oktobris!G4</f>
        <v>598423.12102250697</v>
      </c>
      <c r="G30" s="488">
        <f>[6]RS_oktobris!H4</f>
        <v>858590.04381587112</v>
      </c>
    </row>
    <row r="31" spans="1:9" ht="15.75" customHeight="1" x14ac:dyDescent="0.35">
      <c r="A31" s="643"/>
      <c r="B31" s="486" t="s">
        <v>55</v>
      </c>
      <c r="C31" s="487" t="s">
        <v>8</v>
      </c>
      <c r="D31" s="489">
        <f>D10</f>
        <v>1741233.139</v>
      </c>
      <c r="E31" s="489"/>
      <c r="F31" s="489">
        <f>F10</f>
        <v>340630.78499999997</v>
      </c>
      <c r="G31" s="490">
        <f>G10</f>
        <v>817939.91200000001</v>
      </c>
      <c r="H31" s="502"/>
    </row>
    <row r="32" spans="1:9" ht="56.5" x14ac:dyDescent="0.35">
      <c r="A32" s="642" t="s">
        <v>158</v>
      </c>
      <c r="B32" s="486" t="s">
        <v>57</v>
      </c>
      <c r="C32" s="487" t="s">
        <v>33</v>
      </c>
      <c r="D32" s="488">
        <f>[6]RS_oktobris!F6</f>
        <v>1837090.5143720754</v>
      </c>
      <c r="E32" s="488"/>
      <c r="F32" s="488">
        <f>[6]RS_oktobris!G6</f>
        <v>956810.39</v>
      </c>
      <c r="G32" s="488">
        <f>[6]RS_oktobris!H6</f>
        <v>1085069.21</v>
      </c>
    </row>
    <row r="33" spans="1:7" ht="15" thickBot="1" x14ac:dyDescent="0.4">
      <c r="A33" s="643"/>
      <c r="B33" s="491" t="s">
        <v>58</v>
      </c>
      <c r="C33" s="492" t="s">
        <v>8</v>
      </c>
      <c r="D33" s="493">
        <v>2032899.406</v>
      </c>
      <c r="E33" s="493"/>
      <c r="F33" s="493">
        <v>402598.78</v>
      </c>
      <c r="G33" s="494">
        <v>861839.07799999998</v>
      </c>
    </row>
    <row r="34" spans="1:7" x14ac:dyDescent="0.35">
      <c r="A34" s="495"/>
      <c r="B34" s="495"/>
      <c r="C34" s="495"/>
      <c r="D34" s="495"/>
      <c r="E34" s="495"/>
      <c r="F34" s="495"/>
      <c r="G34" s="495"/>
    </row>
    <row r="35" spans="1:7" x14ac:dyDescent="0.35">
      <c r="A35" s="495"/>
      <c r="B35" s="495"/>
      <c r="C35" s="495"/>
      <c r="D35" s="495"/>
      <c r="E35" s="495"/>
      <c r="F35" s="495"/>
      <c r="G35" s="495"/>
    </row>
    <row r="36" spans="1:7" ht="15" thickBot="1" x14ac:dyDescent="0.4">
      <c r="A36" s="495"/>
      <c r="B36" s="496" t="s">
        <v>59</v>
      </c>
      <c r="C36" s="497"/>
      <c r="D36" s="497"/>
      <c r="E36" s="497"/>
      <c r="F36" s="497"/>
      <c r="G36" s="497"/>
    </row>
    <row r="37" spans="1:7" ht="15" thickTop="1" x14ac:dyDescent="0.35">
      <c r="A37" s="495"/>
      <c r="B37" s="495"/>
      <c r="C37" s="495"/>
      <c r="D37" s="495"/>
      <c r="E37" s="495"/>
      <c r="F37" s="495"/>
      <c r="G37" s="495"/>
    </row>
    <row r="38" spans="1:7" x14ac:dyDescent="0.35">
      <c r="A38" s="495"/>
      <c r="B38" s="495"/>
      <c r="C38" s="495"/>
      <c r="D38" s="495"/>
      <c r="E38" s="495"/>
      <c r="F38" s="495"/>
      <c r="G38" s="495"/>
    </row>
    <row r="39" spans="1:7" x14ac:dyDescent="0.35">
      <c r="A39" s="495" t="s">
        <v>10</v>
      </c>
      <c r="B39" s="495"/>
      <c r="C39" s="495"/>
      <c r="D39" s="495"/>
      <c r="E39" s="495"/>
      <c r="F39" s="495"/>
      <c r="G39" s="495"/>
    </row>
    <row r="40" spans="1:7" ht="32.25" customHeight="1" x14ac:dyDescent="0.35">
      <c r="A40" s="626" t="s">
        <v>32</v>
      </c>
      <c r="B40" s="626"/>
      <c r="C40" s="626"/>
      <c r="D40" s="626"/>
      <c r="E40" s="626"/>
      <c r="F40" s="626"/>
      <c r="G40" s="626"/>
    </row>
    <row r="41" spans="1:7" x14ac:dyDescent="0.35">
      <c r="A41" s="498" t="s">
        <v>31</v>
      </c>
      <c r="B41" s="498"/>
      <c r="C41" s="498"/>
      <c r="D41" s="498"/>
      <c r="E41" s="498"/>
      <c r="F41" s="498"/>
      <c r="G41" s="498"/>
    </row>
    <row r="42" spans="1:7" ht="33.75" customHeight="1" x14ac:dyDescent="0.35">
      <c r="A42" s="644" t="s">
        <v>19</v>
      </c>
      <c r="B42" s="644"/>
      <c r="C42" s="644"/>
      <c r="D42" s="644"/>
      <c r="E42" s="644"/>
      <c r="F42" s="644"/>
      <c r="G42" s="644"/>
    </row>
    <row r="43" spans="1:7" ht="30.75" customHeight="1" x14ac:dyDescent="0.35">
      <c r="A43" s="626" t="s">
        <v>22</v>
      </c>
      <c r="B43" s="626"/>
      <c r="C43" s="626"/>
      <c r="D43" s="626"/>
      <c r="E43" s="626"/>
      <c r="F43" s="626"/>
      <c r="G43" s="626"/>
    </row>
    <row r="44" spans="1:7" ht="34.5" customHeight="1" x14ac:dyDescent="0.35">
      <c r="A44" s="626" t="s">
        <v>60</v>
      </c>
      <c r="B44" s="626"/>
      <c r="C44" s="626"/>
      <c r="D44" s="626"/>
      <c r="E44" s="626"/>
      <c r="F44" s="626"/>
      <c r="G44" s="626"/>
    </row>
    <row r="45" spans="1:7" x14ac:dyDescent="0.35">
      <c r="A45" s="498"/>
      <c r="B45" s="498"/>
      <c r="C45" s="498"/>
      <c r="D45" s="498"/>
      <c r="E45" s="498"/>
      <c r="F45" s="498"/>
      <c r="G45" s="498"/>
    </row>
    <row r="46" spans="1:7" x14ac:dyDescent="0.35">
      <c r="A46" s="499" t="s">
        <v>21</v>
      </c>
      <c r="B46" s="498"/>
      <c r="C46" s="498"/>
      <c r="D46" s="498"/>
      <c r="E46" s="498"/>
      <c r="F46" s="498"/>
      <c r="G46" s="498"/>
    </row>
    <row r="47" spans="1:7" ht="36" customHeight="1" x14ac:dyDescent="0.35">
      <c r="A47" s="626" t="s">
        <v>61</v>
      </c>
      <c r="B47" s="626"/>
      <c r="C47" s="626"/>
      <c r="D47" s="626"/>
      <c r="E47" s="626"/>
      <c r="F47" s="626"/>
      <c r="G47" s="626"/>
    </row>
    <row r="48" spans="1:7" ht="33" customHeight="1" x14ac:dyDescent="0.35">
      <c r="A48" s="626" t="s">
        <v>23</v>
      </c>
      <c r="B48" s="626"/>
      <c r="C48" s="626"/>
      <c r="D48" s="626"/>
      <c r="E48" s="626"/>
      <c r="F48" s="626"/>
      <c r="G48" s="626"/>
    </row>
    <row r="49" spans="1:7" ht="33" customHeight="1" x14ac:dyDescent="0.35">
      <c r="A49" s="626" t="s">
        <v>28</v>
      </c>
      <c r="B49" s="626"/>
      <c r="C49" s="626"/>
      <c r="D49" s="626"/>
      <c r="E49" s="626"/>
      <c r="F49" s="626"/>
      <c r="G49" s="626"/>
    </row>
    <row r="50" spans="1:7" ht="66" customHeight="1" x14ac:dyDescent="0.35">
      <c r="A50" s="626" t="s">
        <v>62</v>
      </c>
      <c r="B50" s="626"/>
      <c r="C50" s="626"/>
      <c r="D50" s="626"/>
      <c r="E50" s="626"/>
      <c r="F50" s="626"/>
      <c r="G50" s="626"/>
    </row>
    <row r="51" spans="1:7" ht="36" customHeight="1" x14ac:dyDescent="0.35">
      <c r="A51" s="626" t="s">
        <v>24</v>
      </c>
      <c r="B51" s="626"/>
      <c r="C51" s="626"/>
      <c r="D51" s="626"/>
      <c r="E51" s="626"/>
      <c r="F51" s="626"/>
      <c r="G51" s="626"/>
    </row>
    <row r="52" spans="1:7" ht="48.75" customHeight="1" x14ac:dyDescent="0.35">
      <c r="A52" s="645" t="s">
        <v>29</v>
      </c>
      <c r="B52" s="645"/>
      <c r="C52" s="645"/>
      <c r="D52" s="645"/>
      <c r="E52" s="645"/>
      <c r="F52" s="645"/>
      <c r="G52" s="645"/>
    </row>
    <row r="53" spans="1:7" ht="35.25" customHeight="1" x14ac:dyDescent="0.35">
      <c r="A53" s="626" t="s">
        <v>63</v>
      </c>
      <c r="B53" s="626"/>
      <c r="C53" s="626"/>
      <c r="D53" s="626"/>
      <c r="E53" s="626"/>
      <c r="F53" s="626"/>
      <c r="G53" s="626"/>
    </row>
    <row r="54" spans="1:7" ht="45.75" customHeight="1" x14ac:dyDescent="0.35">
      <c r="A54" s="626" t="s">
        <v>64</v>
      </c>
      <c r="B54" s="626"/>
      <c r="C54" s="626"/>
      <c r="D54" s="626"/>
      <c r="E54" s="626"/>
      <c r="F54" s="626"/>
      <c r="G54" s="626"/>
    </row>
  </sheetData>
  <mergeCells count="21">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15:C21"/>
    <mergeCell ref="C22:C28"/>
    <mergeCell ref="A30:A31"/>
    <mergeCell ref="A32:A33"/>
    <mergeCell ref="A40:G40"/>
    <mergeCell ref="A42:G42"/>
    <mergeCell ref="A43:G43"/>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64D65-A4DA-48EC-9138-37ABA84C8792}">
  <sheetPr>
    <tabColor theme="4" tint="0.39997558519241921"/>
  </sheetPr>
  <dimension ref="A1:J56"/>
  <sheetViews>
    <sheetView topLeftCell="A16" workbookViewId="0">
      <selection activeCell="J23" sqref="J23"/>
    </sheetView>
  </sheetViews>
  <sheetFormatPr defaultRowHeight="14.5" x14ac:dyDescent="0.35"/>
  <cols>
    <col min="1" max="1" width="11.453125" style="373" customWidth="1"/>
    <col min="2" max="2" width="51.36328125" style="373" customWidth="1"/>
    <col min="3" max="3" width="13" style="373" customWidth="1"/>
    <col min="4" max="5" width="14.08984375" style="373" customWidth="1"/>
    <col min="6" max="6" width="12.453125" style="373" customWidth="1"/>
    <col min="7" max="7" width="13.08984375" style="373" customWidth="1"/>
    <col min="8" max="16384" width="8.7265625" style="373"/>
  </cols>
  <sheetData>
    <row r="1" spans="1:10" ht="42" customHeight="1" x14ac:dyDescent="0.35">
      <c r="A1" s="607" t="s">
        <v>35</v>
      </c>
      <c r="B1" s="607"/>
      <c r="C1" s="607"/>
      <c r="D1" s="607"/>
      <c r="E1" s="607"/>
      <c r="F1" s="607"/>
      <c r="G1" s="607"/>
    </row>
    <row r="2" spans="1:10" ht="28.5" thickBot="1" x14ac:dyDescent="0.4">
      <c r="A2" s="374" t="s">
        <v>4</v>
      </c>
      <c r="B2" s="375"/>
      <c r="C2" s="376" t="s">
        <v>5</v>
      </c>
      <c r="D2" s="376" t="s">
        <v>1</v>
      </c>
      <c r="E2" s="20" t="s">
        <v>11</v>
      </c>
      <c r="F2" s="376" t="s">
        <v>2</v>
      </c>
      <c r="G2" s="376" t="s">
        <v>3</v>
      </c>
    </row>
    <row r="3" spans="1:10" ht="15" thickBot="1" x14ac:dyDescent="0.4">
      <c r="A3" s="378" t="s">
        <v>17</v>
      </c>
      <c r="B3" s="379" t="s">
        <v>37</v>
      </c>
      <c r="C3" s="380"/>
      <c r="D3" s="433">
        <f>(D10-D9)*D13</f>
        <v>-1110559.8528599998</v>
      </c>
      <c r="E3" s="505">
        <f t="shared" ref="E3" si="0">(E10-E9)*E13</f>
        <v>0</v>
      </c>
      <c r="F3" s="433">
        <f t="shared" ref="F3:G3" si="1">(F10-F9)*F13</f>
        <v>-917341.84489000007</v>
      </c>
      <c r="G3" s="434">
        <f t="shared" si="1"/>
        <v>-1020972.74106</v>
      </c>
    </row>
    <row r="4" spans="1:10" ht="17.25" customHeight="1" x14ac:dyDescent="0.35">
      <c r="A4" s="608" t="s">
        <v>133</v>
      </c>
      <c r="B4" s="383" t="s">
        <v>13</v>
      </c>
      <c r="C4" s="611" t="s">
        <v>6</v>
      </c>
      <c r="D4" s="384">
        <v>402</v>
      </c>
      <c r="E4" s="504">
        <v>117</v>
      </c>
      <c r="F4" s="384">
        <v>157</v>
      </c>
      <c r="G4" s="385">
        <v>278</v>
      </c>
    </row>
    <row r="5" spans="1:10" x14ac:dyDescent="0.35">
      <c r="A5" s="609"/>
      <c r="B5" s="386" t="s">
        <v>38</v>
      </c>
      <c r="C5" s="611"/>
      <c r="D5" s="387">
        <v>103347</v>
      </c>
      <c r="E5" s="35">
        <v>22535</v>
      </c>
      <c r="F5" s="387">
        <v>25602</v>
      </c>
      <c r="G5" s="388">
        <v>77928</v>
      </c>
    </row>
    <row r="6" spans="1:10" x14ac:dyDescent="0.35">
      <c r="A6" s="609"/>
      <c r="B6" s="386" t="s">
        <v>39</v>
      </c>
      <c r="C6" s="611"/>
      <c r="D6" s="387">
        <f>D5+D7-D8</f>
        <v>84549</v>
      </c>
      <c r="E6" s="35">
        <f t="shared" ref="E6" si="2">E5+E7-E8</f>
        <v>22535</v>
      </c>
      <c r="F6" s="387">
        <f t="shared" ref="F6:G6" si="3">F5+F7-F8</f>
        <v>20201</v>
      </c>
      <c r="G6" s="388">
        <f t="shared" si="3"/>
        <v>59912</v>
      </c>
      <c r="J6" s="389"/>
    </row>
    <row r="7" spans="1:10" ht="16.5" customHeight="1" x14ac:dyDescent="0.35">
      <c r="A7" s="609"/>
      <c r="B7" s="390" t="s">
        <v>40</v>
      </c>
      <c r="C7" s="611"/>
      <c r="D7" s="387">
        <v>60</v>
      </c>
      <c r="E7" s="35"/>
      <c r="F7" s="387">
        <v>1</v>
      </c>
      <c r="G7" s="388">
        <v>3</v>
      </c>
    </row>
    <row r="8" spans="1:10" ht="14.25" customHeight="1" x14ac:dyDescent="0.35">
      <c r="A8" s="609"/>
      <c r="B8" s="390" t="s">
        <v>41</v>
      </c>
      <c r="C8" s="612"/>
      <c r="D8" s="387">
        <v>18858</v>
      </c>
      <c r="E8" s="35"/>
      <c r="F8" s="387">
        <v>5402</v>
      </c>
      <c r="G8" s="388">
        <v>18019</v>
      </c>
      <c r="J8" s="389"/>
    </row>
    <row r="9" spans="1:10" ht="16.5" customHeight="1" x14ac:dyDescent="0.35">
      <c r="A9" s="609"/>
      <c r="B9" s="386" t="s">
        <v>42</v>
      </c>
      <c r="C9" s="613" t="s">
        <v>8</v>
      </c>
      <c r="D9" s="387">
        <v>1809000</v>
      </c>
      <c r="E9" s="35">
        <v>352520.78204565431</v>
      </c>
      <c r="F9" s="387">
        <v>350000</v>
      </c>
      <c r="G9" s="388">
        <v>869000</v>
      </c>
    </row>
    <row r="10" spans="1:10" ht="19.5" customHeight="1" x14ac:dyDescent="0.35">
      <c r="A10" s="609"/>
      <c r="B10" s="386" t="s">
        <v>43</v>
      </c>
      <c r="C10" s="614"/>
      <c r="D10" s="387">
        <f>D9+D11-D12</f>
        <v>1489873.6055000001</v>
      </c>
      <c r="E10" s="35">
        <f t="shared" ref="E10" si="4">E9+E11-E12</f>
        <v>352520.78204565431</v>
      </c>
      <c r="F10" s="387">
        <f t="shared" ref="F10:G10" si="5">F9+F11-F12</f>
        <v>275841.40299999999</v>
      </c>
      <c r="G10" s="388">
        <f t="shared" si="5"/>
        <v>670367.17099999997</v>
      </c>
      <c r="H10" s="389"/>
      <c r="I10" s="389"/>
      <c r="J10" s="389"/>
    </row>
    <row r="11" spans="1:10" ht="17.25" customHeight="1" x14ac:dyDescent="0.35">
      <c r="A11" s="609"/>
      <c r="B11" s="391" t="s">
        <v>44</v>
      </c>
      <c r="C11" s="614"/>
      <c r="D11" s="387">
        <v>1379.6054999999999</v>
      </c>
      <c r="E11" s="35"/>
      <c r="F11" s="387">
        <v>8.4030000000000005</v>
      </c>
      <c r="G11" s="388">
        <v>30.170999999999999</v>
      </c>
    </row>
    <row r="12" spans="1:10" ht="17.25" customHeight="1" x14ac:dyDescent="0.35">
      <c r="A12" s="610"/>
      <c r="B12" s="391" t="s">
        <v>45</v>
      </c>
      <c r="C12" s="615"/>
      <c r="D12" s="387">
        <v>320506</v>
      </c>
      <c r="E12" s="35"/>
      <c r="F12" s="387">
        <v>74167</v>
      </c>
      <c r="G12" s="388">
        <v>198663</v>
      </c>
    </row>
    <row r="13" spans="1:10" ht="30" customHeight="1" thickBot="1" x14ac:dyDescent="0.4">
      <c r="A13" s="392" t="s">
        <v>134</v>
      </c>
      <c r="B13" s="393" t="s">
        <v>46</v>
      </c>
      <c r="C13" s="394" t="s">
        <v>9</v>
      </c>
      <c r="D13" s="435">
        <f>[7]RS_novembris!F15</f>
        <v>3.48</v>
      </c>
      <c r="E13" s="41">
        <v>1.1235105093956044</v>
      </c>
      <c r="F13" s="435">
        <f>[7]RS_novembris!G15</f>
        <v>12.37</v>
      </c>
      <c r="G13" s="435">
        <f>[7]RS_novembris!H15</f>
        <v>5.14</v>
      </c>
    </row>
    <row r="14" spans="1:10" ht="36" customHeight="1" thickBot="1" x14ac:dyDescent="0.4">
      <c r="A14" s="396" t="s">
        <v>18</v>
      </c>
      <c r="B14" s="397" t="s">
        <v>47</v>
      </c>
      <c r="C14" s="398"/>
      <c r="D14" s="436">
        <f>D23</f>
        <v>5341.09</v>
      </c>
      <c r="E14" s="436">
        <f>E22*E30</f>
        <v>433.88429752066116</v>
      </c>
      <c r="F14" s="436">
        <f t="shared" ref="F14:G14" si="6">F23</f>
        <v>2974.52</v>
      </c>
      <c r="G14" s="436">
        <f t="shared" si="6"/>
        <v>3340.15</v>
      </c>
    </row>
    <row r="15" spans="1:10" ht="28.5" x14ac:dyDescent="0.35">
      <c r="A15" s="616" t="s">
        <v>133</v>
      </c>
      <c r="B15" s="400" t="s">
        <v>48</v>
      </c>
      <c r="C15" s="619" t="s">
        <v>30</v>
      </c>
      <c r="D15" s="437"/>
      <c r="E15" s="437"/>
      <c r="F15" s="437"/>
      <c r="G15" s="438"/>
    </row>
    <row r="16" spans="1:10" x14ac:dyDescent="0.35">
      <c r="A16" s="617"/>
      <c r="B16" s="403" t="s">
        <v>0</v>
      </c>
      <c r="C16" s="619"/>
      <c r="D16" s="439">
        <f>[7]RS_novembris!F21</f>
        <v>1217.95</v>
      </c>
      <c r="E16" s="439"/>
      <c r="F16" s="439">
        <f>[7]RS_novembris!G21</f>
        <v>332.56</v>
      </c>
      <c r="G16" s="439">
        <f>[7]RS_novembris!H21</f>
        <v>473.49</v>
      </c>
    </row>
    <row r="17" spans="1:10" x14ac:dyDescent="0.35">
      <c r="A17" s="617"/>
      <c r="B17" s="403" t="s">
        <v>14</v>
      </c>
      <c r="C17" s="619"/>
      <c r="D17" s="439">
        <f>[7]RS_novembris!F22</f>
        <v>385.9</v>
      </c>
      <c r="E17" s="439"/>
      <c r="F17" s="439">
        <f>[7]RS_novembris!G22</f>
        <v>395.7</v>
      </c>
      <c r="G17" s="439">
        <f>[7]RS_novembris!H22</f>
        <v>865.4</v>
      </c>
    </row>
    <row r="18" spans="1:10" ht="16.5" customHeight="1" x14ac:dyDescent="0.35">
      <c r="A18" s="617"/>
      <c r="B18" s="405" t="s">
        <v>20</v>
      </c>
      <c r="C18" s="619"/>
      <c r="D18" s="439">
        <f>[7]RS_novembris!F23</f>
        <v>11</v>
      </c>
      <c r="E18" s="439"/>
      <c r="F18" s="439">
        <f>[7]RS_novembris!G23</f>
        <v>6</v>
      </c>
      <c r="G18" s="439">
        <f>[7]RS_novembris!H23</f>
        <v>22</v>
      </c>
    </row>
    <row r="19" spans="1:10" x14ac:dyDescent="0.35">
      <c r="A19" s="617"/>
      <c r="B19" s="403" t="s">
        <v>12</v>
      </c>
      <c r="C19" s="619"/>
      <c r="D19" s="439">
        <f>[7]RS_novembris!F24</f>
        <v>0</v>
      </c>
      <c r="E19" s="439"/>
      <c r="F19" s="439">
        <f>[7]RS_novembris!G24</f>
        <v>0</v>
      </c>
      <c r="G19" s="439">
        <f>[7]RS_novembris!H24</f>
        <v>0</v>
      </c>
    </row>
    <row r="20" spans="1:10" ht="15.75" customHeight="1" x14ac:dyDescent="0.35">
      <c r="A20" s="617"/>
      <c r="B20" s="405" t="s">
        <v>26</v>
      </c>
      <c r="C20" s="619"/>
      <c r="D20" s="439">
        <f>[7]RS_novembris!F25</f>
        <v>0</v>
      </c>
      <c r="E20" s="439"/>
      <c r="F20" s="439">
        <f>[7]RS_novembris!G25</f>
        <v>0</v>
      </c>
      <c r="G20" s="439">
        <f>[7]RS_novembris!H25</f>
        <v>0</v>
      </c>
    </row>
    <row r="21" spans="1:10" ht="15.75" customHeight="1" x14ac:dyDescent="0.35">
      <c r="A21" s="617"/>
      <c r="B21" s="440" t="s">
        <v>135</v>
      </c>
      <c r="C21" s="619"/>
      <c r="D21" s="439">
        <f>[7]RS_novembris!F27</f>
        <v>647.25</v>
      </c>
      <c r="E21" s="439"/>
      <c r="F21" s="439">
        <f>[7]RS_novembris!G27</f>
        <v>518.01</v>
      </c>
      <c r="G21" s="439">
        <f>[7]RS_novembris!H27</f>
        <v>468.71</v>
      </c>
    </row>
    <row r="22" spans="1:10" ht="15" thickBot="1" x14ac:dyDescent="0.4">
      <c r="A22" s="617"/>
      <c r="B22" s="406" t="s">
        <v>15</v>
      </c>
      <c r="C22" s="620"/>
      <c r="D22" s="439">
        <f>[7]RS_novembris!F26</f>
        <v>25.95</v>
      </c>
      <c r="E22" s="439">
        <v>21</v>
      </c>
      <c r="F22" s="439">
        <f>[7]RS_novembris!G26</f>
        <v>89.289999999999992</v>
      </c>
      <c r="G22" s="439">
        <f>[7]RS_novembris!H26</f>
        <v>403.76</v>
      </c>
    </row>
    <row r="23" spans="1:10" ht="33.75" customHeight="1" x14ac:dyDescent="0.35">
      <c r="A23" s="617"/>
      <c r="B23" s="407" t="s">
        <v>49</v>
      </c>
      <c r="C23" s="621" t="s">
        <v>50</v>
      </c>
      <c r="D23" s="441">
        <f>SUM(D24:D30)</f>
        <v>5341.09</v>
      </c>
      <c r="E23" s="441"/>
      <c r="F23" s="441">
        <f t="shared" ref="F23:G23" si="7">SUM(F24:F30)</f>
        <v>2974.52</v>
      </c>
      <c r="G23" s="441">
        <f t="shared" si="7"/>
        <v>3340.15</v>
      </c>
    </row>
    <row r="24" spans="1:10" x14ac:dyDescent="0.35">
      <c r="A24" s="617"/>
      <c r="B24" s="403" t="s">
        <v>0</v>
      </c>
      <c r="C24" s="619"/>
      <c r="D24" s="439">
        <f>[7]RS_novembris!F29</f>
        <v>1341.22</v>
      </c>
      <c r="E24" s="439"/>
      <c r="F24" s="439">
        <f>[7]RS_novembris!G29</f>
        <v>381.25</v>
      </c>
      <c r="G24" s="439">
        <f>[7]RS_novembris!H29</f>
        <v>494.15</v>
      </c>
    </row>
    <row r="25" spans="1:10" x14ac:dyDescent="0.35">
      <c r="A25" s="617"/>
      <c r="B25" s="403" t="s">
        <v>14</v>
      </c>
      <c r="C25" s="619"/>
      <c r="D25" s="439">
        <f>[7]RS_novembris!F30</f>
        <v>120.61</v>
      </c>
      <c r="E25" s="439"/>
      <c r="F25" s="439">
        <f>[7]RS_novembris!G30</f>
        <v>194.17</v>
      </c>
      <c r="G25" s="439">
        <f>[7]RS_novembris!H30</f>
        <v>243.45</v>
      </c>
    </row>
    <row r="26" spans="1:10" ht="18.75" customHeight="1" x14ac:dyDescent="0.35">
      <c r="A26" s="617"/>
      <c r="B26" s="405" t="s">
        <v>20</v>
      </c>
      <c r="C26" s="619"/>
      <c r="D26" s="439">
        <f>[7]RS_novembris!F31</f>
        <v>39.82</v>
      </c>
      <c r="E26" s="439"/>
      <c r="F26" s="439">
        <f>[7]RS_novembris!G31</f>
        <v>41.52</v>
      </c>
      <c r="G26" s="439">
        <f>[7]RS_novembris!H31</f>
        <v>73.16</v>
      </c>
    </row>
    <row r="27" spans="1:10" ht="35.25" customHeight="1" x14ac:dyDescent="0.35">
      <c r="A27" s="617"/>
      <c r="B27" s="405" t="s">
        <v>25</v>
      </c>
      <c r="C27" s="619"/>
      <c r="D27" s="439">
        <f>[7]RS_novembris!F32</f>
        <v>0</v>
      </c>
      <c r="E27" s="439"/>
      <c r="F27" s="439">
        <f>[7]RS_novembris!G32</f>
        <v>0</v>
      </c>
      <c r="G27" s="439">
        <f>[7]RS_novembris!H32</f>
        <v>0</v>
      </c>
    </row>
    <row r="28" spans="1:10" ht="33.75" customHeight="1" x14ac:dyDescent="0.35">
      <c r="A28" s="617"/>
      <c r="B28" s="405" t="s">
        <v>27</v>
      </c>
      <c r="C28" s="619"/>
      <c r="D28" s="439">
        <f>[7]RS_novembris!F33</f>
        <v>0</v>
      </c>
      <c r="E28" s="439"/>
      <c r="F28" s="439">
        <f>[7]RS_novembris!G33</f>
        <v>0</v>
      </c>
      <c r="G28" s="439">
        <f>[7]RS_novembris!H33</f>
        <v>0</v>
      </c>
    </row>
    <row r="29" spans="1:10" ht="22.25" customHeight="1" x14ac:dyDescent="0.35">
      <c r="A29" s="617"/>
      <c r="B29" s="440" t="s">
        <v>135</v>
      </c>
      <c r="C29" s="619"/>
      <c r="D29" s="439">
        <f>[7]RS_novembris!F35</f>
        <v>3626.71</v>
      </c>
      <c r="E29" s="439"/>
      <c r="F29" s="439">
        <f>[7]RS_novembris!G35</f>
        <v>2169.52</v>
      </c>
      <c r="G29" s="439">
        <f>[7]RS_novembris!H35</f>
        <v>2107.2600000000002</v>
      </c>
    </row>
    <row r="30" spans="1:10" ht="15" thickBot="1" x14ac:dyDescent="0.4">
      <c r="A30" s="618"/>
      <c r="B30" s="406" t="s">
        <v>15</v>
      </c>
      <c r="C30" s="620"/>
      <c r="D30" s="439">
        <f>[7]RS_novembris!F34</f>
        <v>212.73000000000002</v>
      </c>
      <c r="E30" s="439">
        <f>25/1.21</f>
        <v>20.66115702479339</v>
      </c>
      <c r="F30" s="439">
        <f>[7]RS_novembris!G34</f>
        <v>188.06</v>
      </c>
      <c r="G30" s="439">
        <f>[7]RS_novembris!H34</f>
        <v>422.13</v>
      </c>
    </row>
    <row r="31" spans="1:10" x14ac:dyDescent="0.35">
      <c r="A31" s="408" t="s">
        <v>51</v>
      </c>
      <c r="B31" s="409" t="s">
        <v>52</v>
      </c>
      <c r="C31" s="410"/>
      <c r="D31" s="442">
        <f>((D34/D35)-(D32/D33))*D33</f>
        <v>217768.10067248077</v>
      </c>
      <c r="E31" s="442"/>
      <c r="F31" s="442">
        <f t="shared" ref="F31:G31" si="8">((F34/F35)-(F32/F33))*F33</f>
        <v>181481.55700473874</v>
      </c>
      <c r="G31" s="443">
        <f t="shared" si="8"/>
        <v>145223.64193090482</v>
      </c>
    </row>
    <row r="32" spans="1:10" ht="65.25" customHeight="1" x14ac:dyDescent="0.35">
      <c r="A32" s="622" t="s">
        <v>133</v>
      </c>
      <c r="B32" s="413" t="s">
        <v>54</v>
      </c>
      <c r="C32" s="414" t="s">
        <v>33</v>
      </c>
      <c r="D32" s="444">
        <f>[7]RS_novembris!F4</f>
        <v>1105336.8403009172</v>
      </c>
      <c r="E32" s="444"/>
      <c r="F32" s="444">
        <f>[7]RS_novembris!G4</f>
        <v>473939.74069552496</v>
      </c>
      <c r="G32" s="444">
        <f>[7]RS_novembris!H4</f>
        <v>699110.30893777253</v>
      </c>
      <c r="H32" s="389"/>
      <c r="I32" s="389"/>
      <c r="J32" s="389"/>
    </row>
    <row r="33" spans="1:10" ht="15.75" customHeight="1" x14ac:dyDescent="0.35">
      <c r="A33" s="623"/>
      <c r="B33" s="413" t="s">
        <v>55</v>
      </c>
      <c r="C33" s="414" t="s">
        <v>8</v>
      </c>
      <c r="D33" s="415">
        <f>D10</f>
        <v>1489873.6055000001</v>
      </c>
      <c r="E33" s="415"/>
      <c r="F33" s="415">
        <f>F10</f>
        <v>275841.40299999999</v>
      </c>
      <c r="G33" s="416">
        <f>G10</f>
        <v>670367.17099999997</v>
      </c>
      <c r="H33" s="389"/>
      <c r="I33" s="389"/>
      <c r="J33" s="389"/>
    </row>
    <row r="34" spans="1:10" ht="56.5" x14ac:dyDescent="0.35">
      <c r="A34" s="622" t="s">
        <v>136</v>
      </c>
      <c r="B34" s="413" t="s">
        <v>57</v>
      </c>
      <c r="C34" s="414" t="s">
        <v>33</v>
      </c>
      <c r="D34" s="444">
        <f>[7]RS_novembris!F6</f>
        <v>1699395.56</v>
      </c>
      <c r="E34" s="444"/>
      <c r="F34" s="444">
        <f>[7]RS_novembris!G6</f>
        <v>901453.58</v>
      </c>
      <c r="G34" s="444">
        <f>[7]RS_novembris!H6</f>
        <v>1014217.15</v>
      </c>
      <c r="H34" s="389"/>
      <c r="I34" s="389"/>
      <c r="J34" s="389"/>
    </row>
    <row r="35" spans="1:10" ht="15" thickBot="1" x14ac:dyDescent="0.4">
      <c r="A35" s="623"/>
      <c r="B35" s="417" t="s">
        <v>58</v>
      </c>
      <c r="C35" s="418" t="s">
        <v>8</v>
      </c>
      <c r="D35" s="419">
        <v>1913593.179</v>
      </c>
      <c r="E35" s="419"/>
      <c r="F35" s="419">
        <v>379386.848</v>
      </c>
      <c r="G35" s="420">
        <v>805247.59299999999</v>
      </c>
      <c r="H35" s="389"/>
      <c r="I35" s="389"/>
      <c r="J35" s="389"/>
    </row>
    <row r="36" spans="1:10" x14ac:dyDescent="0.35">
      <c r="A36" s="421"/>
      <c r="B36" s="421"/>
      <c r="C36" s="421"/>
      <c r="D36" s="421"/>
      <c r="E36" s="421"/>
      <c r="F36" s="421"/>
      <c r="G36" s="421"/>
    </row>
    <row r="37" spans="1:10" x14ac:dyDescent="0.35">
      <c r="A37" s="421"/>
      <c r="B37" s="421"/>
      <c r="C37" s="421"/>
      <c r="D37" s="421"/>
      <c r="E37" s="421"/>
      <c r="F37" s="421"/>
      <c r="G37" s="421"/>
    </row>
    <row r="38" spans="1:10" ht="15" thickBot="1" x14ac:dyDescent="0.4">
      <c r="A38" s="421"/>
      <c r="B38" s="423" t="s">
        <v>59</v>
      </c>
      <c r="C38" s="424"/>
      <c r="D38" s="424"/>
      <c r="E38" s="424"/>
      <c r="F38" s="424"/>
      <c r="G38" s="424"/>
    </row>
    <row r="39" spans="1:10" ht="15" thickTop="1" x14ac:dyDescent="0.35">
      <c r="A39" s="421"/>
      <c r="B39" s="421"/>
      <c r="C39" s="421"/>
      <c r="D39" s="421"/>
      <c r="E39" s="421"/>
      <c r="F39" s="421"/>
      <c r="G39" s="421"/>
    </row>
    <row r="40" spans="1:10" x14ac:dyDescent="0.35">
      <c r="A40" s="421"/>
      <c r="B40" s="421"/>
      <c r="C40" s="421"/>
      <c r="D40" s="421"/>
      <c r="E40" s="421"/>
      <c r="F40" s="421"/>
      <c r="G40" s="421"/>
    </row>
    <row r="41" spans="1:10" x14ac:dyDescent="0.35">
      <c r="A41" s="421" t="s">
        <v>10</v>
      </c>
      <c r="B41" s="421"/>
      <c r="C41" s="421"/>
      <c r="D41" s="421"/>
      <c r="E41" s="421"/>
      <c r="F41" s="421"/>
      <c r="G41" s="421"/>
    </row>
    <row r="42" spans="1:10" ht="32.25" customHeight="1" x14ac:dyDescent="0.35">
      <c r="A42" s="606" t="s">
        <v>32</v>
      </c>
      <c r="B42" s="606"/>
      <c r="C42" s="606"/>
      <c r="D42" s="606"/>
      <c r="E42" s="606"/>
      <c r="F42" s="606"/>
      <c r="G42" s="606"/>
    </row>
    <row r="43" spans="1:10" x14ac:dyDescent="0.35">
      <c r="A43" s="426" t="s">
        <v>31</v>
      </c>
      <c r="B43" s="426"/>
      <c r="C43" s="426"/>
      <c r="D43" s="426"/>
      <c r="E43" s="426"/>
      <c r="F43" s="426"/>
      <c r="G43" s="426"/>
    </row>
    <row r="44" spans="1:10" ht="33.75" customHeight="1" x14ac:dyDescent="0.35">
      <c r="A44" s="624" t="s">
        <v>19</v>
      </c>
      <c r="B44" s="624"/>
      <c r="C44" s="624"/>
      <c r="D44" s="624"/>
      <c r="E44" s="624"/>
      <c r="F44" s="624"/>
      <c r="G44" s="624"/>
    </row>
    <row r="45" spans="1:10" ht="30.75" customHeight="1" x14ac:dyDescent="0.35">
      <c r="A45" s="606" t="s">
        <v>22</v>
      </c>
      <c r="B45" s="606"/>
      <c r="C45" s="606"/>
      <c r="D45" s="606"/>
      <c r="E45" s="606"/>
      <c r="F45" s="606"/>
      <c r="G45" s="606"/>
    </row>
    <row r="46" spans="1:10" ht="34.5" customHeight="1" x14ac:dyDescent="0.35">
      <c r="A46" s="606" t="s">
        <v>60</v>
      </c>
      <c r="B46" s="606"/>
      <c r="C46" s="606"/>
      <c r="D46" s="606"/>
      <c r="E46" s="606"/>
      <c r="F46" s="606"/>
      <c r="G46" s="606"/>
    </row>
    <row r="47" spans="1:10" x14ac:dyDescent="0.35">
      <c r="A47" s="426"/>
      <c r="B47" s="426"/>
      <c r="C47" s="426"/>
      <c r="D47" s="426"/>
      <c r="E47" s="426"/>
      <c r="F47" s="426"/>
      <c r="G47" s="426"/>
    </row>
    <row r="48" spans="1:10" x14ac:dyDescent="0.35">
      <c r="A48" s="428" t="s">
        <v>21</v>
      </c>
      <c r="B48" s="426"/>
      <c r="C48" s="426"/>
      <c r="D48" s="426"/>
      <c r="E48" s="426"/>
      <c r="F48" s="426"/>
      <c r="G48" s="426"/>
    </row>
    <row r="49" spans="1:7" ht="36" customHeight="1" x14ac:dyDescent="0.35">
      <c r="A49" s="606" t="s">
        <v>61</v>
      </c>
      <c r="B49" s="606"/>
      <c r="C49" s="606"/>
      <c r="D49" s="606"/>
      <c r="E49" s="606"/>
      <c r="F49" s="606"/>
      <c r="G49" s="606"/>
    </row>
    <row r="50" spans="1:7" ht="33" customHeight="1" x14ac:dyDescent="0.35">
      <c r="A50" s="606" t="s">
        <v>23</v>
      </c>
      <c r="B50" s="606"/>
      <c r="C50" s="606"/>
      <c r="D50" s="606"/>
      <c r="E50" s="606"/>
      <c r="F50" s="606"/>
      <c r="G50" s="606"/>
    </row>
    <row r="51" spans="1:7" ht="33" customHeight="1" x14ac:dyDescent="0.35">
      <c r="A51" s="606" t="s">
        <v>28</v>
      </c>
      <c r="B51" s="606"/>
      <c r="C51" s="606"/>
      <c r="D51" s="606"/>
      <c r="E51" s="606"/>
      <c r="F51" s="606"/>
      <c r="G51" s="606"/>
    </row>
    <row r="52" spans="1:7" ht="66" customHeight="1" x14ac:dyDescent="0.35">
      <c r="A52" s="606" t="s">
        <v>62</v>
      </c>
      <c r="B52" s="606"/>
      <c r="C52" s="606"/>
      <c r="D52" s="606"/>
      <c r="E52" s="606"/>
      <c r="F52" s="606"/>
      <c r="G52" s="606"/>
    </row>
    <row r="53" spans="1:7" ht="36" customHeight="1" x14ac:dyDescent="0.35">
      <c r="A53" s="606" t="s">
        <v>24</v>
      </c>
      <c r="B53" s="606"/>
      <c r="C53" s="606"/>
      <c r="D53" s="606"/>
      <c r="E53" s="606"/>
      <c r="F53" s="606"/>
      <c r="G53" s="606"/>
    </row>
    <row r="54" spans="1:7" ht="48.75" customHeight="1" x14ac:dyDescent="0.35">
      <c r="A54" s="625" t="s">
        <v>29</v>
      </c>
      <c r="B54" s="625"/>
      <c r="C54" s="625"/>
      <c r="D54" s="625"/>
      <c r="E54" s="625"/>
      <c r="F54" s="625"/>
      <c r="G54" s="625"/>
    </row>
    <row r="55" spans="1:7" ht="35.25" customHeight="1" x14ac:dyDescent="0.35">
      <c r="A55" s="606" t="s">
        <v>63</v>
      </c>
      <c r="B55" s="606"/>
      <c r="C55" s="606"/>
      <c r="D55" s="606"/>
      <c r="E55" s="606"/>
      <c r="F55" s="606"/>
      <c r="G55" s="606"/>
    </row>
    <row r="56" spans="1:7" ht="45.75" customHeight="1" x14ac:dyDescent="0.35">
      <c r="A56" s="606" t="s">
        <v>64</v>
      </c>
      <c r="B56" s="606"/>
      <c r="C56" s="606"/>
      <c r="D56" s="606"/>
      <c r="E56" s="606"/>
      <c r="F56" s="606"/>
      <c r="G56" s="606"/>
    </row>
  </sheetData>
  <mergeCells count="21">
    <mergeCell ref="A55:G55"/>
    <mergeCell ref="A56:G56"/>
    <mergeCell ref="A49:G49"/>
    <mergeCell ref="A50:G50"/>
    <mergeCell ref="A51:G51"/>
    <mergeCell ref="A52:G52"/>
    <mergeCell ref="A53:G53"/>
    <mergeCell ref="A54:G54"/>
    <mergeCell ref="A46:G46"/>
    <mergeCell ref="A1:G1"/>
    <mergeCell ref="A4:A12"/>
    <mergeCell ref="C4:C8"/>
    <mergeCell ref="C9:C12"/>
    <mergeCell ref="A15:A30"/>
    <mergeCell ref="C15:C22"/>
    <mergeCell ref="C23:C30"/>
    <mergeCell ref="A32:A33"/>
    <mergeCell ref="A34:A35"/>
    <mergeCell ref="A42:G42"/>
    <mergeCell ref="A44:G44"/>
    <mergeCell ref="A45:G45"/>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s" ma:contentTypeID="0x01010041B69DF7FDA4554B8FE899176755ECF8" ma:contentTypeVersion="12" ma:contentTypeDescription="Izveidot jaunu dokumentu." ma:contentTypeScope="" ma:versionID="9ff908ce5662e9b904a215563b335cb0">
  <xsd:schema xmlns:xsd="http://www.w3.org/2001/XMLSchema" xmlns:xs="http://www.w3.org/2001/XMLSchema" xmlns:p="http://schemas.microsoft.com/office/2006/metadata/properties" xmlns:ns3="428767e5-4164-4b7d-9bc5-fdd8004e420e" xmlns:ns4="f9e62e9b-cb84-405f-b050-1532ce9f707e" targetNamespace="http://schemas.microsoft.com/office/2006/metadata/properties" ma:root="true" ma:fieldsID="77a7bfdb3ee0ee849d267733bf3b52a1" ns3:_="" ns4:_="">
    <xsd:import namespace="428767e5-4164-4b7d-9bc5-fdd8004e420e"/>
    <xsd:import namespace="f9e62e9b-cb84-405f-b050-1532ce9f707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8767e5-4164-4b7d-9bc5-fdd8004e42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9e62e9b-cb84-405f-b050-1532ce9f707e" elementFormDefault="qualified">
    <xsd:import namespace="http://schemas.microsoft.com/office/2006/documentManagement/types"/>
    <xsd:import namespace="http://schemas.microsoft.com/office/infopath/2007/PartnerControls"/>
    <xsd:element name="SharedWithUsers" ma:index="17"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Koplietots ar: detalizēti" ma:internalName="SharedWithDetails" ma:readOnly="true">
      <xsd:simpleType>
        <xsd:restriction base="dms:Note">
          <xsd:maxLength value="255"/>
        </xsd:restriction>
      </xsd:simpleType>
    </xsd:element>
    <xsd:element name="SharingHintHash" ma:index="19" nillable="true" ma:displayName="Koplietošanas norādes jaucējkods"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9B085A2-E50E-42C0-A370-9D42EF84A3B5}">
  <ds:schemaRefs>
    <ds:schemaRef ds:uri="http://www.w3.org/XML/1998/namespace"/>
    <ds:schemaRef ds:uri="http://purl.org/dc/dcmitype/"/>
    <ds:schemaRef ds:uri="http://schemas.microsoft.com/office/2006/documentManagement/types"/>
    <ds:schemaRef ds:uri="http://schemas.microsoft.com/office/2006/metadata/properties"/>
    <ds:schemaRef ds:uri="f9e62e9b-cb84-405f-b050-1532ce9f707e"/>
    <ds:schemaRef ds:uri="http://schemas.openxmlformats.org/package/2006/metadata/core-properties"/>
    <ds:schemaRef ds:uri="http://purl.org/dc/terms/"/>
    <ds:schemaRef ds:uri="428767e5-4164-4b7d-9bc5-fdd8004e420e"/>
    <ds:schemaRef ds:uri="http://schemas.microsoft.com/office/infopath/2007/PartnerControls"/>
    <ds:schemaRef ds:uri="http://purl.org/dc/elements/1.1/"/>
  </ds:schemaRefs>
</ds:datastoreItem>
</file>

<file path=customXml/itemProps2.xml><?xml version="1.0" encoding="utf-8"?>
<ds:datastoreItem xmlns:ds="http://schemas.openxmlformats.org/officeDocument/2006/customXml" ds:itemID="{EACA25C0-85DB-4867-98C6-E40B112433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28767e5-4164-4b7d-9bc5-fdd8004e420e"/>
    <ds:schemaRef ds:uri="f9e62e9b-cb84-405f-b050-1532ce9f70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FE968A9-47B5-43FE-A6E9-429D609E89F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marts ATD</vt:lpstr>
      <vt:lpstr>aprīlis_protokol</vt:lpstr>
      <vt:lpstr>maijs_korigets</vt:lpstr>
      <vt:lpstr>jūnijs</vt:lpstr>
      <vt:lpstr>jūlijs</vt:lpstr>
      <vt:lpstr>augusts</vt:lpstr>
      <vt:lpstr>septembris</vt:lpstr>
      <vt:lpstr>oktobris</vt:lpstr>
      <vt:lpstr>novembris</vt:lpstr>
      <vt:lpstr>decembris</vt:lpstr>
      <vt:lpstr>Pivot_atskaite</vt:lpstr>
      <vt:lpstr>PIVOT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Kristīne Grīviņa</dc:creator>
  <cp:lastModifiedBy>Ilze Pence</cp:lastModifiedBy>
  <cp:lastPrinted>2021-08-20T07:05:55Z</cp:lastPrinted>
  <dcterms:created xsi:type="dcterms:W3CDTF">2021-03-26T09:43:50Z</dcterms:created>
  <dcterms:modified xsi:type="dcterms:W3CDTF">2022-03-16T14:23:36Z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0x01010041B69DF7FDA4554B8FE899176755ECF8</vt:lpwstr>
  </property>
</Properties>
</file>