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hidePivotFieldList="1"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
    </mc:Choice>
  </mc:AlternateContent>
  <xr:revisionPtr revIDLastSave="0" documentId="13_ncr:1_{A7E2AF4E-1076-44B6-9B3C-51EDAC0A77EF}" xr6:coauthVersionLast="47" xr6:coauthVersionMax="47" xr10:uidLastSave="{00000000-0000-0000-0000-000000000000}"/>
  <bookViews>
    <workbookView xWindow="28680" yWindow="-120" windowWidth="29040" windowHeight="15840" firstSheet="7" activeTab="12" xr2:uid="{00000000-000D-0000-FFFF-FFFF00000000}"/>
  </bookViews>
  <sheets>
    <sheet name="09.03-31.03" sheetId="2" state="hidden" r:id="rId1"/>
    <sheet name="aprīlis" sheetId="3" state="hidden" r:id="rId2"/>
    <sheet name="maijs" sheetId="4" state="hidden" r:id="rId3"/>
    <sheet name="junijs" sheetId="5" state="hidden" r:id="rId4"/>
    <sheet name="julijs" sheetId="10" r:id="rId5"/>
    <sheet name="augusts_prec" sheetId="11" r:id="rId6"/>
    <sheet name="septembris" sheetId="12" r:id="rId7"/>
    <sheet name="oktobris" sheetId="13" r:id="rId8"/>
    <sheet name="novembris" sheetId="14" r:id="rId9"/>
    <sheet name="decembris" sheetId="15" r:id="rId10"/>
    <sheet name="janvāris" sheetId="16" r:id="rId11"/>
    <sheet name="februaris" sheetId="17" r:id="rId12"/>
    <sheet name="PIVOT_apkopojums" sheetId="9" r:id="rId13"/>
    <sheet name="PIVOT" sheetId="8" r:id="rId14"/>
  </sheets>
  <definedNames>
    <definedName name="_palopasteviewstyle" hidden="1">"White"</definedName>
  </definedNames>
  <calcPr calcId="181029"/>
  <pivotCaches>
    <pivotCache cacheId="15" r:id="rId1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9" i="17" l="1"/>
  <c r="F29" i="17"/>
  <c r="E29" i="17"/>
  <c r="D29" i="17"/>
  <c r="G14" i="17"/>
  <c r="F14" i="17"/>
  <c r="E14" i="17"/>
  <c r="D14" i="17"/>
  <c r="G10" i="17"/>
  <c r="G3" i="17" s="1"/>
  <c r="F10" i="17"/>
  <c r="E10" i="17"/>
  <c r="G6" i="17"/>
  <c r="F6" i="17"/>
  <c r="E6" i="17"/>
  <c r="F3" i="17"/>
  <c r="E3" i="17"/>
  <c r="D3" i="17"/>
  <c r="G29" i="16"/>
  <c r="F29" i="16"/>
  <c r="E29" i="16"/>
  <c r="D29" i="16"/>
  <c r="G14" i="16"/>
  <c r="F14" i="16"/>
  <c r="E14" i="16"/>
  <c r="D14" i="16"/>
  <c r="G10" i="16"/>
  <c r="G3" i="16" s="1"/>
  <c r="F10" i="16"/>
  <c r="E10" i="16"/>
  <c r="G6" i="16"/>
  <c r="F6" i="16"/>
  <c r="E6" i="16"/>
  <c r="F3" i="16"/>
  <c r="E3" i="16"/>
  <c r="D3" i="16"/>
  <c r="G29" i="15" l="1"/>
  <c r="F29" i="15"/>
  <c r="E29" i="15"/>
  <c r="D29" i="15"/>
  <c r="G14" i="15"/>
  <c r="F14" i="15"/>
  <c r="E14" i="15"/>
  <c r="G10" i="15"/>
  <c r="F10" i="15"/>
  <c r="F3" i="15" s="1"/>
  <c r="E10" i="15"/>
  <c r="E3" i="15" s="1"/>
  <c r="G6" i="15"/>
  <c r="F6" i="15"/>
  <c r="E6" i="15"/>
  <c r="G3" i="15"/>
  <c r="D3" i="15"/>
  <c r="G29" i="14"/>
  <c r="F29" i="14"/>
  <c r="E29" i="14"/>
  <c r="D29" i="14"/>
  <c r="G14" i="14"/>
  <c r="F14" i="14"/>
  <c r="E14" i="14"/>
  <c r="D14" i="14"/>
  <c r="G10" i="14"/>
  <c r="F10" i="14"/>
  <c r="F3" i="14" s="1"/>
  <c r="E10" i="14"/>
  <c r="G6" i="14"/>
  <c r="F6" i="14"/>
  <c r="E6" i="14"/>
  <c r="G3" i="14"/>
  <c r="E3" i="14"/>
  <c r="D3" i="14"/>
  <c r="G29" i="13"/>
  <c r="F29" i="13"/>
  <c r="E29" i="13"/>
  <c r="D29" i="13"/>
  <c r="G14" i="13"/>
  <c r="F14" i="13"/>
  <c r="E14" i="13"/>
  <c r="D14" i="13"/>
  <c r="G10" i="13"/>
  <c r="F10" i="13"/>
  <c r="F3" i="13" s="1"/>
  <c r="E10" i="13"/>
  <c r="E3" i="13" s="1"/>
  <c r="G6" i="13"/>
  <c r="F6" i="13"/>
  <c r="E6" i="13"/>
  <c r="G3" i="13"/>
  <c r="D3" i="13"/>
  <c r="G29" i="12"/>
  <c r="F29" i="12"/>
  <c r="E29" i="12"/>
  <c r="D29" i="12"/>
  <c r="G14" i="12"/>
  <c r="F14" i="12"/>
  <c r="E14" i="12"/>
  <c r="D14" i="12"/>
  <c r="G10" i="12"/>
  <c r="F10" i="12"/>
  <c r="F3" i="12" s="1"/>
  <c r="E10" i="12"/>
  <c r="E3" i="12" s="1"/>
  <c r="G6" i="12"/>
  <c r="F6" i="12"/>
  <c r="E6" i="12"/>
  <c r="G3" i="12"/>
  <c r="D3" i="12"/>
  <c r="G29" i="11"/>
  <c r="F29" i="11"/>
  <c r="E29" i="11"/>
  <c r="D29" i="11"/>
  <c r="G14" i="11"/>
  <c r="F14" i="11"/>
  <c r="E14" i="11"/>
  <c r="D14" i="11"/>
  <c r="G10" i="11"/>
  <c r="G3" i="11" s="1"/>
  <c r="F10" i="11"/>
  <c r="F3" i="11" s="1"/>
  <c r="E10" i="11"/>
  <c r="G6" i="11"/>
  <c r="F6" i="11"/>
  <c r="E6" i="11"/>
  <c r="E3" i="11"/>
  <c r="D3" i="11"/>
  <c r="G29" i="10"/>
  <c r="F29" i="10"/>
  <c r="E29" i="10"/>
  <c r="D29" i="10"/>
  <c r="G14" i="10"/>
  <c r="F14" i="10"/>
  <c r="E14" i="10"/>
  <c r="D14" i="10"/>
  <c r="G10" i="10"/>
  <c r="G3" i="10" s="1"/>
  <c r="F10" i="10"/>
  <c r="E10" i="10"/>
  <c r="G6" i="10"/>
  <c r="F6" i="10"/>
  <c r="E6" i="10"/>
  <c r="F3" i="10"/>
  <c r="E3" i="10"/>
  <c r="D3" i="10"/>
  <c r="F31" i="5"/>
  <c r="D10" i="3"/>
  <c r="E10" i="3"/>
  <c r="E3" i="3" s="1"/>
  <c r="E12" i="3"/>
  <c r="E6" i="3"/>
  <c r="E7" i="3" s="1"/>
  <c r="D29" i="5" l="1"/>
  <c r="D14" i="5"/>
  <c r="D3" i="5"/>
  <c r="D29" i="4"/>
  <c r="D14" i="4"/>
  <c r="D3" i="4"/>
  <c r="D29" i="3"/>
  <c r="D14" i="3"/>
  <c r="D3" i="3"/>
  <c r="E31" i="5" l="1"/>
  <c r="E10" i="5"/>
  <c r="E13" i="5"/>
  <c r="E33" i="5"/>
  <c r="E32" i="5"/>
  <c r="E33" i="4"/>
  <c r="E32" i="4"/>
  <c r="E31" i="4"/>
  <c r="F32" i="3"/>
  <c r="F30" i="3"/>
  <c r="F13" i="3"/>
  <c r="E33" i="2"/>
  <c r="E31" i="2"/>
  <c r="E30" i="2"/>
  <c r="E13" i="2"/>
  <c r="D10" i="2"/>
  <c r="D29" i="2"/>
  <c r="D14" i="2"/>
  <c r="E30" i="5" l="1"/>
  <c r="E32" i="2"/>
  <c r="E13" i="4"/>
  <c r="F33" i="3"/>
  <c r="E30" i="4"/>
  <c r="F31" i="3"/>
  <c r="D6" i="2"/>
  <c r="D3" i="2" l="1"/>
</calcChain>
</file>

<file path=xl/sharedStrings.xml><?xml version="1.0" encoding="utf-8"?>
<sst xmlns="http://schemas.openxmlformats.org/spreadsheetml/2006/main" count="2519" uniqueCount="169">
  <si>
    <t>Dezinfekcijas līdzekļi</t>
  </si>
  <si>
    <t>Autobusi</t>
  </si>
  <si>
    <t xml:space="preserve">Periods </t>
  </si>
  <si>
    <t xml:space="preserve">Vienības </t>
  </si>
  <si>
    <t>skaits</t>
  </si>
  <si>
    <t>09.03.2021.- 31.03.2021.</t>
  </si>
  <si>
    <t>km</t>
  </si>
  <si>
    <t>EUR/km</t>
  </si>
  <si>
    <t>Transportlīdzekļu dezinfekcija</t>
  </si>
  <si>
    <t xml:space="preserve">Iesaistīto transportlīdzekļu vienības </t>
  </si>
  <si>
    <t>Sejas maskas</t>
  </si>
  <si>
    <t>Citi izdevumi (norādīt kādi)</t>
  </si>
  <si>
    <t>01.03.2021.-31.03.2021.</t>
  </si>
  <si>
    <t>1.SADAĻA</t>
  </si>
  <si>
    <t>2.SADAĻA</t>
  </si>
  <si>
    <t xml:space="preserve">Sociālā distancēšanās sabiedriskā transportā </t>
  </si>
  <si>
    <t>Transportlīdzekļu dezinfekcija, to starpā darba spēka izmaksas</t>
  </si>
  <si>
    <t>Transportlīdzekļu papildu mazgāšana</t>
  </si>
  <si>
    <t>Transportlīdzekļu papildu mazgāšana, to starpā darba spēka izmaksas</t>
  </si>
  <si>
    <t xml:space="preserve">skaits (jānorāda atbilstoša mērvienība gab., litri, reižu skaits, darba stundas u.c.) </t>
  </si>
  <si>
    <t>EUR/vien bez PVN</t>
  </si>
  <si>
    <t>3.SADAĻA</t>
  </si>
  <si>
    <t>09.03.2021.-31.03.2021.</t>
  </si>
  <si>
    <t>09.03.2019.-31.03.2019.</t>
  </si>
  <si>
    <t>EUR bez PVN</t>
  </si>
  <si>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</si>
  <si>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</si>
  <si>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</si>
  <si>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</si>
  <si>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</si>
  <si>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</si>
  <si>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</si>
  <si>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</si>
  <si>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</si>
  <si>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</si>
  <si>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</si>
  <si>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</si>
  <si>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</si>
  <si>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</si>
  <si>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</si>
  <si>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</si>
  <si>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</si>
  <si>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</si>
  <si>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t xml:space="preserve">Pārskats par sabiedriskā transporta pakalpojumos radītajiem izdevumiem un zaudējumiem
sakarā ar noteiktajiem ierobežojumiem </t>
  </si>
  <si>
    <t>01.04.2021.- 30.04.2021.</t>
  </si>
  <si>
    <t>01.04.2021.-30.04.2021.</t>
  </si>
  <si>
    <t>01.04.2019.-30.04.2019.</t>
  </si>
  <si>
    <t>01.05.2021.- 31.05.2021.</t>
  </si>
  <si>
    <t>01.05.2021.-31.05.2021.</t>
  </si>
  <si>
    <t>01.05.2019.-31.05.2019.</t>
  </si>
  <si>
    <t>Informāciju aizpilda katra pašvaldība par pārvadājumu veidiem, kādi ir noteikti attiecīgā pilsētā</t>
  </si>
  <si>
    <t>Tabulā iekļauj norādītajā laika periodā radušās pamatotās izmaksas, kas attiecināmas uz sabiedriskā transporta pakalpojuma izpildē noteiktajiem drošības pasākumiem Covid-19 infekcijas izplatības ierobežošanai.</t>
  </si>
  <si>
    <t xml:space="preserve">Pašvaldībai ir pienākums pārliecināties par izmaksu pamatotību, to apjomu vai attiecināto apmēru. </t>
  </si>
  <si>
    <t>1.SADAĻĀ tiek aprēķināti faktiskie izdevumi, kas radušies saistībā ar atcelto reisu vai/un papildu reisu nodrošināšanu sakarā ar pakalpojuma apjoma ierobežošanu un 50% pasažieru piepildījuma noteikšanu</t>
  </si>
  <si>
    <t xml:space="preserve">2.SADAĻĀ nosakāmi kopējie izdevumi par Covid-19 infekcijas ierobežošanas pasākumiem, kas izpildāmi atbilstoši MK 09.06.2020. noteikumiem Nr.360; MK 06.11.2020. rīkojumam Nr.655 </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</si>
  <si>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</si>
  <si>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t>Paskaidrojumi</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</si>
  <si>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</si>
  <si>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</si>
  <si>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</si>
  <si>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</si>
  <si>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</si>
  <si>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</si>
  <si>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</si>
  <si>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</si>
  <si>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01.06.2021.- 30.06.2021.</t>
  </si>
  <si>
    <t>01.06.2021.-30.06.2021.</t>
  </si>
  <si>
    <t>01.06.2019.-30.06.2019.</t>
  </si>
  <si>
    <t>Vērtība</t>
  </si>
  <si>
    <t>Pilsēta</t>
  </si>
  <si>
    <t>Rādītājs</t>
  </si>
  <si>
    <t>Pārvadājumu veids</t>
  </si>
  <si>
    <t>Autobuss</t>
  </si>
  <si>
    <t>Jelgava</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</si>
  <si>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</si>
  <si>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</si>
  <si>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</si>
  <si>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</si>
  <si>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1. Faktiskie izdevumi, kas radušies saistībā ar reisu atcelšanu vai papild reisu nodrošināšanu - KOPSUMMA ((N - P) x Izm)</t>
  </si>
  <si>
    <t>2. Kopējie izdevumi par Covid-19 infekcijas ierobežošanas pasākumiem - KOPSUMMA (1 vienības cenas reizinājums ar preču/pakalpojumu skaitu; summa ( K x Z))</t>
  </si>
  <si>
    <t>3. Kopējā ietekme uz ieņēmumu apgrozījumu - KOPSUMMA ((C/D-A/N) x N)</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</si>
  <si>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</si>
  <si>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</si>
  <si>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</si>
  <si>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</si>
  <si>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</si>
  <si>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</si>
  <si>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Jūnijs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</si>
  <si>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</si>
  <si>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</si>
  <si>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</si>
  <si>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</si>
  <si>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</si>
  <si>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</si>
  <si>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</si>
  <si>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</si>
  <si>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Row Labels</t>
  </si>
  <si>
    <t>Grand Total</t>
  </si>
  <si>
    <t>Column Labels</t>
  </si>
  <si>
    <t>Sum of Vērtība</t>
  </si>
  <si>
    <t>Minibusi (ekspresbusi)</t>
  </si>
  <si>
    <t>Tramvaji</t>
  </si>
  <si>
    <t>Trolejbusi</t>
  </si>
  <si>
    <t>01.07.2021.- 31.07.2021.</t>
  </si>
  <si>
    <t>01.07.2021.-31.07.2021.</t>
  </si>
  <si>
    <t>01.07.2019.-31.07.2019.</t>
  </si>
  <si>
    <r>
      <t xml:space="preserve">Pašvaldības atbildīgās personas vārds, uzvārds, kontaktinformācija un paraksts </t>
    </r>
    <r>
      <rPr>
        <sz val="11"/>
        <color theme="0" tint="-0.499984740745262"/>
        <rFont val="Times New Roman"/>
        <family val="1"/>
        <charset val="186"/>
      </rPr>
      <t>(ja dokuments nav parakstīts ar elektroniski)</t>
    </r>
  </si>
  <si>
    <t>01.08.2021.- 31.08.2021.</t>
  </si>
  <si>
    <t>01.08.2021.-31.08.2021.</t>
  </si>
  <si>
    <t>01.08.2019.-31.08.2019.</t>
  </si>
  <si>
    <t>01.09.2021.- 30.09.2021.</t>
  </si>
  <si>
    <t>01.09.2021.-30.09.2021.</t>
  </si>
  <si>
    <t>01.09.2019.-30.09.2019.</t>
  </si>
  <si>
    <t>Jelgavas valstspilsētas pašvaldības administrācijas Pašvaldības īpašumu pārvaldes Ekonomikas sektora ekonomiste Ināra Pudele, tālrunis 63005573, 29556564</t>
  </si>
  <si>
    <t>01.10.2021.- 31.10.2021.</t>
  </si>
  <si>
    <t>01.10.2021.-31.10.2021.</t>
  </si>
  <si>
    <t>01.10.2019.-31.10.2019.</t>
  </si>
  <si>
    <t>01.11.2021.- 30.11.2021.</t>
  </si>
  <si>
    <t>01.11.2021.-30.11.2021.</t>
  </si>
  <si>
    <t>01.11.2019.-30.11.2019.</t>
  </si>
  <si>
    <t>01.12.2021.- 31.12.2021.</t>
  </si>
  <si>
    <t>01.12.2021.-31.12.2021.</t>
  </si>
  <si>
    <t>01.12.2019.-31.12.2019.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</si>
  <si>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</si>
  <si>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</si>
  <si>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</si>
  <si>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</si>
  <si>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</si>
  <si>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</si>
  <si>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</si>
  <si>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</si>
  <si>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</si>
  <si>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</si>
  <si>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</si>
  <si>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</si>
  <si>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</si>
  <si>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</si>
  <si>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</si>
  <si>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Oktobris</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</si>
  <si>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</si>
  <si>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</si>
  <si>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</si>
  <si>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</si>
  <si>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</si>
  <si>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</si>
  <si>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</si>
  <si>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</si>
  <si>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</si>
  <si>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</si>
  <si>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</si>
  <si>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</si>
  <si>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</si>
  <si>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01.01.2022.- 31.01.2022.</t>
  </si>
  <si>
    <t>01.01.2022.-31.01.2022.</t>
  </si>
  <si>
    <t>01.01.2019.-31.01.2019.</t>
  </si>
  <si>
    <t>01.02.2022.- 28.02.2022.</t>
  </si>
  <si>
    <t>01.02.2022.-28.02.2022.</t>
  </si>
  <si>
    <t>01.02.2019.-28.02.2019.</t>
  </si>
  <si>
    <t>Janvāris</t>
  </si>
  <si>
    <t>(A) No pasažieriem, t.sk., personām, kurām noteikti pašvaldības noteiktie braukšanas maksas atvieglojumi, saņemtie ieņēmumi par sniegto sabiedriskā transporta pakalpojumu - 01.01.2022.-31.01.2022.</t>
  </si>
  <si>
    <t>(N) Faktiskais nobraukums - 01.01.2022.-31.01.2022.</t>
  </si>
  <si>
    <t>(C) No pasažieriem, t.sk., personām, kurām noteikti pašvaldības noteiktie braukšanas maksas atvieglojumi, saņemtie ieņēmumi par sniegto sabiedriskā transporta pakalpojumu - 01.01.2019.-31.01.2019.</t>
  </si>
  <si>
    <t>(D) Faktiskais nobraukums - 01.01.2019.-31.01.2019.</t>
  </si>
  <si>
    <t>(D) Faktiskais nobraukums - 01.12.2019.-31.12.2019.</t>
  </si>
  <si>
    <t>Februāris</t>
  </si>
  <si>
    <t>(A) No pasažieriem, t.sk., personām, kurām noteikti pašvaldības noteiktie braukšanas maksas atvieglojumi, saņemtie ieņēmumi par sniegto sabiedriskā transporta pakalpojumu - 01.02.2022.-28.02.2022.</t>
  </si>
  <si>
    <t>(N) Faktiskais nobraukums - 01.02.2022.-28.02.2022.</t>
  </si>
  <si>
    <t>(C) No pasažieriem, t.sk., personām, kurām noteikti pašvaldības noteiktie braukšanas maksas atvieglojumi, saņemtie ieņēmumi par sniegto sabiedriskā transporta pakalpojumu - 01.02.2019.-28.02.2019.</t>
  </si>
  <si>
    <t>(D) Faktiskais nobraukums - 01.02.2019.-28.02.2019.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</si>
</sst>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9"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b/>
      <sz val="14"/>
      <color theme="1"/>
      <name val="Times New Roman"/>
      <family val="1"/>
      <charset val="186"/>
    </font>
    <font>
      <sz val="11"/>
      <color rgb="FFFF0000"/>
      <name val="Times New Roman"/>
      <family val="1"/>
      <charset val="186"/>
    </font>
    <font>
      <u/>
      <sz val="11"/>
      <name val="Times New Roman"/>
      <family val="1"/>
      <charset val="186"/>
    </font>
    <font>
      <vertAlign val="superscript"/>
      <sz val="11"/>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sz val="8"/>
      <name val="Calibri"/>
      <family val="2"/>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11"/>
      <color theme="0" tint="-0.499984740745262"/>
      <name val="Times New Roman"/>
      <family val="1"/>
      <charset val="186"/>
    </font>
    <font>
      <sz val="16"/>
      <name val="Calibri"/>
      <family val="2"/>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s>
  <cellStyleXfs count="48">
    <xf numFmtId="0" fontId="0" fillId="0" borderId="0"/>
    <xf numFmtId="0" fontId="11" fillId="0" borderId="0">
      <alignment horizontal="center"/>
    </xf>
    <xf numFmtId="0" fontId="12" fillId="0" borderId="0"/>
    <xf numFmtId="0" fontId="11" fillId="0" borderId="20">
      <alignment horizontal="center"/>
    </xf>
    <xf numFmtId="0" fontId="11" fillId="0" borderId="21">
      <alignment horizontal="center"/>
    </xf>
    <xf numFmtId="0" fontId="13" fillId="5" borderId="22">
      <alignment horizontal="center" vertical="center"/>
    </xf>
    <xf numFmtId="0" fontId="11" fillId="0" borderId="0">
      <alignment horizontal="right"/>
    </xf>
    <xf numFmtId="164" fontId="11" fillId="0" borderId="23">
      <alignment horizontal="left"/>
    </xf>
    <xf numFmtId="0" fontId="11" fillId="0" borderId="24">
      <alignment horizontal="right"/>
    </xf>
    <xf numFmtId="0" fontId="11" fillId="0" borderId="25">
      <alignment horizontal="left"/>
    </xf>
    <xf numFmtId="3" fontId="14" fillId="6" borderId="26"/>
    <xf numFmtId="0" fontId="11" fillId="0" borderId="0">
      <alignment horizontal="right"/>
    </xf>
    <xf numFmtId="0" fontId="11" fillId="0" borderId="0">
      <alignment horizontal="right"/>
    </xf>
    <xf numFmtId="0" fontId="11" fillId="0" borderId="20">
      <alignment horizontal="left"/>
    </xf>
    <xf numFmtId="0" fontId="11" fillId="0" borderId="27">
      <alignment horizontal="left"/>
    </xf>
    <xf numFmtId="0" fontId="11" fillId="0" borderId="27">
      <alignment horizontal="left"/>
    </xf>
    <xf numFmtId="164" fontId="11" fillId="0" borderId="23">
      <alignment horizontal="left"/>
    </xf>
    <xf numFmtId="164" fontId="15" fillId="0" borderId="23">
      <alignment horizontal="left"/>
    </xf>
    <xf numFmtId="164" fontId="11" fillId="0" borderId="28"/>
    <xf numFmtId="164" fontId="11" fillId="0" borderId="29"/>
    <xf numFmtId="164" fontId="11" fillId="0" borderId="29"/>
    <xf numFmtId="0" fontId="11" fillId="0" borderId="0">
      <alignment horizontal="right"/>
    </xf>
    <xf numFmtId="0" fontId="11" fillId="0" borderId="0">
      <alignment horizontal="right"/>
    </xf>
    <xf numFmtId="3" fontId="16" fillId="7" borderId="0"/>
    <xf numFmtId="0" fontId="11" fillId="0" borderId="25">
      <alignment horizontal="left"/>
    </xf>
    <xf numFmtId="0" fontId="11" fillId="0" borderId="25">
      <alignment horizontal="left"/>
    </xf>
    <xf numFmtId="0" fontId="21" fillId="0" borderId="30"/>
    <xf numFmtId="0" fontId="22" fillId="0" borderId="0"/>
    <xf numFmtId="0" fontId="23" fillId="0" borderId="0"/>
    <xf numFmtId="0" fontId="24" fillId="0" borderId="0"/>
    <xf numFmtId="0" fontId="21" fillId="0" borderId="31"/>
    <xf numFmtId="0" fontId="25" fillId="0" borderId="0">
      <alignment horizontal="center"/>
    </xf>
    <xf numFmtId="0" fontId="21" fillId="0" borderId="32">
      <alignment horizontal="center"/>
    </xf>
    <xf numFmtId="0" fontId="21" fillId="0" borderId="33"/>
    <xf numFmtId="0" fontId="21" fillId="0" borderId="0">
      <alignment horizontal="right"/>
    </xf>
    <xf numFmtId="164" fontId="21" fillId="0" borderId="0">
      <alignment horizontal="right"/>
    </xf>
    <xf numFmtId="0" fontId="21" fillId="0" borderId="0"/>
    <xf numFmtId="164" fontId="21" fillId="0" borderId="0"/>
    <xf numFmtId="3" fontId="21"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cellStyleXfs>
  <cellXfs count="653">
    <xf numFmtId="0" fontId="0" fillId="0" borderId="0" xfId="0"/>
    <xf numFmtId="0" fontId="3" fillId="0" borderId="0" xfId="0" applyFont="1"/>
    <xf numFmtId="0" fontId="4" fillId="0" borderId="0" xfId="0" applyFont="1"/>
    <xf numFmtId="0" fontId="4" fillId="0" borderId="1" xfId="0" applyFont="1" applyBorder="1" applyAlignment="1">
      <alignment vertical="center"/>
    </xf>
    <xf numFmtId="0" fontId="6" fillId="0" borderId="0" xfId="0" applyFont="1"/>
    <xf numFmtId="2" fontId="3" fillId="2" borderId="1" xfId="0" applyNumberFormat="1" applyFont="1" applyFill="1" applyBorder="1" applyAlignment="1">
      <alignment horizontal="center"/>
    </xf>
    <xf numFmtId="2" fontId="6" fillId="3" borderId="1" xfId="0" applyNumberFormat="1" applyFont="1" applyFill="1" applyBorder="1" applyAlignment="1">
      <alignment horizontal="center"/>
    </xf>
    <xf numFmtId="0" fontId="6" fillId="0" borderId="0" xfId="0" applyFont="1" applyAlignment="1">
      <alignment horizontal="left" wrapText="1"/>
    </xf>
    <xf numFmtId="3" fontId="3" fillId="4" borderId="1" xfId="0" applyNumberFormat="1" applyFont="1" applyFill="1" applyBorder="1" applyAlignment="1">
      <alignment horizontal="center"/>
    </xf>
    <xf numFmtId="0" fontId="5" fillId="0" borderId="0" xfId="0" applyFont="1"/>
    <xf numFmtId="0" fontId="6" fillId="3" borderId="7" xfId="0" applyFont="1" applyFill="1" applyBorder="1" applyAlignment="1">
      <alignment wrapText="1"/>
    </xf>
    <xf numFmtId="2" fontId="6" fillId="3" borderId="9" xfId="0" applyNumberFormat="1" applyFont="1" applyFill="1" applyBorder="1" applyAlignment="1">
      <alignment horizontal="center"/>
    </xf>
    <xf numFmtId="0" fontId="6" fillId="3" borderId="10" xfId="0" applyFont="1" applyFill="1" applyBorder="1" applyAlignment="1">
      <alignment horizontal="right"/>
    </xf>
    <xf numFmtId="0" fontId="6" fillId="3" borderId="10" xfId="0" applyFont="1" applyFill="1" applyBorder="1" applyAlignment="1">
      <alignment horizontal="right" wrapText="1"/>
    </xf>
    <xf numFmtId="0" fontId="6" fillId="3" borderId="11" xfId="0" applyFont="1" applyFill="1" applyBorder="1" applyAlignment="1">
      <alignment horizontal="right"/>
    </xf>
    <xf numFmtId="2" fontId="6" fillId="3" borderId="13" xfId="0" applyNumberFormat="1" applyFont="1" applyFill="1" applyBorder="1" applyAlignment="1">
      <alignment horizontal="center"/>
    </xf>
    <xf numFmtId="0" fontId="5" fillId="3" borderId="14" xfId="0" applyFont="1" applyFill="1" applyBorder="1"/>
    <xf numFmtId="0" fontId="6" fillId="3" borderId="15" xfId="0" applyFont="1" applyFill="1" applyBorder="1" applyAlignment="1">
      <alignment wrapText="1"/>
    </xf>
    <xf numFmtId="2" fontId="6" fillId="3" borderId="4" xfId="0" applyNumberFormat="1" applyFont="1" applyFill="1" applyBorder="1" applyAlignment="1">
      <alignment horizontal="center"/>
    </xf>
    <xf numFmtId="0" fontId="5" fillId="3" borderId="16" xfId="0" applyFont="1" applyFill="1" applyBorder="1" applyAlignment="1">
      <alignment wrapText="1"/>
    </xf>
    <xf numFmtId="0" fontId="5" fillId="3" borderId="17" xfId="0" applyFont="1" applyFill="1" applyBorder="1" applyAlignment="1">
      <alignment horizontal="center"/>
    </xf>
    <xf numFmtId="2" fontId="5" fillId="3" borderId="17" xfId="0" applyNumberFormat="1" applyFont="1" applyFill="1" applyBorder="1" applyAlignment="1">
      <alignment horizontal="center"/>
    </xf>
    <xf numFmtId="0" fontId="4" fillId="2" borderId="14" xfId="0" applyFont="1" applyFill="1" applyBorder="1" applyAlignment="1">
      <alignment vertical="center"/>
    </xf>
    <xf numFmtId="0" fontId="4" fillId="0" borderId="2" xfId="0" applyFont="1" applyBorder="1" applyAlignment="1">
      <alignment vertical="center"/>
    </xf>
    <xf numFmtId="0" fontId="4" fillId="0" borderId="2" xfId="0" applyFont="1" applyBorder="1" applyAlignment="1">
      <alignment horizontal="center" vertical="center"/>
    </xf>
    <xf numFmtId="0" fontId="3" fillId="2" borderId="10" xfId="0" applyFont="1" applyFill="1" applyBorder="1"/>
    <xf numFmtId="0" fontId="3" fillId="2" borderId="10" xfId="0" applyFont="1" applyFill="1" applyBorder="1" applyAlignment="1">
      <alignment horizontal="right"/>
    </xf>
    <xf numFmtId="0" fontId="3" fillId="2" borderId="10" xfId="0" applyFont="1" applyFill="1" applyBorder="1" applyAlignment="1">
      <alignment horizontal="right" wrapText="1"/>
    </xf>
    <xf numFmtId="0" fontId="3" fillId="2" borderId="11" xfId="0" applyFont="1" applyFill="1" applyBorder="1"/>
    <xf numFmtId="0" fontId="3" fillId="2" borderId="13" xfId="0" applyFont="1" applyFill="1" applyBorder="1" applyAlignment="1">
      <alignment horizontal="center"/>
    </xf>
    <xf numFmtId="2" fontId="3" fillId="2" borderId="13" xfId="0" applyNumberFormat="1" applyFont="1" applyFill="1" applyBorder="1" applyAlignment="1">
      <alignment horizontal="center"/>
    </xf>
    <xf numFmtId="0" fontId="4" fillId="4" borderId="18" xfId="0" applyFont="1" applyFill="1" applyBorder="1"/>
    <xf numFmtId="0" fontId="3" fillId="2" borderId="15" xfId="0" applyFont="1" applyFill="1" applyBorder="1" applyAlignment="1">
      <alignment wrapText="1"/>
    </xf>
    <xf numFmtId="2" fontId="3" fillId="2" borderId="4" xfId="0" applyNumberFormat="1" applyFont="1" applyFill="1" applyBorder="1" applyAlignment="1">
      <alignment horizontal="center"/>
    </xf>
    <xf numFmtId="0" fontId="4" fillId="2" borderId="16" xfId="0" applyFont="1" applyFill="1" applyBorder="1" applyAlignment="1">
      <alignment vertical="center"/>
    </xf>
    <xf numFmtId="0" fontId="4" fillId="2" borderId="17" xfId="0" applyFont="1" applyFill="1" applyBorder="1" applyAlignment="1">
      <alignment horizontal="center" vertical="center"/>
    </xf>
    <xf numFmtId="2" fontId="4" fillId="2" borderId="17" xfId="0" applyNumberFormat="1" applyFont="1" applyFill="1" applyBorder="1" applyAlignment="1">
      <alignment horizontal="center" vertical="center"/>
    </xf>
    <xf numFmtId="0" fontId="3" fillId="4" borderId="1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8" xfId="0" applyFont="1" applyFill="1" applyBorder="1" applyAlignment="1">
      <alignment horizontal="center" wrapText="1"/>
    </xf>
    <xf numFmtId="0" fontId="4" fillId="4" borderId="7" xfId="0" applyFont="1" applyFill="1" applyBorder="1"/>
    <xf numFmtId="0" fontId="4" fillId="4" borderId="9" xfId="0" applyFont="1" applyFill="1" applyBorder="1"/>
    <xf numFmtId="4" fontId="4" fillId="4" borderId="9" xfId="0" applyNumberFormat="1" applyFont="1" applyFill="1" applyBorder="1" applyAlignment="1">
      <alignment horizontal="center"/>
    </xf>
    <xf numFmtId="0" fontId="3" fillId="4" borderId="10" xfId="0" applyFont="1" applyFill="1" applyBorder="1" applyAlignment="1">
      <alignment wrapText="1"/>
    </xf>
    <xf numFmtId="0" fontId="3" fillId="4" borderId="11" xfId="0" applyFont="1" applyFill="1" applyBorder="1" applyAlignment="1">
      <alignment wrapText="1"/>
    </xf>
    <xf numFmtId="3" fontId="3" fillId="4" borderId="13" xfId="0" applyNumberFormat="1" applyFont="1" applyFill="1" applyBorder="1" applyAlignment="1">
      <alignment horizontal="center"/>
    </xf>
    <xf numFmtId="2" fontId="6" fillId="2" borderId="4" xfId="0" applyNumberFormat="1" applyFont="1" applyFill="1" applyBorder="1" applyAlignment="1">
      <alignment horizontal="center"/>
    </xf>
    <xf numFmtId="2" fontId="6" fillId="2" borderId="1" xfId="0" applyNumberFormat="1" applyFont="1" applyFill="1" applyBorder="1" applyAlignment="1">
      <alignment horizontal="center"/>
    </xf>
    <xf numFmtId="2" fontId="8" fillId="2" borderId="1" xfId="0" applyNumberFormat="1" applyFont="1" applyFill="1" applyBorder="1" applyAlignment="1">
      <alignment horizontal="center"/>
    </xf>
    <xf numFmtId="2" fontId="6" fillId="2" borderId="13" xfId="0" applyNumberFormat="1" applyFont="1" applyFill="1" applyBorder="1" applyAlignment="1">
      <alignment horizontal="center"/>
    </xf>
    <xf numFmtId="4" fontId="5" fillId="4" borderId="9" xfId="0" applyNumberFormat="1" applyFont="1" applyFill="1" applyBorder="1" applyAlignment="1">
      <alignment horizontal="center"/>
    </xf>
    <xf numFmtId="3" fontId="6" fillId="4" borderId="1" xfId="0" applyNumberFormat="1" applyFont="1" applyFill="1" applyBorder="1" applyAlignment="1">
      <alignment horizontal="center"/>
    </xf>
    <xf numFmtId="3" fontId="6" fillId="4" borderId="13" xfId="0" applyNumberFormat="1" applyFont="1" applyFill="1" applyBorder="1" applyAlignment="1">
      <alignment horizontal="center"/>
    </xf>
    <xf numFmtId="3" fontId="3" fillId="0" borderId="0" xfId="0" applyNumberFormat="1" applyFont="1"/>
    <xf numFmtId="4" fontId="3" fillId="0" borderId="0" xfId="0" applyNumberFormat="1" applyFont="1"/>
    <xf numFmtId="0" fontId="3" fillId="2" borderId="1" xfId="0" applyFont="1" applyFill="1" applyBorder="1" applyAlignment="1">
      <alignment vertical="center"/>
    </xf>
    <xf numFmtId="0" fontId="3" fillId="2" borderId="1" xfId="0" applyFont="1" applyFill="1" applyBorder="1" applyAlignment="1">
      <alignment vertical="center" wrapText="1"/>
    </xf>
    <xf numFmtId="0" fontId="0" fillId="0" borderId="1" xfId="0" applyBorder="1"/>
    <xf numFmtId="0" fontId="6" fillId="3" borderId="1" xfId="0" applyFont="1" applyFill="1" applyBorder="1" applyAlignment="1">
      <alignment vertical="center" wrapText="1"/>
    </xf>
    <xf numFmtId="2" fontId="0" fillId="0" borderId="0" xfId="0" applyNumberFormat="1"/>
    <xf numFmtId="3" fontId="0" fillId="0" borderId="0" xfId="0" applyNumberFormat="1"/>
    <xf numFmtId="4" fontId="0" fillId="0" borderId="0" xfId="0" applyNumberFormat="1"/>
    <xf numFmtId="0" fontId="4" fillId="2" borderId="1" xfId="0" applyFont="1" applyFill="1" applyBorder="1" applyAlignment="1">
      <alignment vertical="center" wrapText="1"/>
    </xf>
    <xf numFmtId="0" fontId="4" fillId="2" borderId="1" xfId="0" applyFont="1" applyFill="1" applyBorder="1" applyAlignment="1">
      <alignment horizontal="center" vertical="center"/>
    </xf>
    <xf numFmtId="0" fontId="0" fillId="0" borderId="1" xfId="0" applyFill="1" applyBorder="1"/>
    <xf numFmtId="0" fontId="3" fillId="2" borderId="1" xfId="0" applyFont="1" applyFill="1" applyBorder="1" applyAlignment="1">
      <alignment wrapText="1"/>
    </xf>
    <xf numFmtId="0" fontId="3" fillId="2" borderId="1" xfId="0" applyFont="1" applyFill="1" applyBorder="1"/>
    <xf numFmtId="0" fontId="3" fillId="2" borderId="1" xfId="0" applyFont="1" applyFill="1" applyBorder="1" applyAlignment="1">
      <alignment horizontal="right"/>
    </xf>
    <xf numFmtId="0" fontId="3" fillId="2" borderId="1" xfId="0" applyFont="1" applyFill="1" applyBorder="1" applyAlignment="1">
      <alignment horizontal="right" wrapText="1"/>
    </xf>
    <xf numFmtId="0" fontId="6" fillId="3" borderId="1" xfId="0" applyFont="1" applyFill="1" applyBorder="1" applyAlignment="1">
      <alignment wrapText="1"/>
    </xf>
    <xf numFmtId="0" fontId="6" fillId="3" borderId="1" xfId="0" applyFont="1" applyFill="1" applyBorder="1" applyAlignment="1">
      <alignment horizontal="right"/>
    </xf>
    <xf numFmtId="0" fontId="6" fillId="3" borderId="1" xfId="0" applyFont="1" applyFill="1" applyBorder="1" applyAlignment="1">
      <alignment horizontal="right" wrapText="1"/>
    </xf>
    <xf numFmtId="0" fontId="0" fillId="0" borderId="0" xfId="0" pivotButton="1"/>
    <xf numFmtId="0" fontId="0" fillId="0" borderId="0" xfId="0" applyAlignment="1">
      <alignment horizontal="left"/>
    </xf>
    <xf numFmtId="0" fontId="17" fillId="0" borderId="1" xfId="0" applyFont="1" applyBorder="1" applyAlignment="1">
      <alignment horizontal="center"/>
    </xf>
    <xf numFmtId="0" fontId="3" fillId="2" borderId="1" xfId="0" applyFont="1" applyFill="1" applyBorder="1" applyAlignment="1">
      <alignment horizontal="center"/>
    </xf>
    <xf numFmtId="0" fontId="5" fillId="3" borderId="1" xfId="0" applyFont="1" applyFill="1" applyBorder="1" applyAlignment="1">
      <alignment wrapText="1"/>
    </xf>
    <xf numFmtId="0" fontId="5" fillId="3" borderId="1" xfId="0" applyFont="1" applyFill="1" applyBorder="1" applyAlignment="1">
      <alignment horizontal="center"/>
    </xf>
    <xf numFmtId="0" fontId="4" fillId="4" borderId="1" xfId="0" applyFont="1" applyFill="1" applyBorder="1" applyAlignment="1">
      <alignment wrapText="1"/>
    </xf>
    <xf numFmtId="0" fontId="4" fillId="4" borderId="1" xfId="0" applyFont="1" applyFill="1" applyBorder="1"/>
    <xf numFmtId="0" fontId="3" fillId="4" borderId="1" xfId="0" applyFont="1" applyFill="1" applyBorder="1" applyAlignment="1">
      <alignment wrapText="1"/>
    </xf>
    <xf numFmtId="4" fontId="6" fillId="0" borderId="0" xfId="0" applyNumberFormat="1" applyFont="1" applyFill="1"/>
    <xf numFmtId="4" fontId="18" fillId="0" borderId="1" xfId="0" applyNumberFormat="1" applyFont="1" applyFill="1" applyBorder="1" applyAlignment="1">
      <alignment horizont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xf>
    <xf numFmtId="4" fontId="5" fillId="0" borderId="1" xfId="0" applyNumberFormat="1" applyFont="1" applyFill="1" applyBorder="1" applyAlignment="1">
      <alignment horizontal="center"/>
    </xf>
    <xf numFmtId="4" fontId="4"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 fontId="5" fillId="0" borderId="1" xfId="0" applyNumberFormat="1" applyFont="1" applyFill="1" applyBorder="1"/>
    <xf numFmtId="4" fontId="6" fillId="0" borderId="1" xfId="0" applyNumberFormat="1" applyFont="1" applyFill="1" applyBorder="1"/>
    <xf numFmtId="0" fontId="0" fillId="0" borderId="1" xfId="0" applyBorder="1" applyAlignment="1">
      <alignment horizontal="left" wrapText="1"/>
    </xf>
    <xf numFmtId="4" fontId="0" fillId="0" borderId="1" xfId="0" applyNumberFormat="1" applyBorder="1"/>
    <xf numFmtId="4" fontId="20" fillId="0" borderId="1" xfId="0" applyNumberFormat="1" applyFont="1" applyBorder="1"/>
    <xf numFmtId="0" fontId="2" fillId="0" borderId="0" xfId="41"/>
    <xf numFmtId="0" fontId="4" fillId="0" borderId="1" xfId="41" applyFont="1" applyBorder="1" applyAlignment="1">
      <alignment vertical="center"/>
    </xf>
    <xf numFmtId="0" fontId="4" fillId="0" borderId="2" xfId="41" applyFont="1" applyBorder="1" applyAlignment="1">
      <alignment vertical="center"/>
    </xf>
    <xf numFmtId="0" fontId="4" fillId="0" borderId="2" xfId="41" applyFont="1" applyBorder="1" applyAlignment="1">
      <alignment horizontal="center" vertical="center"/>
    </xf>
    <xf numFmtId="0" fontId="4" fillId="0" borderId="2" xfId="41" applyFont="1" applyBorder="1" applyAlignment="1">
      <alignment horizontal="center" vertical="center" wrapText="1"/>
    </xf>
    <xf numFmtId="0" fontId="4" fillId="2" borderId="14" xfId="41" applyFont="1" applyFill="1" applyBorder="1" applyAlignment="1">
      <alignment vertical="center"/>
    </xf>
    <xf numFmtId="0" fontId="4" fillId="2" borderId="16" xfId="41" applyFont="1" applyFill="1" applyBorder="1" applyAlignment="1">
      <alignment vertical="center"/>
    </xf>
    <xf numFmtId="0" fontId="4" fillId="2" borderId="17" xfId="41" applyFont="1" applyFill="1" applyBorder="1" applyAlignment="1">
      <alignment horizontal="center" vertical="center"/>
    </xf>
    <xf numFmtId="2" fontId="4" fillId="2" borderId="17" xfId="41" applyNumberFormat="1" applyFont="1" applyFill="1" applyBorder="1" applyAlignment="1">
      <alignment horizontal="center" vertical="center"/>
    </xf>
    <xf numFmtId="2" fontId="4" fillId="2" borderId="34" xfId="41" applyNumberFormat="1" applyFont="1" applyFill="1" applyBorder="1" applyAlignment="1">
      <alignment horizontal="center" vertical="center"/>
    </xf>
    <xf numFmtId="0" fontId="3" fillId="2" borderId="15" xfId="41" applyFont="1" applyFill="1" applyBorder="1" applyAlignment="1">
      <alignment wrapText="1"/>
    </xf>
    <xf numFmtId="2" fontId="6" fillId="2" borderId="4" xfId="41" applyNumberFormat="1" applyFont="1" applyFill="1" applyBorder="1" applyAlignment="1">
      <alignment horizontal="center"/>
    </xf>
    <xf numFmtId="2" fontId="3" fillId="2" borderId="4" xfId="41" applyNumberFormat="1" applyFont="1" applyFill="1" applyBorder="1" applyAlignment="1">
      <alignment horizontal="center" wrapText="1"/>
    </xf>
    <xf numFmtId="2" fontId="3" fillId="2" borderId="4" xfId="41" applyNumberFormat="1" applyFont="1" applyFill="1" applyBorder="1" applyAlignment="1">
      <alignment horizontal="center"/>
    </xf>
    <xf numFmtId="2" fontId="3" fillId="2" borderId="35" xfId="41" applyNumberFormat="1" applyFont="1" applyFill="1" applyBorder="1" applyAlignment="1">
      <alignment horizontal="center"/>
    </xf>
    <xf numFmtId="0" fontId="3" fillId="2" borderId="10" xfId="41" applyFont="1" applyFill="1" applyBorder="1"/>
    <xf numFmtId="2" fontId="6" fillId="2" borderId="1" xfId="41" applyNumberFormat="1" applyFont="1" applyFill="1" applyBorder="1" applyAlignment="1">
      <alignment horizontal="center"/>
    </xf>
    <xf numFmtId="2" fontId="3" fillId="2" borderId="1" xfId="41" applyNumberFormat="1" applyFont="1" applyFill="1" applyBorder="1" applyAlignment="1">
      <alignment horizontal="center"/>
    </xf>
    <xf numFmtId="2" fontId="3" fillId="2" borderId="36" xfId="41" applyNumberFormat="1" applyFont="1" applyFill="1" applyBorder="1" applyAlignment="1">
      <alignment horizontal="center"/>
    </xf>
    <xf numFmtId="0" fontId="3" fillId="2" borderId="10" xfId="41" applyFont="1" applyFill="1" applyBorder="1" applyAlignment="1">
      <alignment horizontal="right"/>
    </xf>
    <xf numFmtId="3" fontId="2" fillId="0" borderId="0" xfId="41" applyNumberFormat="1"/>
    <xf numFmtId="0" fontId="3" fillId="2" borderId="10" xfId="41" applyFont="1" applyFill="1" applyBorder="1" applyAlignment="1">
      <alignment horizontal="right" wrapText="1"/>
    </xf>
    <xf numFmtId="0" fontId="3" fillId="2" borderId="18" xfId="41" applyFont="1" applyFill="1" applyBorder="1" applyAlignment="1">
      <alignment horizontal="center" wrapText="1"/>
    </xf>
    <xf numFmtId="0" fontId="3" fillId="2" borderId="11" xfId="41" applyFont="1" applyFill="1" applyBorder="1"/>
    <xf numFmtId="0" fontId="3" fillId="2" borderId="13" xfId="41" applyFont="1" applyFill="1" applyBorder="1" applyAlignment="1">
      <alignment horizontal="center"/>
    </xf>
    <xf numFmtId="2" fontId="6" fillId="2" borderId="13" xfId="41" applyNumberFormat="1" applyFont="1" applyFill="1" applyBorder="1" applyAlignment="1">
      <alignment horizontal="center"/>
    </xf>
    <xf numFmtId="2" fontId="3" fillId="2" borderId="13" xfId="41" applyNumberFormat="1" applyFont="1" applyFill="1" applyBorder="1" applyAlignment="1">
      <alignment horizontal="center"/>
    </xf>
    <xf numFmtId="2" fontId="3" fillId="2" borderId="37" xfId="41" applyNumberFormat="1" applyFont="1" applyFill="1" applyBorder="1" applyAlignment="1">
      <alignment horizontal="center"/>
    </xf>
    <xf numFmtId="4" fontId="2" fillId="0" borderId="0" xfId="41" applyNumberFormat="1"/>
    <xf numFmtId="0" fontId="5" fillId="3" borderId="14" xfId="41" applyFont="1" applyFill="1" applyBorder="1"/>
    <xf numFmtId="0" fontId="5" fillId="3" borderId="16" xfId="41" applyFont="1" applyFill="1" applyBorder="1" applyAlignment="1">
      <alignment wrapText="1"/>
    </xf>
    <xf numFmtId="0" fontId="5" fillId="3" borderId="17" xfId="41" applyFont="1" applyFill="1" applyBorder="1" applyAlignment="1">
      <alignment horizontal="center"/>
    </xf>
    <xf numFmtId="2" fontId="5" fillId="3" borderId="17" xfId="41" applyNumberFormat="1" applyFont="1" applyFill="1" applyBorder="1" applyAlignment="1">
      <alignment horizontal="center"/>
    </xf>
    <xf numFmtId="2" fontId="5" fillId="3" borderId="34" xfId="41" applyNumberFormat="1" applyFont="1" applyFill="1" applyBorder="1" applyAlignment="1">
      <alignment horizontal="center"/>
    </xf>
    <xf numFmtId="0" fontId="6" fillId="3" borderId="15" xfId="41" applyFont="1" applyFill="1" applyBorder="1" applyAlignment="1">
      <alignment wrapText="1"/>
    </xf>
    <xf numFmtId="2" fontId="6" fillId="3" borderId="4" xfId="41" applyNumberFormat="1" applyFont="1" applyFill="1" applyBorder="1" applyAlignment="1">
      <alignment horizontal="center"/>
    </xf>
    <xf numFmtId="2" fontId="6" fillId="3" borderId="35" xfId="41" applyNumberFormat="1" applyFont="1" applyFill="1" applyBorder="1" applyAlignment="1">
      <alignment horizontal="center"/>
    </xf>
    <xf numFmtId="0" fontId="6" fillId="3" borderId="10" xfId="41" applyFont="1" applyFill="1" applyBorder="1" applyAlignment="1">
      <alignment horizontal="right"/>
    </xf>
    <xf numFmtId="2" fontId="6" fillId="3" borderId="1" xfId="41" applyNumberFormat="1" applyFont="1" applyFill="1" applyBorder="1" applyAlignment="1">
      <alignment horizontal="center"/>
    </xf>
    <xf numFmtId="2" fontId="6" fillId="3" borderId="36" xfId="41" applyNumberFormat="1" applyFont="1" applyFill="1" applyBorder="1" applyAlignment="1">
      <alignment horizontal="center"/>
    </xf>
    <xf numFmtId="0" fontId="6" fillId="3" borderId="10" xfId="41" applyFont="1" applyFill="1" applyBorder="1" applyAlignment="1">
      <alignment horizontal="right" wrapText="1"/>
    </xf>
    <xf numFmtId="0" fontId="6" fillId="3" borderId="11" xfId="41" applyFont="1" applyFill="1" applyBorder="1" applyAlignment="1">
      <alignment horizontal="right"/>
    </xf>
    <xf numFmtId="2" fontId="6" fillId="3" borderId="13" xfId="41" applyNumberFormat="1" applyFont="1" applyFill="1" applyBorder="1" applyAlignment="1">
      <alignment horizontal="center"/>
    </xf>
    <xf numFmtId="2" fontId="6" fillId="3" borderId="37" xfId="41" applyNumberFormat="1" applyFont="1" applyFill="1" applyBorder="1" applyAlignment="1">
      <alignment horizontal="center"/>
    </xf>
    <xf numFmtId="0" fontId="6" fillId="3" borderId="7" xfId="41" applyFont="1" applyFill="1" applyBorder="1" applyAlignment="1">
      <alignment wrapText="1"/>
    </xf>
    <xf numFmtId="2" fontId="6" fillId="3" borderId="9" xfId="41" applyNumberFormat="1" applyFont="1" applyFill="1" applyBorder="1" applyAlignment="1">
      <alignment horizontal="center"/>
    </xf>
    <xf numFmtId="2" fontId="6" fillId="3" borderId="38" xfId="41" applyNumberFormat="1" applyFont="1" applyFill="1" applyBorder="1" applyAlignment="1">
      <alignment horizontal="center"/>
    </xf>
    <xf numFmtId="0" fontId="4" fillId="4" borderId="18" xfId="41" applyFont="1" applyFill="1" applyBorder="1"/>
    <xf numFmtId="0" fontId="4" fillId="4" borderId="7" xfId="41" applyFont="1" applyFill="1" applyBorder="1"/>
    <xf numFmtId="0" fontId="4" fillId="4" borderId="9" xfId="41" applyFont="1" applyFill="1" applyBorder="1"/>
    <xf numFmtId="4" fontId="5" fillId="4" borderId="9" xfId="41" applyNumberFormat="1" applyFont="1" applyFill="1" applyBorder="1" applyAlignment="1">
      <alignment horizontal="center"/>
    </xf>
    <xf numFmtId="4" fontId="4" fillId="4" borderId="9" xfId="41" applyNumberFormat="1" applyFont="1" applyFill="1" applyBorder="1" applyAlignment="1">
      <alignment horizontal="center"/>
    </xf>
    <xf numFmtId="4" fontId="4" fillId="4" borderId="38" xfId="41" applyNumberFormat="1" applyFont="1" applyFill="1" applyBorder="1" applyAlignment="1">
      <alignment horizontal="center"/>
    </xf>
    <xf numFmtId="0" fontId="3" fillId="4" borderId="10" xfId="41" applyFont="1" applyFill="1" applyBorder="1" applyAlignment="1">
      <alignment wrapText="1"/>
    </xf>
    <xf numFmtId="0" fontId="3" fillId="4" borderId="1" xfId="41" applyFont="1" applyFill="1" applyBorder="1" applyAlignment="1">
      <alignment horizontal="center" vertical="center" wrapText="1"/>
    </xf>
    <xf numFmtId="3" fontId="6" fillId="4" borderId="1" xfId="41" applyNumberFormat="1" applyFont="1" applyFill="1" applyBorder="1" applyAlignment="1">
      <alignment horizontal="center"/>
    </xf>
    <xf numFmtId="0" fontId="3" fillId="4" borderId="0" xfId="41" applyFont="1" applyFill="1"/>
    <xf numFmtId="0" fontId="3" fillId="4" borderId="1" xfId="41" applyFont="1" applyFill="1" applyBorder="1"/>
    <xf numFmtId="0" fontId="3" fillId="4" borderId="36" xfId="41" applyFont="1" applyFill="1" applyBorder="1"/>
    <xf numFmtId="0" fontId="3" fillId="4" borderId="11" xfId="41" applyFont="1" applyFill="1" applyBorder="1" applyAlignment="1">
      <alignment wrapText="1"/>
    </xf>
    <xf numFmtId="0" fontId="3" fillId="4" borderId="13" xfId="41" applyFont="1" applyFill="1" applyBorder="1" applyAlignment="1">
      <alignment horizontal="center" vertical="center" wrapText="1"/>
    </xf>
    <xf numFmtId="3" fontId="6" fillId="4" borderId="13" xfId="41" applyNumberFormat="1" applyFont="1" applyFill="1" applyBorder="1" applyAlignment="1">
      <alignment horizontal="center"/>
    </xf>
    <xf numFmtId="0" fontId="3" fillId="4" borderId="13" xfId="41" applyFont="1" applyFill="1" applyBorder="1"/>
    <xf numFmtId="0" fontId="3" fillId="4" borderId="37" xfId="41" applyFont="1" applyFill="1" applyBorder="1"/>
    <xf numFmtId="0" fontId="3" fillId="0" borderId="0" xfId="41" applyFont="1"/>
    <xf numFmtId="0" fontId="4" fillId="0" borderId="39" xfId="41" applyFont="1" applyBorder="1"/>
    <xf numFmtId="0" fontId="3" fillId="0" borderId="39" xfId="41" applyFont="1" applyBorder="1"/>
    <xf numFmtId="0" fontId="2" fillId="0" borderId="0" xfId="42"/>
    <xf numFmtId="0" fontId="4" fillId="0" borderId="1" xfId="42" applyFont="1" applyBorder="1" applyAlignment="1">
      <alignment vertical="center"/>
    </xf>
    <xf numFmtId="0" fontId="4" fillId="0" borderId="2" xfId="42" applyFont="1" applyBorder="1" applyAlignment="1">
      <alignment vertical="center"/>
    </xf>
    <xf numFmtId="0" fontId="4" fillId="0" borderId="2" xfId="42" applyFont="1" applyBorder="1" applyAlignment="1">
      <alignment horizontal="center" vertical="center"/>
    </xf>
    <xf numFmtId="0" fontId="4" fillId="0" borderId="2" xfId="42" applyFont="1" applyBorder="1" applyAlignment="1">
      <alignment horizontal="center" vertical="center" wrapText="1"/>
    </xf>
    <xf numFmtId="0" fontId="4" fillId="2" borderId="14" xfId="42" applyFont="1" applyFill="1" applyBorder="1" applyAlignment="1">
      <alignment vertical="center"/>
    </xf>
    <xf numFmtId="0" fontId="4" fillId="2" borderId="16" xfId="42" applyFont="1" applyFill="1" applyBorder="1" applyAlignment="1">
      <alignment vertical="center"/>
    </xf>
    <xf numFmtId="0" fontId="4" fillId="2" borderId="17" xfId="42" applyFont="1" applyFill="1" applyBorder="1" applyAlignment="1">
      <alignment horizontal="center" vertical="center"/>
    </xf>
    <xf numFmtId="2" fontId="4" fillId="2" borderId="17" xfId="42" applyNumberFormat="1" applyFont="1" applyFill="1" applyBorder="1" applyAlignment="1">
      <alignment horizontal="center" vertical="center"/>
    </xf>
    <xf numFmtId="2" fontId="4" fillId="2" borderId="34" xfId="42" applyNumberFormat="1" applyFont="1" applyFill="1" applyBorder="1" applyAlignment="1">
      <alignment horizontal="center" vertical="center"/>
    </xf>
    <xf numFmtId="0" fontId="3" fillId="2" borderId="15" xfId="42" applyFont="1" applyFill="1" applyBorder="1" applyAlignment="1">
      <alignment wrapText="1"/>
    </xf>
    <xf numFmtId="2" fontId="6" fillId="2" borderId="4" xfId="42" applyNumberFormat="1" applyFont="1" applyFill="1" applyBorder="1" applyAlignment="1">
      <alignment horizontal="center"/>
    </xf>
    <xf numFmtId="2" fontId="3" fillId="2" borderId="4" xfId="42" applyNumberFormat="1" applyFont="1" applyFill="1" applyBorder="1" applyAlignment="1">
      <alignment horizontal="center" wrapText="1"/>
    </xf>
    <xf numFmtId="2" fontId="3" fillId="2" borderId="4" xfId="42" applyNumberFormat="1" applyFont="1" applyFill="1" applyBorder="1" applyAlignment="1">
      <alignment horizontal="center"/>
    </xf>
    <xf numFmtId="2" fontId="3" fillId="2" borderId="35" xfId="42" applyNumberFormat="1" applyFont="1" applyFill="1" applyBorder="1" applyAlignment="1">
      <alignment horizontal="center"/>
    </xf>
    <xf numFmtId="0" fontId="3" fillId="2" borderId="10" xfId="42" applyFont="1" applyFill="1" applyBorder="1"/>
    <xf numFmtId="2" fontId="6" fillId="2" borderId="1" xfId="42" applyNumberFormat="1" applyFont="1" applyFill="1" applyBorder="1" applyAlignment="1">
      <alignment horizontal="center"/>
    </xf>
    <xf numFmtId="2" fontId="3" fillId="2" borderId="1" xfId="42" applyNumberFormat="1" applyFont="1" applyFill="1" applyBorder="1" applyAlignment="1">
      <alignment horizontal="center"/>
    </xf>
    <xf numFmtId="2" fontId="3" fillId="2" borderId="36" xfId="42" applyNumberFormat="1" applyFont="1" applyFill="1" applyBorder="1" applyAlignment="1">
      <alignment horizontal="center"/>
    </xf>
    <xf numFmtId="0" fontId="3" fillId="2" borderId="10" xfId="42" applyFont="1" applyFill="1" applyBorder="1" applyAlignment="1">
      <alignment horizontal="right"/>
    </xf>
    <xf numFmtId="3" fontId="2" fillId="0" borderId="0" xfId="42" applyNumberFormat="1"/>
    <xf numFmtId="0" fontId="3" fillId="2" borderId="10" xfId="42" applyFont="1" applyFill="1" applyBorder="1" applyAlignment="1">
      <alignment horizontal="right" wrapText="1"/>
    </xf>
    <xf numFmtId="0" fontId="3" fillId="2" borderId="18" xfId="42" applyFont="1" applyFill="1" applyBorder="1" applyAlignment="1">
      <alignment horizontal="center" wrapText="1"/>
    </xf>
    <xf numFmtId="0" fontId="3" fillId="2" borderId="11" xfId="42" applyFont="1" applyFill="1" applyBorder="1"/>
    <xf numFmtId="0" fontId="3" fillId="2" borderId="13" xfId="42" applyFont="1" applyFill="1" applyBorder="1" applyAlignment="1">
      <alignment horizontal="center"/>
    </xf>
    <xf numFmtId="2" fontId="6" fillId="2" borderId="13" xfId="42" applyNumberFormat="1" applyFont="1" applyFill="1" applyBorder="1" applyAlignment="1">
      <alignment horizontal="center"/>
    </xf>
    <xf numFmtId="2" fontId="3" fillId="2" borderId="13" xfId="42" applyNumberFormat="1" applyFont="1" applyFill="1" applyBorder="1" applyAlignment="1">
      <alignment horizontal="center"/>
    </xf>
    <xf numFmtId="2" fontId="3" fillId="2" borderId="37" xfId="42" applyNumberFormat="1" applyFont="1" applyFill="1" applyBorder="1" applyAlignment="1">
      <alignment horizontal="center"/>
    </xf>
    <xf numFmtId="4" fontId="2" fillId="0" borderId="0" xfId="42" applyNumberFormat="1"/>
    <xf numFmtId="0" fontId="5" fillId="3" borderId="14" xfId="42" applyFont="1" applyFill="1" applyBorder="1"/>
    <xf numFmtId="0" fontId="5" fillId="3" borderId="16" xfId="42" applyFont="1" applyFill="1" applyBorder="1" applyAlignment="1">
      <alignment wrapText="1"/>
    </xf>
    <xf numFmtId="0" fontId="5" fillId="3" borderId="17" xfId="42" applyFont="1" applyFill="1" applyBorder="1" applyAlignment="1">
      <alignment horizontal="center"/>
    </xf>
    <xf numFmtId="2" fontId="5" fillId="3" borderId="17" xfId="42" applyNumberFormat="1" applyFont="1" applyFill="1" applyBorder="1" applyAlignment="1">
      <alignment horizontal="center"/>
    </xf>
    <xf numFmtId="2" fontId="5" fillId="3" borderId="34" xfId="42" applyNumberFormat="1" applyFont="1" applyFill="1" applyBorder="1" applyAlignment="1">
      <alignment horizontal="center"/>
    </xf>
    <xf numFmtId="0" fontId="6" fillId="3" borderId="15" xfId="42" applyFont="1" applyFill="1" applyBorder="1" applyAlignment="1">
      <alignment wrapText="1"/>
    </xf>
    <xf numFmtId="2" fontId="6" fillId="3" borderId="4" xfId="42" applyNumberFormat="1" applyFont="1" applyFill="1" applyBorder="1" applyAlignment="1">
      <alignment horizontal="center"/>
    </xf>
    <xf numFmtId="2" fontId="6" fillId="3" borderId="35" xfId="42" applyNumberFormat="1" applyFont="1" applyFill="1" applyBorder="1" applyAlignment="1">
      <alignment horizontal="center"/>
    </xf>
    <xf numFmtId="0" fontId="6" fillId="3" borderId="10" xfId="42" applyFont="1" applyFill="1" applyBorder="1" applyAlignment="1">
      <alignment horizontal="right"/>
    </xf>
    <xf numFmtId="2" fontId="6" fillId="3" borderId="1" xfId="42" applyNumberFormat="1" applyFont="1" applyFill="1" applyBorder="1" applyAlignment="1">
      <alignment horizontal="center"/>
    </xf>
    <xf numFmtId="2" fontId="6" fillId="3" borderId="36" xfId="42" applyNumberFormat="1" applyFont="1" applyFill="1" applyBorder="1" applyAlignment="1">
      <alignment horizontal="center"/>
    </xf>
    <xf numFmtId="0" fontId="6" fillId="3" borderId="10" xfId="42" applyFont="1" applyFill="1" applyBorder="1" applyAlignment="1">
      <alignment horizontal="right" wrapText="1"/>
    </xf>
    <xf numFmtId="0" fontId="6" fillId="3" borderId="11" xfId="42" applyFont="1" applyFill="1" applyBorder="1" applyAlignment="1">
      <alignment horizontal="right"/>
    </xf>
    <xf numFmtId="2" fontId="6" fillId="3" borderId="13" xfId="42" applyNumberFormat="1" applyFont="1" applyFill="1" applyBorder="1" applyAlignment="1">
      <alignment horizontal="center"/>
    </xf>
    <xf numFmtId="2" fontId="6" fillId="3" borderId="37" xfId="42" applyNumberFormat="1" applyFont="1" applyFill="1" applyBorder="1" applyAlignment="1">
      <alignment horizontal="center"/>
    </xf>
    <xf numFmtId="0" fontId="6" fillId="3" borderId="7" xfId="42" applyFont="1" applyFill="1" applyBorder="1" applyAlignment="1">
      <alignment wrapText="1"/>
    </xf>
    <xf numFmtId="2" fontId="6" fillId="3" borderId="9" xfId="42" applyNumberFormat="1" applyFont="1" applyFill="1" applyBorder="1" applyAlignment="1">
      <alignment horizontal="center"/>
    </xf>
    <xf numFmtId="2" fontId="6" fillId="3" borderId="38" xfId="42" applyNumberFormat="1" applyFont="1" applyFill="1" applyBorder="1" applyAlignment="1">
      <alignment horizontal="center"/>
    </xf>
    <xf numFmtId="0" fontId="4" fillId="4" borderId="18" xfId="42" applyFont="1" applyFill="1" applyBorder="1"/>
    <xf numFmtId="0" fontId="4" fillId="4" borderId="7" xfId="42" applyFont="1" applyFill="1" applyBorder="1"/>
    <xf numFmtId="0" fontId="4" fillId="4" borderId="9" xfId="42" applyFont="1" applyFill="1" applyBorder="1"/>
    <xf numFmtId="4" fontId="5" fillId="4" borderId="9" xfId="42" applyNumberFormat="1" applyFont="1" applyFill="1" applyBorder="1" applyAlignment="1">
      <alignment horizontal="center"/>
    </xf>
    <xf numFmtId="4" fontId="4" fillId="4" borderId="9" xfId="42" applyNumberFormat="1" applyFont="1" applyFill="1" applyBorder="1" applyAlignment="1">
      <alignment horizontal="center"/>
    </xf>
    <xf numFmtId="4" fontId="4" fillId="4" borderId="38" xfId="42" applyNumberFormat="1" applyFont="1" applyFill="1" applyBorder="1" applyAlignment="1">
      <alignment horizontal="center"/>
    </xf>
    <xf numFmtId="0" fontId="3" fillId="4" borderId="10" xfId="42" applyFont="1" applyFill="1" applyBorder="1" applyAlignment="1">
      <alignment wrapText="1"/>
    </xf>
    <xf numFmtId="0" fontId="3" fillId="4" borderId="1" xfId="42" applyFont="1" applyFill="1" applyBorder="1" applyAlignment="1">
      <alignment horizontal="center" vertical="center" wrapText="1"/>
    </xf>
    <xf numFmtId="3" fontId="6" fillId="4" borderId="1" xfId="42" applyNumberFormat="1" applyFont="1" applyFill="1" applyBorder="1" applyAlignment="1">
      <alignment horizontal="center"/>
    </xf>
    <xf numFmtId="0" fontId="3" fillId="4" borderId="0" xfId="42" applyFont="1" applyFill="1"/>
    <xf numFmtId="0" fontId="3" fillId="4" borderId="1" xfId="42" applyFont="1" applyFill="1" applyBorder="1"/>
    <xf numFmtId="0" fontId="3" fillId="4" borderId="36" xfId="42" applyFont="1" applyFill="1" applyBorder="1"/>
    <xf numFmtId="0" fontId="3" fillId="4" borderId="11" xfId="42" applyFont="1" applyFill="1" applyBorder="1" applyAlignment="1">
      <alignment wrapText="1"/>
    </xf>
    <xf numFmtId="0" fontId="3" fillId="4" borderId="13" xfId="42" applyFont="1" applyFill="1" applyBorder="1" applyAlignment="1">
      <alignment horizontal="center" vertical="center" wrapText="1"/>
    </xf>
    <xf numFmtId="3" fontId="6" fillId="4" borderId="13" xfId="42" applyNumberFormat="1" applyFont="1" applyFill="1" applyBorder="1" applyAlignment="1">
      <alignment horizontal="center"/>
    </xf>
    <xf numFmtId="0" fontId="3" fillId="4" borderId="13" xfId="42" applyFont="1" applyFill="1" applyBorder="1"/>
    <xf numFmtId="0" fontId="3" fillId="4" borderId="37" xfId="42" applyFont="1" applyFill="1" applyBorder="1"/>
    <xf numFmtId="0" fontId="3" fillId="0" borderId="0" xfId="42" applyFont="1"/>
    <xf numFmtId="0" fontId="4" fillId="0" borderId="39" xfId="42" applyFont="1" applyBorder="1"/>
    <xf numFmtId="0" fontId="3" fillId="0" borderId="39" xfId="42" applyFont="1" applyBorder="1"/>
    <xf numFmtId="0" fontId="2" fillId="0" borderId="0" xfId="43"/>
    <xf numFmtId="0" fontId="4" fillId="0" borderId="1" xfId="43" applyFont="1" applyBorder="1" applyAlignment="1">
      <alignment vertical="center"/>
    </xf>
    <xf numFmtId="0" fontId="4" fillId="0" borderId="2" xfId="43" applyFont="1" applyBorder="1" applyAlignment="1">
      <alignment vertical="center"/>
    </xf>
    <xf numFmtId="0" fontId="4" fillId="0" borderId="2" xfId="43" applyFont="1" applyBorder="1" applyAlignment="1">
      <alignment horizontal="center" vertical="center"/>
    </xf>
    <xf numFmtId="0" fontId="4" fillId="0" borderId="2" xfId="43" applyFont="1" applyBorder="1" applyAlignment="1">
      <alignment horizontal="center" vertical="center" wrapText="1"/>
    </xf>
    <xf numFmtId="0" fontId="4" fillId="2" borderId="14" xfId="43" applyFont="1" applyFill="1" applyBorder="1" applyAlignment="1">
      <alignment vertical="center"/>
    </xf>
    <xf numFmtId="0" fontId="4" fillId="2" borderId="16" xfId="43" applyFont="1" applyFill="1" applyBorder="1" applyAlignment="1">
      <alignment vertical="center"/>
    </xf>
    <xf numFmtId="0" fontId="4" fillId="2" borderId="17" xfId="43" applyFont="1" applyFill="1" applyBorder="1" applyAlignment="1">
      <alignment horizontal="center" vertical="center"/>
    </xf>
    <xf numFmtId="2" fontId="4" fillId="2" borderId="17" xfId="43" applyNumberFormat="1" applyFont="1" applyFill="1" applyBorder="1" applyAlignment="1">
      <alignment horizontal="center" vertical="center"/>
    </xf>
    <xf numFmtId="2" fontId="4" fillId="2" borderId="34" xfId="43" applyNumberFormat="1" applyFont="1" applyFill="1" applyBorder="1" applyAlignment="1">
      <alignment horizontal="center" vertical="center"/>
    </xf>
    <xf numFmtId="0" fontId="3" fillId="2" borderId="15" xfId="43" applyFont="1" applyFill="1" applyBorder="1" applyAlignment="1">
      <alignment wrapText="1"/>
    </xf>
    <xf numFmtId="2" fontId="6" fillId="2" borderId="4" xfId="43" applyNumberFormat="1" applyFont="1" applyFill="1" applyBorder="1" applyAlignment="1">
      <alignment horizontal="center"/>
    </xf>
    <xf numFmtId="2" fontId="3" fillId="2" borderId="4" xfId="43" applyNumberFormat="1" applyFont="1" applyFill="1" applyBorder="1" applyAlignment="1">
      <alignment horizontal="center" wrapText="1"/>
    </xf>
    <xf numFmtId="2" fontId="3" fillId="2" borderId="4" xfId="43" applyNumberFormat="1" applyFont="1" applyFill="1" applyBorder="1" applyAlignment="1">
      <alignment horizontal="center"/>
    </xf>
    <xf numFmtId="2" fontId="3" fillId="2" borderId="35" xfId="43" applyNumberFormat="1" applyFont="1" applyFill="1" applyBorder="1" applyAlignment="1">
      <alignment horizontal="center"/>
    </xf>
    <xf numFmtId="0" fontId="3" fillId="2" borderId="10" xfId="43" applyFont="1" applyFill="1" applyBorder="1"/>
    <xf numFmtId="2" fontId="6" fillId="2" borderId="1" xfId="43" applyNumberFormat="1" applyFont="1" applyFill="1" applyBorder="1" applyAlignment="1">
      <alignment horizontal="center"/>
    </xf>
    <xf numFmtId="2" fontId="3" fillId="2" borderId="1" xfId="43" applyNumberFormat="1" applyFont="1" applyFill="1" applyBorder="1" applyAlignment="1">
      <alignment horizontal="center"/>
    </xf>
    <xf numFmtId="2" fontId="3" fillId="2" borderId="36" xfId="43" applyNumberFormat="1" applyFont="1" applyFill="1" applyBorder="1" applyAlignment="1">
      <alignment horizontal="center"/>
    </xf>
    <xf numFmtId="0" fontId="3" fillId="2" borderId="10" xfId="43" applyFont="1" applyFill="1" applyBorder="1" applyAlignment="1">
      <alignment horizontal="right"/>
    </xf>
    <xf numFmtId="3" fontId="2" fillId="0" borderId="0" xfId="43" applyNumberFormat="1"/>
    <xf numFmtId="0" fontId="3" fillId="2" borderId="10" xfId="43" applyFont="1" applyFill="1" applyBorder="1" applyAlignment="1">
      <alignment horizontal="right" wrapText="1"/>
    </xf>
    <xf numFmtId="0" fontId="3" fillId="2" borderId="18" xfId="43" applyFont="1" applyFill="1" applyBorder="1" applyAlignment="1">
      <alignment horizontal="center" wrapText="1"/>
    </xf>
    <xf numFmtId="0" fontId="3" fillId="2" borderId="11" xfId="43" applyFont="1" applyFill="1" applyBorder="1"/>
    <xf numFmtId="0" fontId="3" fillId="2" borderId="13" xfId="43" applyFont="1" applyFill="1" applyBorder="1" applyAlignment="1">
      <alignment horizontal="center"/>
    </xf>
    <xf numFmtId="2" fontId="6" fillId="2" borderId="13" xfId="43" applyNumberFormat="1" applyFont="1" applyFill="1" applyBorder="1" applyAlignment="1">
      <alignment horizontal="center"/>
    </xf>
    <xf numFmtId="2" fontId="3" fillId="2" borderId="13" xfId="43" applyNumberFormat="1" applyFont="1" applyFill="1" applyBorder="1" applyAlignment="1">
      <alignment horizontal="center"/>
    </xf>
    <xf numFmtId="2" fontId="3" fillId="2" borderId="37" xfId="43" applyNumberFormat="1" applyFont="1" applyFill="1" applyBorder="1" applyAlignment="1">
      <alignment horizontal="center"/>
    </xf>
    <xf numFmtId="4" fontId="2" fillId="0" borderId="0" xfId="43" applyNumberFormat="1"/>
    <xf numFmtId="0" fontId="5" fillId="3" borderId="14" xfId="43" applyFont="1" applyFill="1" applyBorder="1"/>
    <xf numFmtId="0" fontId="5" fillId="3" borderId="16" xfId="43" applyFont="1" applyFill="1" applyBorder="1" applyAlignment="1">
      <alignment wrapText="1"/>
    </xf>
    <xf numFmtId="0" fontId="5" fillId="3" borderId="17" xfId="43" applyFont="1" applyFill="1" applyBorder="1" applyAlignment="1">
      <alignment horizontal="center"/>
    </xf>
    <xf numFmtId="2" fontId="5" fillId="3" borderId="17" xfId="43" applyNumberFormat="1" applyFont="1" applyFill="1" applyBorder="1" applyAlignment="1">
      <alignment horizontal="center"/>
    </xf>
    <xf numFmtId="2" fontId="5" fillId="3" borderId="34" xfId="43" applyNumberFormat="1" applyFont="1" applyFill="1" applyBorder="1" applyAlignment="1">
      <alignment horizontal="center"/>
    </xf>
    <xf numFmtId="0" fontId="6" fillId="3" borderId="15" xfId="43" applyFont="1" applyFill="1" applyBorder="1" applyAlignment="1">
      <alignment wrapText="1"/>
    </xf>
    <xf numFmtId="2" fontId="6" fillId="3" borderId="4" xfId="43" applyNumberFormat="1" applyFont="1" applyFill="1" applyBorder="1" applyAlignment="1">
      <alignment horizontal="center"/>
    </xf>
    <xf numFmtId="2" fontId="6" fillId="3" borderId="35" xfId="43" applyNumberFormat="1" applyFont="1" applyFill="1" applyBorder="1" applyAlignment="1">
      <alignment horizontal="center"/>
    </xf>
    <xf numFmtId="0" fontId="6" fillId="3" borderId="10" xfId="43" applyFont="1" applyFill="1" applyBorder="1" applyAlignment="1">
      <alignment horizontal="right"/>
    </xf>
    <xf numFmtId="2" fontId="6" fillId="3" borderId="1" xfId="43" applyNumberFormat="1" applyFont="1" applyFill="1" applyBorder="1" applyAlignment="1">
      <alignment horizontal="center"/>
    </xf>
    <xf numFmtId="2" fontId="6" fillId="3" borderId="36" xfId="43" applyNumberFormat="1" applyFont="1" applyFill="1" applyBorder="1" applyAlignment="1">
      <alignment horizontal="center"/>
    </xf>
    <xf numFmtId="0" fontId="6" fillId="3" borderId="10" xfId="43" applyFont="1" applyFill="1" applyBorder="1" applyAlignment="1">
      <alignment horizontal="right" wrapText="1"/>
    </xf>
    <xf numFmtId="0" fontId="6" fillId="3" borderId="11" xfId="43" applyFont="1" applyFill="1" applyBorder="1" applyAlignment="1">
      <alignment horizontal="right"/>
    </xf>
    <xf numFmtId="2" fontId="6" fillId="3" borderId="13" xfId="43" applyNumberFormat="1" applyFont="1" applyFill="1" applyBorder="1" applyAlignment="1">
      <alignment horizontal="center"/>
    </xf>
    <xf numFmtId="2" fontId="6" fillId="3" borderId="37" xfId="43" applyNumberFormat="1" applyFont="1" applyFill="1" applyBorder="1" applyAlignment="1">
      <alignment horizontal="center"/>
    </xf>
    <xf numFmtId="0" fontId="6" fillId="3" borderId="7" xfId="43" applyFont="1" applyFill="1" applyBorder="1" applyAlignment="1">
      <alignment wrapText="1"/>
    </xf>
    <xf numFmtId="2" fontId="6" fillId="3" borderId="9" xfId="43" applyNumberFormat="1" applyFont="1" applyFill="1" applyBorder="1" applyAlignment="1">
      <alignment horizontal="center"/>
    </xf>
    <xf numFmtId="2" fontId="6" fillId="3" borderId="38" xfId="43" applyNumberFormat="1" applyFont="1" applyFill="1" applyBorder="1" applyAlignment="1">
      <alignment horizontal="center"/>
    </xf>
    <xf numFmtId="0" fontId="4" fillId="4" borderId="18" xfId="43" applyFont="1" applyFill="1" applyBorder="1"/>
    <xf numFmtId="0" fontId="4" fillId="4" borderId="7" xfId="43" applyFont="1" applyFill="1" applyBorder="1"/>
    <xf numFmtId="0" fontId="4" fillId="4" borderId="9" xfId="43" applyFont="1" applyFill="1" applyBorder="1"/>
    <xf numFmtId="4" fontId="5" fillId="4" borderId="9" xfId="43" applyNumberFormat="1" applyFont="1" applyFill="1" applyBorder="1" applyAlignment="1">
      <alignment horizontal="center"/>
    </xf>
    <xf numFmtId="4" fontId="4" fillId="4" borderId="9" xfId="43" applyNumberFormat="1" applyFont="1" applyFill="1" applyBorder="1" applyAlignment="1">
      <alignment horizontal="center"/>
    </xf>
    <xf numFmtId="4" fontId="4" fillId="4" borderId="38" xfId="43" applyNumberFormat="1" applyFont="1" applyFill="1" applyBorder="1" applyAlignment="1">
      <alignment horizontal="center"/>
    </xf>
    <xf numFmtId="0" fontId="3" fillId="4" borderId="10" xfId="43" applyFont="1" applyFill="1" applyBorder="1" applyAlignment="1">
      <alignment wrapText="1"/>
    </xf>
    <xf numFmtId="0" fontId="3" fillId="4" borderId="1" xfId="43" applyFont="1" applyFill="1" applyBorder="1" applyAlignment="1">
      <alignment horizontal="center" vertical="center" wrapText="1"/>
    </xf>
    <xf numFmtId="3" fontId="6" fillId="4" borderId="1" xfId="43" applyNumberFormat="1" applyFont="1" applyFill="1" applyBorder="1" applyAlignment="1">
      <alignment horizontal="center"/>
    </xf>
    <xf numFmtId="0" fontId="3" fillId="4" borderId="0" xfId="43" applyFont="1" applyFill="1"/>
    <xf numFmtId="0" fontId="3" fillId="4" borderId="1" xfId="43" applyFont="1" applyFill="1" applyBorder="1"/>
    <xf numFmtId="0" fontId="3" fillId="4" borderId="36" xfId="43" applyFont="1" applyFill="1" applyBorder="1"/>
    <xf numFmtId="0" fontId="3" fillId="4" borderId="11" xfId="43" applyFont="1" applyFill="1" applyBorder="1" applyAlignment="1">
      <alignment wrapText="1"/>
    </xf>
    <xf numFmtId="0" fontId="3" fillId="4" borderId="13" xfId="43" applyFont="1" applyFill="1" applyBorder="1" applyAlignment="1">
      <alignment horizontal="center" vertical="center" wrapText="1"/>
    </xf>
    <xf numFmtId="3" fontId="6" fillId="4" borderId="13" xfId="43" applyNumberFormat="1" applyFont="1" applyFill="1" applyBorder="1" applyAlignment="1">
      <alignment horizontal="center"/>
    </xf>
    <xf numFmtId="0" fontId="3" fillId="4" borderId="13" xfId="43" applyFont="1" applyFill="1" applyBorder="1"/>
    <xf numFmtId="0" fontId="3" fillId="4" borderId="37" xfId="43" applyFont="1" applyFill="1" applyBorder="1"/>
    <xf numFmtId="0" fontId="3" fillId="0" borderId="0" xfId="43" applyFont="1"/>
    <xf numFmtId="0" fontId="2" fillId="0" borderId="0" xfId="43" applyAlignment="1">
      <alignment wrapText="1"/>
    </xf>
    <xf numFmtId="0" fontId="2" fillId="0" borderId="0" xfId="44"/>
    <xf numFmtId="0" fontId="4" fillId="0" borderId="1" xfId="44" applyFont="1" applyBorder="1" applyAlignment="1">
      <alignment vertical="center"/>
    </xf>
    <xf numFmtId="0" fontId="4" fillId="0" borderId="2" xfId="44" applyFont="1" applyBorder="1" applyAlignment="1">
      <alignment vertical="center"/>
    </xf>
    <xf numFmtId="0" fontId="4" fillId="0" borderId="2" xfId="44" applyFont="1" applyBorder="1" applyAlignment="1">
      <alignment horizontal="center" vertical="center"/>
    </xf>
    <xf numFmtId="0" fontId="4" fillId="0" borderId="2" xfId="44" applyFont="1" applyBorder="1" applyAlignment="1">
      <alignment horizontal="center" vertical="center" wrapText="1"/>
    </xf>
    <xf numFmtId="0" fontId="4" fillId="2" borderId="14" xfId="44" applyFont="1" applyFill="1" applyBorder="1" applyAlignment="1">
      <alignment vertical="center"/>
    </xf>
    <xf numFmtId="0" fontId="4" fillId="2" borderId="16" xfId="44" applyFont="1" applyFill="1" applyBorder="1" applyAlignment="1">
      <alignment vertical="center"/>
    </xf>
    <xf numFmtId="0" fontId="4" fillId="2" borderId="17" xfId="44" applyFont="1" applyFill="1" applyBorder="1" applyAlignment="1">
      <alignment horizontal="center" vertical="center"/>
    </xf>
    <xf numFmtId="2" fontId="4" fillId="2" borderId="17" xfId="44" applyNumberFormat="1" applyFont="1" applyFill="1" applyBorder="1" applyAlignment="1">
      <alignment horizontal="center" vertical="center"/>
    </xf>
    <xf numFmtId="2" fontId="4" fillId="2" borderId="34" xfId="44" applyNumberFormat="1" applyFont="1" applyFill="1" applyBorder="1" applyAlignment="1">
      <alignment horizontal="center" vertical="center"/>
    </xf>
    <xf numFmtId="0" fontId="3" fillId="2" borderId="15" xfId="44" applyFont="1" applyFill="1" applyBorder="1" applyAlignment="1">
      <alignment wrapText="1"/>
    </xf>
    <xf numFmtId="2" fontId="6" fillId="2" borderId="4" xfId="44" applyNumberFormat="1" applyFont="1" applyFill="1" applyBorder="1" applyAlignment="1">
      <alignment horizontal="center"/>
    </xf>
    <xf numFmtId="2" fontId="3" fillId="2" borderId="4" xfId="44" applyNumberFormat="1" applyFont="1" applyFill="1" applyBorder="1" applyAlignment="1">
      <alignment horizontal="center" wrapText="1"/>
    </xf>
    <xf numFmtId="2" fontId="3" fillId="2" borderId="4" xfId="44" applyNumberFormat="1" applyFont="1" applyFill="1" applyBorder="1" applyAlignment="1">
      <alignment horizontal="center"/>
    </xf>
    <xf numFmtId="2" fontId="3" fillId="2" borderId="35" xfId="44" applyNumberFormat="1" applyFont="1" applyFill="1" applyBorder="1" applyAlignment="1">
      <alignment horizontal="center"/>
    </xf>
    <xf numFmtId="0" fontId="3" fillId="2" borderId="10" xfId="44" applyFont="1" applyFill="1" applyBorder="1"/>
    <xf numFmtId="2" fontId="6" fillId="2" borderId="1" xfId="44" applyNumberFormat="1" applyFont="1" applyFill="1" applyBorder="1" applyAlignment="1">
      <alignment horizontal="center"/>
    </xf>
    <xf numFmtId="2" fontId="3" fillId="2" borderId="1" xfId="44" applyNumberFormat="1" applyFont="1" applyFill="1" applyBorder="1" applyAlignment="1">
      <alignment horizontal="center"/>
    </xf>
    <xf numFmtId="2" fontId="3" fillId="2" borderId="36" xfId="44" applyNumberFormat="1" applyFont="1" applyFill="1" applyBorder="1" applyAlignment="1">
      <alignment horizontal="center"/>
    </xf>
    <xf numFmtId="0" fontId="3" fillId="2" borderId="10" xfId="44" applyFont="1" applyFill="1" applyBorder="1" applyAlignment="1">
      <alignment horizontal="right"/>
    </xf>
    <xf numFmtId="3" fontId="2" fillId="0" borderId="0" xfId="44" applyNumberFormat="1"/>
    <xf numFmtId="0" fontId="3" fillId="2" borderId="10" xfId="44" applyFont="1" applyFill="1" applyBorder="1" applyAlignment="1">
      <alignment horizontal="right" wrapText="1"/>
    </xf>
    <xf numFmtId="0" fontId="3" fillId="2" borderId="18" xfId="44" applyFont="1" applyFill="1" applyBorder="1" applyAlignment="1">
      <alignment horizontal="center" wrapText="1"/>
    </xf>
    <xf numFmtId="0" fontId="3" fillId="2" borderId="11" xfId="44" applyFont="1" applyFill="1" applyBorder="1"/>
    <xf numFmtId="0" fontId="3" fillId="2" borderId="13" xfId="44" applyFont="1" applyFill="1" applyBorder="1" applyAlignment="1">
      <alignment horizontal="center"/>
    </xf>
    <xf numFmtId="2" fontId="6" fillId="2" borderId="13" xfId="44" applyNumberFormat="1" applyFont="1" applyFill="1" applyBorder="1" applyAlignment="1">
      <alignment horizontal="center"/>
    </xf>
    <xf numFmtId="2" fontId="3" fillId="2" borderId="13" xfId="44" applyNumberFormat="1" applyFont="1" applyFill="1" applyBorder="1" applyAlignment="1">
      <alignment horizontal="center"/>
    </xf>
    <xf numFmtId="2" fontId="3" fillId="2" borderId="37" xfId="44" applyNumberFormat="1" applyFont="1" applyFill="1" applyBorder="1" applyAlignment="1">
      <alignment horizontal="center"/>
    </xf>
    <xf numFmtId="4" fontId="2" fillId="0" borderId="0" xfId="44" applyNumberFormat="1"/>
    <xf numFmtId="0" fontId="5" fillId="3" borderId="14" xfId="44" applyFont="1" applyFill="1" applyBorder="1"/>
    <xf numFmtId="0" fontId="5" fillId="3" borderId="16" xfId="44" applyFont="1" applyFill="1" applyBorder="1" applyAlignment="1">
      <alignment wrapText="1"/>
    </xf>
    <xf numFmtId="0" fontId="5" fillId="3" borderId="17" xfId="44" applyFont="1" applyFill="1" applyBorder="1" applyAlignment="1">
      <alignment horizontal="center"/>
    </xf>
    <xf numFmtId="2" fontId="5" fillId="3" borderId="17" xfId="44" applyNumberFormat="1" applyFont="1" applyFill="1" applyBorder="1" applyAlignment="1">
      <alignment horizontal="center"/>
    </xf>
    <xf numFmtId="2" fontId="5" fillId="3" borderId="34" xfId="44" applyNumberFormat="1" applyFont="1" applyFill="1" applyBorder="1" applyAlignment="1">
      <alignment horizontal="center"/>
    </xf>
    <xf numFmtId="0" fontId="6" fillId="3" borderId="15" xfId="44" applyFont="1" applyFill="1" applyBorder="1" applyAlignment="1">
      <alignment wrapText="1"/>
    </xf>
    <xf numFmtId="2" fontId="6" fillId="3" borderId="4" xfId="44" applyNumberFormat="1" applyFont="1" applyFill="1" applyBorder="1" applyAlignment="1">
      <alignment horizontal="center"/>
    </xf>
    <xf numFmtId="2" fontId="6" fillId="3" borderId="35" xfId="44" applyNumberFormat="1" applyFont="1" applyFill="1" applyBorder="1" applyAlignment="1">
      <alignment horizontal="center"/>
    </xf>
    <xf numFmtId="0" fontId="6" fillId="3" borderId="10" xfId="44" applyFont="1" applyFill="1" applyBorder="1" applyAlignment="1">
      <alignment horizontal="right"/>
    </xf>
    <xf numFmtId="2" fontId="6" fillId="3" borderId="1" xfId="44" applyNumberFormat="1" applyFont="1" applyFill="1" applyBorder="1" applyAlignment="1">
      <alignment horizontal="center"/>
    </xf>
    <xf numFmtId="2" fontId="6" fillId="3" borderId="36" xfId="44" applyNumberFormat="1" applyFont="1" applyFill="1" applyBorder="1" applyAlignment="1">
      <alignment horizontal="center"/>
    </xf>
    <xf numFmtId="0" fontId="6" fillId="3" borderId="10" xfId="44" applyFont="1" applyFill="1" applyBorder="1" applyAlignment="1">
      <alignment horizontal="right" wrapText="1"/>
    </xf>
    <xf numFmtId="0" fontId="6" fillId="3" borderId="11" xfId="44" applyFont="1" applyFill="1" applyBorder="1" applyAlignment="1">
      <alignment horizontal="right"/>
    </xf>
    <xf numFmtId="2" fontId="6" fillId="3" borderId="13" xfId="44" applyNumberFormat="1" applyFont="1" applyFill="1" applyBorder="1" applyAlignment="1">
      <alignment horizontal="center"/>
    </xf>
    <xf numFmtId="2" fontId="6" fillId="3" borderId="37" xfId="44" applyNumberFormat="1" applyFont="1" applyFill="1" applyBorder="1" applyAlignment="1">
      <alignment horizontal="center"/>
    </xf>
    <xf numFmtId="0" fontId="6" fillId="3" borderId="7" xfId="44" applyFont="1" applyFill="1" applyBorder="1" applyAlignment="1">
      <alignment wrapText="1"/>
    </xf>
    <xf numFmtId="2" fontId="6" fillId="3" borderId="9" xfId="44" applyNumberFormat="1" applyFont="1" applyFill="1" applyBorder="1" applyAlignment="1">
      <alignment horizontal="center"/>
    </xf>
    <xf numFmtId="2" fontId="6" fillId="3" borderId="38" xfId="44" applyNumberFormat="1" applyFont="1" applyFill="1" applyBorder="1" applyAlignment="1">
      <alignment horizontal="center"/>
    </xf>
    <xf numFmtId="0" fontId="4" fillId="4" borderId="18" xfId="44" applyFont="1" applyFill="1" applyBorder="1"/>
    <xf numFmtId="0" fontId="4" fillId="4" borderId="7" xfId="44" applyFont="1" applyFill="1" applyBorder="1"/>
    <xf numFmtId="0" fontId="4" fillId="4" borderId="9" xfId="44" applyFont="1" applyFill="1" applyBorder="1"/>
    <xf numFmtId="4" fontId="5" fillId="4" borderId="9" xfId="44" applyNumberFormat="1" applyFont="1" applyFill="1" applyBorder="1" applyAlignment="1">
      <alignment horizontal="center"/>
    </xf>
    <xf numFmtId="4" fontId="4" fillId="4" borderId="9" xfId="44" applyNumberFormat="1" applyFont="1" applyFill="1" applyBorder="1" applyAlignment="1">
      <alignment horizontal="center"/>
    </xf>
    <xf numFmtId="4" fontId="4" fillId="4" borderId="38" xfId="44" applyNumberFormat="1" applyFont="1" applyFill="1" applyBorder="1" applyAlignment="1">
      <alignment horizontal="center"/>
    </xf>
    <xf numFmtId="0" fontId="3" fillId="4" borderId="10" xfId="44" applyFont="1" applyFill="1" applyBorder="1" applyAlignment="1">
      <alignment wrapText="1"/>
    </xf>
    <xf numFmtId="0" fontId="3" fillId="4" borderId="1" xfId="44" applyFont="1" applyFill="1" applyBorder="1" applyAlignment="1">
      <alignment horizontal="center" vertical="center" wrapText="1"/>
    </xf>
    <xf numFmtId="3" fontId="6" fillId="4" borderId="1" xfId="44" applyNumberFormat="1" applyFont="1" applyFill="1" applyBorder="1" applyAlignment="1">
      <alignment horizontal="center"/>
    </xf>
    <xf numFmtId="0" fontId="3" fillId="4" borderId="0" xfId="44" applyFont="1" applyFill="1"/>
    <xf numFmtId="0" fontId="3" fillId="4" borderId="1" xfId="44" applyFont="1" applyFill="1" applyBorder="1"/>
    <xf numFmtId="0" fontId="3" fillId="4" borderId="36" xfId="44" applyFont="1" applyFill="1" applyBorder="1"/>
    <xf numFmtId="0" fontId="3" fillId="4" borderId="11" xfId="44" applyFont="1" applyFill="1" applyBorder="1" applyAlignment="1">
      <alignment wrapText="1"/>
    </xf>
    <xf numFmtId="0" fontId="3" fillId="4" borderId="13" xfId="44" applyFont="1" applyFill="1" applyBorder="1" applyAlignment="1">
      <alignment horizontal="center" vertical="center" wrapText="1"/>
    </xf>
    <xf numFmtId="3" fontId="6" fillId="4" borderId="13" xfId="44" applyNumberFormat="1" applyFont="1" applyFill="1" applyBorder="1" applyAlignment="1">
      <alignment horizontal="center"/>
    </xf>
    <xf numFmtId="0" fontId="3" fillId="4" borderId="13" xfId="44" applyFont="1" applyFill="1" applyBorder="1"/>
    <xf numFmtId="0" fontId="3" fillId="4" borderId="37" xfId="44" applyFont="1" applyFill="1" applyBorder="1"/>
    <xf numFmtId="0" fontId="3" fillId="0" borderId="0" xfId="44" applyFont="1"/>
    <xf numFmtId="0" fontId="2" fillId="0" borderId="0" xfId="45"/>
    <xf numFmtId="0" fontId="4" fillId="0" borderId="1" xfId="45" applyFont="1" applyBorder="1" applyAlignment="1">
      <alignment vertical="center"/>
    </xf>
    <xf numFmtId="0" fontId="4" fillId="0" borderId="2" xfId="45" applyFont="1" applyBorder="1" applyAlignment="1">
      <alignment vertical="center"/>
    </xf>
    <xf numFmtId="0" fontId="4" fillId="0" borderId="2" xfId="45" applyFont="1" applyBorder="1" applyAlignment="1">
      <alignment horizontal="center" vertical="center"/>
    </xf>
    <xf numFmtId="0" fontId="4" fillId="0" borderId="2" xfId="45" applyFont="1" applyBorder="1" applyAlignment="1">
      <alignment horizontal="center" vertical="center" wrapText="1"/>
    </xf>
    <xf numFmtId="0" fontId="4" fillId="2" borderId="14" xfId="45" applyFont="1" applyFill="1" applyBorder="1" applyAlignment="1">
      <alignment vertical="center"/>
    </xf>
    <xf numFmtId="0" fontId="4" fillId="2" borderId="16" xfId="45" applyFont="1" applyFill="1" applyBorder="1" applyAlignment="1">
      <alignment vertical="center"/>
    </xf>
    <xf numFmtId="0" fontId="4" fillId="2" borderId="17" xfId="45" applyFont="1" applyFill="1" applyBorder="1" applyAlignment="1">
      <alignment horizontal="center" vertical="center"/>
    </xf>
    <xf numFmtId="2" fontId="4" fillId="2" borderId="17" xfId="45" applyNumberFormat="1" applyFont="1" applyFill="1" applyBorder="1" applyAlignment="1">
      <alignment horizontal="center" vertical="center"/>
    </xf>
    <xf numFmtId="2" fontId="4" fillId="2" borderId="34" xfId="45" applyNumberFormat="1" applyFont="1" applyFill="1" applyBorder="1" applyAlignment="1">
      <alignment horizontal="center" vertical="center"/>
    </xf>
    <xf numFmtId="0" fontId="3" fillId="2" borderId="15" xfId="45" applyFont="1" applyFill="1" applyBorder="1" applyAlignment="1">
      <alignment wrapText="1"/>
    </xf>
    <xf numFmtId="2" fontId="6" fillId="2" borderId="4" xfId="45" applyNumberFormat="1" applyFont="1" applyFill="1" applyBorder="1" applyAlignment="1">
      <alignment horizontal="center"/>
    </xf>
    <xf numFmtId="2" fontId="3" fillId="2" borderId="4" xfId="45" applyNumberFormat="1" applyFont="1" applyFill="1" applyBorder="1" applyAlignment="1">
      <alignment horizontal="center" wrapText="1"/>
    </xf>
    <xf numFmtId="2" fontId="3" fillId="2" borderId="4" xfId="45" applyNumberFormat="1" applyFont="1" applyFill="1" applyBorder="1" applyAlignment="1">
      <alignment horizontal="center"/>
    </xf>
    <xf numFmtId="2" fontId="3" fillId="2" borderId="35" xfId="45" applyNumberFormat="1" applyFont="1" applyFill="1" applyBorder="1" applyAlignment="1">
      <alignment horizontal="center"/>
    </xf>
    <xf numFmtId="0" fontId="3" fillId="2" borderId="10" xfId="45" applyFont="1" applyFill="1" applyBorder="1"/>
    <xf numFmtId="2" fontId="6" fillId="2" borderId="1" xfId="45" applyNumberFormat="1" applyFont="1" applyFill="1" applyBorder="1" applyAlignment="1">
      <alignment horizontal="center"/>
    </xf>
    <xf numFmtId="2" fontId="3" fillId="2" borderId="1" xfId="45" applyNumberFormat="1" applyFont="1" applyFill="1" applyBorder="1" applyAlignment="1">
      <alignment horizontal="center"/>
    </xf>
    <xf numFmtId="2" fontId="3" fillId="2" borderId="36" xfId="45" applyNumberFormat="1" applyFont="1" applyFill="1" applyBorder="1" applyAlignment="1">
      <alignment horizontal="center"/>
    </xf>
    <xf numFmtId="0" fontId="3" fillId="2" borderId="10" xfId="45" applyFont="1" applyFill="1" applyBorder="1" applyAlignment="1">
      <alignment horizontal="right"/>
    </xf>
    <xf numFmtId="3" fontId="2" fillId="0" borderId="0" xfId="45" applyNumberFormat="1"/>
    <xf numFmtId="0" fontId="3" fillId="2" borderId="10" xfId="45" applyFont="1" applyFill="1" applyBorder="1" applyAlignment="1">
      <alignment horizontal="right" wrapText="1"/>
    </xf>
    <xf numFmtId="0" fontId="3" fillId="2" borderId="18" xfId="45" applyFont="1" applyFill="1" applyBorder="1" applyAlignment="1">
      <alignment horizontal="center" wrapText="1"/>
    </xf>
    <xf numFmtId="0" fontId="3" fillId="2" borderId="11" xfId="45" applyFont="1" applyFill="1" applyBorder="1"/>
    <xf numFmtId="0" fontId="3" fillId="2" borderId="13" xfId="45" applyFont="1" applyFill="1" applyBorder="1" applyAlignment="1">
      <alignment horizontal="center"/>
    </xf>
    <xf numFmtId="2" fontId="6" fillId="2" borderId="13" xfId="45" applyNumberFormat="1" applyFont="1" applyFill="1" applyBorder="1" applyAlignment="1">
      <alignment horizontal="center"/>
    </xf>
    <xf numFmtId="2" fontId="3" fillId="2" borderId="13" xfId="45" applyNumberFormat="1" applyFont="1" applyFill="1" applyBorder="1" applyAlignment="1">
      <alignment horizontal="center"/>
    </xf>
    <xf numFmtId="2" fontId="3" fillId="2" borderId="37" xfId="45" applyNumberFormat="1" applyFont="1" applyFill="1" applyBorder="1" applyAlignment="1">
      <alignment horizontal="center"/>
    </xf>
    <xf numFmtId="4" fontId="2" fillId="0" borderId="0" xfId="45" applyNumberFormat="1"/>
    <xf numFmtId="0" fontId="5" fillId="3" borderId="14" xfId="45" applyFont="1" applyFill="1" applyBorder="1"/>
    <xf numFmtId="0" fontId="5" fillId="3" borderId="16" xfId="45" applyFont="1" applyFill="1" applyBorder="1" applyAlignment="1">
      <alignment wrapText="1"/>
    </xf>
    <xf numFmtId="0" fontId="5" fillId="3" borderId="17" xfId="45" applyFont="1" applyFill="1" applyBorder="1" applyAlignment="1">
      <alignment horizontal="center"/>
    </xf>
    <xf numFmtId="2" fontId="5" fillId="3" borderId="17" xfId="45" applyNumberFormat="1" applyFont="1" applyFill="1" applyBorder="1" applyAlignment="1">
      <alignment horizontal="center"/>
    </xf>
    <xf numFmtId="2" fontId="5" fillId="3" borderId="34" xfId="45" applyNumberFormat="1" applyFont="1" applyFill="1" applyBorder="1" applyAlignment="1">
      <alignment horizontal="center"/>
    </xf>
    <xf numFmtId="0" fontId="6" fillId="3" borderId="15" xfId="45" applyFont="1" applyFill="1" applyBorder="1" applyAlignment="1">
      <alignment wrapText="1"/>
    </xf>
    <xf numFmtId="2" fontId="6" fillId="3" borderId="4" xfId="45" applyNumberFormat="1" applyFont="1" applyFill="1" applyBorder="1" applyAlignment="1">
      <alignment horizontal="center"/>
    </xf>
    <xf numFmtId="2" fontId="6" fillId="3" borderId="35" xfId="45" applyNumberFormat="1" applyFont="1" applyFill="1" applyBorder="1" applyAlignment="1">
      <alignment horizontal="center"/>
    </xf>
    <xf numFmtId="0" fontId="6" fillId="3" borderId="10" xfId="45" applyFont="1" applyFill="1" applyBorder="1" applyAlignment="1">
      <alignment horizontal="right"/>
    </xf>
    <xf numFmtId="2" fontId="6" fillId="3" borderId="1" xfId="45" applyNumberFormat="1" applyFont="1" applyFill="1" applyBorder="1" applyAlignment="1">
      <alignment horizontal="center"/>
    </xf>
    <xf numFmtId="2" fontId="6" fillId="3" borderId="36" xfId="45" applyNumberFormat="1" applyFont="1" applyFill="1" applyBorder="1" applyAlignment="1">
      <alignment horizontal="center"/>
    </xf>
    <xf numFmtId="0" fontId="6" fillId="3" borderId="10" xfId="45" applyFont="1" applyFill="1" applyBorder="1" applyAlignment="1">
      <alignment horizontal="right" wrapText="1"/>
    </xf>
    <xf numFmtId="0" fontId="6" fillId="3" borderId="11" xfId="45" applyFont="1" applyFill="1" applyBorder="1" applyAlignment="1">
      <alignment horizontal="right"/>
    </xf>
    <xf numFmtId="2" fontId="6" fillId="3" borderId="13" xfId="45" applyNumberFormat="1" applyFont="1" applyFill="1" applyBorder="1" applyAlignment="1">
      <alignment horizontal="center"/>
    </xf>
    <xf numFmtId="2" fontId="6" fillId="3" borderId="37" xfId="45" applyNumberFormat="1" applyFont="1" applyFill="1" applyBorder="1" applyAlignment="1">
      <alignment horizontal="center"/>
    </xf>
    <xf numFmtId="0" fontId="6" fillId="3" borderId="7" xfId="45" applyFont="1" applyFill="1" applyBorder="1" applyAlignment="1">
      <alignment wrapText="1"/>
    </xf>
    <xf numFmtId="2" fontId="6" fillId="3" borderId="9" xfId="45" applyNumberFormat="1" applyFont="1" applyFill="1" applyBorder="1" applyAlignment="1">
      <alignment horizontal="center"/>
    </xf>
    <xf numFmtId="2" fontId="6" fillId="3" borderId="38" xfId="45" applyNumberFormat="1" applyFont="1" applyFill="1" applyBorder="1" applyAlignment="1">
      <alignment horizontal="center"/>
    </xf>
    <xf numFmtId="0" fontId="4" fillId="4" borderId="18" xfId="45" applyFont="1" applyFill="1" applyBorder="1"/>
    <xf numFmtId="0" fontId="4" fillId="4" borderId="7" xfId="45" applyFont="1" applyFill="1" applyBorder="1"/>
    <xf numFmtId="0" fontId="4" fillId="4" borderId="9" xfId="45" applyFont="1" applyFill="1" applyBorder="1"/>
    <xf numFmtId="4" fontId="5" fillId="4" borderId="9" xfId="45" applyNumberFormat="1" applyFont="1" applyFill="1" applyBorder="1" applyAlignment="1">
      <alignment horizontal="center"/>
    </xf>
    <xf numFmtId="4" fontId="4" fillId="4" borderId="9" xfId="45" applyNumberFormat="1" applyFont="1" applyFill="1" applyBorder="1" applyAlignment="1">
      <alignment horizontal="center"/>
    </xf>
    <xf numFmtId="4" fontId="4" fillId="4" borderId="38" xfId="45" applyNumberFormat="1" applyFont="1" applyFill="1" applyBorder="1" applyAlignment="1">
      <alignment horizontal="center"/>
    </xf>
    <xf numFmtId="0" fontId="6" fillId="4" borderId="10" xfId="45" applyFont="1" applyFill="1" applyBorder="1" applyAlignment="1">
      <alignment wrapText="1"/>
    </xf>
    <xf numFmtId="0" fontId="6" fillId="4" borderId="1" xfId="45" applyFont="1" applyFill="1" applyBorder="1" applyAlignment="1">
      <alignment horizontal="center" vertical="center" wrapText="1"/>
    </xf>
    <xf numFmtId="3" fontId="6" fillId="4" borderId="1" xfId="45" applyNumberFormat="1" applyFont="1" applyFill="1" applyBorder="1" applyAlignment="1">
      <alignment horizontal="center"/>
    </xf>
    <xf numFmtId="0" fontId="3" fillId="4" borderId="0" xfId="45" applyFont="1" applyFill="1"/>
    <xf numFmtId="0" fontId="3" fillId="4" borderId="1" xfId="45" applyFont="1" applyFill="1" applyBorder="1"/>
    <xf numFmtId="0" fontId="3" fillId="4" borderId="36" xfId="45" applyFont="1" applyFill="1" applyBorder="1"/>
    <xf numFmtId="0" fontId="3" fillId="4" borderId="10" xfId="45" applyFont="1" applyFill="1" applyBorder="1" applyAlignment="1">
      <alignment wrapText="1"/>
    </xf>
    <xf numFmtId="0" fontId="3" fillId="4" borderId="1" xfId="45" applyFont="1" applyFill="1" applyBorder="1" applyAlignment="1">
      <alignment horizontal="center" vertical="center" wrapText="1"/>
    </xf>
    <xf numFmtId="0" fontId="3" fillId="4" borderId="11" xfId="45" applyFont="1" applyFill="1" applyBorder="1" applyAlignment="1">
      <alignment wrapText="1"/>
    </xf>
    <xf numFmtId="0" fontId="3" fillId="4" borderId="13" xfId="45" applyFont="1" applyFill="1" applyBorder="1" applyAlignment="1">
      <alignment horizontal="center" vertical="center" wrapText="1"/>
    </xf>
    <xf numFmtId="3" fontId="6" fillId="4" borderId="13" xfId="45" applyNumberFormat="1" applyFont="1" applyFill="1" applyBorder="1" applyAlignment="1">
      <alignment horizontal="center"/>
    </xf>
    <xf numFmtId="0" fontId="3" fillId="4" borderId="13" xfId="45" applyFont="1" applyFill="1" applyBorder="1"/>
    <xf numFmtId="0" fontId="3" fillId="4" borderId="37" xfId="45" applyFont="1" applyFill="1" applyBorder="1"/>
    <xf numFmtId="0" fontId="3" fillId="0" borderId="0" xfId="45" applyFont="1"/>
    <xf numFmtId="0" fontId="4" fillId="0" borderId="39" xfId="45" applyFont="1" applyBorder="1"/>
    <xf numFmtId="0" fontId="3" fillId="0" borderId="39" xfId="45" applyFont="1" applyBorder="1"/>
    <xf numFmtId="4" fontId="5" fillId="0" borderId="1" xfId="0" applyNumberFormat="1" applyFont="1" applyBorder="1"/>
    <xf numFmtId="4" fontId="6" fillId="0" borderId="1" xfId="0" applyNumberFormat="1" applyFont="1" applyBorder="1"/>
    <xf numFmtId="0" fontId="6" fillId="3" borderId="1" xfId="41" applyFont="1" applyFill="1" applyBorder="1" applyAlignment="1">
      <alignment wrapText="1"/>
    </xf>
    <xf numFmtId="0" fontId="6" fillId="3" borderId="1" xfId="41" applyFont="1" applyFill="1" applyBorder="1" applyAlignment="1">
      <alignment vertical="center" wrapText="1"/>
    </xf>
    <xf numFmtId="0" fontId="6" fillId="3" borderId="1" xfId="41" applyFont="1" applyFill="1" applyBorder="1" applyAlignment="1">
      <alignment horizontal="right"/>
    </xf>
    <xf numFmtId="0" fontId="6" fillId="3" borderId="1" xfId="41" applyFont="1" applyFill="1" applyBorder="1" applyAlignment="1">
      <alignment horizontal="right" wrapText="1"/>
    </xf>
    <xf numFmtId="0" fontId="6" fillId="3" borderId="1" xfId="46" applyFont="1" applyFill="1" applyBorder="1" applyAlignment="1">
      <alignment wrapText="1"/>
    </xf>
    <xf numFmtId="0" fontId="6" fillId="3" borderId="1" xfId="46" applyFont="1" applyFill="1" applyBorder="1" applyAlignment="1">
      <alignment vertical="center" wrapText="1"/>
    </xf>
    <xf numFmtId="0" fontId="6" fillId="3" borderId="1" xfId="46" applyFont="1" applyFill="1" applyBorder="1" applyAlignment="1">
      <alignment horizontal="right"/>
    </xf>
    <xf numFmtId="0" fontId="6" fillId="3" borderId="1" xfId="46" applyFont="1" applyFill="1" applyBorder="1" applyAlignment="1">
      <alignment horizontal="right" wrapText="1"/>
    </xf>
    <xf numFmtId="0" fontId="6" fillId="3" borderId="1" xfId="43" applyFont="1" applyFill="1" applyBorder="1" applyAlignment="1">
      <alignment wrapText="1"/>
    </xf>
    <xf numFmtId="0" fontId="6" fillId="3" borderId="1" xfId="43" applyFont="1" applyFill="1" applyBorder="1" applyAlignment="1">
      <alignment vertical="center" wrapText="1"/>
    </xf>
    <xf numFmtId="0" fontId="6" fillId="3" borderId="1" xfId="43" applyFont="1" applyFill="1" applyBorder="1" applyAlignment="1">
      <alignment horizontal="right"/>
    </xf>
    <xf numFmtId="0" fontId="6" fillId="3" borderId="1" xfId="43" applyFont="1" applyFill="1" applyBorder="1" applyAlignment="1">
      <alignment horizontal="right" wrapText="1"/>
    </xf>
    <xf numFmtId="0" fontId="6" fillId="3" borderId="1" xfId="44" applyFont="1" applyFill="1" applyBorder="1" applyAlignment="1">
      <alignment wrapText="1"/>
    </xf>
    <xf numFmtId="0" fontId="6" fillId="3" borderId="1" xfId="44" applyFont="1" applyFill="1" applyBorder="1" applyAlignment="1">
      <alignment vertical="center" wrapText="1"/>
    </xf>
    <xf numFmtId="0" fontId="6" fillId="3" borderId="1" xfId="44" applyFont="1" applyFill="1" applyBorder="1" applyAlignment="1">
      <alignment horizontal="right"/>
    </xf>
    <xf numFmtId="0" fontId="6" fillId="3" borderId="1" xfId="44" applyFont="1" applyFill="1" applyBorder="1" applyAlignment="1">
      <alignment horizontal="right" wrapText="1"/>
    </xf>
    <xf numFmtId="0" fontId="6" fillId="3" borderId="1" xfId="45" applyFont="1" applyFill="1" applyBorder="1" applyAlignment="1">
      <alignment wrapText="1"/>
    </xf>
    <xf numFmtId="0" fontId="6" fillId="3" borderId="1" xfId="45" applyFont="1" applyFill="1" applyBorder="1" applyAlignment="1">
      <alignment vertical="center" wrapText="1"/>
    </xf>
    <xf numFmtId="0" fontId="6" fillId="3" borderId="1" xfId="45" applyFont="1" applyFill="1" applyBorder="1" applyAlignment="1">
      <alignment horizontal="right"/>
    </xf>
    <xf numFmtId="0" fontId="6" fillId="3" borderId="1" xfId="45" applyFont="1" applyFill="1" applyBorder="1" applyAlignment="1">
      <alignment horizontal="right" wrapText="1"/>
    </xf>
    <xf numFmtId="0" fontId="1" fillId="0" borderId="0" xfId="47"/>
    <xf numFmtId="0" fontId="4" fillId="0" borderId="1" xfId="47" applyFont="1" applyBorder="1" applyAlignment="1">
      <alignment vertical="center"/>
    </xf>
    <xf numFmtId="0" fontId="4" fillId="0" borderId="2" xfId="47" applyFont="1" applyBorder="1" applyAlignment="1">
      <alignment vertical="center"/>
    </xf>
    <xf numFmtId="0" fontId="4" fillId="0" borderId="2" xfId="47" applyFont="1" applyBorder="1" applyAlignment="1">
      <alignment horizontal="center" vertical="center"/>
    </xf>
    <xf numFmtId="0" fontId="4" fillId="0" borderId="2" xfId="47" applyFont="1" applyBorder="1" applyAlignment="1">
      <alignment horizontal="center" vertical="center" wrapText="1"/>
    </xf>
    <xf numFmtId="0" fontId="4" fillId="2" borderId="14" xfId="47" applyFont="1" applyFill="1" applyBorder="1" applyAlignment="1">
      <alignment vertical="center"/>
    </xf>
    <xf numFmtId="0" fontId="4" fillId="2" borderId="16" xfId="47" applyFont="1" applyFill="1" applyBorder="1" applyAlignment="1">
      <alignment vertical="center"/>
    </xf>
    <xf numFmtId="0" fontId="4" fillId="2" borderId="17" xfId="47" applyFont="1" applyFill="1" applyBorder="1" applyAlignment="1">
      <alignment horizontal="center" vertical="center"/>
    </xf>
    <xf numFmtId="2" fontId="4" fillId="2" borderId="17" xfId="47" applyNumberFormat="1" applyFont="1" applyFill="1" applyBorder="1" applyAlignment="1">
      <alignment horizontal="center" vertical="center"/>
    </xf>
    <xf numFmtId="2" fontId="4" fillId="2" borderId="34" xfId="47" applyNumberFormat="1" applyFont="1" applyFill="1" applyBorder="1" applyAlignment="1">
      <alignment horizontal="center" vertical="center"/>
    </xf>
    <xf numFmtId="0" fontId="3" fillId="2" borderId="15" xfId="47" applyFont="1" applyFill="1" applyBorder="1" applyAlignment="1">
      <alignment wrapText="1"/>
    </xf>
    <xf numFmtId="2" fontId="6" fillId="2" borderId="4" xfId="47" applyNumberFormat="1" applyFont="1" applyFill="1" applyBorder="1" applyAlignment="1">
      <alignment horizontal="center"/>
    </xf>
    <xf numFmtId="2" fontId="3" fillId="2" borderId="4" xfId="47" applyNumberFormat="1" applyFont="1" applyFill="1" applyBorder="1" applyAlignment="1">
      <alignment horizontal="center" wrapText="1"/>
    </xf>
    <xf numFmtId="2" fontId="3" fillId="2" borderId="4" xfId="47" applyNumberFormat="1" applyFont="1" applyFill="1" applyBorder="1" applyAlignment="1">
      <alignment horizontal="center"/>
    </xf>
    <xf numFmtId="2" fontId="3" fillId="2" borderId="35" xfId="47" applyNumberFormat="1" applyFont="1" applyFill="1" applyBorder="1" applyAlignment="1">
      <alignment horizontal="center"/>
    </xf>
    <xf numFmtId="0" fontId="3" fillId="2" borderId="10" xfId="47" applyFont="1" applyFill="1" applyBorder="1"/>
    <xf numFmtId="2" fontId="6" fillId="2" borderId="1" xfId="47" applyNumberFormat="1" applyFont="1" applyFill="1" applyBorder="1" applyAlignment="1">
      <alignment horizontal="center"/>
    </xf>
    <xf numFmtId="2" fontId="3" fillId="2" borderId="1" xfId="47" applyNumberFormat="1" applyFont="1" applyFill="1" applyBorder="1" applyAlignment="1">
      <alignment horizontal="center"/>
    </xf>
    <xf numFmtId="2" fontId="3" fillId="2" borderId="36" xfId="47" applyNumberFormat="1" applyFont="1" applyFill="1" applyBorder="1" applyAlignment="1">
      <alignment horizontal="center"/>
    </xf>
    <xf numFmtId="0" fontId="3" fillId="2" borderId="10" xfId="47" applyFont="1" applyFill="1" applyBorder="1" applyAlignment="1">
      <alignment horizontal="right"/>
    </xf>
    <xf numFmtId="0" fontId="3" fillId="2" borderId="10" xfId="47" applyFont="1" applyFill="1" applyBorder="1" applyAlignment="1">
      <alignment horizontal="right" wrapText="1"/>
    </xf>
    <xf numFmtId="0" fontId="3" fillId="2" borderId="18" xfId="47" applyFont="1" applyFill="1" applyBorder="1" applyAlignment="1">
      <alignment horizontal="center" wrapText="1"/>
    </xf>
    <xf numFmtId="0" fontId="3" fillId="2" borderId="11" xfId="47" applyFont="1" applyFill="1" applyBorder="1"/>
    <xf numFmtId="0" fontId="3" fillId="2" borderId="13" xfId="47" applyFont="1" applyFill="1" applyBorder="1" applyAlignment="1">
      <alignment horizontal="center"/>
    </xf>
    <xf numFmtId="2" fontId="6" fillId="2" borderId="13" xfId="47" applyNumberFormat="1" applyFont="1" applyFill="1" applyBorder="1" applyAlignment="1">
      <alignment horizontal="center"/>
    </xf>
    <xf numFmtId="2" fontId="3" fillId="2" borderId="13" xfId="47" applyNumberFormat="1" applyFont="1" applyFill="1" applyBorder="1" applyAlignment="1">
      <alignment horizontal="center"/>
    </xf>
    <xf numFmtId="2" fontId="3" fillId="2" borderId="37" xfId="47" applyNumberFormat="1" applyFont="1" applyFill="1" applyBorder="1" applyAlignment="1">
      <alignment horizontal="center"/>
    </xf>
    <xf numFmtId="0" fontId="5" fillId="3" borderId="14" xfId="47" applyFont="1" applyFill="1" applyBorder="1"/>
    <xf numFmtId="0" fontId="5" fillId="3" borderId="16" xfId="47" applyFont="1" applyFill="1" applyBorder="1" applyAlignment="1">
      <alignment wrapText="1"/>
    </xf>
    <xf numFmtId="0" fontId="5" fillId="3" borderId="17" xfId="47" applyFont="1" applyFill="1" applyBorder="1" applyAlignment="1">
      <alignment horizontal="center"/>
    </xf>
    <xf numFmtId="2" fontId="5" fillId="3" borderId="17" xfId="47" applyNumberFormat="1" applyFont="1" applyFill="1" applyBorder="1" applyAlignment="1">
      <alignment horizontal="center"/>
    </xf>
    <xf numFmtId="2" fontId="5" fillId="3" borderId="34" xfId="47" applyNumberFormat="1" applyFont="1" applyFill="1" applyBorder="1" applyAlignment="1">
      <alignment horizontal="center"/>
    </xf>
    <xf numFmtId="0" fontId="6" fillId="3" borderId="15" xfId="47" applyFont="1" applyFill="1" applyBorder="1" applyAlignment="1">
      <alignment wrapText="1"/>
    </xf>
    <xf numFmtId="2" fontId="6" fillId="3" borderId="4" xfId="47" applyNumberFormat="1" applyFont="1" applyFill="1" applyBorder="1" applyAlignment="1">
      <alignment horizontal="center"/>
    </xf>
    <xf numFmtId="2" fontId="6" fillId="3" borderId="35" xfId="47" applyNumberFormat="1" applyFont="1" applyFill="1" applyBorder="1" applyAlignment="1">
      <alignment horizontal="center"/>
    </xf>
    <xf numFmtId="0" fontId="6" fillId="3" borderId="10" xfId="47" applyFont="1" applyFill="1" applyBorder="1" applyAlignment="1">
      <alignment horizontal="right"/>
    </xf>
    <xf numFmtId="2" fontId="6" fillId="3" borderId="1" xfId="47" applyNumberFormat="1" applyFont="1" applyFill="1" applyBorder="1" applyAlignment="1">
      <alignment horizontal="center"/>
    </xf>
    <xf numFmtId="2" fontId="6" fillId="3" borderId="36" xfId="47" applyNumberFormat="1" applyFont="1" applyFill="1" applyBorder="1" applyAlignment="1">
      <alignment horizontal="center"/>
    </xf>
    <xf numFmtId="0" fontId="6" fillId="3" borderId="10" xfId="47" applyFont="1" applyFill="1" applyBorder="1" applyAlignment="1">
      <alignment horizontal="right" wrapText="1"/>
    </xf>
    <xf numFmtId="0" fontId="6" fillId="3" borderId="11" xfId="47" applyFont="1" applyFill="1" applyBorder="1" applyAlignment="1">
      <alignment horizontal="right"/>
    </xf>
    <xf numFmtId="2" fontId="6" fillId="3" borderId="13" xfId="47" applyNumberFormat="1" applyFont="1" applyFill="1" applyBorder="1" applyAlignment="1">
      <alignment horizontal="center"/>
    </xf>
    <xf numFmtId="2" fontId="6" fillId="3" borderId="37" xfId="47" applyNumberFormat="1" applyFont="1" applyFill="1" applyBorder="1" applyAlignment="1">
      <alignment horizontal="center"/>
    </xf>
    <xf numFmtId="0" fontId="6" fillId="3" borderId="7" xfId="47" applyFont="1" applyFill="1" applyBorder="1" applyAlignment="1">
      <alignment wrapText="1"/>
    </xf>
    <xf numFmtId="2" fontId="6" fillId="3" borderId="9" xfId="47" applyNumberFormat="1" applyFont="1" applyFill="1" applyBorder="1" applyAlignment="1">
      <alignment horizontal="center"/>
    </xf>
    <xf numFmtId="2" fontId="6" fillId="3" borderId="38" xfId="47" applyNumberFormat="1" applyFont="1" applyFill="1" applyBorder="1" applyAlignment="1">
      <alignment horizontal="center"/>
    </xf>
    <xf numFmtId="0" fontId="4" fillId="4" borderId="18" xfId="47" applyFont="1" applyFill="1" applyBorder="1"/>
    <xf numFmtId="0" fontId="4" fillId="4" borderId="7" xfId="47" applyFont="1" applyFill="1" applyBorder="1"/>
    <xf numFmtId="0" fontId="4" fillId="4" borderId="9" xfId="47" applyFont="1" applyFill="1" applyBorder="1"/>
    <xf numFmtId="4" fontId="5" fillId="4" borderId="9" xfId="47" applyNumberFormat="1" applyFont="1" applyFill="1" applyBorder="1" applyAlignment="1">
      <alignment horizontal="center"/>
    </xf>
    <xf numFmtId="4" fontId="4" fillId="4" borderId="9" xfId="47" applyNumberFormat="1" applyFont="1" applyFill="1" applyBorder="1" applyAlignment="1">
      <alignment horizontal="center"/>
    </xf>
    <xf numFmtId="4" fontId="4" fillId="4" borderId="38" xfId="47" applyNumberFormat="1" applyFont="1" applyFill="1" applyBorder="1" applyAlignment="1">
      <alignment horizontal="center"/>
    </xf>
    <xf numFmtId="0" fontId="6" fillId="4" borderId="10" xfId="47" applyFont="1" applyFill="1" applyBorder="1" applyAlignment="1">
      <alignment wrapText="1"/>
    </xf>
    <xf numFmtId="0" fontId="6" fillId="4" borderId="1" xfId="47" applyFont="1" applyFill="1" applyBorder="1" applyAlignment="1">
      <alignment horizontal="center" vertical="center" wrapText="1"/>
    </xf>
    <xf numFmtId="3" fontId="6" fillId="4" borderId="1" xfId="47" applyNumberFormat="1" applyFont="1" applyFill="1" applyBorder="1" applyAlignment="1">
      <alignment horizontal="center"/>
    </xf>
    <xf numFmtId="0" fontId="3" fillId="4" borderId="0" xfId="47" applyFont="1" applyFill="1"/>
    <xf numFmtId="0" fontId="3" fillId="4" borderId="1" xfId="47" applyFont="1" applyFill="1" applyBorder="1"/>
    <xf numFmtId="0" fontId="3" fillId="4" borderId="36" xfId="47" applyFont="1" applyFill="1" applyBorder="1"/>
    <xf numFmtId="0" fontId="6" fillId="4" borderId="11" xfId="47" applyFont="1" applyFill="1" applyBorder="1" applyAlignment="1">
      <alignment wrapText="1"/>
    </xf>
    <xf numFmtId="0" fontId="6" fillId="4" borderId="13" xfId="47" applyFont="1" applyFill="1" applyBorder="1" applyAlignment="1">
      <alignment horizontal="center" vertical="center" wrapText="1"/>
    </xf>
    <xf numFmtId="3" fontId="6" fillId="4" borderId="13" xfId="47" applyNumberFormat="1" applyFont="1" applyFill="1" applyBorder="1" applyAlignment="1">
      <alignment horizontal="center"/>
    </xf>
    <xf numFmtId="0" fontId="3" fillId="4" borderId="13" xfId="47" applyFont="1" applyFill="1" applyBorder="1"/>
    <xf numFmtId="0" fontId="3" fillId="4" borderId="37" xfId="47" applyFont="1" applyFill="1" applyBorder="1"/>
    <xf numFmtId="0" fontId="3" fillId="0" borderId="0" xfId="47" applyFont="1"/>
    <xf numFmtId="0" fontId="4" fillId="0" borderId="39" xfId="47" applyFont="1" applyBorder="1"/>
    <xf numFmtId="0" fontId="3" fillId="0" borderId="39" xfId="47" applyFont="1" applyBorder="1"/>
    <xf numFmtId="2" fontId="8" fillId="2" borderId="1" xfId="47" applyNumberFormat="1" applyFont="1" applyFill="1" applyBorder="1" applyAlignment="1">
      <alignment horizontal="center"/>
    </xf>
    <xf numFmtId="0" fontId="6" fillId="3" borderId="1" xfId="47" applyFont="1" applyFill="1" applyBorder="1" applyAlignment="1">
      <alignment wrapText="1"/>
    </xf>
    <xf numFmtId="0" fontId="6" fillId="3" borderId="1" xfId="47" applyFont="1" applyFill="1" applyBorder="1" applyAlignment="1">
      <alignment vertical="center" wrapText="1"/>
    </xf>
    <xf numFmtId="0" fontId="6" fillId="3" borderId="1" xfId="47" applyFont="1" applyFill="1" applyBorder="1" applyAlignment="1">
      <alignment horizontal="right"/>
    </xf>
    <xf numFmtId="0" fontId="6" fillId="3" borderId="1" xfId="47" applyFont="1" applyFill="1" applyBorder="1" applyAlignment="1">
      <alignment horizontal="right" wrapText="1"/>
    </xf>
    <xf numFmtId="0" fontId="7" fillId="0" borderId="19" xfId="0" applyFont="1" applyBorder="1" applyAlignment="1">
      <alignment horizont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wrapText="1"/>
    </xf>
    <xf numFmtId="0" fontId="3" fillId="0" borderId="0" xfId="0" applyFont="1" applyAlignment="1">
      <alignment horizontal="left" wrapText="1"/>
    </xf>
    <xf numFmtId="0" fontId="6" fillId="0" borderId="0" xfId="0" applyFont="1" applyAlignment="1">
      <alignment horizontal="left" wrapText="1"/>
    </xf>
    <xf numFmtId="0" fontId="6" fillId="3" borderId="8"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6" fillId="0" borderId="0" xfId="0" applyFont="1" applyAlignment="1">
      <alignment horizontal="left" vertical="center" wrapText="1"/>
    </xf>
    <xf numFmtId="0" fontId="3" fillId="4" borderId="14" xfId="41" applyFont="1" applyFill="1" applyBorder="1" applyAlignment="1">
      <alignment horizontal="center" vertical="center" wrapText="1"/>
    </xf>
    <xf numFmtId="0" fontId="3" fillId="4" borderId="6" xfId="41" applyFont="1" applyFill="1" applyBorder="1" applyAlignment="1">
      <alignment horizontal="center" vertical="center" wrapText="1"/>
    </xf>
    <xf numFmtId="0" fontId="7" fillId="0" borderId="19" xfId="41" applyFont="1" applyBorder="1" applyAlignment="1">
      <alignment horizontal="center" wrapText="1"/>
    </xf>
    <xf numFmtId="0" fontId="3" fillId="2" borderId="14" xfId="41" applyFont="1" applyFill="1" applyBorder="1" applyAlignment="1">
      <alignment horizontal="center" vertical="center" wrapText="1"/>
    </xf>
    <xf numFmtId="0" fontId="3" fillId="2" borderId="5" xfId="41" applyFont="1" applyFill="1" applyBorder="1" applyAlignment="1">
      <alignment horizontal="center" vertical="center" wrapText="1"/>
    </xf>
    <xf numFmtId="0" fontId="3" fillId="2" borderId="6" xfId="41" applyFont="1" applyFill="1" applyBorder="1" applyAlignment="1">
      <alignment horizontal="center" vertical="center" wrapText="1"/>
    </xf>
    <xf numFmtId="0" fontId="3" fillId="2" borderId="3" xfId="41" applyFont="1" applyFill="1" applyBorder="1" applyAlignment="1">
      <alignment horizontal="center" vertical="center" wrapText="1"/>
    </xf>
    <xf numFmtId="0" fontId="3" fillId="2" borderId="4" xfId="41" applyFont="1" applyFill="1" applyBorder="1" applyAlignment="1">
      <alignment horizontal="center" vertical="center" wrapText="1"/>
    </xf>
    <xf numFmtId="0" fontId="3" fillId="2" borderId="2" xfId="41" applyFont="1" applyFill="1" applyBorder="1" applyAlignment="1">
      <alignment horizontal="center" vertical="center"/>
    </xf>
    <xf numFmtId="0" fontId="3" fillId="2" borderId="3" xfId="41" applyFont="1" applyFill="1" applyBorder="1" applyAlignment="1">
      <alignment horizontal="center" vertical="center"/>
    </xf>
    <xf numFmtId="0" fontId="3" fillId="2" borderId="4" xfId="41" applyFont="1" applyFill="1" applyBorder="1" applyAlignment="1">
      <alignment horizontal="center" vertical="center"/>
    </xf>
    <xf numFmtId="0" fontId="6" fillId="3" borderId="14" xfId="41" applyFont="1" applyFill="1" applyBorder="1" applyAlignment="1">
      <alignment horizontal="center" vertical="center" wrapText="1"/>
    </xf>
    <xf numFmtId="0" fontId="6" fillId="3" borderId="5" xfId="41" applyFont="1" applyFill="1" applyBorder="1" applyAlignment="1">
      <alignment horizontal="center" vertical="center" wrapText="1"/>
    </xf>
    <xf numFmtId="0" fontId="6" fillId="3" borderId="6" xfId="41" applyFont="1" applyFill="1" applyBorder="1" applyAlignment="1">
      <alignment horizontal="center" vertical="center" wrapText="1"/>
    </xf>
    <xf numFmtId="0" fontId="6" fillId="3" borderId="3" xfId="41" applyFont="1" applyFill="1" applyBorder="1" applyAlignment="1">
      <alignment horizontal="center" vertical="center" wrapText="1"/>
    </xf>
    <xf numFmtId="0" fontId="6" fillId="3" borderId="12" xfId="41" applyFont="1" applyFill="1" applyBorder="1" applyAlignment="1">
      <alignment horizontal="center" vertical="center" wrapText="1"/>
    </xf>
    <xf numFmtId="0" fontId="6" fillId="3" borderId="8" xfId="41" applyFont="1" applyFill="1" applyBorder="1" applyAlignment="1">
      <alignment horizontal="center" vertical="center" wrapText="1"/>
    </xf>
    <xf numFmtId="0" fontId="3" fillId="4" borderId="14" xfId="42" applyFont="1" applyFill="1" applyBorder="1" applyAlignment="1">
      <alignment horizontal="center" vertical="center" wrapText="1"/>
    </xf>
    <xf numFmtId="0" fontId="3" fillId="4" borderId="6" xfId="42" applyFont="1" applyFill="1" applyBorder="1" applyAlignment="1">
      <alignment horizontal="center" vertical="center" wrapText="1"/>
    </xf>
    <xf numFmtId="0" fontId="7" fillId="0" borderId="19" xfId="42" applyFont="1" applyBorder="1" applyAlignment="1">
      <alignment horizontal="center" wrapText="1"/>
    </xf>
    <xf numFmtId="0" fontId="3" fillId="2" borderId="14" xfId="42" applyFont="1" applyFill="1" applyBorder="1" applyAlignment="1">
      <alignment horizontal="center" vertical="center" wrapText="1"/>
    </xf>
    <xf numFmtId="0" fontId="3" fillId="2" borderId="5" xfId="42" applyFont="1" applyFill="1" applyBorder="1" applyAlignment="1">
      <alignment horizontal="center" vertical="center" wrapText="1"/>
    </xf>
    <xf numFmtId="0" fontId="3" fillId="2" borderId="6" xfId="42" applyFont="1" applyFill="1" applyBorder="1" applyAlignment="1">
      <alignment horizontal="center" vertical="center" wrapText="1"/>
    </xf>
    <xf numFmtId="0" fontId="3" fillId="2" borderId="3" xfId="42" applyFont="1" applyFill="1" applyBorder="1" applyAlignment="1">
      <alignment horizontal="center" vertical="center" wrapText="1"/>
    </xf>
    <xf numFmtId="0" fontId="3" fillId="2" borderId="4" xfId="42" applyFont="1" applyFill="1" applyBorder="1" applyAlignment="1">
      <alignment horizontal="center" vertical="center" wrapText="1"/>
    </xf>
    <xf numFmtId="0" fontId="3" fillId="2" borderId="2" xfId="42" applyFont="1" applyFill="1" applyBorder="1" applyAlignment="1">
      <alignment horizontal="center" vertical="center"/>
    </xf>
    <xf numFmtId="0" fontId="3" fillId="2" borderId="3" xfId="42" applyFont="1" applyFill="1" applyBorder="1" applyAlignment="1">
      <alignment horizontal="center" vertical="center"/>
    </xf>
    <xf numFmtId="0" fontId="3" fillId="2" borderId="4" xfId="42" applyFont="1" applyFill="1" applyBorder="1" applyAlignment="1">
      <alignment horizontal="center" vertical="center"/>
    </xf>
    <xf numFmtId="0" fontId="6" fillId="3" borderId="14" xfId="42" applyFont="1" applyFill="1" applyBorder="1" applyAlignment="1">
      <alignment horizontal="center" vertical="center" wrapText="1"/>
    </xf>
    <xf numFmtId="0" fontId="6" fillId="3" borderId="5" xfId="42" applyFont="1" applyFill="1" applyBorder="1" applyAlignment="1">
      <alignment horizontal="center" vertical="center" wrapText="1"/>
    </xf>
    <xf numFmtId="0" fontId="6" fillId="3" borderId="6" xfId="42" applyFont="1" applyFill="1" applyBorder="1" applyAlignment="1">
      <alignment horizontal="center" vertical="center" wrapText="1"/>
    </xf>
    <xf numFmtId="0" fontId="6" fillId="3" borderId="3" xfId="42" applyFont="1" applyFill="1" applyBorder="1" applyAlignment="1">
      <alignment horizontal="center" vertical="center" wrapText="1"/>
    </xf>
    <xf numFmtId="0" fontId="6" fillId="3" borderId="12" xfId="42" applyFont="1" applyFill="1" applyBorder="1" applyAlignment="1">
      <alignment horizontal="center" vertical="center" wrapText="1"/>
    </xf>
    <xf numFmtId="0" fontId="6" fillId="3" borderId="8" xfId="42" applyFont="1" applyFill="1" applyBorder="1" applyAlignment="1">
      <alignment horizontal="center" vertical="center" wrapText="1"/>
    </xf>
    <xf numFmtId="0" fontId="3" fillId="4" borderId="14" xfId="43" applyFont="1" applyFill="1" applyBorder="1" applyAlignment="1">
      <alignment horizontal="center" vertical="center" wrapText="1"/>
    </xf>
    <xf numFmtId="0" fontId="3" fillId="4" borderId="6" xfId="43" applyFont="1" applyFill="1" applyBorder="1" applyAlignment="1">
      <alignment horizontal="center" vertical="center" wrapText="1"/>
    </xf>
    <xf numFmtId="0" fontId="3" fillId="0" borderId="39" xfId="43" applyFont="1" applyBorder="1" applyAlignment="1">
      <alignment horizontal="center" wrapText="1"/>
    </xf>
    <xf numFmtId="0" fontId="7" fillId="0" borderId="19" xfId="43" applyFont="1" applyBorder="1" applyAlignment="1">
      <alignment horizontal="center" wrapText="1"/>
    </xf>
    <xf numFmtId="0" fontId="3" fillId="2" borderId="14" xfId="43" applyFont="1" applyFill="1" applyBorder="1" applyAlignment="1">
      <alignment horizontal="center" vertical="center" wrapText="1"/>
    </xf>
    <xf numFmtId="0" fontId="3" fillId="2" borderId="5" xfId="43" applyFont="1" applyFill="1" applyBorder="1" applyAlignment="1">
      <alignment horizontal="center" vertical="center" wrapText="1"/>
    </xf>
    <xf numFmtId="0" fontId="3" fillId="2" borderId="6" xfId="43" applyFont="1" applyFill="1" applyBorder="1" applyAlignment="1">
      <alignment horizontal="center" vertical="center" wrapText="1"/>
    </xf>
    <xf numFmtId="0" fontId="3" fillId="2" borderId="3" xfId="43" applyFont="1" applyFill="1" applyBorder="1" applyAlignment="1">
      <alignment horizontal="center" vertical="center" wrapText="1"/>
    </xf>
    <xf numFmtId="0" fontId="3" fillId="2" borderId="4" xfId="43" applyFont="1" applyFill="1" applyBorder="1" applyAlignment="1">
      <alignment horizontal="center" vertical="center" wrapText="1"/>
    </xf>
    <xf numFmtId="0" fontId="3" fillId="2" borderId="2" xfId="43" applyFont="1" applyFill="1" applyBorder="1" applyAlignment="1">
      <alignment horizontal="center" vertical="center"/>
    </xf>
    <xf numFmtId="0" fontId="3" fillId="2" borderId="3" xfId="43" applyFont="1" applyFill="1" applyBorder="1" applyAlignment="1">
      <alignment horizontal="center" vertical="center"/>
    </xf>
    <xf numFmtId="0" fontId="3" fillId="2" borderId="4" xfId="43" applyFont="1" applyFill="1" applyBorder="1" applyAlignment="1">
      <alignment horizontal="center" vertical="center"/>
    </xf>
    <xf numFmtId="0" fontId="6" fillId="3" borderId="14" xfId="43" applyFont="1" applyFill="1" applyBorder="1" applyAlignment="1">
      <alignment horizontal="center" vertical="center" wrapText="1"/>
    </xf>
    <xf numFmtId="0" fontId="6" fillId="3" borderId="5" xfId="43" applyFont="1" applyFill="1" applyBorder="1" applyAlignment="1">
      <alignment horizontal="center" vertical="center" wrapText="1"/>
    </xf>
    <xf numFmtId="0" fontId="6" fillId="3" borderId="6" xfId="43" applyFont="1" applyFill="1" applyBorder="1" applyAlignment="1">
      <alignment horizontal="center" vertical="center" wrapText="1"/>
    </xf>
    <xf numFmtId="0" fontId="6" fillId="3" borderId="3" xfId="43" applyFont="1" applyFill="1" applyBorder="1" applyAlignment="1">
      <alignment horizontal="center" vertical="center" wrapText="1"/>
    </xf>
    <xf numFmtId="0" fontId="6" fillId="3" borderId="12" xfId="43" applyFont="1" applyFill="1" applyBorder="1" applyAlignment="1">
      <alignment horizontal="center" vertical="center" wrapText="1"/>
    </xf>
    <xf numFmtId="0" fontId="6" fillId="3" borderId="8" xfId="43" applyFont="1" applyFill="1" applyBorder="1" applyAlignment="1">
      <alignment horizontal="center" vertical="center" wrapText="1"/>
    </xf>
    <xf numFmtId="0" fontId="3" fillId="4" borderId="14" xfId="44" applyFont="1" applyFill="1" applyBorder="1" applyAlignment="1">
      <alignment horizontal="center" vertical="center" wrapText="1"/>
    </xf>
    <xf numFmtId="0" fontId="3" fillId="4" borderId="6" xfId="44" applyFont="1" applyFill="1" applyBorder="1" applyAlignment="1">
      <alignment horizontal="center" vertical="center" wrapText="1"/>
    </xf>
    <xf numFmtId="0" fontId="2" fillId="0" borderId="0" xfId="44" applyAlignment="1">
      <alignment horizontal="left" wrapText="1"/>
    </xf>
    <xf numFmtId="0" fontId="7" fillId="0" borderId="19" xfId="44" applyFont="1" applyBorder="1" applyAlignment="1">
      <alignment horizontal="center" wrapText="1"/>
    </xf>
    <xf numFmtId="0" fontId="3" fillId="2" borderId="14" xfId="44" applyFont="1" applyFill="1" applyBorder="1" applyAlignment="1">
      <alignment horizontal="center" vertical="center" wrapText="1"/>
    </xf>
    <xf numFmtId="0" fontId="3" fillId="2" borderId="5" xfId="44" applyFont="1" applyFill="1" applyBorder="1" applyAlignment="1">
      <alignment horizontal="center" vertical="center" wrapText="1"/>
    </xf>
    <xf numFmtId="0" fontId="3" fillId="2" borderId="6" xfId="44" applyFont="1" applyFill="1" applyBorder="1" applyAlignment="1">
      <alignment horizontal="center" vertical="center" wrapText="1"/>
    </xf>
    <xf numFmtId="0" fontId="3" fillId="2" borderId="3" xfId="44" applyFont="1" applyFill="1" applyBorder="1" applyAlignment="1">
      <alignment horizontal="center" vertical="center" wrapText="1"/>
    </xf>
    <xf numFmtId="0" fontId="3" fillId="2" borderId="4" xfId="44" applyFont="1" applyFill="1" applyBorder="1" applyAlignment="1">
      <alignment horizontal="center" vertical="center" wrapText="1"/>
    </xf>
    <xf numFmtId="0" fontId="3" fillId="2" borderId="2" xfId="44" applyFont="1" applyFill="1" applyBorder="1" applyAlignment="1">
      <alignment horizontal="center" vertical="center"/>
    </xf>
    <xf numFmtId="0" fontId="3" fillId="2" borderId="3" xfId="44" applyFont="1" applyFill="1" applyBorder="1" applyAlignment="1">
      <alignment horizontal="center" vertical="center"/>
    </xf>
    <xf numFmtId="0" fontId="3" fillId="2" borderId="4" xfId="44" applyFont="1" applyFill="1" applyBorder="1" applyAlignment="1">
      <alignment horizontal="center" vertical="center"/>
    </xf>
    <xf numFmtId="0" fontId="6" fillId="3" borderId="14" xfId="44" applyFont="1" applyFill="1" applyBorder="1" applyAlignment="1">
      <alignment horizontal="center" vertical="center" wrapText="1"/>
    </xf>
    <xf numFmtId="0" fontId="6" fillId="3" borderId="5" xfId="44" applyFont="1" applyFill="1" applyBorder="1" applyAlignment="1">
      <alignment horizontal="center" vertical="center" wrapText="1"/>
    </xf>
    <xf numFmtId="0" fontId="6" fillId="3" borderId="6" xfId="44" applyFont="1" applyFill="1" applyBorder="1" applyAlignment="1">
      <alignment horizontal="center" vertical="center" wrapText="1"/>
    </xf>
    <xf numFmtId="0" fontId="6" fillId="3" borderId="3" xfId="44" applyFont="1" applyFill="1" applyBorder="1" applyAlignment="1">
      <alignment horizontal="center" vertical="center" wrapText="1"/>
    </xf>
    <xf numFmtId="0" fontId="6" fillId="3" borderId="12" xfId="44" applyFont="1" applyFill="1" applyBorder="1" applyAlignment="1">
      <alignment horizontal="center" vertical="center" wrapText="1"/>
    </xf>
    <xf numFmtId="0" fontId="6" fillId="3" borderId="8" xfId="44" applyFont="1" applyFill="1" applyBorder="1" applyAlignment="1">
      <alignment horizontal="center" vertical="center" wrapText="1"/>
    </xf>
    <xf numFmtId="0" fontId="6" fillId="4" borderId="14" xfId="44" applyFont="1" applyFill="1" applyBorder="1" applyAlignment="1">
      <alignment horizontal="center" vertical="center" wrapText="1"/>
    </xf>
    <xf numFmtId="0" fontId="6" fillId="4" borderId="6" xfId="44" applyFont="1" applyFill="1" applyBorder="1" applyAlignment="1">
      <alignment horizontal="center" vertical="center" wrapText="1"/>
    </xf>
    <xf numFmtId="0" fontId="3" fillId="0" borderId="39" xfId="44" applyFont="1" applyBorder="1" applyAlignment="1">
      <alignment horizontal="center" wrapText="1"/>
    </xf>
    <xf numFmtId="0" fontId="6" fillId="4" borderId="14" xfId="45" applyFont="1" applyFill="1" applyBorder="1" applyAlignment="1">
      <alignment horizontal="center" vertical="center" wrapText="1"/>
    </xf>
    <xf numFmtId="0" fontId="6" fillId="4" borderId="6" xfId="45" applyFont="1" applyFill="1" applyBorder="1" applyAlignment="1">
      <alignment horizontal="center" vertical="center" wrapText="1"/>
    </xf>
    <xf numFmtId="0" fontId="3" fillId="4" borderId="14" xfId="45" applyFont="1" applyFill="1" applyBorder="1" applyAlignment="1">
      <alignment horizontal="center" vertical="center" wrapText="1"/>
    </xf>
    <xf numFmtId="0" fontId="3" fillId="4" borderId="6" xfId="45" applyFont="1" applyFill="1" applyBorder="1" applyAlignment="1">
      <alignment horizontal="center" vertical="center" wrapText="1"/>
    </xf>
    <xf numFmtId="0" fontId="3" fillId="0" borderId="39" xfId="45" applyFont="1" applyBorder="1" applyAlignment="1">
      <alignment horizontal="center" wrapText="1"/>
    </xf>
    <xf numFmtId="0" fontId="7" fillId="0" borderId="19" xfId="45" applyFont="1" applyBorder="1" applyAlignment="1">
      <alignment horizontal="center" wrapText="1"/>
    </xf>
    <xf numFmtId="0" fontId="3" fillId="2" borderId="14" xfId="45" applyFont="1" applyFill="1" applyBorder="1" applyAlignment="1">
      <alignment horizontal="center" vertical="center" wrapText="1"/>
    </xf>
    <xf numFmtId="0" fontId="3" fillId="2" borderId="5" xfId="45" applyFont="1" applyFill="1" applyBorder="1" applyAlignment="1">
      <alignment horizontal="center" vertical="center" wrapText="1"/>
    </xf>
    <xf numFmtId="0" fontId="3" fillId="2" borderId="6" xfId="45" applyFont="1" applyFill="1" applyBorder="1" applyAlignment="1">
      <alignment horizontal="center" vertical="center" wrapText="1"/>
    </xf>
    <xf numFmtId="0" fontId="3" fillId="2" borderId="3" xfId="45" applyFont="1" applyFill="1" applyBorder="1" applyAlignment="1">
      <alignment horizontal="center" vertical="center" wrapText="1"/>
    </xf>
    <xf numFmtId="0" fontId="3" fillId="2" borderId="4" xfId="45" applyFont="1" applyFill="1" applyBorder="1" applyAlignment="1">
      <alignment horizontal="center" vertical="center" wrapText="1"/>
    </xf>
    <xf numFmtId="0" fontId="3" fillId="2" borderId="2" xfId="45" applyFont="1" applyFill="1" applyBorder="1" applyAlignment="1">
      <alignment horizontal="center" vertical="center"/>
    </xf>
    <xf numFmtId="0" fontId="3" fillId="2" borderId="3" xfId="45" applyFont="1" applyFill="1" applyBorder="1" applyAlignment="1">
      <alignment horizontal="center" vertical="center"/>
    </xf>
    <xf numFmtId="0" fontId="3" fillId="2" borderId="4" xfId="45" applyFont="1" applyFill="1" applyBorder="1" applyAlignment="1">
      <alignment horizontal="center" vertical="center"/>
    </xf>
    <xf numFmtId="0" fontId="6" fillId="3" borderId="14" xfId="45" applyFont="1" applyFill="1" applyBorder="1" applyAlignment="1">
      <alignment horizontal="center" vertical="center" wrapText="1"/>
    </xf>
    <xf numFmtId="0" fontId="6" fillId="3" borderId="5" xfId="45" applyFont="1" applyFill="1" applyBorder="1" applyAlignment="1">
      <alignment horizontal="center" vertical="center" wrapText="1"/>
    </xf>
    <xf numFmtId="0" fontId="6" fillId="3" borderId="6" xfId="45" applyFont="1" applyFill="1" applyBorder="1" applyAlignment="1">
      <alignment horizontal="center" vertical="center" wrapText="1"/>
    </xf>
    <xf numFmtId="0" fontId="6" fillId="3" borderId="3" xfId="45" applyFont="1" applyFill="1" applyBorder="1" applyAlignment="1">
      <alignment horizontal="center" vertical="center" wrapText="1"/>
    </xf>
    <xf numFmtId="0" fontId="6" fillId="3" borderId="12" xfId="45" applyFont="1" applyFill="1" applyBorder="1" applyAlignment="1">
      <alignment horizontal="center" vertical="center" wrapText="1"/>
    </xf>
    <xf numFmtId="0" fontId="6" fillId="3" borderId="8" xfId="45" applyFont="1" applyFill="1" applyBorder="1" applyAlignment="1">
      <alignment horizontal="center" vertical="center" wrapText="1"/>
    </xf>
    <xf numFmtId="0" fontId="6" fillId="4" borderId="14" xfId="47" applyFont="1" applyFill="1" applyBorder="1" applyAlignment="1">
      <alignment horizontal="center" vertical="center" wrapText="1"/>
    </xf>
    <xf numFmtId="0" fontId="6" fillId="4" borderId="6" xfId="47" applyFont="1" applyFill="1" applyBorder="1" applyAlignment="1">
      <alignment horizontal="center" vertical="center" wrapText="1"/>
    </xf>
    <xf numFmtId="0" fontId="7" fillId="0" borderId="19" xfId="47" applyFont="1" applyBorder="1" applyAlignment="1">
      <alignment horizontal="center" wrapText="1"/>
    </xf>
    <xf numFmtId="0" fontId="3" fillId="2" borderId="14" xfId="47" applyFont="1" applyFill="1" applyBorder="1" applyAlignment="1">
      <alignment horizontal="center" vertical="center" wrapText="1"/>
    </xf>
    <xf numFmtId="0" fontId="3" fillId="2" borderId="5" xfId="47" applyFont="1" applyFill="1" applyBorder="1" applyAlignment="1">
      <alignment horizontal="center" vertical="center" wrapText="1"/>
    </xf>
    <xf numFmtId="0" fontId="3" fillId="2" borderId="6" xfId="47" applyFont="1" applyFill="1" applyBorder="1" applyAlignment="1">
      <alignment horizontal="center" vertical="center" wrapText="1"/>
    </xf>
    <xf numFmtId="0" fontId="3" fillId="2" borderId="3" xfId="47" applyFont="1" applyFill="1" applyBorder="1" applyAlignment="1">
      <alignment horizontal="center" vertical="center" wrapText="1"/>
    </xf>
    <xf numFmtId="0" fontId="3" fillId="2" borderId="4" xfId="47" applyFont="1" applyFill="1" applyBorder="1" applyAlignment="1">
      <alignment horizontal="center" vertical="center" wrapText="1"/>
    </xf>
    <xf numFmtId="0" fontId="3" fillId="2" borderId="2" xfId="47" applyFont="1" applyFill="1" applyBorder="1" applyAlignment="1">
      <alignment horizontal="center" vertical="center"/>
    </xf>
    <xf numFmtId="0" fontId="3" fillId="2" borderId="3" xfId="47" applyFont="1" applyFill="1" applyBorder="1" applyAlignment="1">
      <alignment horizontal="center" vertical="center"/>
    </xf>
    <xf numFmtId="0" fontId="3" fillId="2" borderId="4" xfId="47" applyFont="1" applyFill="1" applyBorder="1" applyAlignment="1">
      <alignment horizontal="center" vertical="center"/>
    </xf>
    <xf numFmtId="0" fontId="6" fillId="3" borderId="14" xfId="47" applyFont="1" applyFill="1" applyBorder="1" applyAlignment="1">
      <alignment horizontal="center" vertical="center" wrapText="1"/>
    </xf>
    <xf numFmtId="0" fontId="6" fillId="3" borderId="5" xfId="47" applyFont="1" applyFill="1" applyBorder="1" applyAlignment="1">
      <alignment horizontal="center" vertical="center" wrapText="1"/>
    </xf>
    <xf numFmtId="0" fontId="6" fillId="3" borderId="6" xfId="47" applyFont="1" applyFill="1" applyBorder="1" applyAlignment="1">
      <alignment horizontal="center" vertical="center" wrapText="1"/>
    </xf>
    <xf numFmtId="0" fontId="6" fillId="3" borderId="3" xfId="47" applyFont="1" applyFill="1" applyBorder="1" applyAlignment="1">
      <alignment horizontal="center" vertical="center" wrapText="1"/>
    </xf>
    <xf numFmtId="0" fontId="6" fillId="3" borderId="12" xfId="47" applyFont="1" applyFill="1" applyBorder="1" applyAlignment="1">
      <alignment horizontal="center" vertical="center" wrapText="1"/>
    </xf>
    <xf numFmtId="0" fontId="6" fillId="3" borderId="8" xfId="47" applyFont="1" applyFill="1" applyBorder="1" applyAlignment="1">
      <alignment horizontal="center" vertical="center" wrapText="1"/>
    </xf>
    <xf numFmtId="0" fontId="17" fillId="0" borderId="0" xfId="0" applyFont="1" applyAlignment="1">
      <alignment horizontal="center" wrapText="1"/>
    </xf>
    <xf numFmtId="0" fontId="28" fillId="0" borderId="0" xfId="0" applyFont="1"/>
  </cellXfs>
  <cellStyles count="48">
    <cellStyle name="____page" xfId="5" xr:uid="{13AC5298-98A2-4093-923B-4F98C175C001}"/>
    <cellStyle name="___col1" xfId="11" xr:uid="{9A61084B-6655-4CF4-832B-289D945A8530}"/>
    <cellStyle name="___col2" xfId="6" xr:uid="{F9BC6623-0D98-4B3D-8BFF-64051A3D4DC3}"/>
    <cellStyle name="___col3" xfId="12" xr:uid="{5027819E-029E-4F6D-9B5E-0777513BB65E}"/>
    <cellStyle name="___page" xfId="3" xr:uid="{E48466EE-9B03-4C2E-9A51-25411E591A9D}"/>
    <cellStyle name="___row1" xfId="13" xr:uid="{4B9B2C18-2E38-4A27-A651-1E4BEB310BF2}"/>
    <cellStyle name="___row2" xfId="14" xr:uid="{9664E9DC-16C1-4E66-A712-7FE6FC0796F9}"/>
    <cellStyle name="___row3" xfId="15" xr:uid="{40615AB1-E10C-4839-AAFB-9C513B087F2C}"/>
    <cellStyle name="__col1" xfId="16" xr:uid="{F14FC8B9-15FB-4E55-90D8-4D6AC87213D0}"/>
    <cellStyle name="__col2" xfId="7" xr:uid="{65D16215-DA45-4874-9EC0-6709B90F3445}"/>
    <cellStyle name="__col3" xfId="17" xr:uid="{40E0EAED-7D88-44FB-A052-44AB387CCDEF}"/>
    <cellStyle name="__page" xfId="1" xr:uid="{875AE63E-4E29-4051-A1CB-CED5A6508DD6}"/>
    <cellStyle name="__row1" xfId="18" xr:uid="{EDF025EC-05B9-4E28-BB24-ADD48514F379}"/>
    <cellStyle name="__row2" xfId="19" xr:uid="{5C55E122-D79D-4C88-BB0D-94EC14BE116B}"/>
    <cellStyle name="__row3" xfId="20" xr:uid="{777ECA9A-3DEE-428D-9A64-FDE73E5FC4A6}"/>
    <cellStyle name="_col1" xfId="8" xr:uid="{2D1D3DF2-C988-4273-9A5E-BA720B4F2F8F}"/>
    <cellStyle name="_col2" xfId="21" xr:uid="{A2E0ABD3-980C-4251-A226-72882060991E}"/>
    <cellStyle name="_col3" xfId="22" xr:uid="{B8DD9619-24B1-4659-BC1C-C8BB42D00D61}"/>
    <cellStyle name="_data" xfId="10" xr:uid="{832538BA-152E-4DAF-924E-082465EDA589}"/>
    <cellStyle name="_freeze" xfId="23" xr:uid="{B05291D6-09FF-48E7-923A-FE19F99B39AC}"/>
    <cellStyle name="_page" xfId="4" xr:uid="{484E86D3-9BDD-42D9-ABA3-4A5DFE9F968E}"/>
    <cellStyle name="_row1" xfId="9" xr:uid="{4202F94C-BE2B-44B4-912B-BF10673576B4}"/>
    <cellStyle name="_row2" xfId="24" xr:uid="{2B158228-29F7-4196-BF19-DF1B6A399D0B}"/>
    <cellStyle name="_row3" xfId="25" xr:uid="{1D84D7EF-EA46-4231-8067-DAA94D86FAA6}"/>
    <cellStyle name="Normal" xfId="0" builtinId="0" customBuiltin="1"/>
    <cellStyle name="Normal 2" xfId="41" xr:uid="{6236116B-BD4D-42D2-8471-5D7CECFF11C8}"/>
    <cellStyle name="Normal 3" xfId="2" xr:uid="{EC148248-73C1-4D28-B51B-427F0C88EFB9}"/>
    <cellStyle name="Normal 4" xfId="46" xr:uid="{E83D6161-193A-49D3-959C-D77A9579321A}"/>
    <cellStyle name="Normal 5" xfId="43" xr:uid="{CCE5C13D-0619-4D34-A86C-DCE8D1CD2EFE}"/>
    <cellStyle name="Normal 6" xfId="44" xr:uid="{BB9C125F-2092-4D03-A9B9-25883B3F3A16}"/>
    <cellStyle name="Normal 7" xfId="45" xr:uid="{F09DF549-5EDB-4BE8-B423-669F41F7A189}"/>
    <cellStyle name="Normal 8" xfId="42" xr:uid="{68311B23-924C-40DB-96A7-8B4281CF7AFA}"/>
    <cellStyle name="Normal 9" xfId="47" xr:uid="{BFE7EFB1-A100-4475-BDED-CF1E60A927BC}"/>
    <cellStyle name="WhiteColumn" xfId="34" xr:uid="{0D504B2D-E7C7-478F-A07B-0789E4BCBB09}"/>
    <cellStyle name="WhiteColumnHidden" xfId="35" xr:uid="{A05888F8-4B34-414D-842B-B8DB3E516FF9}"/>
    <cellStyle name="WhiteColumnSpacer" xfId="33" xr:uid="{4C1ABDB4-D1C4-41BA-8328-ACD5E191059A}"/>
    <cellStyle name="WhiteData" xfId="38" xr:uid="{4C6009B3-CE29-4CA4-89C8-5071A30AF8D2}"/>
    <cellStyle name="WhiteHeaderDimension" xfId="31" xr:uid="{31418B24-B1A9-4CDA-B603-CF7A70CB08F1}"/>
    <cellStyle name="WhiteHeaderElement" xfId="32" xr:uid="{82164029-EB12-43F4-A131-D4929CA20DCD}"/>
    <cellStyle name="WhiteHeaderSpacer" xfId="30" xr:uid="{5279D968-FF7E-40B2-9817-3CE03DDB4D90}"/>
    <cellStyle name="WhiteRow" xfId="36" xr:uid="{9D61AE6D-3814-4F81-AEC1-711753CCF415}"/>
    <cellStyle name="WhiteRowCollapsed" xfId="40" xr:uid="{BEFDBF67-7DAA-4353-B7D9-4890C5152574}"/>
    <cellStyle name="WhiteRowExpanded" xfId="39" xr:uid="{F2C8C571-48F0-4E1E-9E93-80B92DCF2E8A}"/>
    <cellStyle name="WhiteRowHidden" xfId="37" xr:uid="{13F13741-4378-49EE-AEA6-0ADD1F27A446}"/>
    <cellStyle name="WhiteSource" xfId="29" xr:uid="{D88A8F30-A3D5-4094-90EE-0C83F7E83D0B}"/>
    <cellStyle name="WhiteSubTitle" xfId="28" xr:uid="{2473B699-06E6-4CBB-846D-F396E0D2F2C9}"/>
    <cellStyle name="WhiteTitle" xfId="27" xr:uid="{B5F4727F-DCFA-4E63-ABEF-BE2DFBB5DC84}"/>
    <cellStyle name="WhiteTitleSpacer" xfId="26" xr:uid="{0B18734E-EAB7-4836-81F7-4B57E27343C9}"/>
  </cellStyles>
  <dxfs count="7">
    <dxf>
      <font>
        <b/>
        <charset val="186"/>
      </font>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91.669869328703" createdVersion="7" refreshedVersion="7" minRefreshableVersion="3" recordCount="372" xr:uid="{2E33E040-E15C-4D57-A10A-933EC00FC95C}">
  <cacheSource type="worksheet">
    <worksheetSource ref="B5:G377" sheet="PIVOT"/>
  </cacheSource>
  <cacheFields count="6">
    <cacheField name="Rādītājs" numFmtId="0">
      <sharedItems count="71">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norādīt kādi)"/>
        <s v="(K) Faktiskās izmaksas Covid-19 pandēmijas ierobežošanai, t.sk. "/>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 v="(A) No pasažieriem, t.sk., personām, kurām noteikti pašvaldības noteiktie braukšanas maksas atvieglojumi, saņemtie ieņēmumi par sniegto sabiedriskā transporta pakalpojumu - 01.02.2022.-28.02.2022."/>
        <s v="(N) Faktiskais nobraukums - 01.02.2022.-28.02.2022."/>
        <s v="(C) No pasažieriem, t.sk., personām, kurām noteikti pašvaldības noteiktie braukšanas maksas atvieglojumi, saņemtie ieņēmumi par sniegto sabiedriskā transporta pakalpojumu - 01.02.2019.-28.02.2019."/>
        <s v="(D) Faktiskais nobraukums - 01.02.2019.-28.02.2019."/>
      </sharedItems>
    </cacheField>
    <cacheField name="Vienības " numFmtId="0">
      <sharedItems containsBlank="1"/>
    </cacheField>
    <cacheField name="Vērtība" numFmtId="4">
      <sharedItems containsString="0" containsBlank="1" containsNumber="1" minValue="-8249.2898279999863" maxValue="171905"/>
    </cacheField>
    <cacheField name="Pārvadājumu veids" numFmtId="0">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72">
  <r>
    <x v="0"/>
    <m/>
    <n v="0"/>
    <s v="Autobuss"/>
    <s v="Jelgava"/>
    <x v="0"/>
  </r>
  <r>
    <x v="1"/>
    <s v="skaits"/>
    <n v="35"/>
    <s v="Autobuss"/>
    <s v="Jelgava"/>
    <x v="0"/>
  </r>
  <r>
    <x v="2"/>
    <s v="skaits"/>
    <n v="10765"/>
    <s v="Autobuss"/>
    <s v="Jelgava"/>
    <x v="0"/>
  </r>
  <r>
    <x v="3"/>
    <s v="skaits"/>
    <n v="10765"/>
    <s v="Autobuss"/>
    <s v="Jelgava"/>
    <x v="0"/>
  </r>
  <r>
    <x v="4"/>
    <s v="skaits"/>
    <n v="0"/>
    <s v="Autobuss"/>
    <s v="Jelgava"/>
    <x v="0"/>
  </r>
  <r>
    <x v="5"/>
    <s v="skaits"/>
    <n v="0"/>
    <s v="Autobuss"/>
    <s v="Jelgava"/>
    <x v="0"/>
  </r>
  <r>
    <x v="6"/>
    <s v="km"/>
    <n v="110636.58"/>
    <s v="Autobuss"/>
    <s v="Jelgava"/>
    <x v="0"/>
  </r>
  <r>
    <x v="7"/>
    <s v="km"/>
    <n v="110636.58"/>
    <s v="Autobuss"/>
    <s v="Jelgava"/>
    <x v="0"/>
  </r>
  <r>
    <x v="8"/>
    <s v="km"/>
    <n v="0"/>
    <s v="Autobuss"/>
    <s v="Jelgava"/>
    <x v="0"/>
  </r>
  <r>
    <x v="9"/>
    <s v="km"/>
    <n v="0"/>
    <s v="Autobuss"/>
    <s v="Jelgava"/>
    <x v="0"/>
  </r>
  <r>
    <x v="10"/>
    <s v="EUR/km"/>
    <n v="2.27"/>
    <s v="Autobuss"/>
    <s v="Jelgava"/>
    <x v="0"/>
  </r>
  <r>
    <x v="11"/>
    <m/>
    <n v="1493"/>
    <s v="Autobuss"/>
    <s v="Jelgava"/>
    <x v="0"/>
  </r>
  <r>
    <x v="12"/>
    <s v="skaits (jānorāda atbilstoša mērvienība gab., litri, reižu skaits, darba stundas u.c.) "/>
    <m/>
    <s v="Autobuss"/>
    <s v="Jelgava"/>
    <x v="0"/>
  </r>
  <r>
    <x v="13"/>
    <s v="skaits (jānorāda atbilstoša mērvienība gab., litri, reižu skaits, darba stundas u.c.) "/>
    <n v="81.400000000000006"/>
    <s v="Autobuss"/>
    <s v="Jelgava"/>
    <x v="0"/>
  </r>
  <r>
    <x v="14"/>
    <s v="skaits (jānorāda atbilstoša mērvienība gab., litri, reižu skaits, darba stundas u.c.) "/>
    <n v="0"/>
    <s v="Autobuss"/>
    <s v="Jelgava"/>
    <x v="0"/>
  </r>
  <r>
    <x v="15"/>
    <s v="skaits (jānorāda atbilstoša mērvienība gab., litri, reižu skaits, darba stundas u.c.) "/>
    <n v="0"/>
    <s v="Autobuss"/>
    <s v="Jelgava"/>
    <x v="0"/>
  </r>
  <r>
    <x v="16"/>
    <s v="skaits (jānorāda atbilstoša mērvienība gab., litri, reižu skaits, darba stundas u.c.) "/>
    <n v="543"/>
    <s v="Autobuss"/>
    <s v="Jelgava"/>
    <x v="0"/>
  </r>
  <r>
    <x v="17"/>
    <s v="skaits (jānorāda atbilstoša mērvienība gab., litri, reižu skaits, darba stundas u.c.) "/>
    <n v="0"/>
    <s v="Autobuss"/>
    <s v="Jelgava"/>
    <x v="0"/>
  </r>
  <r>
    <x v="18"/>
    <s v="skaits (jānorāda atbilstoša mērvienība gab., litri, reižu skaits, darba stundas u.c.) "/>
    <n v="0"/>
    <s v="Autobuss"/>
    <s v="Jelgava"/>
    <x v="0"/>
  </r>
  <r>
    <x v="19"/>
    <s v="EUR/vien bez PVN"/>
    <m/>
    <s v="Autobuss"/>
    <s v="Jelgava"/>
    <x v="0"/>
  </r>
  <r>
    <x v="13"/>
    <s v="EUR/vien bez PVN"/>
    <n v="5"/>
    <s v="Autobuss"/>
    <s v="Jelgava"/>
    <x v="0"/>
  </r>
  <r>
    <x v="14"/>
    <s v="EUR/vien bez PVN"/>
    <n v="0"/>
    <s v="Autobuss"/>
    <s v="Jelgava"/>
    <x v="0"/>
  </r>
  <r>
    <x v="15"/>
    <s v="EUR/vien bez PVN"/>
    <n v="0"/>
    <s v="Autobuss"/>
    <s v="Jelgava"/>
    <x v="0"/>
  </r>
  <r>
    <x v="20"/>
    <s v="EUR/vien bez PVN"/>
    <n v="2"/>
    <s v="Autobuss"/>
    <s v="Jelgava"/>
    <x v="0"/>
  </r>
  <r>
    <x v="21"/>
    <s v="EUR/vien bez PVN"/>
    <n v="0"/>
    <s v="Autobuss"/>
    <s v="Jelgava"/>
    <x v="0"/>
  </r>
  <r>
    <x v="18"/>
    <s v="EUR/vien bez PVN"/>
    <n v="0"/>
    <s v="Autobuss"/>
    <s v="Jelgava"/>
    <x v="0"/>
  </r>
  <r>
    <x v="22"/>
    <m/>
    <n v="36813.68052597058"/>
    <s v="Autobuss"/>
    <s v="Jelgava"/>
    <x v="0"/>
  </r>
  <r>
    <x v="23"/>
    <s v="EUR bez PVN"/>
    <n v="64326"/>
    <s v="Autobuss"/>
    <s v="Jelgava"/>
    <x v="0"/>
  </r>
  <r>
    <x v="24"/>
    <s v="km"/>
    <n v="110636.58"/>
    <s v="Autobuss"/>
    <s v="Jelgava"/>
    <x v="0"/>
  </r>
  <r>
    <x v="25"/>
    <s v="EUR bez PVN"/>
    <n v="113354"/>
    <s v="Autobuss"/>
    <s v="Jelgava"/>
    <x v="0"/>
  </r>
  <r>
    <x v="26"/>
    <s v="km"/>
    <n v="123997.81"/>
    <s v="Autobuss"/>
    <s v="Jelgava"/>
    <x v="0"/>
  </r>
  <r>
    <x v="0"/>
    <m/>
    <n v="-8249.2898279999863"/>
    <s v="Autobuss"/>
    <s v="Jelgava"/>
    <x v="1"/>
  </r>
  <r>
    <x v="1"/>
    <s v="skaits"/>
    <n v="35"/>
    <s v="Autobuss"/>
    <s v="Jelgava"/>
    <x v="1"/>
  </r>
  <r>
    <x v="2"/>
    <s v="skaits"/>
    <n v="15918"/>
    <s v="Autobuss"/>
    <s v="Jelgava"/>
    <x v="1"/>
  </r>
  <r>
    <x v="3"/>
    <s v="skaits"/>
    <n v="15540"/>
    <s v="Autobuss"/>
    <s v="Jelgava"/>
    <x v="1"/>
  </r>
  <r>
    <x v="4"/>
    <s v="skaits"/>
    <n v="0"/>
    <s v="Autobuss"/>
    <s v="Jelgava"/>
    <x v="1"/>
  </r>
  <r>
    <x v="5"/>
    <s v="skaits"/>
    <n v="378"/>
    <s v="Autobuss"/>
    <s v="Jelgava"/>
    <x v="1"/>
  </r>
  <r>
    <x v="6"/>
    <s v="km"/>
    <n v="164219.98000000001"/>
    <s v="Autobuss"/>
    <s v="Jelgava"/>
    <x v="1"/>
  </r>
  <r>
    <x v="7"/>
    <s v="km"/>
    <n v="160104.80000000002"/>
    <s v="Autobuss"/>
    <s v="Jelgava"/>
    <x v="1"/>
  </r>
  <r>
    <x v="8"/>
    <s v="km"/>
    <m/>
    <s v="Autobuss"/>
    <s v="Jelgava"/>
    <x v="1"/>
  </r>
  <r>
    <x v="9"/>
    <s v="km"/>
    <n v="4115.18"/>
    <s v="Autobuss"/>
    <s v="Jelgava"/>
    <x v="1"/>
  </r>
  <r>
    <x v="10"/>
    <s v="EUR/km"/>
    <n v="2.0045999999999999"/>
    <s v="Autobuss"/>
    <s v="Jelgava"/>
    <x v="1"/>
  </r>
  <r>
    <x v="11"/>
    <m/>
    <n v="2574"/>
    <s v="Autobuss"/>
    <s v="Jelgava"/>
    <x v="1"/>
  </r>
  <r>
    <x v="12"/>
    <s v="skaits (jānorāda atbilstoša mērvienība gab., litri, reižu skaits, darba stundas u.c.) "/>
    <m/>
    <s v="Autobuss"/>
    <s v="Jelgava"/>
    <x v="1"/>
  </r>
  <r>
    <x v="13"/>
    <s v="skaits (jānorāda atbilstoša mērvienība gab., litri, reižu skaits, darba stundas u.c.) "/>
    <n v="140.4"/>
    <s v="Autobuss"/>
    <s v="Jelgava"/>
    <x v="1"/>
  </r>
  <r>
    <x v="14"/>
    <s v="skaits (jānorāda atbilstoša mērvienība gab., litri, reižu skaits, darba stundas u.c.) "/>
    <m/>
    <s v="Autobuss"/>
    <s v="Jelgava"/>
    <x v="1"/>
  </r>
  <r>
    <x v="15"/>
    <s v="skaits (jānorāda atbilstoša mērvienība gab., litri, reižu skaits, darba stundas u.c.) "/>
    <m/>
    <s v="Autobuss"/>
    <s v="Jelgava"/>
    <x v="1"/>
  </r>
  <r>
    <x v="16"/>
    <s v="skaits (jānorāda atbilstoša mērvienība gab., litri, reižu skaits, darba stundas u.c.) "/>
    <n v="936"/>
    <s v="Autobuss"/>
    <s v="Jelgava"/>
    <x v="1"/>
  </r>
  <r>
    <x v="17"/>
    <s v="skaits (jānorāda atbilstoša mērvienība gab., litri, reižu skaits, darba stundas u.c.) "/>
    <m/>
    <s v="Autobuss"/>
    <s v="Jelgava"/>
    <x v="1"/>
  </r>
  <r>
    <x v="18"/>
    <s v="skaits (jānorāda atbilstoša mērvienība gab., litri, reižu skaits, darba stundas u.c.) "/>
    <m/>
    <s v="Autobuss"/>
    <s v="Jelgava"/>
    <x v="1"/>
  </r>
  <r>
    <x v="19"/>
    <s v="EUR/vien bez PVN"/>
    <m/>
    <s v="Autobuss"/>
    <s v="Jelgava"/>
    <x v="1"/>
  </r>
  <r>
    <x v="13"/>
    <s v="EUR/vien bez PVN"/>
    <n v="5"/>
    <s v="Autobuss"/>
    <s v="Jelgava"/>
    <x v="1"/>
  </r>
  <r>
    <x v="14"/>
    <s v="EUR/vien bez PVN"/>
    <m/>
    <s v="Autobuss"/>
    <s v="Jelgava"/>
    <x v="1"/>
  </r>
  <r>
    <x v="15"/>
    <s v="EUR/vien bez PVN"/>
    <m/>
    <s v="Autobuss"/>
    <s v="Jelgava"/>
    <x v="1"/>
  </r>
  <r>
    <x v="20"/>
    <s v="EUR/vien bez PVN"/>
    <n v="2"/>
    <s v="Autobuss"/>
    <s v="Jelgava"/>
    <x v="1"/>
  </r>
  <r>
    <x v="21"/>
    <s v="EUR/vien bez PVN"/>
    <m/>
    <s v="Autobuss"/>
    <s v="Jelgava"/>
    <x v="1"/>
  </r>
  <r>
    <x v="18"/>
    <s v="EUR/vien bez PVN"/>
    <m/>
    <s v="Autobuss"/>
    <s v="Jelgava"/>
    <x v="1"/>
  </r>
  <r>
    <x v="22"/>
    <m/>
    <n v="74237.22406628773"/>
    <s v="Autobuss"/>
    <s v="Jelgava"/>
    <x v="1"/>
  </r>
  <r>
    <x v="27"/>
    <s v="EUR bez PVN"/>
    <n v="88981"/>
    <s v="Autobuss"/>
    <s v="Jelgava"/>
    <x v="1"/>
  </r>
  <r>
    <x v="28"/>
    <s v="km"/>
    <n v="160105"/>
    <s v="Autobuss"/>
    <s v="Jelgava"/>
    <x v="1"/>
  </r>
  <r>
    <x v="29"/>
    <s v="EUR bez PVN"/>
    <n v="165356"/>
    <s v="Autobuss"/>
    <s v="Jelgava"/>
    <x v="1"/>
  </r>
  <r>
    <x v="30"/>
    <s v="km"/>
    <n v="162202"/>
    <s v="Autobuss"/>
    <s v="Jelgava"/>
    <x v="1"/>
  </r>
  <r>
    <x v="0"/>
    <m/>
    <n v="0"/>
    <s v="Autobuss"/>
    <s v="Jelgava"/>
    <x v="2"/>
  </r>
  <r>
    <x v="1"/>
    <s v="skaits"/>
    <n v="35"/>
    <s v="Autobuss"/>
    <s v="Jelgava"/>
    <x v="2"/>
  </r>
  <r>
    <x v="2"/>
    <s v="skaits"/>
    <n v="16353"/>
    <s v="Autobuss"/>
    <s v="Jelgava"/>
    <x v="2"/>
  </r>
  <r>
    <x v="3"/>
    <s v="skaits"/>
    <n v="16353"/>
    <s v="Autobuss"/>
    <s v="Jelgava"/>
    <x v="2"/>
  </r>
  <r>
    <x v="4"/>
    <s v="skaits"/>
    <m/>
    <s v="Autobuss"/>
    <s v="Jelgava"/>
    <x v="2"/>
  </r>
  <r>
    <x v="5"/>
    <s v="skaits"/>
    <m/>
    <s v="Autobuss"/>
    <s v="Jelgava"/>
    <x v="2"/>
  </r>
  <r>
    <x v="6"/>
    <s v="km"/>
    <n v="168637.2"/>
    <s v="Autobuss"/>
    <s v="Jelgava"/>
    <x v="2"/>
  </r>
  <r>
    <x v="7"/>
    <s v="km"/>
    <n v="168637.2"/>
    <s v="Autobuss"/>
    <s v="Jelgava"/>
    <x v="2"/>
  </r>
  <r>
    <x v="8"/>
    <s v="km"/>
    <m/>
    <s v="Autobuss"/>
    <s v="Jelgava"/>
    <x v="2"/>
  </r>
  <r>
    <x v="9"/>
    <s v="km"/>
    <m/>
    <s v="Autobuss"/>
    <s v="Jelgava"/>
    <x v="2"/>
  </r>
  <r>
    <x v="10"/>
    <s v="EUR/km"/>
    <n v="2.4417"/>
    <s v="Autobuss"/>
    <s v="Jelgava"/>
    <x v="2"/>
  </r>
  <r>
    <x v="11"/>
    <m/>
    <n v="2730.75"/>
    <s v="Autobuss"/>
    <s v="Jelgava"/>
    <x v="2"/>
  </r>
  <r>
    <x v="12"/>
    <s v="skaits (jānorāda atbilstoša mērvienība gab., litri, reižu skaits, darba stundas u.c.) "/>
    <m/>
    <s v="Autobuss"/>
    <s v="Jelgava"/>
    <x v="2"/>
  </r>
  <r>
    <x v="13"/>
    <s v="skaits (jānorāda atbilstoša mērvienība gab., litri, reižu skaits, darba stundas u.c.) "/>
    <n v="148.94999999999999"/>
    <s v="Autobuss"/>
    <s v="Jelgava"/>
    <x v="2"/>
  </r>
  <r>
    <x v="14"/>
    <s v="skaits (jānorāda atbilstoša mērvienība gab., litri, reižu skaits, darba stundas u.c.) "/>
    <m/>
    <s v="Autobuss"/>
    <s v="Jelgava"/>
    <x v="2"/>
  </r>
  <r>
    <x v="15"/>
    <s v="skaits (jānorāda atbilstoša mērvienība gab., litri, reižu skaits, darba stundas u.c.) "/>
    <m/>
    <s v="Autobuss"/>
    <s v="Jelgava"/>
    <x v="2"/>
  </r>
  <r>
    <x v="16"/>
    <s v="skaits (jānorāda atbilstoša mērvienība gab., litri, reižu skaits, darba stundas u.c.) "/>
    <n v="993"/>
    <s v="Autobuss"/>
    <s v="Jelgava"/>
    <x v="2"/>
  </r>
  <r>
    <x v="17"/>
    <s v="skaits (jānorāda atbilstoša mērvienība gab., litri, reižu skaits, darba stundas u.c.) "/>
    <m/>
    <s v="Autobuss"/>
    <s v="Jelgava"/>
    <x v="2"/>
  </r>
  <r>
    <x v="18"/>
    <s v="skaits (jānorāda atbilstoša mērvienība gab., litri, reižu skaits, darba stundas u.c.) "/>
    <m/>
    <s v="Autobuss"/>
    <s v="Jelgava"/>
    <x v="2"/>
  </r>
  <r>
    <x v="19"/>
    <s v="EUR/vien bez PVN"/>
    <m/>
    <s v="Autobuss"/>
    <s v="Jelgava"/>
    <x v="2"/>
  </r>
  <r>
    <x v="13"/>
    <s v="EUR/vien bez PVN"/>
    <n v="5"/>
    <s v="Autobuss"/>
    <s v="Jelgava"/>
    <x v="2"/>
  </r>
  <r>
    <x v="14"/>
    <s v="EUR/vien bez PVN"/>
    <m/>
    <s v="Autobuss"/>
    <s v="Jelgava"/>
    <x v="2"/>
  </r>
  <r>
    <x v="15"/>
    <s v="EUR/vien bez PVN"/>
    <m/>
    <s v="Autobuss"/>
    <s v="Jelgava"/>
    <x v="2"/>
  </r>
  <r>
    <x v="20"/>
    <s v="EUR/vien bez PVN"/>
    <n v="2"/>
    <s v="Autobuss"/>
    <s v="Jelgava"/>
    <x v="2"/>
  </r>
  <r>
    <x v="21"/>
    <s v="EUR/vien bez PVN"/>
    <m/>
    <s v="Autobuss"/>
    <s v="Jelgava"/>
    <x v="2"/>
  </r>
  <r>
    <x v="18"/>
    <s v="EUR/vien bez PVN"/>
    <m/>
    <s v="Autobuss"/>
    <s v="Jelgava"/>
    <x v="2"/>
  </r>
  <r>
    <x v="22"/>
    <m/>
    <n v="61569.411661339014"/>
    <s v="Autobuss"/>
    <s v="Jelgava"/>
    <x v="2"/>
  </r>
  <r>
    <x v="31"/>
    <s v="EUR bez PVN"/>
    <n v="99294"/>
    <s v="Autobuss"/>
    <s v="Jelgava"/>
    <x v="2"/>
  </r>
  <r>
    <x v="32"/>
    <s v="km"/>
    <n v="168637.2"/>
    <s v="Autobuss"/>
    <s v="Jelgava"/>
    <x v="2"/>
  </r>
  <r>
    <x v="33"/>
    <s v="EUR bez PVN"/>
    <n v="160247"/>
    <s v="Autobuss"/>
    <s v="Jelgava"/>
    <x v="2"/>
  </r>
  <r>
    <x v="34"/>
    <s v="km"/>
    <n v="167991"/>
    <s v="Autobuss"/>
    <s v="Jelgava"/>
    <x v="2"/>
  </r>
  <r>
    <x v="0"/>
    <m/>
    <n v="0"/>
    <s v="Autobuss"/>
    <s v="Jelgava"/>
    <x v="3"/>
  </r>
  <r>
    <x v="1"/>
    <s v="skaits"/>
    <n v="35"/>
    <s v="Autobuss"/>
    <s v="Jelgava"/>
    <x v="3"/>
  </r>
  <r>
    <x v="2"/>
    <s v="skaits"/>
    <n v="15853"/>
    <s v="Autobuss"/>
    <s v="Jelgava"/>
    <x v="3"/>
  </r>
  <r>
    <x v="3"/>
    <s v="skaits"/>
    <n v="15853"/>
    <s v="Autobuss"/>
    <s v="Jelgava"/>
    <x v="3"/>
  </r>
  <r>
    <x v="4"/>
    <s v="skaits"/>
    <m/>
    <s v="Autobuss"/>
    <s v="Jelgava"/>
    <x v="3"/>
  </r>
  <r>
    <x v="5"/>
    <s v="skaits"/>
    <m/>
    <s v="Autobuss"/>
    <s v="Jelgava"/>
    <x v="3"/>
  </r>
  <r>
    <x v="6"/>
    <s v="km"/>
    <n v="163503.35999999999"/>
    <s v="Autobuss"/>
    <s v="Jelgava"/>
    <x v="3"/>
  </r>
  <r>
    <x v="7"/>
    <s v="km"/>
    <n v="163503.35999999999"/>
    <s v="Autobuss"/>
    <s v="Jelgava"/>
    <x v="3"/>
  </r>
  <r>
    <x v="8"/>
    <s v="km"/>
    <m/>
    <s v="Autobuss"/>
    <s v="Jelgava"/>
    <x v="3"/>
  </r>
  <r>
    <x v="9"/>
    <s v="km"/>
    <m/>
    <s v="Autobuss"/>
    <s v="Jelgava"/>
    <x v="3"/>
  </r>
  <r>
    <x v="10"/>
    <s v="EUR/km"/>
    <n v="2.2263999999999999"/>
    <s v="Autobuss"/>
    <s v="Jelgava"/>
    <x v="3"/>
  </r>
  <r>
    <x v="11"/>
    <m/>
    <n v="2623.5"/>
    <s v="Autobuss"/>
    <s v="Jelgava"/>
    <x v="3"/>
  </r>
  <r>
    <x v="12"/>
    <s v="skaits (jānorāda atbilstoša mērvienība gab., litri, reižu skaits, darba stundas u.c.) "/>
    <m/>
    <s v="Autobuss"/>
    <s v="Jelgava"/>
    <x v="3"/>
  </r>
  <r>
    <x v="13"/>
    <s v="skaits (jānorāda atbilstoša mērvienība gab., litri, reižu skaits, darba stundas u.c.) "/>
    <n v="143.1"/>
    <s v="Autobuss"/>
    <s v="Jelgava"/>
    <x v="3"/>
  </r>
  <r>
    <x v="14"/>
    <s v="skaits (jānorāda atbilstoša mērvienība gab., litri, reižu skaits, darba stundas u.c.) "/>
    <m/>
    <s v="Autobuss"/>
    <s v="Jelgava"/>
    <x v="3"/>
  </r>
  <r>
    <x v="15"/>
    <s v="skaits (jānorāda atbilstoša mērvienība gab., litri, reižu skaits, darba stundas u.c.) "/>
    <m/>
    <s v="Autobuss"/>
    <s v="Jelgava"/>
    <x v="3"/>
  </r>
  <r>
    <x v="16"/>
    <s v="skaits (jānorāda atbilstoša mērvienība gab., litri, reižu skaits, darba stundas u.c.) "/>
    <n v="954"/>
    <s v="Autobuss"/>
    <s v="Jelgava"/>
    <x v="3"/>
  </r>
  <r>
    <x v="17"/>
    <s v="skaits (jānorāda atbilstoša mērvienība gab., litri, reižu skaits, darba stundas u.c.) "/>
    <m/>
    <s v="Autobuss"/>
    <s v="Jelgava"/>
    <x v="3"/>
  </r>
  <r>
    <x v="18"/>
    <s v="skaits (jānorāda atbilstoša mērvienība gab., litri, reižu skaits, darba stundas u.c.) "/>
    <m/>
    <s v="Autobuss"/>
    <s v="Jelgava"/>
    <x v="3"/>
  </r>
  <r>
    <x v="19"/>
    <s v="EUR/vien bez PVN"/>
    <m/>
    <s v="Autobuss"/>
    <s v="Jelgava"/>
    <x v="3"/>
  </r>
  <r>
    <x v="13"/>
    <s v="EUR/vien bez PVN"/>
    <n v="5"/>
    <s v="Autobuss"/>
    <s v="Jelgava"/>
    <x v="3"/>
  </r>
  <r>
    <x v="14"/>
    <s v="EUR/vien bez PVN"/>
    <m/>
    <s v="Autobuss"/>
    <s v="Jelgava"/>
    <x v="3"/>
  </r>
  <r>
    <x v="15"/>
    <s v="EUR/vien bez PVN"/>
    <m/>
    <s v="Autobuss"/>
    <s v="Jelgava"/>
    <x v="3"/>
  </r>
  <r>
    <x v="20"/>
    <s v="EUR/vien bez PVN"/>
    <n v="2"/>
    <s v="Autobuss"/>
    <s v="Jelgava"/>
    <x v="3"/>
  </r>
  <r>
    <x v="21"/>
    <s v="EUR/vien bez PVN"/>
    <m/>
    <s v="Autobuss"/>
    <s v="Jelgava"/>
    <x v="3"/>
  </r>
  <r>
    <x v="18"/>
    <s v="EUR/vien bez PVN"/>
    <m/>
    <s v="Autobuss"/>
    <s v="Jelgava"/>
    <x v="3"/>
  </r>
  <r>
    <x v="22"/>
    <m/>
    <n v="42779.919840287475"/>
    <s v="Autobuss"/>
    <s v="Jelgava"/>
    <x v="3"/>
  </r>
  <r>
    <x v="35"/>
    <s v="EUR bez PVN"/>
    <n v="91767"/>
    <s v="Autobuss"/>
    <s v="Jelgava"/>
    <x v="3"/>
  </r>
  <r>
    <x v="36"/>
    <s v="km"/>
    <n v="163503.35999999999"/>
    <s v="Autobuss"/>
    <s v="Jelgava"/>
    <x v="3"/>
  </r>
  <r>
    <x v="37"/>
    <s v="EUR bez PVN"/>
    <n v="131901"/>
    <s v="Autobuss"/>
    <s v="Jelgava"/>
    <x v="3"/>
  </r>
  <r>
    <x v="38"/>
    <s v="km"/>
    <n v="160288"/>
    <s v="Autobuss"/>
    <s v="Jelgava"/>
    <x v="3"/>
  </r>
  <r>
    <x v="0"/>
    <m/>
    <n v="0"/>
    <s v="Autobuss"/>
    <s v="Jelgava"/>
    <x v="4"/>
  </r>
  <r>
    <x v="1"/>
    <s v="skaits"/>
    <n v="35"/>
    <s v="Autobuss"/>
    <s v="Jelgava"/>
    <x v="4"/>
  </r>
  <r>
    <x v="2"/>
    <s v="skaits"/>
    <n v="16647"/>
    <s v="Autobuss"/>
    <s v="Jelgava"/>
    <x v="4"/>
  </r>
  <r>
    <x v="3"/>
    <s v="skaits"/>
    <n v="16647"/>
    <s v="Autobuss"/>
    <s v="Jelgava"/>
    <x v="4"/>
  </r>
  <r>
    <x v="4"/>
    <s v="skaits"/>
    <m/>
    <s v="Autobuss"/>
    <s v="Jelgava"/>
    <x v="4"/>
  </r>
  <r>
    <x v="5"/>
    <s v="skaits"/>
    <m/>
    <s v="Autobuss"/>
    <s v="Jelgava"/>
    <x v="4"/>
  </r>
  <r>
    <x v="6"/>
    <s v="km"/>
    <n v="171905"/>
    <s v="Autobuss"/>
    <s v="Jelgava"/>
    <x v="4"/>
  </r>
  <r>
    <x v="7"/>
    <s v="km"/>
    <n v="171905"/>
    <s v="Autobuss"/>
    <s v="Jelgava"/>
    <x v="4"/>
  </r>
  <r>
    <x v="8"/>
    <s v="km"/>
    <m/>
    <s v="Autobuss"/>
    <s v="Jelgava"/>
    <x v="4"/>
  </r>
  <r>
    <x v="9"/>
    <s v="km"/>
    <m/>
    <s v="Autobuss"/>
    <s v="Jelgava"/>
    <x v="4"/>
  </r>
  <r>
    <x v="10"/>
    <s v="EUR/km"/>
    <n v="2.1663999999999999"/>
    <s v="Autobuss"/>
    <s v="Jelgava"/>
    <x v="4"/>
  </r>
  <r>
    <x v="11"/>
    <m/>
    <n v="2714.25"/>
    <s v="Autobuss"/>
    <s v="Jelgava"/>
    <x v="4"/>
  </r>
  <r>
    <x v="12"/>
    <s v="skaits (jānorāda atbilstoša mērvienība gab., litri, reižu skaits, darba stundas u.c.) "/>
    <m/>
    <s v="Autobuss"/>
    <s v="Jelgava"/>
    <x v="4"/>
  </r>
  <r>
    <x v="13"/>
    <s v="skaits (jānorāda atbilstoša mērvienība gab., litri, reižu skaits, darba stundas u.c.) "/>
    <n v="148.05000000000001"/>
    <s v="Autobuss"/>
    <s v="Jelgava"/>
    <x v="4"/>
  </r>
  <r>
    <x v="14"/>
    <s v="skaits (jānorāda atbilstoša mērvienība gab., litri, reižu skaits, darba stundas u.c.) "/>
    <m/>
    <s v="Autobuss"/>
    <s v="Jelgava"/>
    <x v="4"/>
  </r>
  <r>
    <x v="15"/>
    <s v="skaits (jānorāda atbilstoša mērvienība gab., litri, reižu skaits, darba stundas u.c.) "/>
    <m/>
    <s v="Autobuss"/>
    <s v="Jelgava"/>
    <x v="4"/>
  </r>
  <r>
    <x v="16"/>
    <s v="skaits (jānorāda atbilstoša mērvienība gab., litri, reižu skaits, darba stundas u.c.) "/>
    <n v="987"/>
    <s v="Autobuss"/>
    <s v="Jelgava"/>
    <x v="4"/>
  </r>
  <r>
    <x v="17"/>
    <s v="skaits (jānorāda atbilstoša mērvienība gab., litri, reižu skaits, darba stundas u.c.) "/>
    <m/>
    <s v="Autobuss"/>
    <s v="Jelgava"/>
    <x v="4"/>
  </r>
  <r>
    <x v="18"/>
    <s v="skaits (jānorāda atbilstoša mērvienība gab., litri, reižu skaits, darba stundas u.c.) "/>
    <m/>
    <s v="Autobuss"/>
    <s v="Jelgava"/>
    <x v="4"/>
  </r>
  <r>
    <x v="19"/>
    <s v="EUR/vien bez PVN"/>
    <m/>
    <s v="Autobuss"/>
    <s v="Jelgava"/>
    <x v="4"/>
  </r>
  <r>
    <x v="13"/>
    <s v="EUR/vien bez PVN"/>
    <n v="5"/>
    <s v="Autobuss"/>
    <s v="Jelgava"/>
    <x v="4"/>
  </r>
  <r>
    <x v="14"/>
    <s v="EUR/vien bez PVN"/>
    <m/>
    <s v="Autobuss"/>
    <s v="Jelgava"/>
    <x v="4"/>
  </r>
  <r>
    <x v="15"/>
    <s v="EUR/vien bez PVN"/>
    <m/>
    <s v="Autobuss"/>
    <s v="Jelgava"/>
    <x v="4"/>
  </r>
  <r>
    <x v="20"/>
    <s v="EUR/vien bez PVN"/>
    <n v="2"/>
    <s v="Autobuss"/>
    <s v="Jelgava"/>
    <x v="4"/>
  </r>
  <r>
    <x v="21"/>
    <s v="EUR/vien bez PVN"/>
    <m/>
    <s v="Autobuss"/>
    <s v="Jelgava"/>
    <x v="4"/>
  </r>
  <r>
    <x v="18"/>
    <s v="EUR/vien bez PVN"/>
    <m/>
    <s v="Autobuss"/>
    <s v="Jelgava"/>
    <x v="4"/>
  </r>
  <r>
    <x v="22"/>
    <m/>
    <n v="37132.420644611011"/>
    <s v="Autobuss"/>
    <s v="Jelgava"/>
    <x v="4"/>
  </r>
  <r>
    <x v="39"/>
    <s v="EUR bez PVN"/>
    <n v="89077"/>
    <s v="Autobuss"/>
    <s v="Jelgava"/>
    <x v="4"/>
  </r>
  <r>
    <x v="40"/>
    <s v="km"/>
    <n v="171905"/>
    <s v="Autobuss"/>
    <s v="Jelgava"/>
    <x v="4"/>
  </r>
  <r>
    <x v="41"/>
    <s v="EUR bez PVN"/>
    <n v="125672"/>
    <s v="Autobuss"/>
    <s v="Jelgava"/>
    <x v="4"/>
  </r>
  <r>
    <x v="42"/>
    <s v="km"/>
    <n v="171173"/>
    <s v="Autobuss"/>
    <s v="Jelgava"/>
    <x v="4"/>
  </r>
  <r>
    <x v="0"/>
    <m/>
    <n v="0"/>
    <s v="Autobuss"/>
    <s v="Jelgava"/>
    <x v="5"/>
  </r>
  <r>
    <x v="1"/>
    <s v="skaits"/>
    <n v="35"/>
    <s v="Autobuss"/>
    <s v="Jelgava"/>
    <x v="5"/>
  </r>
  <r>
    <x v="2"/>
    <s v="skaits"/>
    <n v="16635"/>
    <s v="Autobuss"/>
    <s v="Jelgava"/>
    <x v="5"/>
  </r>
  <r>
    <x v="3"/>
    <s v="skaits"/>
    <n v="16635"/>
    <s v="Autobuss"/>
    <s v="Jelgava"/>
    <x v="5"/>
  </r>
  <r>
    <x v="4"/>
    <s v="skaits"/>
    <m/>
    <s v="Autobuss"/>
    <s v="Jelgava"/>
    <x v="5"/>
  </r>
  <r>
    <x v="5"/>
    <s v="skaits"/>
    <m/>
    <s v="Autobuss"/>
    <s v="Jelgava"/>
    <x v="5"/>
  </r>
  <r>
    <x v="6"/>
    <s v="km"/>
    <n v="171826.9"/>
    <s v="Autobuss"/>
    <s v="Jelgava"/>
    <x v="5"/>
  </r>
  <r>
    <x v="7"/>
    <s v="km"/>
    <n v="171826.9"/>
    <s v="Autobuss"/>
    <s v="Jelgava"/>
    <x v="5"/>
  </r>
  <r>
    <x v="8"/>
    <s v="km"/>
    <m/>
    <s v="Autobuss"/>
    <s v="Jelgava"/>
    <x v="5"/>
  </r>
  <r>
    <x v="9"/>
    <s v="km"/>
    <m/>
    <s v="Autobuss"/>
    <s v="Jelgava"/>
    <x v="5"/>
  </r>
  <r>
    <x v="10"/>
    <s v="EUR/km"/>
    <n v="1.9914000000000001"/>
    <s v="Autobuss"/>
    <s v="Jelgava"/>
    <x v="5"/>
  </r>
  <r>
    <x v="11"/>
    <m/>
    <n v="2703.25"/>
    <s v="Autobuss"/>
    <s v="Jelgava"/>
    <x v="5"/>
  </r>
  <r>
    <x v="12"/>
    <s v="skaits (jānorāda atbilstoša mērvienība gab., litri, reižu skaits, darba stundas u.c.) "/>
    <m/>
    <s v="Autobuss"/>
    <s v="Jelgava"/>
    <x v="5"/>
  </r>
  <r>
    <x v="13"/>
    <s v="skaits (jānorāda atbilstoša mērvienība gab., litri, reižu skaits, darba stundas u.c.) "/>
    <n v="147.44999999999999"/>
    <s v="Autobuss"/>
    <s v="Jelgava"/>
    <x v="5"/>
  </r>
  <r>
    <x v="14"/>
    <s v="skaits (jānorāda atbilstoša mērvienība gab., litri, reižu skaits, darba stundas u.c.) "/>
    <m/>
    <s v="Autobuss"/>
    <s v="Jelgava"/>
    <x v="5"/>
  </r>
  <r>
    <x v="15"/>
    <s v="skaits (jānorāda atbilstoša mērvienība gab., litri, reižu skaits, darba stundas u.c.) "/>
    <m/>
    <s v="Autobuss"/>
    <s v="Jelgava"/>
    <x v="5"/>
  </r>
  <r>
    <x v="16"/>
    <s v="skaits (jānorāda atbilstoša mērvienība gab., litri, reižu skaits, darba stundas u.c.) "/>
    <n v="983"/>
    <s v="Autobuss"/>
    <s v="Jelgava"/>
    <x v="5"/>
  </r>
  <r>
    <x v="17"/>
    <s v="skaits (jānorāda atbilstoša mērvienība gab., litri, reižu skaits, darba stundas u.c.) "/>
    <m/>
    <s v="Autobuss"/>
    <s v="Jelgava"/>
    <x v="5"/>
  </r>
  <r>
    <x v="18"/>
    <s v="skaits (jānorāda atbilstoša mērvienība gab., litri, reižu skaits, darba stundas u.c.) "/>
    <m/>
    <s v="Autobuss"/>
    <s v="Jelgava"/>
    <x v="5"/>
  </r>
  <r>
    <x v="19"/>
    <s v="EUR/vien bez PVN"/>
    <m/>
    <s v="Autobuss"/>
    <s v="Jelgava"/>
    <x v="5"/>
  </r>
  <r>
    <x v="13"/>
    <s v="EUR/vien bez PVN"/>
    <n v="5"/>
    <s v="Autobuss"/>
    <s v="Jelgava"/>
    <x v="5"/>
  </r>
  <r>
    <x v="14"/>
    <s v="EUR/vien bez PVN"/>
    <m/>
    <s v="Autobuss"/>
    <s v="Jelgava"/>
    <x v="5"/>
  </r>
  <r>
    <x v="15"/>
    <s v="EUR/vien bez PVN"/>
    <m/>
    <s v="Autobuss"/>
    <s v="Jelgava"/>
    <x v="5"/>
  </r>
  <r>
    <x v="20"/>
    <s v="EUR/vien bez PVN"/>
    <n v="2"/>
    <s v="Autobuss"/>
    <s v="Jelgava"/>
    <x v="5"/>
  </r>
  <r>
    <x v="21"/>
    <s v="EUR/vien bez PVN"/>
    <m/>
    <s v="Autobuss"/>
    <s v="Jelgava"/>
    <x v="5"/>
  </r>
  <r>
    <x v="18"/>
    <s v="EUR/vien bez PVN"/>
    <m/>
    <s v="Autobuss"/>
    <s v="Jelgava"/>
    <x v="5"/>
  </r>
  <r>
    <x v="22"/>
    <m/>
    <n v="34085.015451563704"/>
    <s v="Autobuss"/>
    <s v="Jelgava"/>
    <x v="5"/>
  </r>
  <r>
    <x v="43"/>
    <s v="EUR bez PVN"/>
    <n v="94566"/>
    <s v="Autobuss"/>
    <s v="Jelgava"/>
    <x v="5"/>
  </r>
  <r>
    <x v="44"/>
    <s v="km"/>
    <n v="171286.9"/>
    <s v="Autobuss"/>
    <s v="Jelgava"/>
    <x v="5"/>
  </r>
  <r>
    <x v="45"/>
    <s v="EUR bez PVN"/>
    <n v="127550"/>
    <s v="Autobuss"/>
    <s v="Jelgava"/>
    <x v="5"/>
  </r>
  <r>
    <x v="46"/>
    <s v="km"/>
    <n v="169821"/>
    <s v="Autobuss"/>
    <s v="Jelgava"/>
    <x v="5"/>
  </r>
  <r>
    <x v="0"/>
    <m/>
    <n v="0"/>
    <s v="Autobuss"/>
    <s v="Jelgava"/>
    <x v="6"/>
  </r>
  <r>
    <x v="1"/>
    <s v="skaits"/>
    <n v="35"/>
    <s v="Autobuss"/>
    <s v="Jelgava"/>
    <x v="6"/>
  </r>
  <r>
    <x v="2"/>
    <s v="skaits"/>
    <n v="16200"/>
    <s v="Autobuss"/>
    <s v="Jelgava"/>
    <x v="6"/>
  </r>
  <r>
    <x v="3"/>
    <s v="skaits"/>
    <n v="16200"/>
    <s v="Autobuss"/>
    <s v="Jelgava"/>
    <x v="6"/>
  </r>
  <r>
    <x v="4"/>
    <s v="skaits"/>
    <m/>
    <s v="Autobuss"/>
    <s v="Jelgava"/>
    <x v="6"/>
  </r>
  <r>
    <x v="5"/>
    <s v="skaits"/>
    <m/>
    <s v="Autobuss"/>
    <s v="Jelgava"/>
    <x v="6"/>
  </r>
  <r>
    <x v="6"/>
    <s v="km"/>
    <n v="167325.22"/>
    <s v="Autobuss"/>
    <s v="Jelgava"/>
    <x v="6"/>
  </r>
  <r>
    <x v="7"/>
    <s v="km"/>
    <n v="167325.22"/>
    <s v="Autobuss"/>
    <s v="Jelgava"/>
    <x v="6"/>
  </r>
  <r>
    <x v="8"/>
    <s v="km"/>
    <m/>
    <s v="Autobuss"/>
    <s v="Jelgava"/>
    <x v="6"/>
  </r>
  <r>
    <x v="9"/>
    <s v="km"/>
    <m/>
    <s v="Autobuss"/>
    <s v="Jelgava"/>
    <x v="6"/>
  </r>
  <r>
    <x v="10"/>
    <s v="EUR/km"/>
    <n v="2.1537000000000002"/>
    <s v="Autobuss"/>
    <s v="Jelgava"/>
    <x v="6"/>
  </r>
  <r>
    <x v="11"/>
    <m/>
    <n v="2986.1531"/>
    <s v="Autobuss"/>
    <s v="Jelgava"/>
    <x v="6"/>
  </r>
  <r>
    <x v="12"/>
    <s v="skaits (jānorāda atbilstoša mērvienība gab., litri, reižu skaits, darba stundas u.c.) "/>
    <m/>
    <s v="Autobuss"/>
    <s v="Jelgava"/>
    <x v="6"/>
  </r>
  <r>
    <x v="13"/>
    <s v="skaits (jānorāda atbilstoša mērvienība gab., litri, reižu skaits, darba stundas u.c.) "/>
    <n v="192.95"/>
    <s v="Autobuss"/>
    <s v="Jelgava"/>
    <x v="6"/>
  </r>
  <r>
    <x v="14"/>
    <s v="skaits (jānorāda atbilstoša mērvienība gab., litri, reižu skaits, darba stundas u.c.) "/>
    <n v="5000"/>
    <s v="Autobuss"/>
    <s v="Jelgava"/>
    <x v="6"/>
  </r>
  <r>
    <x v="15"/>
    <s v="skaits (jānorāda atbilstoša mērvienība gab., litri, reižu skaits, darba stundas u.c.) "/>
    <m/>
    <s v="Autobuss"/>
    <s v="Jelgava"/>
    <x v="6"/>
  </r>
  <r>
    <x v="16"/>
    <s v="skaits (jānorāda atbilstoša mērvienība gab., litri, reižu skaits, darba stundas u.c.) "/>
    <n v="953"/>
    <s v="Autobuss"/>
    <s v="Jelgava"/>
    <x v="6"/>
  </r>
  <r>
    <x v="17"/>
    <s v="skaits (jānorāda atbilstoša mērvienība gab., litri, reižu skaits, darba stundas u.c.) "/>
    <m/>
    <s v="Autobuss"/>
    <s v="Jelgava"/>
    <x v="6"/>
  </r>
  <r>
    <x v="18"/>
    <s v="skaits (jānorāda atbilstoša mērvienība gab., litri, reižu skaits, darba stundas u.c.) "/>
    <m/>
    <s v="Autobuss"/>
    <s v="Jelgava"/>
    <x v="6"/>
  </r>
  <r>
    <x v="19"/>
    <s v="EUR/vien bez PVN"/>
    <m/>
    <s v="Autobuss"/>
    <s v="Jelgava"/>
    <x v="6"/>
  </r>
  <r>
    <x v="13"/>
    <s v="EUR/vien bez PVN"/>
    <n v="4.8780000000000001"/>
    <s v="Autobuss"/>
    <s v="Jelgava"/>
    <x v="6"/>
  </r>
  <r>
    <x v="14"/>
    <s v="EUR/vien bez PVN"/>
    <n v="0.06"/>
    <s v="Autobuss"/>
    <s v="Jelgava"/>
    <x v="6"/>
  </r>
  <r>
    <x v="15"/>
    <s v="EUR/vien bez PVN"/>
    <m/>
    <s v="Autobuss"/>
    <s v="Jelgava"/>
    <x v="6"/>
  </r>
  <r>
    <x v="20"/>
    <s v="EUR/vien bez PVN"/>
    <n v="1.831"/>
    <s v="Autobuss"/>
    <s v="Jelgava"/>
    <x v="6"/>
  </r>
  <r>
    <x v="21"/>
    <s v="EUR/vien bez PVN"/>
    <m/>
    <s v="Autobuss"/>
    <s v="Jelgava"/>
    <x v="6"/>
  </r>
  <r>
    <x v="18"/>
    <s v="EUR/vien bez PVN"/>
    <m/>
    <s v="Autobuss"/>
    <s v="Jelgava"/>
    <x v="6"/>
  </r>
  <r>
    <x v="22"/>
    <m/>
    <n v="32993.99404998259"/>
    <s v="Autobuss"/>
    <s v="Jelgava"/>
    <x v="6"/>
  </r>
  <r>
    <x v="47"/>
    <s v="EUR bez PVN"/>
    <n v="129073"/>
    <s v="Autobuss"/>
    <s v="Jelgava"/>
    <x v="6"/>
  </r>
  <r>
    <x v="48"/>
    <s v="km"/>
    <n v="167325"/>
    <s v="Autobuss"/>
    <s v="Jelgava"/>
    <x v="6"/>
  </r>
  <r>
    <x v="49"/>
    <s v="EUR bez PVN"/>
    <n v="158553"/>
    <s v="Autobuss"/>
    <s v="Jelgava"/>
    <x v="6"/>
  </r>
  <r>
    <x v="50"/>
    <s v="km"/>
    <n v="163697"/>
    <s v="Autobuss"/>
    <s v="Jelgava"/>
    <x v="6"/>
  </r>
  <r>
    <x v="0"/>
    <m/>
    <n v="0"/>
    <s v="Autobuss"/>
    <s v="Jelgava"/>
    <x v="7"/>
  </r>
  <r>
    <x v="1"/>
    <s v="skaits"/>
    <n v="35"/>
    <s v="Autobuss"/>
    <s v="Jelgava"/>
    <x v="7"/>
  </r>
  <r>
    <x v="2"/>
    <s v="skaits"/>
    <n v="16506"/>
    <s v="Autobuss"/>
    <s v="Jelgava"/>
    <x v="7"/>
  </r>
  <r>
    <x v="3"/>
    <s v="skaits"/>
    <n v="16506"/>
    <s v="Autobuss"/>
    <s v="Jelgava"/>
    <x v="7"/>
  </r>
  <r>
    <x v="4"/>
    <s v="skaits"/>
    <m/>
    <s v="Autobuss"/>
    <s v="Jelgava"/>
    <x v="7"/>
  </r>
  <r>
    <x v="5"/>
    <s v="skaits"/>
    <m/>
    <s v="Autobuss"/>
    <s v="Jelgava"/>
    <x v="7"/>
  </r>
  <r>
    <x v="6"/>
    <s v="km"/>
    <n v="170352.573"/>
    <s v="Autobuss"/>
    <s v="Jelgava"/>
    <x v="7"/>
  </r>
  <r>
    <x v="7"/>
    <s v="km"/>
    <n v="170352.573"/>
    <s v="Autobuss"/>
    <s v="Jelgava"/>
    <x v="7"/>
  </r>
  <r>
    <x v="8"/>
    <s v="km"/>
    <m/>
    <s v="Autobuss"/>
    <s v="Jelgava"/>
    <x v="7"/>
  </r>
  <r>
    <x v="9"/>
    <s v="km"/>
    <m/>
    <s v="Autobuss"/>
    <s v="Jelgava"/>
    <x v="7"/>
  </r>
  <r>
    <x v="10"/>
    <s v="EUR/km"/>
    <n v="2.1421999999999999"/>
    <s v="Autobuss"/>
    <s v="Jelgava"/>
    <x v="7"/>
  </r>
  <r>
    <x v="11"/>
    <m/>
    <n v="2549.2719999999999"/>
    <s v="Autobuss"/>
    <s v="Jelgava"/>
    <x v="7"/>
  </r>
  <r>
    <x v="12"/>
    <s v="skaits (jānorāda atbilstoša mērvienība gab., litri, reižu skaits, darba stundas u.c.) "/>
    <m/>
    <s v="Autobuss"/>
    <s v="Jelgava"/>
    <x v="7"/>
  </r>
  <r>
    <x v="13"/>
    <s v="skaits (jānorāda atbilstoša mērvienība gab., litri, reižu skaits, darba stundas u.c.) "/>
    <n v="147.30000000000001"/>
    <s v="Autobuss"/>
    <s v="Jelgava"/>
    <x v="7"/>
  </r>
  <r>
    <x v="14"/>
    <s v="skaits (jānorāda atbilstoša mērvienība gab., litri, reižu skaits, darba stundas u.c.) "/>
    <m/>
    <s v="Autobuss"/>
    <s v="Jelgava"/>
    <x v="7"/>
  </r>
  <r>
    <x v="15"/>
    <s v="skaits (jānorāda atbilstoša mērvienība gab., litri, reižu skaits, darba stundas u.c.) "/>
    <m/>
    <s v="Autobuss"/>
    <s v="Jelgava"/>
    <x v="7"/>
  </r>
  <r>
    <x v="16"/>
    <s v="skaits (jānorāda atbilstoša mērvienība gab., litri, reižu skaits, darba stundas u.c.) "/>
    <n v="982"/>
    <s v="Autobuss"/>
    <s v="Jelgava"/>
    <x v="7"/>
  </r>
  <r>
    <x v="17"/>
    <s v="skaits (jānorāda atbilstoša mērvienība gab., litri, reižu skaits, darba stundas u.c.) "/>
    <m/>
    <s v="Autobuss"/>
    <s v="Jelgava"/>
    <x v="7"/>
  </r>
  <r>
    <x v="18"/>
    <s v="skaits (jānorāda atbilstoša mērvienība gab., litri, reižu skaits, darba stundas u.c.) "/>
    <m/>
    <s v="Autobuss"/>
    <s v="Jelgava"/>
    <x v="7"/>
  </r>
  <r>
    <x v="19"/>
    <s v="EUR/vien bez PVN"/>
    <m/>
    <s v="Autobuss"/>
    <s v="Jelgava"/>
    <x v="7"/>
  </r>
  <r>
    <x v="13"/>
    <s v="EUR/vien bez PVN"/>
    <n v="5"/>
    <s v="Autobuss"/>
    <s v="Jelgava"/>
    <x v="7"/>
  </r>
  <r>
    <x v="14"/>
    <s v="EUR/vien bez PVN"/>
    <m/>
    <s v="Autobuss"/>
    <s v="Jelgava"/>
    <x v="7"/>
  </r>
  <r>
    <x v="15"/>
    <s v="EUR/vien bez PVN"/>
    <m/>
    <s v="Autobuss"/>
    <s v="Jelgava"/>
    <x v="7"/>
  </r>
  <r>
    <x v="20"/>
    <s v="EUR/vien bez PVN"/>
    <n v="1.8460000000000001"/>
    <s v="Autobuss"/>
    <s v="Jelgava"/>
    <x v="7"/>
  </r>
  <r>
    <x v="21"/>
    <s v="EUR/vien bez PVN"/>
    <m/>
    <s v="Autobuss"/>
    <s v="Jelgava"/>
    <x v="7"/>
  </r>
  <r>
    <x v="18"/>
    <s v="EUR/vien bez PVN"/>
    <m/>
    <s v="Autobuss"/>
    <s v="Jelgava"/>
    <x v="7"/>
  </r>
  <r>
    <x v="22"/>
    <m/>
    <n v="60725.148501802942"/>
    <s v="Autobuss"/>
    <s v="Jelgava"/>
    <x v="7"/>
  </r>
  <r>
    <x v="51"/>
    <s v="EUR bez PVN"/>
    <n v="109047"/>
    <s v="Autobuss"/>
    <s v="Jelgava"/>
    <x v="7"/>
  </r>
  <r>
    <x v="52"/>
    <s v="km"/>
    <n v="170352.57"/>
    <s v="Autobuss"/>
    <s v="Jelgava"/>
    <x v="7"/>
  </r>
  <r>
    <x v="53"/>
    <s v="EUR bez PVN"/>
    <n v="170558.53"/>
    <s v="Autobuss"/>
    <s v="Jelgava"/>
    <x v="7"/>
  </r>
  <r>
    <x v="54"/>
    <s v="km"/>
    <n v="171141.64"/>
    <s v="Autobuss"/>
    <s v="Jelgava"/>
    <x v="7"/>
  </r>
  <r>
    <x v="0"/>
    <m/>
    <n v="0"/>
    <s v="Autobuss"/>
    <s v="Jelgava"/>
    <x v="8"/>
  </r>
  <r>
    <x v="1"/>
    <s v="skaits"/>
    <n v="39"/>
    <s v="Autobuss"/>
    <s v="Jelgava"/>
    <x v="8"/>
  </r>
  <r>
    <x v="2"/>
    <s v="skaits"/>
    <n v="16047"/>
    <s v="Autobuss"/>
    <s v="Jelgava"/>
    <x v="8"/>
  </r>
  <r>
    <x v="3"/>
    <s v="skaits"/>
    <n v="16047"/>
    <s v="Autobuss"/>
    <s v="Jelgava"/>
    <x v="8"/>
  </r>
  <r>
    <x v="4"/>
    <s v="skaits"/>
    <m/>
    <s v="Autobuss"/>
    <s v="Jelgava"/>
    <x v="8"/>
  </r>
  <r>
    <x v="5"/>
    <s v="skaits"/>
    <m/>
    <s v="Autobuss"/>
    <s v="Jelgava"/>
    <x v="8"/>
  </r>
  <r>
    <x v="6"/>
    <s v="km"/>
    <n v="165609.84"/>
    <s v="Autobuss"/>
    <s v="Jelgava"/>
    <x v="8"/>
  </r>
  <r>
    <x v="7"/>
    <s v="km"/>
    <n v="165609.84"/>
    <s v="Autobuss"/>
    <s v="Jelgava"/>
    <x v="8"/>
  </r>
  <r>
    <x v="8"/>
    <s v="km"/>
    <m/>
    <s v="Autobuss"/>
    <s v="Jelgava"/>
    <x v="8"/>
  </r>
  <r>
    <x v="9"/>
    <s v="km"/>
    <m/>
    <s v="Autobuss"/>
    <s v="Jelgava"/>
    <x v="8"/>
  </r>
  <r>
    <x v="10"/>
    <s v="EUR/km"/>
    <n v="2.1861999999999999"/>
    <s v="Autobuss"/>
    <s v="Jelgava"/>
    <x v="8"/>
  </r>
  <r>
    <x v="11"/>
    <m/>
    <n v="2491.94"/>
    <s v="Autobuss"/>
    <s v="Jelgava"/>
    <x v="8"/>
  </r>
  <r>
    <x v="12"/>
    <s v="skaits (jānorāda atbilstoša mērvienība gab., litri, reižu skaits, darba stundas u.c.) "/>
    <m/>
    <s v="Autobuss"/>
    <s v="Jelgava"/>
    <x v="8"/>
  </r>
  <r>
    <x v="13"/>
    <s v="skaits (jānorāda atbilstoša mērvienība gab., litri, reižu skaits, darba stundas u.c.) "/>
    <n v="144.6"/>
    <s v="Autobuss"/>
    <s v="Jelgava"/>
    <x v="8"/>
  </r>
  <r>
    <x v="14"/>
    <s v="skaits (jānorāda atbilstoša mērvienība gab., litri, reižu skaits, darba stundas u.c.) "/>
    <m/>
    <s v="Autobuss"/>
    <s v="Jelgava"/>
    <x v="8"/>
  </r>
  <r>
    <x v="15"/>
    <s v="skaits (jānorāda atbilstoša mērvienība gab., litri, reižu skaits, darba stundas u.c.) "/>
    <m/>
    <s v="Autobuss"/>
    <s v="Jelgava"/>
    <x v="8"/>
  </r>
  <r>
    <x v="16"/>
    <s v="skaits (jānorāda atbilstoša mērvienība gab., litri, reižu skaits, darba stundas u.c.) "/>
    <n v="964"/>
    <s v="Autobuss"/>
    <s v="Jelgava"/>
    <x v="8"/>
  </r>
  <r>
    <x v="17"/>
    <s v="skaits (jānorāda atbilstoša mērvienība gab., litri, reižu skaits, darba stundas u.c.) "/>
    <m/>
    <s v="Autobuss"/>
    <s v="Jelgava"/>
    <x v="8"/>
  </r>
  <r>
    <x v="18"/>
    <s v="skaits (jānorāda atbilstoša mērvienība gab., litri, reižu skaits, darba stundas u.c.) "/>
    <m/>
    <s v="Autobuss"/>
    <s v="Jelgava"/>
    <x v="8"/>
  </r>
  <r>
    <x v="19"/>
    <s v="EUR/vien bez PVN"/>
    <m/>
    <s v="Autobuss"/>
    <s v="Jelgava"/>
    <x v="8"/>
  </r>
  <r>
    <x v="13"/>
    <s v="EUR/vien bez PVN"/>
    <n v="5"/>
    <s v="Autobuss"/>
    <s v="Jelgava"/>
    <x v="8"/>
  </r>
  <r>
    <x v="14"/>
    <s v="EUR/vien bez PVN"/>
    <m/>
    <s v="Autobuss"/>
    <s v="Jelgava"/>
    <x v="8"/>
  </r>
  <r>
    <x v="15"/>
    <s v="EUR/vien bez PVN"/>
    <m/>
    <s v="Autobuss"/>
    <s v="Jelgava"/>
    <x v="8"/>
  </r>
  <r>
    <x v="20"/>
    <s v="EUR/vien bez PVN"/>
    <n v="1.835"/>
    <s v="Autobuss"/>
    <s v="Jelgava"/>
    <x v="8"/>
  </r>
  <r>
    <x v="21"/>
    <s v="EUR/vien bez PVN"/>
    <m/>
    <s v="Autobuss"/>
    <s v="Jelgava"/>
    <x v="8"/>
  </r>
  <r>
    <x v="18"/>
    <s v="EUR/vien bez PVN"/>
    <m/>
    <s v="Autobuss"/>
    <s v="Jelgava"/>
    <x v="8"/>
  </r>
  <r>
    <x v="22"/>
    <m/>
    <n v="64403.439759323606"/>
    <s v="Autobuss"/>
    <s v="Jelgava"/>
    <x v="8"/>
  </r>
  <r>
    <x v="55"/>
    <s v="EUR bez PVN"/>
    <n v="99495"/>
    <s v="Autobuss"/>
    <s v="Jelgava"/>
    <x v="8"/>
  </r>
  <r>
    <x v="56"/>
    <s v="km"/>
    <n v="165609.84299999999"/>
    <s v="Autobuss"/>
    <s v="Jelgava"/>
    <x v="8"/>
  </r>
  <r>
    <x v="57"/>
    <s v="EUR bez PVN"/>
    <n v="160891"/>
    <s v="Autobuss"/>
    <s v="Jelgava"/>
    <x v="8"/>
  </r>
  <r>
    <x v="58"/>
    <s v="km"/>
    <n v="162571"/>
    <s v="Autobuss"/>
    <s v="Jelgava"/>
    <x v="8"/>
  </r>
  <r>
    <x v="0"/>
    <m/>
    <n v="-14.944729300034004"/>
    <s v="Autobuss"/>
    <s v="Jelgava"/>
    <x v="9"/>
  </r>
  <r>
    <x v="1"/>
    <s v="skaits"/>
    <n v="39"/>
    <s v="Autobuss"/>
    <s v="Jelgava"/>
    <x v="9"/>
  </r>
  <r>
    <x v="2"/>
    <s v="skaits"/>
    <n v="16482"/>
    <s v="Autobuss"/>
    <s v="Jelgava"/>
    <x v="9"/>
  </r>
  <r>
    <x v="3"/>
    <s v="skaits"/>
    <n v="16481"/>
    <s v="Autobuss"/>
    <s v="Jelgava"/>
    <x v="9"/>
  </r>
  <r>
    <x v="4"/>
    <s v="skaits"/>
    <m/>
    <s v="Autobuss"/>
    <s v="Jelgava"/>
    <x v="9"/>
  </r>
  <r>
    <x v="5"/>
    <s v="skaits"/>
    <n v="1"/>
    <s v="Autobuss"/>
    <s v="Jelgava"/>
    <x v="9"/>
  </r>
  <r>
    <x v="6"/>
    <s v="km"/>
    <n v="170027.01300000001"/>
    <s v="Autobuss"/>
    <s v="Jelgava"/>
    <x v="9"/>
  </r>
  <r>
    <x v="7"/>
    <s v="km"/>
    <n v="170021.18"/>
    <s v="Autobuss"/>
    <s v="Jelgava"/>
    <x v="9"/>
  </r>
  <r>
    <x v="8"/>
    <s v="km"/>
    <m/>
    <s v="Autobuss"/>
    <s v="Jelgava"/>
    <x v="9"/>
  </r>
  <r>
    <x v="9"/>
    <s v="km"/>
    <n v="5.8330000000000002"/>
    <s v="Autobuss"/>
    <s v="Jelgava"/>
    <x v="9"/>
  </r>
  <r>
    <x v="10"/>
    <s v="EUR/km"/>
    <n v="2.5621"/>
    <s v="Autobuss"/>
    <s v="Jelgava"/>
    <x v="9"/>
  </r>
  <r>
    <x v="11"/>
    <m/>
    <n v="3174.25"/>
    <s v="Autobuss"/>
    <s v="Jelgava"/>
    <x v="9"/>
  </r>
  <r>
    <x v="12"/>
    <s v="skaits (jānorāda atbilstoša mērvienība gab., litri, reižu skaits, darba stundas u.c.) "/>
    <m/>
    <s v="Autobuss"/>
    <s v="Jelgava"/>
    <x v="9"/>
  </r>
  <r>
    <x v="13"/>
    <s v="skaits (jānorāda atbilstoša mērvienība gab., litri, reižu skaits, darba stundas u.c.) "/>
    <n v="147.44999999999999"/>
    <s v="Autobuss"/>
    <s v="Jelgava"/>
    <x v="9"/>
  </r>
  <r>
    <x v="14"/>
    <s v="skaits (jānorāda atbilstoša mērvienība gab., litri, reižu skaits, darba stundas u.c.) "/>
    <m/>
    <s v="Autobuss"/>
    <s v="Jelgava"/>
    <x v="9"/>
  </r>
  <r>
    <x v="15"/>
    <s v="skaits (jānorāda atbilstoša mērvienība gab., litri, reižu skaits, darba stundas u.c.) "/>
    <m/>
    <s v="Autobuss"/>
    <s v="Jelgava"/>
    <x v="9"/>
  </r>
  <r>
    <x v="16"/>
    <s v="skaits (jānorāda atbilstoša mērvienība gab., litri, reižu skaits, darba stundas u.c.) "/>
    <n v="983"/>
    <s v="Autobuss"/>
    <s v="Jelgava"/>
    <x v="9"/>
  </r>
  <r>
    <x v="17"/>
    <s v="skaits (jānorāda atbilstoša mērvienība gab., litri, reižu skaits, darba stundas u.c.) "/>
    <m/>
    <s v="Autobuss"/>
    <s v="Jelgava"/>
    <x v="9"/>
  </r>
  <r>
    <x v="18"/>
    <s v="skaits (jānorāda atbilstoša mērvienība gab., litri, reižu skaits, darba stundas u.c.) "/>
    <m/>
    <s v="Autobuss"/>
    <s v="Jelgava"/>
    <x v="9"/>
  </r>
  <r>
    <x v="19"/>
    <s v="EUR/vien bez PVN"/>
    <m/>
    <s v="Autobuss"/>
    <s v="Jelgava"/>
    <x v="9"/>
  </r>
  <r>
    <x v="13"/>
    <s v="EUR/vien bez PVN"/>
    <n v="5"/>
    <s v="Autobuss"/>
    <s v="Jelgava"/>
    <x v="9"/>
  </r>
  <r>
    <x v="14"/>
    <s v="EUR/vien bez PVN"/>
    <m/>
    <s v="Autobuss"/>
    <s v="Jelgava"/>
    <x v="9"/>
  </r>
  <r>
    <x v="15"/>
    <s v="EUR/vien bez PVN"/>
    <m/>
    <s v="Autobuss"/>
    <s v="Jelgava"/>
    <x v="9"/>
  </r>
  <r>
    <x v="20"/>
    <s v="EUR/vien bez PVN"/>
    <n v="2.48"/>
    <s v="Autobuss"/>
    <s v="Jelgava"/>
    <x v="9"/>
  </r>
  <r>
    <x v="21"/>
    <s v="EUR/vien bez PVN"/>
    <m/>
    <s v="Autobuss"/>
    <s v="Jelgava"/>
    <x v="9"/>
  </r>
  <r>
    <x v="18"/>
    <s v="EUR/vien bez PVN"/>
    <m/>
    <s v="Autobuss"/>
    <s v="Jelgava"/>
    <x v="9"/>
  </r>
  <r>
    <x v="22"/>
    <m/>
    <n v="31191.51208098383"/>
    <s v="Autobuss"/>
    <s v="Jelgava"/>
    <x v="9"/>
  </r>
  <r>
    <x v="59"/>
    <s v="EUR bez PVN"/>
    <n v="120295"/>
    <s v="Autobuss"/>
    <s v="Jelgava"/>
    <x v="9"/>
  </r>
  <r>
    <x v="60"/>
    <s v="km"/>
    <n v="170021"/>
    <s v="Autobuss"/>
    <s v="Jelgava"/>
    <x v="9"/>
  </r>
  <r>
    <x v="61"/>
    <s v="EUR bez PVN"/>
    <n v="145843"/>
    <s v="Autobuss"/>
    <s v="Jelgava"/>
    <x v="9"/>
  </r>
  <r>
    <x v="62"/>
    <s v="km"/>
    <n v="163687"/>
    <s v="Autobuss"/>
    <s v="Jelgava"/>
    <x v="9"/>
  </r>
  <r>
    <x v="0"/>
    <m/>
    <n v="-1341.6248700000169"/>
    <s v="Autobuss"/>
    <s v="Jelgava"/>
    <x v="10"/>
  </r>
  <r>
    <x v="1"/>
    <s v="skaits"/>
    <n v="36"/>
    <s v="Autobuss"/>
    <s v="Jelgava"/>
    <x v="10"/>
  </r>
  <r>
    <x v="2"/>
    <s v="skaits"/>
    <n v="16494"/>
    <s v="Autobuss"/>
    <s v="Jelgava"/>
    <x v="10"/>
  </r>
  <r>
    <x v="3"/>
    <s v="skaits"/>
    <n v="16440"/>
    <s v="Autobuss"/>
    <s v="Jelgava"/>
    <x v="10"/>
  </r>
  <r>
    <x v="4"/>
    <s v="skaits"/>
    <m/>
    <s v="Autobuss"/>
    <s v="Jelgava"/>
    <x v="10"/>
  </r>
  <r>
    <x v="5"/>
    <s v="skaits"/>
    <n v="54"/>
    <s v="Autobuss"/>
    <s v="Jelgava"/>
    <x v="10"/>
  </r>
  <r>
    <x v="6"/>
    <s v="km"/>
    <n v="170189.82"/>
    <s v="Autobuss"/>
    <s v="Jelgava"/>
    <x v="10"/>
  </r>
  <r>
    <x v="7"/>
    <s v="km"/>
    <n v="169540.28"/>
    <s v="Autobuss"/>
    <s v="Jelgava"/>
    <x v="10"/>
  </r>
  <r>
    <x v="8"/>
    <s v="km"/>
    <m/>
    <s v="Autobuss"/>
    <s v="Jelgava"/>
    <x v="10"/>
  </r>
  <r>
    <x v="9"/>
    <s v="km"/>
    <n v="649.54"/>
    <s v="Autobuss"/>
    <s v="Jelgava"/>
    <x v="10"/>
  </r>
  <r>
    <x v="10"/>
    <s v="EUR/km"/>
    <n v="2.0655000000000001"/>
    <s v="Autobuss"/>
    <s v="Jelgava"/>
    <x v="10"/>
  </r>
  <r>
    <x v="11"/>
    <m/>
    <n v="2851.5"/>
    <s v="Autobuss"/>
    <s v="Jelgava"/>
    <x v="10"/>
  </r>
  <r>
    <x v="12"/>
    <s v="skaits (jānorāda atbilstoša mērvienība gab., litri, reižu skaits, darba stundas u.c.) "/>
    <m/>
    <s v="Autobuss"/>
    <s v="Jelgava"/>
    <x v="10"/>
  </r>
  <r>
    <x v="13"/>
    <s v="skaits (jānorāda atbilstoša mērvienība gab., litri, reižu skaits, darba stundas u.c.) "/>
    <n v="147.9"/>
    <s v="Autobuss"/>
    <s v="Jelgava"/>
    <x v="10"/>
  </r>
  <r>
    <x v="14"/>
    <s v="skaits (jānorāda atbilstoša mērvienība gab., litri, reižu skaits, darba stundas u.c.) "/>
    <n v="400"/>
    <s v="Autobuss"/>
    <s v="Jelgava"/>
    <x v="10"/>
  </r>
  <r>
    <x v="15"/>
    <s v="skaits (jānorāda atbilstoša mērvienība gab., litri, reižu skaits, darba stundas u.c.) "/>
    <m/>
    <s v="Autobuss"/>
    <s v="Jelgava"/>
    <x v="10"/>
  </r>
  <r>
    <x v="16"/>
    <s v="skaits (jānorāda atbilstoša mērvienība gab., litri, reižu skaits, darba stundas u.c.) "/>
    <n v="986"/>
    <s v="Autobuss"/>
    <s v="Jelgava"/>
    <x v="10"/>
  </r>
  <r>
    <x v="17"/>
    <s v="skaits (jānorāda atbilstoša mērvienība gab., litri, reižu skaits, darba stundas u.c.) "/>
    <m/>
    <s v="Autobuss"/>
    <s v="Jelgava"/>
    <x v="10"/>
  </r>
  <r>
    <x v="18"/>
    <s v="skaits (jānorāda atbilstoša mērvienība gab., litri, reižu skaits, darba stundas u.c.) "/>
    <m/>
    <s v="Autobuss"/>
    <s v="Jelgava"/>
    <x v="10"/>
  </r>
  <r>
    <x v="19"/>
    <s v="EUR/vien bez PVN"/>
    <m/>
    <s v="Autobuss"/>
    <s v="Jelgava"/>
    <x v="10"/>
  </r>
  <r>
    <x v="13"/>
    <s v="EUR/vien bez PVN"/>
    <n v="5"/>
    <s v="Autobuss"/>
    <s v="Jelgava"/>
    <x v="10"/>
  </r>
  <r>
    <x v="14"/>
    <s v="EUR/vien bez PVN"/>
    <n v="0.35"/>
    <s v="Autobuss"/>
    <s v="Jelgava"/>
    <x v="10"/>
  </r>
  <r>
    <x v="15"/>
    <s v="EUR/vien bez PVN"/>
    <m/>
    <s v="Autobuss"/>
    <s v="Jelgava"/>
    <x v="10"/>
  </r>
  <r>
    <x v="20"/>
    <s v="EUR/vien bez PVN"/>
    <n v="2"/>
    <s v="Autobuss"/>
    <s v="Jelgava"/>
    <x v="10"/>
  </r>
  <r>
    <x v="21"/>
    <s v="EUR/vien bez PVN"/>
    <m/>
    <s v="Autobuss"/>
    <s v="Jelgava"/>
    <x v="10"/>
  </r>
  <r>
    <x v="18"/>
    <s v="EUR/vien bez PVN"/>
    <m/>
    <s v="Autobuss"/>
    <s v="Jelgava"/>
    <x v="10"/>
  </r>
  <r>
    <x v="22"/>
    <m/>
    <n v="49939.638388485451"/>
    <s v="Autobuss"/>
    <s v="Jelgava"/>
    <x v="10"/>
  </r>
  <r>
    <x v="63"/>
    <s v="EUR bez PVN"/>
    <n v="115427"/>
    <s v="Autobuss"/>
    <s v="Jelgava"/>
    <x v="10"/>
  </r>
  <r>
    <x v="64"/>
    <s v="km"/>
    <n v="169540.28"/>
    <s v="Autobuss"/>
    <s v="Jelgava"/>
    <x v="10"/>
  </r>
  <r>
    <x v="65"/>
    <s v="EUR bez PVN"/>
    <n v="164945"/>
    <s v="Autobuss"/>
    <s v="Jelgava"/>
    <x v="10"/>
  </r>
  <r>
    <x v="66"/>
    <s v="km"/>
    <n v="169108"/>
    <s v="Autobuss"/>
    <s v="Jelgava"/>
    <x v="10"/>
  </r>
  <r>
    <x v="0"/>
    <m/>
    <n v="0"/>
    <s v="Autobuss"/>
    <s v="Jelgava"/>
    <x v="11"/>
  </r>
  <r>
    <x v="1"/>
    <s v="skaits"/>
    <n v="36"/>
    <s v="Autobuss"/>
    <s v="Jelgava"/>
    <x v="11"/>
  </r>
  <r>
    <x v="2"/>
    <s v="skaits"/>
    <n v="15048"/>
    <s v="Autobuss"/>
    <s v="Jelgava"/>
    <x v="11"/>
  </r>
  <r>
    <x v="3"/>
    <s v="skaits"/>
    <n v="15048"/>
    <s v="Autobuss"/>
    <s v="Jelgava"/>
    <x v="11"/>
  </r>
  <r>
    <x v="4"/>
    <s v="skaits"/>
    <m/>
    <s v="Autobuss"/>
    <s v="Jelgava"/>
    <x v="11"/>
  </r>
  <r>
    <x v="5"/>
    <s v="skaits"/>
    <m/>
    <s v="Autobuss"/>
    <s v="Jelgava"/>
    <x v="11"/>
  </r>
  <r>
    <x v="6"/>
    <s v="km"/>
    <n v="155385.54"/>
    <s v="Autobuss"/>
    <s v="Jelgava"/>
    <x v="11"/>
  </r>
  <r>
    <x v="7"/>
    <s v="km"/>
    <n v="155385.54"/>
    <s v="Autobuss"/>
    <s v="Jelgava"/>
    <x v="11"/>
  </r>
  <r>
    <x v="8"/>
    <s v="km"/>
    <m/>
    <s v="Autobuss"/>
    <s v="Jelgava"/>
    <x v="11"/>
  </r>
  <r>
    <x v="9"/>
    <s v="km"/>
    <m/>
    <s v="Autobuss"/>
    <s v="Jelgava"/>
    <x v="11"/>
  </r>
  <r>
    <x v="10"/>
    <s v="EUR/km"/>
    <n v="2.1267999999999998"/>
    <s v="Autobuss"/>
    <s v="Jelgava"/>
    <x v="11"/>
  </r>
  <r>
    <x v="11"/>
    <m/>
    <n v="2433.75"/>
    <s v="Autobuss"/>
    <s v="Jelgava"/>
    <x v="11"/>
  </r>
  <r>
    <x v="12"/>
    <s v="skaits (jānorāda atbilstoša mērvienība gab., litri, reižu skaits, darba stundas u.c.) "/>
    <m/>
    <s v="Autobuss"/>
    <s v="Jelgava"/>
    <x v="11"/>
  </r>
  <r>
    <x v="13"/>
    <s v="skaits (jānorāda atbilstoša mērvienība gab., litri, reižu skaits, darba stundas u.c.) "/>
    <n v="132.75"/>
    <s v="Autobuss"/>
    <s v="Jelgava"/>
    <x v="11"/>
  </r>
  <r>
    <x v="14"/>
    <s v="skaits (jānorāda atbilstoša mērvienība gab., litri, reižu skaits, darba stundas u.c.) "/>
    <m/>
    <s v="Autobuss"/>
    <s v="Jelgava"/>
    <x v="11"/>
  </r>
  <r>
    <x v="15"/>
    <s v="skaits (jānorāda atbilstoša mērvienība gab., litri, reižu skaits, darba stundas u.c.) "/>
    <m/>
    <s v="Autobuss"/>
    <s v="Jelgava"/>
    <x v="11"/>
  </r>
  <r>
    <x v="16"/>
    <s v="skaits (jānorāda atbilstoša mērvienība gab., litri, reižu skaits, darba stundas u.c.) "/>
    <n v="885"/>
    <s v="Autobuss"/>
    <s v="Jelgava"/>
    <x v="11"/>
  </r>
  <r>
    <x v="17"/>
    <s v="skaits (jānorāda atbilstoša mērvienība gab., litri, reižu skaits, darba stundas u.c.) "/>
    <m/>
    <s v="Autobuss"/>
    <s v="Jelgava"/>
    <x v="11"/>
  </r>
  <r>
    <x v="18"/>
    <s v="skaits (jānorāda atbilstoša mērvienība gab., litri, reižu skaits, darba stundas u.c.) "/>
    <m/>
    <s v="Autobuss"/>
    <s v="Jelgava"/>
    <x v="11"/>
  </r>
  <r>
    <x v="19"/>
    <s v="EUR/vien bez PVN"/>
    <m/>
    <s v="Autobuss"/>
    <s v="Jelgava"/>
    <x v="11"/>
  </r>
  <r>
    <x v="13"/>
    <s v="EUR/vien bez PVN"/>
    <n v="5"/>
    <s v="Autobuss"/>
    <s v="Jelgava"/>
    <x v="11"/>
  </r>
  <r>
    <x v="14"/>
    <s v="EUR/vien bez PVN"/>
    <n v="0.35"/>
    <s v="Autobuss"/>
    <s v="Jelgava"/>
    <x v="11"/>
  </r>
  <r>
    <x v="15"/>
    <s v="EUR/vien bez PVN"/>
    <m/>
    <s v="Autobuss"/>
    <s v="Jelgava"/>
    <x v="11"/>
  </r>
  <r>
    <x v="20"/>
    <s v="EUR/vien bez PVN"/>
    <n v="2"/>
    <s v="Autobuss"/>
    <s v="Jelgava"/>
    <x v="11"/>
  </r>
  <r>
    <x v="21"/>
    <s v="EUR/vien bez PVN"/>
    <m/>
    <s v="Autobuss"/>
    <s v="Jelgava"/>
    <x v="11"/>
  </r>
  <r>
    <x v="18"/>
    <s v="EUR/vien bez PVN"/>
    <m/>
    <s v="Autobuss"/>
    <s v="Jelgava"/>
    <x v="11"/>
  </r>
  <r>
    <x v="22"/>
    <m/>
    <n v="48118.000354822929"/>
    <s v="Autobuss"/>
    <s v="Jelgava"/>
    <x v="11"/>
  </r>
  <r>
    <x v="67"/>
    <s v="EUR bez PVN"/>
    <n v="111640.02"/>
    <s v="Autobuss"/>
    <s v="Jelgava"/>
    <x v="11"/>
  </r>
  <r>
    <x v="68"/>
    <s v="km"/>
    <n v="155385.54"/>
    <s v="Autobuss"/>
    <s v="Jelgava"/>
    <x v="11"/>
  </r>
  <r>
    <x v="69"/>
    <s v="EUR bez PVN"/>
    <n v="157804"/>
    <s v="Autobuss"/>
    <s v="Jelgava"/>
    <x v="11"/>
  </r>
  <r>
    <x v="70"/>
    <s v="km"/>
    <n v="153485"/>
    <s v="Autobuss"/>
    <s v="Jelgava"/>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95498DD-4123-441B-9CC0-7FB9D222CDAA}" name="PivotTable1" cacheId="15"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J8" firstHeaderRow="1" firstDataRow="2" firstDataCol="1"/>
  <pivotFields count="6">
    <pivotField axis="axisRow" showAll="0">
      <items count="72">
        <item h="1" x="27"/>
        <item h="1" x="31"/>
        <item h="1" x="35"/>
        <item h="1" x="23"/>
        <item h="1" x="29"/>
        <item h="1" x="33"/>
        <item h="1" x="37"/>
        <item h="1" x="25"/>
        <item h="1" x="30"/>
        <item h="1" x="34"/>
        <item h="1" x="38"/>
        <item h="1" x="26"/>
        <item h="1" x="10"/>
        <item h="1" x="19"/>
        <item h="1" x="28"/>
        <item h="1" x="32"/>
        <item h="1" x="36"/>
        <item h="1" x="24"/>
        <item h="1" x="7"/>
        <item h="1" x="6"/>
        <item h="1" x="3"/>
        <item h="1" x="2"/>
        <item h="1" x="12"/>
        <item x="0"/>
        <item x="11"/>
        <item x="22"/>
        <item h="1" x="18"/>
        <item h="1" x="13"/>
        <item h="1" x="1"/>
        <item h="1" x="14"/>
        <item h="1" x="15"/>
        <item h="1" x="5"/>
        <item h="1" x="9"/>
        <item h="1" x="4"/>
        <item h="1" x="8"/>
        <item h="1" x="16"/>
        <item h="1" x="20"/>
        <item h="1" x="17"/>
        <item h="1" x="21"/>
        <item h="1" x="39"/>
        <item h="1" x="40"/>
        <item h="1" x="41"/>
        <item h="1" x="42"/>
        <item h="1" x="43"/>
        <item h="1" x="44"/>
        <item h="1" x="45"/>
        <item h="1" x="46"/>
        <item h="1" x="47"/>
        <item h="1" x="48"/>
        <item h="1" x="49"/>
        <item h="1" x="50"/>
        <item h="1" x="51"/>
        <item h="1" x="52"/>
        <item h="1" x="53"/>
        <item h="1" x="54"/>
        <item h="1" x="55"/>
        <item h="1" x="56"/>
        <item h="1" x="57"/>
        <item h="1" x="58"/>
        <item h="1" x="59"/>
        <item h="1" x="60"/>
        <item h="1" x="61"/>
        <item h="1" x="62"/>
        <item h="1" x="63"/>
        <item h="1" x="64"/>
        <item h="1" x="65"/>
        <item h="1" x="66"/>
        <item h="1" x="67"/>
        <item h="1" x="68"/>
        <item h="1" x="69"/>
        <item h="1" x="70"/>
        <item t="default"/>
      </items>
    </pivotField>
    <pivotField showAll="0"/>
    <pivotField dataField="1" showAll="0"/>
    <pivotField showAll="0"/>
    <pivotField showAll="0"/>
    <pivotField axis="axisCol" showAll="0">
      <items count="13">
        <item h="1" x="0"/>
        <item h="1" x="1"/>
        <item h="1" x="2"/>
        <item h="1" x="3"/>
        <item x="4"/>
        <item x="5"/>
        <item x="6"/>
        <item x="7"/>
        <item x="8"/>
        <item x="9"/>
        <item x="10"/>
        <item x="11"/>
        <item t="default"/>
      </items>
    </pivotField>
  </pivotFields>
  <rowFields count="1">
    <field x="0"/>
  </rowFields>
  <rowItems count="4">
    <i>
      <x v="23"/>
    </i>
    <i>
      <x v="24"/>
    </i>
    <i>
      <x v="25"/>
    </i>
    <i t="grand">
      <x/>
    </i>
  </rowItems>
  <colFields count="1">
    <field x="5"/>
  </colFields>
  <colItems count="9">
    <i>
      <x v="4"/>
    </i>
    <i>
      <x v="5"/>
    </i>
    <i>
      <x v="6"/>
    </i>
    <i>
      <x v="7"/>
    </i>
    <i>
      <x v="8"/>
    </i>
    <i>
      <x v="9"/>
    </i>
    <i>
      <x v="10"/>
    </i>
    <i>
      <x v="11"/>
    </i>
    <i t="grand">
      <x/>
    </i>
  </colItems>
  <dataFields count="1">
    <dataField name="Sum of Vērtība" fld="2" baseField="0" baseItem="0" numFmtId="4"/>
  </dataFields>
  <formats count="7">
    <format dxfId="6">
      <pivotArea outline="0" collapsedLevelsAreSubtotals="1" fieldPosition="0"/>
    </format>
    <format dxfId="5">
      <pivotArea dataOnly="0" labelOnly="1" fieldPosition="0">
        <references count="1">
          <reference field="0" count="0"/>
        </references>
      </pivotArea>
    </format>
    <format dxfId="4">
      <pivotArea dataOnly="0" labelOnly="1" fieldPosition="0">
        <references count="1">
          <reference field="5" count="1">
            <x v="0"/>
          </reference>
        </references>
      </pivotArea>
    </format>
    <format dxfId="3">
      <pivotArea collapsedLevelsAreSubtotals="1" fieldPosition="0">
        <references count="1">
          <reference field="0" count="0"/>
        </references>
      </pivotArea>
    </format>
    <format dxfId="2">
      <pivotArea dataOnly="0" labelOnly="1" fieldPosition="0">
        <references count="1">
          <reference field="0" count="0"/>
        </references>
      </pivotArea>
    </format>
    <format dxfId="1">
      <pivotArea dataOnly="0" labelOnly="1" fieldPosition="0">
        <references count="1">
          <reference field="0" count="1">
            <x v="24"/>
          </reference>
        </references>
      </pivotArea>
    </format>
    <format dxfId="0">
      <pivotArea field="0" grandCol="1" collapsedLevelsAreSubtotals="1" axis="axisRow"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ivotTable" Target="../pivotTables/pivotTable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2"/>
  <sheetViews>
    <sheetView workbookViewId="0">
      <selection activeCell="H1" sqref="H1"/>
    </sheetView>
  </sheetViews>
  <sheetFormatPr defaultColWidth="9.140625" defaultRowHeight="15" x14ac:dyDescent="0.25"/>
  <cols>
    <col min="1" max="1" width="12.5703125" style="1" customWidth="1"/>
    <col min="2" max="2" width="46.140625" style="1" customWidth="1"/>
    <col min="3" max="3" width="11.42578125" style="1" customWidth="1"/>
    <col min="4" max="4" width="17" style="1" customWidth="1"/>
    <col min="5" max="5" width="0" style="1" hidden="1" customWidth="1"/>
    <col min="6" max="16384" width="9.140625" style="1"/>
  </cols>
  <sheetData>
    <row r="1" spans="1:5" ht="42" customHeight="1" x14ac:dyDescent="0.3">
      <c r="A1" s="519" t="s">
        <v>43</v>
      </c>
      <c r="B1" s="519"/>
      <c r="C1" s="519"/>
      <c r="D1" s="519"/>
    </row>
    <row r="2" spans="1:5" s="2" customFormat="1" thickBot="1" x14ac:dyDescent="0.25">
      <c r="A2" s="3" t="s">
        <v>2</v>
      </c>
      <c r="B2" s="23"/>
      <c r="C2" s="24" t="s">
        <v>3</v>
      </c>
      <c r="D2" s="24" t="s">
        <v>1</v>
      </c>
    </row>
    <row r="3" spans="1:5" s="2" customFormat="1" thickBot="1" x14ac:dyDescent="0.25">
      <c r="A3" s="22" t="s">
        <v>13</v>
      </c>
      <c r="B3" s="34" t="s">
        <v>40</v>
      </c>
      <c r="C3" s="35"/>
      <c r="D3" s="36">
        <f>(D10-D9)*D13</f>
        <v>0</v>
      </c>
    </row>
    <row r="4" spans="1:5" x14ac:dyDescent="0.25">
      <c r="A4" s="525" t="s">
        <v>5</v>
      </c>
      <c r="B4" s="32" t="s">
        <v>9</v>
      </c>
      <c r="C4" s="523" t="s">
        <v>4</v>
      </c>
      <c r="D4" s="33">
        <v>35</v>
      </c>
    </row>
    <row r="5" spans="1:5" ht="15" customHeight="1" x14ac:dyDescent="0.25">
      <c r="A5" s="526"/>
      <c r="B5" s="25" t="s">
        <v>37</v>
      </c>
      <c r="C5" s="523"/>
      <c r="D5" s="5">
        <v>10765</v>
      </c>
    </row>
    <row r="6" spans="1:5" x14ac:dyDescent="0.25">
      <c r="A6" s="526"/>
      <c r="B6" s="25" t="s">
        <v>38</v>
      </c>
      <c r="C6" s="523"/>
      <c r="D6" s="5">
        <f>D5+D7-D8</f>
        <v>10765</v>
      </c>
    </row>
    <row r="7" spans="1:5" x14ac:dyDescent="0.25">
      <c r="A7" s="526"/>
      <c r="B7" s="26" t="s">
        <v>33</v>
      </c>
      <c r="C7" s="523"/>
      <c r="D7" s="5">
        <v>0</v>
      </c>
    </row>
    <row r="8" spans="1:5" x14ac:dyDescent="0.25">
      <c r="A8" s="526"/>
      <c r="B8" s="26" t="s">
        <v>34</v>
      </c>
      <c r="C8" s="524"/>
      <c r="D8" s="5">
        <v>0</v>
      </c>
    </row>
    <row r="9" spans="1:5" x14ac:dyDescent="0.25">
      <c r="A9" s="526"/>
      <c r="B9" s="25" t="s">
        <v>31</v>
      </c>
      <c r="C9" s="520" t="s">
        <v>6</v>
      </c>
      <c r="D9" s="5">
        <v>110636.58</v>
      </c>
    </row>
    <row r="10" spans="1:5" x14ac:dyDescent="0.25">
      <c r="A10" s="526"/>
      <c r="B10" s="25" t="s">
        <v>39</v>
      </c>
      <c r="C10" s="521"/>
      <c r="D10" s="5">
        <f>D9+D12-D11</f>
        <v>110636.58</v>
      </c>
    </row>
    <row r="11" spans="1:5" ht="16.5" customHeight="1" x14ac:dyDescent="0.25">
      <c r="A11" s="526"/>
      <c r="B11" s="27" t="s">
        <v>35</v>
      </c>
      <c r="C11" s="521"/>
      <c r="D11" s="5">
        <v>0</v>
      </c>
    </row>
    <row r="12" spans="1:5" ht="16.5" customHeight="1" x14ac:dyDescent="0.25">
      <c r="A12" s="527"/>
      <c r="B12" s="27" t="s">
        <v>36</v>
      </c>
      <c r="C12" s="522"/>
      <c r="D12" s="5">
        <v>0</v>
      </c>
    </row>
    <row r="13" spans="1:5" ht="30.75" thickBot="1" x14ac:dyDescent="0.3">
      <c r="A13" s="39" t="s">
        <v>12</v>
      </c>
      <c r="B13" s="28" t="s">
        <v>32</v>
      </c>
      <c r="C13" s="29" t="s">
        <v>7</v>
      </c>
      <c r="D13" s="30">
        <v>2.27</v>
      </c>
      <c r="E13" s="54" t="e">
        <f>#REF!</f>
        <v>#REF!</v>
      </c>
    </row>
    <row r="14" spans="1:5" s="2" customFormat="1" ht="29.25" thickBot="1" x14ac:dyDescent="0.25">
      <c r="A14" s="16" t="s">
        <v>14</v>
      </c>
      <c r="B14" s="19" t="s">
        <v>30</v>
      </c>
      <c r="C14" s="20"/>
      <c r="D14" s="21">
        <f>SUM(D16*D23,D17*D24,D18*D25,D19*D26,D20*D27,D21*D28)</f>
        <v>1493</v>
      </c>
    </row>
    <row r="15" spans="1:5" s="4" customFormat="1" ht="48.75" customHeight="1" x14ac:dyDescent="0.25">
      <c r="A15" s="535" t="s">
        <v>5</v>
      </c>
      <c r="B15" s="17" t="s">
        <v>28</v>
      </c>
      <c r="C15" s="533" t="s">
        <v>19</v>
      </c>
      <c r="D15" s="18"/>
    </row>
    <row r="16" spans="1:5" s="4" customFormat="1" x14ac:dyDescent="0.25">
      <c r="A16" s="536"/>
      <c r="B16" s="12" t="s">
        <v>0</v>
      </c>
      <c r="C16" s="533"/>
      <c r="D16" s="6">
        <v>81.400000000000006</v>
      </c>
    </row>
    <row r="17" spans="1:5" s="4" customFormat="1" x14ac:dyDescent="0.25">
      <c r="A17" s="536"/>
      <c r="B17" s="12" t="s">
        <v>10</v>
      </c>
      <c r="C17" s="533"/>
      <c r="D17" s="6">
        <v>0</v>
      </c>
    </row>
    <row r="18" spans="1:5" s="4" customFormat="1" ht="18.75" customHeight="1" x14ac:dyDescent="0.25">
      <c r="A18" s="536"/>
      <c r="B18" s="13" t="s">
        <v>15</v>
      </c>
      <c r="C18" s="533"/>
      <c r="D18" s="6">
        <v>0</v>
      </c>
    </row>
    <row r="19" spans="1:5" s="4" customFormat="1" x14ac:dyDescent="0.25">
      <c r="A19" s="536"/>
      <c r="B19" s="12" t="s">
        <v>8</v>
      </c>
      <c r="C19" s="533"/>
      <c r="D19" s="6">
        <v>543</v>
      </c>
    </row>
    <row r="20" spans="1:5" s="4" customFormat="1" ht="17.25" customHeight="1" x14ac:dyDescent="0.25">
      <c r="A20" s="536"/>
      <c r="B20" s="13" t="s">
        <v>17</v>
      </c>
      <c r="C20" s="533"/>
      <c r="D20" s="6">
        <v>0</v>
      </c>
    </row>
    <row r="21" spans="1:5" s="4" customFormat="1" ht="15.75" thickBot="1" x14ac:dyDescent="0.3">
      <c r="A21" s="536"/>
      <c r="B21" s="14" t="s">
        <v>11</v>
      </c>
      <c r="C21" s="534"/>
      <c r="D21" s="15">
        <v>0</v>
      </c>
    </row>
    <row r="22" spans="1:5" s="4" customFormat="1" ht="30" x14ac:dyDescent="0.25">
      <c r="A22" s="536"/>
      <c r="B22" s="10" t="s">
        <v>29</v>
      </c>
      <c r="C22" s="532" t="s">
        <v>20</v>
      </c>
      <c r="D22" s="11"/>
    </row>
    <row r="23" spans="1:5" s="4" customFormat="1" x14ac:dyDescent="0.25">
      <c r="A23" s="536"/>
      <c r="B23" s="12" t="s">
        <v>0</v>
      </c>
      <c r="C23" s="533"/>
      <c r="D23" s="6">
        <v>5</v>
      </c>
    </row>
    <row r="24" spans="1:5" s="4" customFormat="1" x14ac:dyDescent="0.25">
      <c r="A24" s="536"/>
      <c r="B24" s="12" t="s">
        <v>10</v>
      </c>
      <c r="C24" s="533"/>
      <c r="D24" s="6">
        <v>0</v>
      </c>
    </row>
    <row r="25" spans="1:5" s="4" customFormat="1" ht="15" customHeight="1" x14ac:dyDescent="0.25">
      <c r="A25" s="536"/>
      <c r="B25" s="13" t="s">
        <v>15</v>
      </c>
      <c r="C25" s="533"/>
      <c r="D25" s="6">
        <v>0</v>
      </c>
    </row>
    <row r="26" spans="1:5" s="4" customFormat="1" ht="31.5" customHeight="1" x14ac:dyDescent="0.25">
      <c r="A26" s="536"/>
      <c r="B26" s="13" t="s">
        <v>16</v>
      </c>
      <c r="C26" s="533"/>
      <c r="D26" s="6">
        <v>2</v>
      </c>
    </row>
    <row r="27" spans="1:5" s="4" customFormat="1" ht="33" customHeight="1" x14ac:dyDescent="0.25">
      <c r="A27" s="536"/>
      <c r="B27" s="13" t="s">
        <v>18</v>
      </c>
      <c r="C27" s="533"/>
      <c r="D27" s="6">
        <v>0</v>
      </c>
    </row>
    <row r="28" spans="1:5" ht="15.75" thickBot="1" x14ac:dyDescent="0.3">
      <c r="A28" s="537"/>
      <c r="B28" s="14" t="s">
        <v>11</v>
      </c>
      <c r="C28" s="534"/>
      <c r="D28" s="15">
        <v>0</v>
      </c>
    </row>
    <row r="29" spans="1:5" s="2" customFormat="1" ht="14.25" x14ac:dyDescent="0.2">
      <c r="A29" s="31" t="s">
        <v>21</v>
      </c>
      <c r="B29" s="40" t="s">
        <v>42</v>
      </c>
      <c r="C29" s="41"/>
      <c r="D29" s="42">
        <f>((D32/D33)-(D30/D31))*D31</f>
        <v>36813.68052597058</v>
      </c>
    </row>
    <row r="30" spans="1:5" ht="60" x14ac:dyDescent="0.25">
      <c r="A30" s="538" t="s">
        <v>22</v>
      </c>
      <c r="B30" s="43" t="s">
        <v>25</v>
      </c>
      <c r="C30" s="38" t="s">
        <v>24</v>
      </c>
      <c r="D30" s="8">
        <v>64326</v>
      </c>
      <c r="E30" s="53" t="e">
        <f>#REF!</f>
        <v>#REF!</v>
      </c>
    </row>
    <row r="31" spans="1:5" x14ac:dyDescent="0.25">
      <c r="A31" s="539"/>
      <c r="B31" s="43" t="s">
        <v>41</v>
      </c>
      <c r="C31" s="38" t="s">
        <v>6</v>
      </c>
      <c r="D31" s="8">
        <v>110636.58</v>
      </c>
      <c r="E31" s="53" t="e">
        <f>#REF!</f>
        <v>#REF!</v>
      </c>
    </row>
    <row r="32" spans="1:5" ht="60" x14ac:dyDescent="0.25">
      <c r="A32" s="538" t="s">
        <v>23</v>
      </c>
      <c r="B32" s="43" t="s">
        <v>26</v>
      </c>
      <c r="C32" s="38" t="s">
        <v>24</v>
      </c>
      <c r="D32" s="8">
        <v>113354</v>
      </c>
      <c r="E32" s="53" t="e">
        <f>#REF!</f>
        <v>#REF!</v>
      </c>
    </row>
    <row r="33" spans="1:5" ht="15.75" thickBot="1" x14ac:dyDescent="0.3">
      <c r="A33" s="539"/>
      <c r="B33" s="44" t="s">
        <v>27</v>
      </c>
      <c r="C33" s="37" t="s">
        <v>6</v>
      </c>
      <c r="D33" s="45">
        <v>123997.81</v>
      </c>
      <c r="E33" s="53" t="e">
        <f>#REF!</f>
        <v>#REF!</v>
      </c>
    </row>
    <row r="35" spans="1:5" ht="33" customHeight="1" x14ac:dyDescent="0.25">
      <c r="A35" s="531"/>
      <c r="B35" s="531"/>
      <c r="C35" s="531"/>
      <c r="D35" s="531"/>
    </row>
    <row r="36" spans="1:5" x14ac:dyDescent="0.25">
      <c r="A36" s="4"/>
      <c r="B36" s="4"/>
      <c r="C36" s="4"/>
      <c r="D36" s="4"/>
    </row>
    <row r="37" spans="1:5" ht="28.5" customHeight="1" x14ac:dyDescent="0.25">
      <c r="A37" s="530"/>
      <c r="B37" s="530"/>
      <c r="C37" s="530"/>
      <c r="D37" s="530"/>
    </row>
    <row r="38" spans="1:5" ht="33" customHeight="1" x14ac:dyDescent="0.25">
      <c r="A38" s="531"/>
      <c r="B38" s="531"/>
      <c r="C38" s="531"/>
      <c r="D38" s="531"/>
    </row>
    <row r="39" spans="1:5" ht="33" customHeight="1" x14ac:dyDescent="0.25">
      <c r="A39" s="531"/>
      <c r="B39" s="531"/>
      <c r="C39" s="531"/>
      <c r="D39" s="531"/>
    </row>
    <row r="40" spans="1:5" x14ac:dyDescent="0.25">
      <c r="A40" s="4"/>
      <c r="B40" s="4"/>
      <c r="C40" s="4"/>
      <c r="D40" s="4"/>
    </row>
    <row r="41" spans="1:5" x14ac:dyDescent="0.25">
      <c r="A41" s="9"/>
      <c r="B41" s="4"/>
      <c r="C41" s="4"/>
      <c r="D41" s="4"/>
    </row>
    <row r="42" spans="1:5" ht="30" customHeight="1" x14ac:dyDescent="0.25">
      <c r="A42" s="531"/>
      <c r="B42" s="531"/>
      <c r="C42" s="531"/>
      <c r="D42" s="531"/>
    </row>
    <row r="43" spans="1:5" ht="33" customHeight="1" x14ac:dyDescent="0.25">
      <c r="A43" s="529"/>
      <c r="B43" s="529"/>
      <c r="C43" s="529"/>
      <c r="D43" s="529"/>
    </row>
    <row r="44" spans="1:5" ht="34.5" customHeight="1" x14ac:dyDescent="0.25">
      <c r="A44" s="529"/>
      <c r="B44" s="529"/>
      <c r="C44" s="529"/>
      <c r="D44" s="529"/>
    </row>
    <row r="45" spans="1:5" ht="63" customHeight="1" x14ac:dyDescent="0.25">
      <c r="A45" s="529"/>
      <c r="B45" s="529"/>
      <c r="C45" s="529"/>
      <c r="D45" s="529"/>
    </row>
    <row r="46" spans="1:5" ht="30.75" customHeight="1" x14ac:dyDescent="0.25">
      <c r="A46" s="529"/>
      <c r="B46" s="529"/>
      <c r="C46" s="529"/>
      <c r="D46" s="529"/>
    </row>
    <row r="47" spans="1:5" ht="43.5" customHeight="1" x14ac:dyDescent="0.25">
      <c r="A47" s="528"/>
      <c r="B47" s="528"/>
      <c r="C47" s="528"/>
      <c r="D47" s="528"/>
    </row>
    <row r="48" spans="1:5" ht="30" customHeight="1" x14ac:dyDescent="0.25">
      <c r="A48" s="531"/>
      <c r="B48" s="531"/>
      <c r="C48" s="531"/>
      <c r="D48" s="531"/>
    </row>
    <row r="49" spans="1:4" ht="45" customHeight="1" x14ac:dyDescent="0.25">
      <c r="A49" s="531"/>
      <c r="B49" s="531"/>
      <c r="C49" s="531"/>
      <c r="D49" s="531"/>
    </row>
    <row r="50" spans="1:4" ht="16.5" customHeight="1" x14ac:dyDescent="0.25">
      <c r="A50" s="7"/>
      <c r="B50" s="7"/>
      <c r="C50" s="7"/>
      <c r="D50" s="7"/>
    </row>
    <row r="51" spans="1:4" x14ac:dyDescent="0.25">
      <c r="A51" s="4"/>
      <c r="B51" s="4"/>
      <c r="C51" s="4"/>
      <c r="D51" s="4"/>
    </row>
    <row r="52" spans="1:4" x14ac:dyDescent="0.25">
      <c r="A52" s="4"/>
      <c r="B52" s="4"/>
      <c r="C52" s="4"/>
      <c r="D52" s="4"/>
    </row>
  </sheetData>
  <mergeCells count="21">
    <mergeCell ref="A35:D35"/>
    <mergeCell ref="A30:A31"/>
    <mergeCell ref="A32:A33"/>
    <mergeCell ref="A49:D49"/>
    <mergeCell ref="A48:D48"/>
    <mergeCell ref="A1:D1"/>
    <mergeCell ref="C9:C12"/>
    <mergeCell ref="C4:C8"/>
    <mergeCell ref="A4:A12"/>
    <mergeCell ref="A47:D47"/>
    <mergeCell ref="A46:D46"/>
    <mergeCell ref="A43:D43"/>
    <mergeCell ref="A37:D37"/>
    <mergeCell ref="A38:D38"/>
    <mergeCell ref="A44:D44"/>
    <mergeCell ref="A45:D45"/>
    <mergeCell ref="A39:D39"/>
    <mergeCell ref="A42:D42"/>
    <mergeCell ref="C22:C28"/>
    <mergeCell ref="C15:C21"/>
    <mergeCell ref="A15:A28"/>
  </mergeCells>
  <pageMargins left="0" right="0"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42045-5CD5-45BE-BD6D-16700B5E459C}">
  <sheetPr>
    <tabColor theme="4" tint="0.59999389629810485"/>
  </sheetPr>
  <dimension ref="A1:H38"/>
  <sheetViews>
    <sheetView workbookViewId="0">
      <selection activeCell="J1" sqref="J1"/>
    </sheetView>
  </sheetViews>
  <sheetFormatPr defaultColWidth="8.7109375" defaultRowHeight="15" x14ac:dyDescent="0.25"/>
  <cols>
    <col min="1" max="1" width="13.28515625" style="358" customWidth="1"/>
    <col min="2" max="2" width="35.42578125" style="358" customWidth="1"/>
    <col min="3" max="3" width="8.7109375" style="358"/>
    <col min="4" max="4" width="12.42578125" style="358" customWidth="1"/>
    <col min="5" max="16384" width="8.7109375" style="358"/>
  </cols>
  <sheetData>
    <row r="1" spans="1:8" ht="72.75" customHeight="1" x14ac:dyDescent="0.3">
      <c r="A1" s="619" t="s">
        <v>43</v>
      </c>
      <c r="B1" s="619"/>
      <c r="C1" s="619"/>
      <c r="D1" s="619"/>
      <c r="E1" s="619"/>
      <c r="F1" s="619"/>
      <c r="G1" s="619"/>
    </row>
    <row r="2" spans="1:8" ht="57.75" thickBot="1" x14ac:dyDescent="0.3">
      <c r="A2" s="359" t="s">
        <v>2</v>
      </c>
      <c r="B2" s="360"/>
      <c r="C2" s="361" t="s">
        <v>3</v>
      </c>
      <c r="D2" s="361" t="s">
        <v>1</v>
      </c>
      <c r="E2" s="362" t="s">
        <v>100</v>
      </c>
      <c r="F2" s="361" t="s">
        <v>101</v>
      </c>
      <c r="G2" s="361" t="s">
        <v>102</v>
      </c>
    </row>
    <row r="3" spans="1:8" ht="15.75" thickBot="1" x14ac:dyDescent="0.3">
      <c r="A3" s="363" t="s">
        <v>13</v>
      </c>
      <c r="B3" s="364" t="s">
        <v>40</v>
      </c>
      <c r="C3" s="365"/>
      <c r="D3" s="366">
        <f>(D10-D9)*D13</f>
        <v>-14.944729300034004</v>
      </c>
      <c r="E3" s="366">
        <f t="shared" ref="E3:G3" si="0">(E10-E9)*E13</f>
        <v>0</v>
      </c>
      <c r="F3" s="366">
        <f t="shared" si="0"/>
        <v>0</v>
      </c>
      <c r="G3" s="367">
        <f t="shared" si="0"/>
        <v>0</v>
      </c>
    </row>
    <row r="4" spans="1:8" x14ac:dyDescent="0.25">
      <c r="A4" s="620" t="s">
        <v>120</v>
      </c>
      <c r="B4" s="368" t="s">
        <v>9</v>
      </c>
      <c r="C4" s="623" t="s">
        <v>4</v>
      </c>
      <c r="D4" s="369">
        <v>39</v>
      </c>
      <c r="E4" s="370"/>
      <c r="F4" s="371"/>
      <c r="G4" s="372"/>
    </row>
    <row r="5" spans="1:8" x14ac:dyDescent="0.25">
      <c r="A5" s="621"/>
      <c r="B5" s="373" t="s">
        <v>37</v>
      </c>
      <c r="C5" s="623"/>
      <c r="D5" s="374">
        <v>16482</v>
      </c>
      <c r="E5" s="375"/>
      <c r="F5" s="375"/>
      <c r="G5" s="376"/>
    </row>
    <row r="6" spans="1:8" x14ac:dyDescent="0.25">
      <c r="A6" s="621"/>
      <c r="B6" s="373" t="s">
        <v>38</v>
      </c>
      <c r="C6" s="623"/>
      <c r="D6" s="374">
        <v>16481</v>
      </c>
      <c r="E6" s="375">
        <f t="shared" ref="E6:G6" si="1">E5+E7-E8</f>
        <v>0</v>
      </c>
      <c r="F6" s="375">
        <f t="shared" si="1"/>
        <v>0</v>
      </c>
      <c r="G6" s="376">
        <f t="shared" si="1"/>
        <v>0</v>
      </c>
    </row>
    <row r="7" spans="1:8" x14ac:dyDescent="0.25">
      <c r="A7" s="621"/>
      <c r="B7" s="377" t="s">
        <v>33</v>
      </c>
      <c r="C7" s="623"/>
      <c r="D7" s="374"/>
      <c r="E7" s="375"/>
      <c r="F7" s="375"/>
      <c r="G7" s="376"/>
    </row>
    <row r="8" spans="1:8" x14ac:dyDescent="0.25">
      <c r="A8" s="621"/>
      <c r="B8" s="377" t="s">
        <v>34</v>
      </c>
      <c r="C8" s="624"/>
      <c r="D8" s="374">
        <v>1</v>
      </c>
      <c r="E8" s="375"/>
      <c r="F8" s="375"/>
      <c r="G8" s="376"/>
    </row>
    <row r="9" spans="1:8" x14ac:dyDescent="0.25">
      <c r="A9" s="621"/>
      <c r="B9" s="373" t="s">
        <v>31</v>
      </c>
      <c r="C9" s="625" t="s">
        <v>6</v>
      </c>
      <c r="D9" s="374">
        <v>170027.01300000001</v>
      </c>
      <c r="E9" s="375"/>
      <c r="F9" s="375"/>
      <c r="G9" s="376"/>
    </row>
    <row r="10" spans="1:8" x14ac:dyDescent="0.25">
      <c r="A10" s="621"/>
      <c r="B10" s="373" t="s">
        <v>39</v>
      </c>
      <c r="C10" s="626"/>
      <c r="D10" s="374">
        <v>170021.18</v>
      </c>
      <c r="E10" s="375">
        <f t="shared" ref="E10:G10" si="2">E9+E11-E12</f>
        <v>0</v>
      </c>
      <c r="F10" s="375">
        <f t="shared" si="2"/>
        <v>0</v>
      </c>
      <c r="G10" s="376">
        <f t="shared" si="2"/>
        <v>0</v>
      </c>
      <c r="H10" s="378"/>
    </row>
    <row r="11" spans="1:8" ht="30" x14ac:dyDescent="0.25">
      <c r="A11" s="621"/>
      <c r="B11" s="379" t="s">
        <v>35</v>
      </c>
      <c r="C11" s="626"/>
      <c r="D11" s="374"/>
      <c r="E11" s="375"/>
      <c r="F11" s="375"/>
      <c r="G11" s="376"/>
    </row>
    <row r="12" spans="1:8" ht="30" x14ac:dyDescent="0.25">
      <c r="A12" s="622"/>
      <c r="B12" s="379" t="s">
        <v>36</v>
      </c>
      <c r="C12" s="627"/>
      <c r="D12" s="374">
        <v>5.8330000000000002</v>
      </c>
      <c r="E12" s="375"/>
      <c r="F12" s="375"/>
      <c r="G12" s="376"/>
    </row>
    <row r="13" spans="1:8" ht="30.75" thickBot="1" x14ac:dyDescent="0.3">
      <c r="A13" s="380" t="s">
        <v>121</v>
      </c>
      <c r="B13" s="381" t="s">
        <v>32</v>
      </c>
      <c r="C13" s="382" t="s">
        <v>7</v>
      </c>
      <c r="D13" s="383">
        <v>2.5621</v>
      </c>
      <c r="E13" s="384"/>
      <c r="F13" s="384"/>
      <c r="G13" s="385"/>
      <c r="H13" s="386"/>
    </row>
    <row r="14" spans="1:8" ht="44.25" thickBot="1" x14ac:dyDescent="0.3">
      <c r="A14" s="387" t="s">
        <v>14</v>
      </c>
      <c r="B14" s="388" t="s">
        <v>30</v>
      </c>
      <c r="C14" s="389"/>
      <c r="D14" s="390">
        <v>3174.25</v>
      </c>
      <c r="E14" s="390">
        <f t="shared" ref="E14:G14" si="3">SUM(E16*E23,E17*E24,E18*E25,E19*E26,E20*E27,E21*E28)</f>
        <v>0</v>
      </c>
      <c r="F14" s="390">
        <f t="shared" si="3"/>
        <v>0</v>
      </c>
      <c r="G14" s="391">
        <f t="shared" si="3"/>
        <v>0</v>
      </c>
    </row>
    <row r="15" spans="1:8" ht="30" x14ac:dyDescent="0.25">
      <c r="A15" s="628" t="s">
        <v>120</v>
      </c>
      <c r="B15" s="392" t="s">
        <v>28</v>
      </c>
      <c r="C15" s="631" t="s">
        <v>19</v>
      </c>
      <c r="D15" s="393"/>
      <c r="E15" s="393"/>
      <c r="F15" s="393"/>
      <c r="G15" s="394"/>
    </row>
    <row r="16" spans="1:8" x14ac:dyDescent="0.25">
      <c r="A16" s="629"/>
      <c r="B16" s="395" t="s">
        <v>0</v>
      </c>
      <c r="C16" s="631"/>
      <c r="D16" s="396">
        <v>147.44999999999999</v>
      </c>
      <c r="E16" s="396"/>
      <c r="F16" s="396"/>
      <c r="G16" s="397"/>
    </row>
    <row r="17" spans="1:8" x14ac:dyDescent="0.25">
      <c r="A17" s="629"/>
      <c r="B17" s="395" t="s">
        <v>10</v>
      </c>
      <c r="C17" s="631"/>
      <c r="D17" s="396"/>
      <c r="E17" s="396"/>
      <c r="F17" s="396"/>
      <c r="G17" s="397"/>
    </row>
    <row r="18" spans="1:8" ht="30" x14ac:dyDescent="0.25">
      <c r="A18" s="629"/>
      <c r="B18" s="398" t="s">
        <v>15</v>
      </c>
      <c r="C18" s="631"/>
      <c r="D18" s="396"/>
      <c r="E18" s="396"/>
      <c r="F18" s="396"/>
      <c r="G18" s="397"/>
    </row>
    <row r="19" spans="1:8" x14ac:dyDescent="0.25">
      <c r="A19" s="629"/>
      <c r="B19" s="395" t="s">
        <v>8</v>
      </c>
      <c r="C19" s="631"/>
      <c r="D19" s="396">
        <v>983</v>
      </c>
      <c r="E19" s="396"/>
      <c r="F19" s="396"/>
      <c r="G19" s="397"/>
    </row>
    <row r="20" spans="1:8" x14ac:dyDescent="0.25">
      <c r="A20" s="629"/>
      <c r="B20" s="398" t="s">
        <v>17</v>
      </c>
      <c r="C20" s="631"/>
      <c r="D20" s="396"/>
      <c r="E20" s="396"/>
      <c r="F20" s="396"/>
      <c r="G20" s="397"/>
    </row>
    <row r="21" spans="1:8" ht="38.450000000000003" customHeight="1" thickBot="1" x14ac:dyDescent="0.3">
      <c r="A21" s="629"/>
      <c r="B21" s="399" t="s">
        <v>11</v>
      </c>
      <c r="C21" s="632"/>
      <c r="D21" s="400"/>
      <c r="E21" s="400"/>
      <c r="F21" s="400"/>
      <c r="G21" s="401"/>
    </row>
    <row r="22" spans="1:8" ht="30" x14ac:dyDescent="0.25">
      <c r="A22" s="629"/>
      <c r="B22" s="402" t="s">
        <v>29</v>
      </c>
      <c r="C22" s="633" t="s">
        <v>20</v>
      </c>
      <c r="D22" s="403"/>
      <c r="E22" s="403"/>
      <c r="F22" s="403"/>
      <c r="G22" s="404"/>
    </row>
    <row r="23" spans="1:8" x14ac:dyDescent="0.25">
      <c r="A23" s="629"/>
      <c r="B23" s="395" t="s">
        <v>0</v>
      </c>
      <c r="C23" s="631"/>
      <c r="D23" s="396">
        <v>5</v>
      </c>
      <c r="E23" s="396"/>
      <c r="F23" s="396"/>
      <c r="G23" s="397"/>
    </row>
    <row r="24" spans="1:8" x14ac:dyDescent="0.25">
      <c r="A24" s="629"/>
      <c r="B24" s="395" t="s">
        <v>10</v>
      </c>
      <c r="C24" s="631"/>
      <c r="D24" s="396"/>
      <c r="E24" s="396"/>
      <c r="F24" s="396"/>
      <c r="G24" s="397"/>
    </row>
    <row r="25" spans="1:8" ht="30" x14ac:dyDescent="0.25">
      <c r="A25" s="629"/>
      <c r="B25" s="398" t="s">
        <v>15</v>
      </c>
      <c r="C25" s="631"/>
      <c r="D25" s="396"/>
      <c r="E25" s="396"/>
      <c r="F25" s="396"/>
      <c r="G25" s="397"/>
    </row>
    <row r="26" spans="1:8" ht="30" x14ac:dyDescent="0.25">
      <c r="A26" s="629"/>
      <c r="B26" s="398" t="s">
        <v>16</v>
      </c>
      <c r="C26" s="631"/>
      <c r="D26" s="396">
        <v>2.48</v>
      </c>
      <c r="E26" s="396"/>
      <c r="F26" s="396"/>
      <c r="G26" s="397"/>
    </row>
    <row r="27" spans="1:8" ht="30" x14ac:dyDescent="0.25">
      <c r="A27" s="629"/>
      <c r="B27" s="398" t="s">
        <v>18</v>
      </c>
      <c r="C27" s="631"/>
      <c r="D27" s="396"/>
      <c r="E27" s="396"/>
      <c r="F27" s="396"/>
      <c r="G27" s="397"/>
    </row>
    <row r="28" spans="1:8" ht="15.75" thickBot="1" x14ac:dyDescent="0.3">
      <c r="A28" s="630"/>
      <c r="B28" s="399" t="s">
        <v>11</v>
      </c>
      <c r="C28" s="632"/>
      <c r="D28" s="400"/>
      <c r="E28" s="400"/>
      <c r="F28" s="400"/>
      <c r="G28" s="401"/>
    </row>
    <row r="29" spans="1:8" x14ac:dyDescent="0.25">
      <c r="A29" s="405" t="s">
        <v>21</v>
      </c>
      <c r="B29" s="406" t="s">
        <v>42</v>
      </c>
      <c r="C29" s="407"/>
      <c r="D29" s="408">
        <f>((D32/D33)-(D30/D31))*D31</f>
        <v>31191.51208098383</v>
      </c>
      <c r="E29" s="409" t="e">
        <f>((E32/E33)-(E31/#REF!))*#REF!</f>
        <v>#DIV/0!</v>
      </c>
      <c r="F29" s="409" t="e">
        <f t="shared" ref="F29:G29" si="4">((F32/F33)-(F30/F31))*F31</f>
        <v>#DIV/0!</v>
      </c>
      <c r="G29" s="410" t="e">
        <f t="shared" si="4"/>
        <v>#DIV/0!</v>
      </c>
    </row>
    <row r="30" spans="1:8" ht="79.150000000000006" customHeight="1" x14ac:dyDescent="0.25">
      <c r="A30" s="614" t="s">
        <v>121</v>
      </c>
      <c r="B30" s="411" t="s">
        <v>25</v>
      </c>
      <c r="C30" s="412" t="s">
        <v>24</v>
      </c>
      <c r="D30" s="413">
        <v>120295</v>
      </c>
      <c r="E30" s="414"/>
      <c r="F30" s="415"/>
      <c r="G30" s="416"/>
      <c r="H30" s="378"/>
    </row>
    <row r="31" spans="1:8" x14ac:dyDescent="0.25">
      <c r="A31" s="615"/>
      <c r="B31" s="411" t="s">
        <v>41</v>
      </c>
      <c r="C31" s="412" t="s">
        <v>6</v>
      </c>
      <c r="D31" s="413">
        <v>170021</v>
      </c>
      <c r="E31" s="415"/>
      <c r="F31" s="415"/>
      <c r="G31" s="416"/>
      <c r="H31" s="378"/>
    </row>
    <row r="32" spans="1:8" ht="121.15" customHeight="1" x14ac:dyDescent="0.25">
      <c r="A32" s="616" t="s">
        <v>122</v>
      </c>
      <c r="B32" s="417" t="s">
        <v>26</v>
      </c>
      <c r="C32" s="418" t="s">
        <v>24</v>
      </c>
      <c r="D32" s="413">
        <v>145843</v>
      </c>
      <c r="E32" s="415"/>
      <c r="F32" s="415"/>
      <c r="G32" s="416"/>
      <c r="H32" s="378"/>
    </row>
    <row r="33" spans="1:8" ht="38.450000000000003" customHeight="1" thickBot="1" x14ac:dyDescent="0.3">
      <c r="A33" s="617"/>
      <c r="B33" s="419" t="s">
        <v>27</v>
      </c>
      <c r="C33" s="420" t="s">
        <v>6</v>
      </c>
      <c r="D33" s="421">
        <v>163687</v>
      </c>
      <c r="E33" s="422"/>
      <c r="F33" s="422"/>
      <c r="G33" s="423"/>
      <c r="H33" s="378"/>
    </row>
    <row r="34" spans="1:8" x14ac:dyDescent="0.25">
      <c r="A34" s="424"/>
      <c r="B34" s="424"/>
      <c r="C34" s="424"/>
      <c r="D34" s="424"/>
      <c r="E34" s="424"/>
      <c r="F34" s="424"/>
      <c r="G34" s="424"/>
    </row>
    <row r="35" spans="1:8" x14ac:dyDescent="0.25">
      <c r="A35" s="424"/>
      <c r="B35" s="424"/>
      <c r="C35" s="424"/>
      <c r="D35" s="424"/>
      <c r="E35" s="424"/>
      <c r="F35" s="424"/>
      <c r="G35" s="424"/>
    </row>
    <row r="36" spans="1:8" ht="15.75" thickBot="1" x14ac:dyDescent="0.3">
      <c r="A36" s="424"/>
      <c r="B36" s="425"/>
      <c r="C36" s="426"/>
      <c r="D36" s="426"/>
      <c r="E36" s="426"/>
      <c r="F36" s="426"/>
      <c r="G36" s="426"/>
    </row>
    <row r="37" spans="1:8" ht="40.5" customHeight="1" thickTop="1" thickBot="1" x14ac:dyDescent="0.3">
      <c r="B37" s="618" t="s">
        <v>113</v>
      </c>
      <c r="C37" s="618"/>
      <c r="D37" s="618"/>
      <c r="E37" s="618"/>
      <c r="F37" s="618"/>
      <c r="G37" s="618"/>
    </row>
    <row r="38" spans="1:8" ht="15.75" thickTop="1" x14ac:dyDescent="0.25"/>
  </sheetData>
  <mergeCells count="10">
    <mergeCell ref="A30:A31"/>
    <mergeCell ref="A32:A33"/>
    <mergeCell ref="B37:G37"/>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ED819-A5EE-4B4D-B43B-5C110C57C215}">
  <sheetPr>
    <tabColor theme="4" tint="0.59999389629810485"/>
  </sheetPr>
  <dimension ref="A1:G37"/>
  <sheetViews>
    <sheetView workbookViewId="0">
      <selection activeCell="J7" sqref="J7"/>
    </sheetView>
  </sheetViews>
  <sheetFormatPr defaultRowHeight="15" x14ac:dyDescent="0.25"/>
  <cols>
    <col min="1" max="1" width="13.28515625" style="449" customWidth="1"/>
    <col min="2" max="2" width="35.42578125" style="449" customWidth="1"/>
    <col min="3" max="3" width="9.140625" style="449"/>
    <col min="4" max="4" width="12.42578125" style="449" customWidth="1"/>
    <col min="5" max="16384" width="9.140625" style="449"/>
  </cols>
  <sheetData>
    <row r="1" spans="1:7" ht="52.15" customHeight="1" x14ac:dyDescent="0.3">
      <c r="A1" s="636" t="s">
        <v>43</v>
      </c>
      <c r="B1" s="636"/>
      <c r="C1" s="636"/>
      <c r="D1" s="636"/>
      <c r="E1" s="636"/>
      <c r="F1" s="636"/>
      <c r="G1" s="636"/>
    </row>
    <row r="2" spans="1:7" ht="57.75" thickBot="1" x14ac:dyDescent="0.3">
      <c r="A2" s="450" t="s">
        <v>2</v>
      </c>
      <c r="B2" s="451"/>
      <c r="C2" s="452" t="s">
        <v>3</v>
      </c>
      <c r="D2" s="452" t="s">
        <v>1</v>
      </c>
      <c r="E2" s="453" t="s">
        <v>100</v>
      </c>
      <c r="F2" s="452" t="s">
        <v>101</v>
      </c>
      <c r="G2" s="452" t="s">
        <v>102</v>
      </c>
    </row>
    <row r="3" spans="1:7" ht="15.75" thickBot="1" x14ac:dyDescent="0.3">
      <c r="A3" s="454" t="s">
        <v>13</v>
      </c>
      <c r="B3" s="455" t="s">
        <v>40</v>
      </c>
      <c r="C3" s="456"/>
      <c r="D3" s="457">
        <f>(D10-D9)*D13</f>
        <v>-1341.6248700000169</v>
      </c>
      <c r="E3" s="457">
        <f t="shared" ref="E3:G3" si="0">(E10-E9)*E13</f>
        <v>0</v>
      </c>
      <c r="F3" s="457">
        <f t="shared" si="0"/>
        <v>0</v>
      </c>
      <c r="G3" s="458">
        <f t="shared" si="0"/>
        <v>0</v>
      </c>
    </row>
    <row r="4" spans="1:7" x14ac:dyDescent="0.25">
      <c r="A4" s="637" t="s">
        <v>152</v>
      </c>
      <c r="B4" s="459" t="s">
        <v>9</v>
      </c>
      <c r="C4" s="640" t="s">
        <v>4</v>
      </c>
      <c r="D4" s="460">
        <v>36</v>
      </c>
      <c r="E4" s="461"/>
      <c r="F4" s="462"/>
      <c r="G4" s="463"/>
    </row>
    <row r="5" spans="1:7" x14ac:dyDescent="0.25">
      <c r="A5" s="638"/>
      <c r="B5" s="464" t="s">
        <v>37</v>
      </c>
      <c r="C5" s="640"/>
      <c r="D5" s="465">
        <v>16494</v>
      </c>
      <c r="E5" s="466"/>
      <c r="F5" s="466"/>
      <c r="G5" s="467"/>
    </row>
    <row r="6" spans="1:7" x14ac:dyDescent="0.25">
      <c r="A6" s="638"/>
      <c r="B6" s="464" t="s">
        <v>38</v>
      </c>
      <c r="C6" s="640"/>
      <c r="D6" s="465">
        <v>16440</v>
      </c>
      <c r="E6" s="466">
        <f t="shared" ref="E6:G6" si="1">E5+E7-E8</f>
        <v>0</v>
      </c>
      <c r="F6" s="466">
        <f t="shared" si="1"/>
        <v>0</v>
      </c>
      <c r="G6" s="467">
        <f t="shared" si="1"/>
        <v>0</v>
      </c>
    </row>
    <row r="7" spans="1:7" x14ac:dyDescent="0.25">
      <c r="A7" s="638"/>
      <c r="B7" s="468" t="s">
        <v>33</v>
      </c>
      <c r="C7" s="640"/>
      <c r="D7" s="465"/>
      <c r="E7" s="466"/>
      <c r="F7" s="466"/>
      <c r="G7" s="467"/>
    </row>
    <row r="8" spans="1:7" x14ac:dyDescent="0.25">
      <c r="A8" s="638"/>
      <c r="B8" s="468" t="s">
        <v>34</v>
      </c>
      <c r="C8" s="641"/>
      <c r="D8" s="465">
        <v>54</v>
      </c>
      <c r="E8" s="466"/>
      <c r="F8" s="466"/>
      <c r="G8" s="467"/>
    </row>
    <row r="9" spans="1:7" x14ac:dyDescent="0.25">
      <c r="A9" s="638"/>
      <c r="B9" s="464" t="s">
        <v>31</v>
      </c>
      <c r="C9" s="642" t="s">
        <v>6</v>
      </c>
      <c r="D9" s="465">
        <v>170189.82</v>
      </c>
      <c r="E9" s="466"/>
      <c r="F9" s="466"/>
      <c r="G9" s="467"/>
    </row>
    <row r="10" spans="1:7" x14ac:dyDescent="0.25">
      <c r="A10" s="638"/>
      <c r="B10" s="464" t="s">
        <v>39</v>
      </c>
      <c r="C10" s="643"/>
      <c r="D10" s="465">
        <v>169540.28</v>
      </c>
      <c r="E10" s="466">
        <f t="shared" ref="E10:G10" si="2">E9+E11-E12</f>
        <v>0</v>
      </c>
      <c r="F10" s="466">
        <f t="shared" si="2"/>
        <v>0</v>
      </c>
      <c r="G10" s="467">
        <f t="shared" si="2"/>
        <v>0</v>
      </c>
    </row>
    <row r="11" spans="1:7" ht="30" x14ac:dyDescent="0.25">
      <c r="A11" s="638"/>
      <c r="B11" s="469" t="s">
        <v>35</v>
      </c>
      <c r="C11" s="643"/>
      <c r="D11" s="465"/>
      <c r="E11" s="466"/>
      <c r="F11" s="466"/>
      <c r="G11" s="467"/>
    </row>
    <row r="12" spans="1:7" ht="30" x14ac:dyDescent="0.25">
      <c r="A12" s="639"/>
      <c r="B12" s="469" t="s">
        <v>36</v>
      </c>
      <c r="C12" s="644"/>
      <c r="D12" s="465">
        <v>649.54</v>
      </c>
      <c r="E12" s="466"/>
      <c r="F12" s="466"/>
      <c r="G12" s="467"/>
    </row>
    <row r="13" spans="1:7" ht="30.75" thickBot="1" x14ac:dyDescent="0.3">
      <c r="A13" s="470" t="s">
        <v>153</v>
      </c>
      <c r="B13" s="471" t="s">
        <v>32</v>
      </c>
      <c r="C13" s="472" t="s">
        <v>7</v>
      </c>
      <c r="D13" s="473">
        <v>2.0655000000000001</v>
      </c>
      <c r="E13" s="474"/>
      <c r="F13" s="474"/>
      <c r="G13" s="475"/>
    </row>
    <row r="14" spans="1:7" ht="44.25" thickBot="1" x14ac:dyDescent="0.3">
      <c r="A14" s="476" t="s">
        <v>14</v>
      </c>
      <c r="B14" s="477" t="s">
        <v>30</v>
      </c>
      <c r="C14" s="478"/>
      <c r="D14" s="479">
        <f>SUM(D16*D23,D17*D24,D18*D25,D19*D26,D20*D27,D21*D28)</f>
        <v>2851.5</v>
      </c>
      <c r="E14" s="479">
        <f t="shared" ref="E14:G14" si="3">SUM(E16*E23,E17*E24,E18*E25,E19*E26,E20*E27,E21*E28)</f>
        <v>0</v>
      </c>
      <c r="F14" s="479">
        <f t="shared" si="3"/>
        <v>0</v>
      </c>
      <c r="G14" s="480">
        <f t="shared" si="3"/>
        <v>0</v>
      </c>
    </row>
    <row r="15" spans="1:7" ht="30" x14ac:dyDescent="0.25">
      <c r="A15" s="645" t="s">
        <v>152</v>
      </c>
      <c r="B15" s="481" t="s">
        <v>28</v>
      </c>
      <c r="C15" s="648" t="s">
        <v>19</v>
      </c>
      <c r="D15" s="482"/>
      <c r="E15" s="482"/>
      <c r="F15" s="482"/>
      <c r="G15" s="483"/>
    </row>
    <row r="16" spans="1:7" x14ac:dyDescent="0.25">
      <c r="A16" s="646"/>
      <c r="B16" s="484" t="s">
        <v>0</v>
      </c>
      <c r="C16" s="648"/>
      <c r="D16" s="485">
        <v>147.9</v>
      </c>
      <c r="E16" s="485"/>
      <c r="F16" s="485"/>
      <c r="G16" s="486"/>
    </row>
    <row r="17" spans="1:7" x14ac:dyDescent="0.25">
      <c r="A17" s="646"/>
      <c r="B17" s="484" t="s">
        <v>10</v>
      </c>
      <c r="C17" s="648"/>
      <c r="D17" s="485">
        <v>400</v>
      </c>
      <c r="E17" s="485"/>
      <c r="F17" s="485"/>
      <c r="G17" s="486"/>
    </row>
    <row r="18" spans="1:7" ht="30" x14ac:dyDescent="0.25">
      <c r="A18" s="646"/>
      <c r="B18" s="487" t="s">
        <v>15</v>
      </c>
      <c r="C18" s="648"/>
      <c r="D18" s="485"/>
      <c r="E18" s="485"/>
      <c r="F18" s="485"/>
      <c r="G18" s="486"/>
    </row>
    <row r="19" spans="1:7" x14ac:dyDescent="0.25">
      <c r="A19" s="646"/>
      <c r="B19" s="484" t="s">
        <v>8</v>
      </c>
      <c r="C19" s="648"/>
      <c r="D19" s="485">
        <v>986</v>
      </c>
      <c r="E19" s="485"/>
      <c r="F19" s="485"/>
      <c r="G19" s="486"/>
    </row>
    <row r="20" spans="1:7" x14ac:dyDescent="0.25">
      <c r="A20" s="646"/>
      <c r="B20" s="487" t="s">
        <v>17</v>
      </c>
      <c r="C20" s="648"/>
      <c r="D20" s="485"/>
      <c r="E20" s="485"/>
      <c r="F20" s="485"/>
      <c r="G20" s="486"/>
    </row>
    <row r="21" spans="1:7" ht="38.450000000000003" customHeight="1" thickBot="1" x14ac:dyDescent="0.3">
      <c r="A21" s="646"/>
      <c r="B21" s="488" t="s">
        <v>11</v>
      </c>
      <c r="C21" s="649"/>
      <c r="D21" s="489"/>
      <c r="E21" s="489"/>
      <c r="F21" s="489"/>
      <c r="G21" s="490"/>
    </row>
    <row r="22" spans="1:7" ht="30" x14ac:dyDescent="0.25">
      <c r="A22" s="646"/>
      <c r="B22" s="491" t="s">
        <v>29</v>
      </c>
      <c r="C22" s="650" t="s">
        <v>20</v>
      </c>
      <c r="D22" s="492"/>
      <c r="E22" s="492"/>
      <c r="F22" s="492"/>
      <c r="G22" s="493"/>
    </row>
    <row r="23" spans="1:7" x14ac:dyDescent="0.25">
      <c r="A23" s="646"/>
      <c r="B23" s="484" t="s">
        <v>0</v>
      </c>
      <c r="C23" s="648"/>
      <c r="D23" s="485">
        <v>5</v>
      </c>
      <c r="E23" s="485"/>
      <c r="F23" s="485"/>
      <c r="G23" s="486"/>
    </row>
    <row r="24" spans="1:7" x14ac:dyDescent="0.25">
      <c r="A24" s="646"/>
      <c r="B24" s="484" t="s">
        <v>10</v>
      </c>
      <c r="C24" s="648"/>
      <c r="D24" s="485">
        <v>0.35</v>
      </c>
      <c r="E24" s="485"/>
      <c r="F24" s="485"/>
      <c r="G24" s="486"/>
    </row>
    <row r="25" spans="1:7" ht="30" x14ac:dyDescent="0.25">
      <c r="A25" s="646"/>
      <c r="B25" s="487" t="s">
        <v>15</v>
      </c>
      <c r="C25" s="648"/>
      <c r="D25" s="485"/>
      <c r="E25" s="485"/>
      <c r="F25" s="485"/>
      <c r="G25" s="486"/>
    </row>
    <row r="26" spans="1:7" ht="30" x14ac:dyDescent="0.25">
      <c r="A26" s="646"/>
      <c r="B26" s="487" t="s">
        <v>16</v>
      </c>
      <c r="C26" s="648"/>
      <c r="D26" s="485">
        <v>2</v>
      </c>
      <c r="E26" s="485"/>
      <c r="F26" s="485"/>
      <c r="G26" s="486"/>
    </row>
    <row r="27" spans="1:7" ht="30" x14ac:dyDescent="0.25">
      <c r="A27" s="646"/>
      <c r="B27" s="487" t="s">
        <v>18</v>
      </c>
      <c r="C27" s="648"/>
      <c r="D27" s="485"/>
      <c r="E27" s="485"/>
      <c r="F27" s="485"/>
      <c r="G27" s="486"/>
    </row>
    <row r="28" spans="1:7" ht="15.75" thickBot="1" x14ac:dyDescent="0.3">
      <c r="A28" s="647"/>
      <c r="B28" s="488" t="s">
        <v>11</v>
      </c>
      <c r="C28" s="649"/>
      <c r="D28" s="489"/>
      <c r="E28" s="489"/>
      <c r="F28" s="489"/>
      <c r="G28" s="490"/>
    </row>
    <row r="29" spans="1:7" x14ac:dyDescent="0.25">
      <c r="A29" s="494" t="s">
        <v>21</v>
      </c>
      <c r="B29" s="495" t="s">
        <v>42</v>
      </c>
      <c r="C29" s="496"/>
      <c r="D29" s="497">
        <f>((D32/D33)-(D30/D31))*D31</f>
        <v>49939.638388485451</v>
      </c>
      <c r="E29" s="498" t="e">
        <f>((E32/E33)-(E31/#REF!))*#REF!</f>
        <v>#DIV/0!</v>
      </c>
      <c r="F29" s="498" t="e">
        <f t="shared" ref="F29:G29" si="4">((F32/F33)-(F30/F31))*F31</f>
        <v>#DIV/0!</v>
      </c>
      <c r="G29" s="499" t="e">
        <f t="shared" si="4"/>
        <v>#DIV/0!</v>
      </c>
    </row>
    <row r="30" spans="1:7" ht="79.150000000000006" customHeight="1" x14ac:dyDescent="0.25">
      <c r="A30" s="634" t="s">
        <v>153</v>
      </c>
      <c r="B30" s="500" t="s">
        <v>25</v>
      </c>
      <c r="C30" s="501" t="s">
        <v>24</v>
      </c>
      <c r="D30" s="502">
        <v>115427</v>
      </c>
      <c r="E30" s="503"/>
      <c r="F30" s="504"/>
      <c r="G30" s="505"/>
    </row>
    <row r="31" spans="1:7" x14ac:dyDescent="0.25">
      <c r="A31" s="635"/>
      <c r="B31" s="500" t="s">
        <v>41</v>
      </c>
      <c r="C31" s="501" t="s">
        <v>6</v>
      </c>
      <c r="D31" s="502">
        <v>169540.28</v>
      </c>
      <c r="E31" s="504"/>
      <c r="F31" s="504"/>
      <c r="G31" s="505"/>
    </row>
    <row r="32" spans="1:7" ht="121.15" customHeight="1" x14ac:dyDescent="0.25">
      <c r="A32" s="634" t="s">
        <v>154</v>
      </c>
      <c r="B32" s="500" t="s">
        <v>26</v>
      </c>
      <c r="C32" s="501" t="s">
        <v>24</v>
      </c>
      <c r="D32" s="502">
        <v>164945</v>
      </c>
      <c r="E32" s="504"/>
      <c r="F32" s="504"/>
      <c r="G32" s="505"/>
    </row>
    <row r="33" spans="1:7" ht="38.450000000000003" customHeight="1" thickBot="1" x14ac:dyDescent="0.3">
      <c r="A33" s="635"/>
      <c r="B33" s="506" t="s">
        <v>27</v>
      </c>
      <c r="C33" s="507" t="s">
        <v>6</v>
      </c>
      <c r="D33" s="508">
        <v>169108</v>
      </c>
      <c r="E33" s="509"/>
      <c r="F33" s="509"/>
      <c r="G33" s="510"/>
    </row>
    <row r="34" spans="1:7" x14ac:dyDescent="0.25">
      <c r="A34" s="511"/>
      <c r="B34" s="511"/>
      <c r="C34" s="511"/>
      <c r="D34" s="511"/>
      <c r="E34" s="511"/>
      <c r="F34" s="511"/>
      <c r="G34" s="511"/>
    </row>
    <row r="35" spans="1:7" x14ac:dyDescent="0.25">
      <c r="A35" s="511"/>
      <c r="B35" s="511"/>
      <c r="C35" s="511"/>
      <c r="D35" s="511"/>
      <c r="E35" s="511"/>
      <c r="F35" s="511"/>
      <c r="G35" s="511"/>
    </row>
    <row r="36" spans="1:7" ht="15.75" thickBot="1" x14ac:dyDescent="0.3">
      <c r="A36" s="511"/>
      <c r="B36" s="512" t="s">
        <v>106</v>
      </c>
      <c r="C36" s="513"/>
      <c r="D36" s="513"/>
      <c r="E36" s="513"/>
      <c r="F36" s="513"/>
      <c r="G36" s="513"/>
    </row>
    <row r="37" spans="1:7" ht="15.75" thickTop="1" x14ac:dyDescent="0.25"/>
  </sheetData>
  <mergeCells count="9">
    <mergeCell ref="A30:A31"/>
    <mergeCell ref="A32:A33"/>
    <mergeCell ref="A1:G1"/>
    <mergeCell ref="A4:A12"/>
    <mergeCell ref="C4:C8"/>
    <mergeCell ref="C9:C12"/>
    <mergeCell ref="A15:A28"/>
    <mergeCell ref="C15:C21"/>
    <mergeCell ref="C22:C28"/>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BD6CE-7617-42E1-B72C-050F41A8DB52}">
  <sheetPr>
    <tabColor theme="4" tint="0.59999389629810485"/>
  </sheetPr>
  <dimension ref="A1:G37"/>
  <sheetViews>
    <sheetView topLeftCell="A25" workbookViewId="0">
      <selection activeCell="D29" sqref="D29:D33"/>
    </sheetView>
  </sheetViews>
  <sheetFormatPr defaultRowHeight="15" x14ac:dyDescent="0.25"/>
  <cols>
    <col min="1" max="1" width="12.28515625" style="449" customWidth="1"/>
    <col min="2" max="2" width="42.42578125" style="449" customWidth="1"/>
    <col min="3" max="3" width="9.85546875" style="449" customWidth="1"/>
    <col min="4" max="4" width="10.5703125" style="449" customWidth="1"/>
    <col min="5" max="16384" width="9.140625" style="449"/>
  </cols>
  <sheetData>
    <row r="1" spans="1:7" ht="18.75" x14ac:dyDescent="0.3">
      <c r="A1" s="636" t="s">
        <v>43</v>
      </c>
      <c r="B1" s="636"/>
      <c r="C1" s="636"/>
      <c r="D1" s="636"/>
      <c r="E1" s="636"/>
      <c r="F1" s="636"/>
      <c r="G1" s="636"/>
    </row>
    <row r="2" spans="1:7" ht="57.75" thickBot="1" x14ac:dyDescent="0.3">
      <c r="A2" s="450" t="s">
        <v>2</v>
      </c>
      <c r="B2" s="451"/>
      <c r="C2" s="452" t="s">
        <v>3</v>
      </c>
      <c r="D2" s="452" t="s">
        <v>1</v>
      </c>
      <c r="E2" s="453" t="s">
        <v>100</v>
      </c>
      <c r="F2" s="452" t="s">
        <v>101</v>
      </c>
      <c r="G2" s="452" t="s">
        <v>102</v>
      </c>
    </row>
    <row r="3" spans="1:7" ht="15.75" thickBot="1" x14ac:dyDescent="0.3">
      <c r="A3" s="454" t="s">
        <v>13</v>
      </c>
      <c r="B3" s="455" t="s">
        <v>40</v>
      </c>
      <c r="C3" s="456"/>
      <c r="D3" s="457">
        <f>(D10-D9)*D13</f>
        <v>0</v>
      </c>
      <c r="E3" s="457">
        <f t="shared" ref="E3:G3" si="0">(E10-E9)*E13</f>
        <v>0</v>
      </c>
      <c r="F3" s="457">
        <f t="shared" si="0"/>
        <v>0</v>
      </c>
      <c r="G3" s="458">
        <f t="shared" si="0"/>
        <v>0</v>
      </c>
    </row>
    <row r="4" spans="1:7" x14ac:dyDescent="0.25">
      <c r="A4" s="637" t="s">
        <v>155</v>
      </c>
      <c r="B4" s="459" t="s">
        <v>9</v>
      </c>
      <c r="C4" s="640" t="s">
        <v>4</v>
      </c>
      <c r="D4" s="460">
        <v>36</v>
      </c>
      <c r="E4" s="461"/>
      <c r="F4" s="462"/>
      <c r="G4" s="463"/>
    </row>
    <row r="5" spans="1:7" x14ac:dyDescent="0.25">
      <c r="A5" s="638"/>
      <c r="B5" s="464" t="s">
        <v>37</v>
      </c>
      <c r="C5" s="640"/>
      <c r="D5" s="465">
        <v>15048</v>
      </c>
      <c r="E5" s="466"/>
      <c r="F5" s="466"/>
      <c r="G5" s="467"/>
    </row>
    <row r="6" spans="1:7" x14ac:dyDescent="0.25">
      <c r="A6" s="638"/>
      <c r="B6" s="464" t="s">
        <v>38</v>
      </c>
      <c r="C6" s="640"/>
      <c r="D6" s="465">
        <v>15048</v>
      </c>
      <c r="E6" s="466">
        <f t="shared" ref="E6:G6" si="1">E5+E7-E8</f>
        <v>0</v>
      </c>
      <c r="F6" s="466">
        <f t="shared" si="1"/>
        <v>0</v>
      </c>
      <c r="G6" s="467">
        <f t="shared" si="1"/>
        <v>0</v>
      </c>
    </row>
    <row r="7" spans="1:7" x14ac:dyDescent="0.25">
      <c r="A7" s="638"/>
      <c r="B7" s="468" t="s">
        <v>33</v>
      </c>
      <c r="C7" s="640"/>
      <c r="D7" s="465"/>
      <c r="E7" s="466"/>
      <c r="F7" s="466"/>
      <c r="G7" s="467"/>
    </row>
    <row r="8" spans="1:7" x14ac:dyDescent="0.25">
      <c r="A8" s="638"/>
      <c r="B8" s="468" t="s">
        <v>34</v>
      </c>
      <c r="C8" s="641"/>
      <c r="D8" s="514"/>
      <c r="E8" s="466"/>
      <c r="F8" s="466"/>
      <c r="G8" s="467"/>
    </row>
    <row r="9" spans="1:7" x14ac:dyDescent="0.25">
      <c r="A9" s="638"/>
      <c r="B9" s="464" t="s">
        <v>31</v>
      </c>
      <c r="C9" s="642" t="s">
        <v>6</v>
      </c>
      <c r="D9" s="465">
        <v>155385.54</v>
      </c>
      <c r="E9" s="466"/>
      <c r="F9" s="466"/>
      <c r="G9" s="467"/>
    </row>
    <row r="10" spans="1:7" x14ac:dyDescent="0.25">
      <c r="A10" s="638"/>
      <c r="B10" s="464" t="s">
        <v>39</v>
      </c>
      <c r="C10" s="643"/>
      <c r="D10" s="465">
        <v>155385.54</v>
      </c>
      <c r="E10" s="466">
        <f t="shared" ref="E10:G10" si="2">E9+E11-E12</f>
        <v>0</v>
      </c>
      <c r="F10" s="466">
        <f t="shared" si="2"/>
        <v>0</v>
      </c>
      <c r="G10" s="467">
        <f t="shared" si="2"/>
        <v>0</v>
      </c>
    </row>
    <row r="11" spans="1:7" ht="30" x14ac:dyDescent="0.25">
      <c r="A11" s="638"/>
      <c r="B11" s="469" t="s">
        <v>35</v>
      </c>
      <c r="C11" s="643"/>
      <c r="D11" s="514"/>
      <c r="E11" s="466"/>
      <c r="F11" s="466"/>
      <c r="G11" s="467"/>
    </row>
    <row r="12" spans="1:7" x14ac:dyDescent="0.25">
      <c r="A12" s="639"/>
      <c r="B12" s="469" t="s">
        <v>36</v>
      </c>
      <c r="C12" s="644"/>
      <c r="D12" s="514"/>
      <c r="E12" s="466"/>
      <c r="F12" s="466"/>
      <c r="G12" s="467"/>
    </row>
    <row r="13" spans="1:7" ht="30.75" thickBot="1" x14ac:dyDescent="0.3">
      <c r="A13" s="470" t="s">
        <v>156</v>
      </c>
      <c r="B13" s="471" t="s">
        <v>32</v>
      </c>
      <c r="C13" s="472" t="s">
        <v>7</v>
      </c>
      <c r="D13" s="473">
        <v>2.1267999999999998</v>
      </c>
      <c r="E13" s="474"/>
      <c r="F13" s="474"/>
      <c r="G13" s="475"/>
    </row>
    <row r="14" spans="1:7" ht="44.25" thickBot="1" x14ac:dyDescent="0.3">
      <c r="A14" s="476" t="s">
        <v>14</v>
      </c>
      <c r="B14" s="477" t="s">
        <v>30</v>
      </c>
      <c r="C14" s="478"/>
      <c r="D14" s="479">
        <f>SUM(D16*D23,D17*D24,D18*D25,D19*D26,D20*D27,D21*D28)</f>
        <v>2433.75</v>
      </c>
      <c r="E14" s="479">
        <f t="shared" ref="E14:G14" si="3">SUM(E16*E23,E17*E24,E18*E25,E19*E26,E20*E27,E21*E28)</f>
        <v>0</v>
      </c>
      <c r="F14" s="479">
        <f t="shared" si="3"/>
        <v>0</v>
      </c>
      <c r="G14" s="480">
        <f t="shared" si="3"/>
        <v>0</v>
      </c>
    </row>
    <row r="15" spans="1:7" ht="30" x14ac:dyDescent="0.25">
      <c r="A15" s="645" t="s">
        <v>155</v>
      </c>
      <c r="B15" s="481" t="s">
        <v>28</v>
      </c>
      <c r="C15" s="648" t="s">
        <v>19</v>
      </c>
      <c r="D15" s="482"/>
      <c r="E15" s="482"/>
      <c r="F15" s="482"/>
      <c r="G15" s="483"/>
    </row>
    <row r="16" spans="1:7" x14ac:dyDescent="0.25">
      <c r="A16" s="646"/>
      <c r="B16" s="484" t="s">
        <v>0</v>
      </c>
      <c r="C16" s="648"/>
      <c r="D16" s="485">
        <v>132.75</v>
      </c>
      <c r="E16" s="485"/>
      <c r="F16" s="485"/>
      <c r="G16" s="486"/>
    </row>
    <row r="17" spans="1:7" x14ac:dyDescent="0.25">
      <c r="A17" s="646"/>
      <c r="B17" s="484" t="s">
        <v>10</v>
      </c>
      <c r="C17" s="648"/>
      <c r="D17" s="485"/>
      <c r="E17" s="485"/>
      <c r="F17" s="485"/>
      <c r="G17" s="486"/>
    </row>
    <row r="18" spans="1:7" x14ac:dyDescent="0.25">
      <c r="A18" s="646"/>
      <c r="B18" s="487" t="s">
        <v>15</v>
      </c>
      <c r="C18" s="648"/>
      <c r="D18" s="485"/>
      <c r="E18" s="485"/>
      <c r="F18" s="485"/>
      <c r="G18" s="486"/>
    </row>
    <row r="19" spans="1:7" x14ac:dyDescent="0.25">
      <c r="A19" s="646"/>
      <c r="B19" s="484" t="s">
        <v>8</v>
      </c>
      <c r="C19" s="648"/>
      <c r="D19" s="485">
        <v>885</v>
      </c>
      <c r="E19" s="485"/>
      <c r="F19" s="485"/>
      <c r="G19" s="486"/>
    </row>
    <row r="20" spans="1:7" x14ac:dyDescent="0.25">
      <c r="A20" s="646"/>
      <c r="B20" s="487" t="s">
        <v>17</v>
      </c>
      <c r="C20" s="648"/>
      <c r="D20" s="485"/>
      <c r="E20" s="485"/>
      <c r="F20" s="485"/>
      <c r="G20" s="486"/>
    </row>
    <row r="21" spans="1:7" ht="15.75" thickBot="1" x14ac:dyDescent="0.3">
      <c r="A21" s="646"/>
      <c r="B21" s="488" t="s">
        <v>11</v>
      </c>
      <c r="C21" s="649"/>
      <c r="D21" s="489"/>
      <c r="E21" s="489"/>
      <c r="F21" s="489"/>
      <c r="G21" s="490"/>
    </row>
    <row r="22" spans="1:7" ht="30" x14ac:dyDescent="0.25">
      <c r="A22" s="646"/>
      <c r="B22" s="491" t="s">
        <v>29</v>
      </c>
      <c r="C22" s="650" t="s">
        <v>20</v>
      </c>
      <c r="D22" s="492"/>
      <c r="E22" s="492"/>
      <c r="F22" s="492"/>
      <c r="G22" s="493"/>
    </row>
    <row r="23" spans="1:7" x14ac:dyDescent="0.25">
      <c r="A23" s="646"/>
      <c r="B23" s="484" t="s">
        <v>0</v>
      </c>
      <c r="C23" s="648"/>
      <c r="D23" s="485">
        <v>5</v>
      </c>
      <c r="E23" s="485"/>
      <c r="F23" s="485"/>
      <c r="G23" s="486"/>
    </row>
    <row r="24" spans="1:7" x14ac:dyDescent="0.25">
      <c r="A24" s="646"/>
      <c r="B24" s="484" t="s">
        <v>10</v>
      </c>
      <c r="C24" s="648"/>
      <c r="D24" s="485">
        <v>0.35</v>
      </c>
      <c r="E24" s="485"/>
      <c r="F24" s="485"/>
      <c r="G24" s="486"/>
    </row>
    <row r="25" spans="1:7" x14ac:dyDescent="0.25">
      <c r="A25" s="646"/>
      <c r="B25" s="487" t="s">
        <v>15</v>
      </c>
      <c r="C25" s="648"/>
      <c r="D25" s="485"/>
      <c r="E25" s="485"/>
      <c r="F25" s="485"/>
      <c r="G25" s="486"/>
    </row>
    <row r="26" spans="1:7" ht="30" x14ac:dyDescent="0.25">
      <c r="A26" s="646"/>
      <c r="B26" s="487" t="s">
        <v>16</v>
      </c>
      <c r="C26" s="648"/>
      <c r="D26" s="485">
        <v>2</v>
      </c>
      <c r="E26" s="485"/>
      <c r="F26" s="485"/>
      <c r="G26" s="486"/>
    </row>
    <row r="27" spans="1:7" ht="30" x14ac:dyDescent="0.25">
      <c r="A27" s="646"/>
      <c r="B27" s="487" t="s">
        <v>18</v>
      </c>
      <c r="C27" s="648"/>
      <c r="D27" s="485"/>
      <c r="E27" s="485"/>
      <c r="F27" s="485"/>
      <c r="G27" s="486"/>
    </row>
    <row r="28" spans="1:7" ht="15.75" thickBot="1" x14ac:dyDescent="0.3">
      <c r="A28" s="647"/>
      <c r="B28" s="488" t="s">
        <v>11</v>
      </c>
      <c r="C28" s="649"/>
      <c r="D28" s="489"/>
      <c r="E28" s="489"/>
      <c r="F28" s="489"/>
      <c r="G28" s="490"/>
    </row>
    <row r="29" spans="1:7" x14ac:dyDescent="0.25">
      <c r="A29" s="494" t="s">
        <v>21</v>
      </c>
      <c r="B29" s="495" t="s">
        <v>42</v>
      </c>
      <c r="C29" s="496"/>
      <c r="D29" s="497">
        <f>((D32/D33)-(D30/D31))*D31</f>
        <v>48118.000354822929</v>
      </c>
      <c r="E29" s="498" t="e">
        <f>((E32/E33)-(E31/#REF!))*#REF!</f>
        <v>#DIV/0!</v>
      </c>
      <c r="F29" s="498" t="e">
        <f t="shared" ref="F29:G29" si="4">((F32/F33)-(F30/F31))*F31</f>
        <v>#DIV/0!</v>
      </c>
      <c r="G29" s="499" t="e">
        <f t="shared" si="4"/>
        <v>#DIV/0!</v>
      </c>
    </row>
    <row r="30" spans="1:7" ht="60" x14ac:dyDescent="0.25">
      <c r="A30" s="634" t="s">
        <v>156</v>
      </c>
      <c r="B30" s="500" t="s">
        <v>25</v>
      </c>
      <c r="C30" s="501" t="s">
        <v>24</v>
      </c>
      <c r="D30" s="502">
        <v>111640.02</v>
      </c>
      <c r="E30" s="503"/>
      <c r="F30" s="504"/>
      <c r="G30" s="505"/>
    </row>
    <row r="31" spans="1:7" x14ac:dyDescent="0.25">
      <c r="A31" s="635"/>
      <c r="B31" s="500" t="s">
        <v>41</v>
      </c>
      <c r="C31" s="501" t="s">
        <v>6</v>
      </c>
      <c r="D31" s="502">
        <v>155385.54</v>
      </c>
      <c r="E31" s="504"/>
      <c r="F31" s="504"/>
      <c r="G31" s="505"/>
    </row>
    <row r="32" spans="1:7" ht="60" x14ac:dyDescent="0.25">
      <c r="A32" s="634" t="s">
        <v>157</v>
      </c>
      <c r="B32" s="500" t="s">
        <v>26</v>
      </c>
      <c r="C32" s="501" t="s">
        <v>24</v>
      </c>
      <c r="D32" s="502">
        <v>157804</v>
      </c>
      <c r="E32" s="504"/>
      <c r="F32" s="504"/>
      <c r="G32" s="505"/>
    </row>
    <row r="33" spans="1:7" ht="15.75" thickBot="1" x14ac:dyDescent="0.3">
      <c r="A33" s="635"/>
      <c r="B33" s="506" t="s">
        <v>27</v>
      </c>
      <c r="C33" s="507" t="s">
        <v>6</v>
      </c>
      <c r="D33" s="508">
        <v>153485</v>
      </c>
      <c r="E33" s="509"/>
      <c r="F33" s="509"/>
      <c r="G33" s="510"/>
    </row>
    <row r="34" spans="1:7" x14ac:dyDescent="0.25">
      <c r="A34" s="511"/>
      <c r="B34" s="511"/>
      <c r="C34" s="511"/>
      <c r="D34" s="511"/>
      <c r="E34" s="511"/>
      <c r="F34" s="511"/>
      <c r="G34" s="511"/>
    </row>
    <row r="35" spans="1:7" x14ac:dyDescent="0.25">
      <c r="A35" s="511"/>
      <c r="B35" s="511"/>
      <c r="C35" s="511"/>
      <c r="D35" s="511"/>
      <c r="E35" s="511"/>
      <c r="F35" s="511"/>
      <c r="G35" s="511"/>
    </row>
    <row r="36" spans="1:7" ht="15.75" thickBot="1" x14ac:dyDescent="0.3">
      <c r="A36" s="511"/>
      <c r="B36" s="512" t="s">
        <v>106</v>
      </c>
      <c r="C36" s="513"/>
      <c r="D36" s="513"/>
      <c r="E36" s="513"/>
      <c r="F36" s="513"/>
      <c r="G36" s="513"/>
    </row>
    <row r="37" spans="1:7" ht="15.75" thickTop="1" x14ac:dyDescent="0.25"/>
  </sheetData>
  <mergeCells count="9">
    <mergeCell ref="A30:A31"/>
    <mergeCell ref="A32:A33"/>
    <mergeCell ref="A1:G1"/>
    <mergeCell ref="A4:A12"/>
    <mergeCell ref="C4:C8"/>
    <mergeCell ref="C9:C12"/>
    <mergeCell ref="A15:A28"/>
    <mergeCell ref="C15:C21"/>
    <mergeCell ref="C22:C28"/>
  </mergeCells>
  <pageMargins left="0.7" right="0.7" top="0.75" bottom="0.75" header="0.3" footer="0.3"/>
  <pageSetup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E49E1-3ECE-40E1-B36E-454E12187144}">
  <dimension ref="A1:J8"/>
  <sheetViews>
    <sheetView tabSelected="1" zoomScale="80" zoomScaleNormal="80" workbookViewId="0"/>
  </sheetViews>
  <sheetFormatPr defaultRowHeight="15" x14ac:dyDescent="0.25"/>
  <cols>
    <col min="1" max="1" width="79.140625" bestFit="1" customWidth="1"/>
    <col min="2" max="10" width="12.140625" customWidth="1"/>
    <col min="11" max="11" width="10" bestFit="1" customWidth="1"/>
    <col min="12" max="12" width="11" bestFit="1" customWidth="1"/>
  </cols>
  <sheetData>
    <row r="1" spans="1:10" ht="21" x14ac:dyDescent="0.35">
      <c r="A1" s="652" t="s">
        <v>73</v>
      </c>
    </row>
    <row r="3" spans="1:10" x14ac:dyDescent="0.25">
      <c r="A3" s="72" t="s">
        <v>99</v>
      </c>
      <c r="B3" s="72" t="s">
        <v>98</v>
      </c>
    </row>
    <row r="4" spans="1:10" x14ac:dyDescent="0.25">
      <c r="A4" s="72" t="s">
        <v>96</v>
      </c>
      <c r="B4" t="s">
        <v>123</v>
      </c>
      <c r="C4" t="s">
        <v>128</v>
      </c>
      <c r="D4" t="s">
        <v>133</v>
      </c>
      <c r="E4" t="s">
        <v>138</v>
      </c>
      <c r="F4" t="s">
        <v>143</v>
      </c>
      <c r="G4" t="s">
        <v>148</v>
      </c>
      <c r="H4" t="s">
        <v>158</v>
      </c>
      <c r="I4" t="s">
        <v>164</v>
      </c>
      <c r="J4" t="s">
        <v>97</v>
      </c>
    </row>
    <row r="5" spans="1:10" ht="37.5" customHeight="1" x14ac:dyDescent="0.25">
      <c r="A5" s="90" t="s">
        <v>78</v>
      </c>
      <c r="B5" s="91">
        <v>0</v>
      </c>
      <c r="C5" s="91">
        <v>0</v>
      </c>
      <c r="D5" s="91">
        <v>0</v>
      </c>
      <c r="E5" s="91">
        <v>0</v>
      </c>
      <c r="F5" s="91">
        <v>0</v>
      </c>
      <c r="G5" s="91">
        <v>-14.944729300034004</v>
      </c>
      <c r="H5" s="91">
        <v>-1341.6248700000169</v>
      </c>
      <c r="I5" s="91">
        <v>0</v>
      </c>
      <c r="J5" s="92">
        <v>-1356.5695993000509</v>
      </c>
    </row>
    <row r="6" spans="1:10" ht="58.5" customHeight="1" x14ac:dyDescent="0.25">
      <c r="A6" s="90" t="s">
        <v>79</v>
      </c>
      <c r="B6" s="91">
        <v>2714.25</v>
      </c>
      <c r="C6" s="91">
        <v>2703.25</v>
      </c>
      <c r="D6" s="91">
        <v>2986.1531</v>
      </c>
      <c r="E6" s="91">
        <v>2549.2719999999999</v>
      </c>
      <c r="F6" s="91">
        <v>2491.94</v>
      </c>
      <c r="G6" s="91">
        <v>3174.25</v>
      </c>
      <c r="H6" s="91">
        <v>2851.5</v>
      </c>
      <c r="I6" s="91">
        <v>2433.75</v>
      </c>
      <c r="J6" s="92">
        <v>21904.365100000003</v>
      </c>
    </row>
    <row r="7" spans="1:10" ht="37.5" customHeight="1" x14ac:dyDescent="0.25">
      <c r="A7" s="90" t="s">
        <v>80</v>
      </c>
      <c r="B7" s="91">
        <v>37132.420644611011</v>
      </c>
      <c r="C7" s="91">
        <v>34085.015451563704</v>
      </c>
      <c r="D7" s="91">
        <v>32993.99404998259</v>
      </c>
      <c r="E7" s="91">
        <v>60725.148501802942</v>
      </c>
      <c r="F7" s="91">
        <v>64403.439759323606</v>
      </c>
      <c r="G7" s="91">
        <v>31191.51208098383</v>
      </c>
      <c r="H7" s="91">
        <v>49939.638388485451</v>
      </c>
      <c r="I7" s="91">
        <v>48118.000354822929</v>
      </c>
      <c r="J7" s="92">
        <v>358589.16923157603</v>
      </c>
    </row>
    <row r="8" spans="1:10" x14ac:dyDescent="0.25">
      <c r="A8" s="73" t="s">
        <v>97</v>
      </c>
      <c r="B8" s="61">
        <v>39846.670644611011</v>
      </c>
      <c r="C8" s="61">
        <v>36788.265451563704</v>
      </c>
      <c r="D8" s="61">
        <v>35980.147149982593</v>
      </c>
      <c r="E8" s="61">
        <v>63274.420501802939</v>
      </c>
      <c r="F8" s="61">
        <v>66895.379759323609</v>
      </c>
      <c r="G8" s="61">
        <v>34350.8173516838</v>
      </c>
      <c r="H8" s="61">
        <v>51449.513518485437</v>
      </c>
      <c r="I8" s="61">
        <v>50551.750354822929</v>
      </c>
      <c r="J8" s="61">
        <v>379136.96473227598</v>
      </c>
    </row>
  </sheetData>
  <pageMargins left="0.7" right="0.7" top="0.75" bottom="0.75" header="0.3" footer="0.3"/>
  <pageSetup paperSize="9" orientation="portrait" horizontalDpi="300" verticalDpi="30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538B7-5B15-4FB1-87DE-32C12DD8527D}">
  <dimension ref="B1:G377"/>
  <sheetViews>
    <sheetView zoomScale="80" zoomScaleNormal="80" workbookViewId="0">
      <pane ySplit="5" topLeftCell="A129" activePane="bottomLeft" state="frozen"/>
      <selection pane="bottomLeft" activeCell="D381" sqref="D381"/>
    </sheetView>
  </sheetViews>
  <sheetFormatPr defaultRowHeight="15" x14ac:dyDescent="0.25"/>
  <cols>
    <col min="1" max="1" width="5.42578125" customWidth="1"/>
    <col min="2" max="2" width="49.28515625" customWidth="1"/>
    <col min="3" max="3" width="37.5703125" customWidth="1"/>
    <col min="4" max="4" width="13.42578125" style="81" customWidth="1"/>
    <col min="5" max="5" width="18.42578125" bestFit="1" customWidth="1"/>
    <col min="6" max="6" width="13.7109375" customWidth="1"/>
    <col min="7" max="7" width="23.42578125" bestFit="1" customWidth="1"/>
  </cols>
  <sheetData>
    <row r="1" spans="2:7" x14ac:dyDescent="0.25">
      <c r="B1" s="651" t="s">
        <v>43</v>
      </c>
      <c r="C1" s="651"/>
      <c r="D1" s="651"/>
      <c r="E1" s="651"/>
      <c r="F1" s="651"/>
      <c r="G1" s="651"/>
    </row>
    <row r="2" spans="2:7" x14ac:dyDescent="0.25">
      <c r="B2" s="651"/>
      <c r="C2" s="651"/>
      <c r="D2" s="651"/>
      <c r="E2" s="651"/>
      <c r="F2" s="651"/>
      <c r="G2" s="651"/>
    </row>
    <row r="5" spans="2:7" ht="15.75" x14ac:dyDescent="0.25">
      <c r="B5" s="74" t="s">
        <v>70</v>
      </c>
      <c r="C5" s="74" t="s">
        <v>3</v>
      </c>
      <c r="D5" s="82" t="s">
        <v>68</v>
      </c>
      <c r="E5" s="74" t="s">
        <v>71</v>
      </c>
      <c r="F5" s="74" t="s">
        <v>69</v>
      </c>
      <c r="G5" s="74" t="s">
        <v>2</v>
      </c>
    </row>
    <row r="6" spans="2:7" ht="42.75" x14ac:dyDescent="0.25">
      <c r="B6" s="62" t="s">
        <v>78</v>
      </c>
      <c r="C6" s="63"/>
      <c r="D6" s="83">
        <v>0</v>
      </c>
      <c r="E6" s="57" t="s">
        <v>72</v>
      </c>
      <c r="F6" s="57" t="s">
        <v>73</v>
      </c>
      <c r="G6" s="57" t="s">
        <v>5</v>
      </c>
    </row>
    <row r="7" spans="2:7" x14ac:dyDescent="0.25">
      <c r="B7" s="65" t="s">
        <v>9</v>
      </c>
      <c r="C7" s="56" t="s">
        <v>4</v>
      </c>
      <c r="D7" s="84">
        <v>35</v>
      </c>
      <c r="E7" s="57" t="s">
        <v>72</v>
      </c>
      <c r="F7" s="57" t="s">
        <v>73</v>
      </c>
      <c r="G7" s="57" t="s">
        <v>5</v>
      </c>
    </row>
    <row r="8" spans="2:7" x14ac:dyDescent="0.25">
      <c r="B8" s="66" t="s">
        <v>37</v>
      </c>
      <c r="C8" s="56" t="s">
        <v>4</v>
      </c>
      <c r="D8" s="84">
        <v>10765</v>
      </c>
      <c r="E8" s="57" t="s">
        <v>72</v>
      </c>
      <c r="F8" s="57" t="s">
        <v>73</v>
      </c>
      <c r="G8" s="57" t="s">
        <v>5</v>
      </c>
    </row>
    <row r="9" spans="2:7" x14ac:dyDescent="0.25">
      <c r="B9" s="66" t="s">
        <v>38</v>
      </c>
      <c r="C9" s="56" t="s">
        <v>4</v>
      </c>
      <c r="D9" s="84">
        <v>10765</v>
      </c>
      <c r="E9" s="57" t="s">
        <v>72</v>
      </c>
      <c r="F9" s="57" t="s">
        <v>73</v>
      </c>
      <c r="G9" s="57" t="s">
        <v>5</v>
      </c>
    </row>
    <row r="10" spans="2:7" x14ac:dyDescent="0.25">
      <c r="B10" s="67" t="s">
        <v>33</v>
      </c>
      <c r="C10" s="56" t="s">
        <v>4</v>
      </c>
      <c r="D10" s="84">
        <v>0</v>
      </c>
      <c r="E10" s="57" t="s">
        <v>72</v>
      </c>
      <c r="F10" s="57" t="s">
        <v>73</v>
      </c>
      <c r="G10" s="57" t="s">
        <v>5</v>
      </c>
    </row>
    <row r="11" spans="2:7" x14ac:dyDescent="0.25">
      <c r="B11" s="67" t="s">
        <v>34</v>
      </c>
      <c r="C11" s="56" t="s">
        <v>4</v>
      </c>
      <c r="D11" s="84">
        <v>0</v>
      </c>
      <c r="E11" s="57" t="s">
        <v>72</v>
      </c>
      <c r="F11" s="57" t="s">
        <v>73</v>
      </c>
      <c r="G11" s="57" t="s">
        <v>5</v>
      </c>
    </row>
    <row r="12" spans="2:7" x14ac:dyDescent="0.25">
      <c r="B12" s="66" t="s">
        <v>31</v>
      </c>
      <c r="C12" s="55" t="s">
        <v>6</v>
      </c>
      <c r="D12" s="84">
        <v>110636.58</v>
      </c>
      <c r="E12" s="57" t="s">
        <v>72</v>
      </c>
      <c r="F12" s="57" t="s">
        <v>73</v>
      </c>
      <c r="G12" s="57" t="s">
        <v>5</v>
      </c>
    </row>
    <row r="13" spans="2:7" x14ac:dyDescent="0.25">
      <c r="B13" s="66" t="s">
        <v>39</v>
      </c>
      <c r="C13" s="55" t="s">
        <v>6</v>
      </c>
      <c r="D13" s="84">
        <v>110636.58</v>
      </c>
      <c r="E13" s="57" t="s">
        <v>72</v>
      </c>
      <c r="F13" s="57" t="s">
        <v>73</v>
      </c>
      <c r="G13" s="57" t="s">
        <v>5</v>
      </c>
    </row>
    <row r="14" spans="2:7" x14ac:dyDescent="0.25">
      <c r="B14" s="68" t="s">
        <v>35</v>
      </c>
      <c r="C14" s="55" t="s">
        <v>6</v>
      </c>
      <c r="D14" s="84">
        <v>0</v>
      </c>
      <c r="E14" s="57" t="s">
        <v>72</v>
      </c>
      <c r="F14" s="57" t="s">
        <v>73</v>
      </c>
      <c r="G14" s="57" t="s">
        <v>5</v>
      </c>
    </row>
    <row r="15" spans="2:7" x14ac:dyDescent="0.25">
      <c r="B15" s="68" t="s">
        <v>36</v>
      </c>
      <c r="C15" s="55" t="s">
        <v>6</v>
      </c>
      <c r="D15" s="84">
        <v>0</v>
      </c>
      <c r="E15" s="57" t="s">
        <v>72</v>
      </c>
      <c r="F15" s="57" t="s">
        <v>73</v>
      </c>
      <c r="G15" s="57" t="s">
        <v>5</v>
      </c>
    </row>
    <row r="16" spans="2:7" x14ac:dyDescent="0.25">
      <c r="B16" s="66" t="s">
        <v>32</v>
      </c>
      <c r="C16" s="75" t="s">
        <v>7</v>
      </c>
      <c r="D16" s="84">
        <v>2.27</v>
      </c>
      <c r="E16" s="57" t="s">
        <v>72</v>
      </c>
      <c r="F16" s="57" t="s">
        <v>73</v>
      </c>
      <c r="G16" s="57" t="s">
        <v>5</v>
      </c>
    </row>
    <row r="17" spans="2:7" ht="57.75" x14ac:dyDescent="0.25">
      <c r="B17" s="76" t="s">
        <v>79</v>
      </c>
      <c r="C17" s="77"/>
      <c r="D17" s="85">
        <v>1493</v>
      </c>
      <c r="E17" s="57" t="s">
        <v>72</v>
      </c>
      <c r="F17" s="57" t="s">
        <v>73</v>
      </c>
      <c r="G17" s="57" t="s">
        <v>5</v>
      </c>
    </row>
    <row r="18" spans="2:7" ht="28.5" customHeight="1" x14ac:dyDescent="0.25">
      <c r="B18" s="69" t="s">
        <v>28</v>
      </c>
      <c r="C18" s="58" t="s">
        <v>19</v>
      </c>
      <c r="D18" s="84"/>
      <c r="E18" s="57" t="s">
        <v>72</v>
      </c>
      <c r="F18" s="57" t="s">
        <v>73</v>
      </c>
      <c r="G18" s="57" t="s">
        <v>5</v>
      </c>
    </row>
    <row r="19" spans="2:7" ht="30" x14ac:dyDescent="0.25">
      <c r="B19" s="70" t="s">
        <v>0</v>
      </c>
      <c r="C19" s="58" t="s">
        <v>19</v>
      </c>
      <c r="D19" s="84">
        <v>81.400000000000006</v>
      </c>
      <c r="E19" s="57" t="s">
        <v>72</v>
      </c>
      <c r="F19" s="57" t="s">
        <v>73</v>
      </c>
      <c r="G19" s="57" t="s">
        <v>5</v>
      </c>
    </row>
    <row r="20" spans="2:7" ht="30" x14ac:dyDescent="0.25">
      <c r="B20" s="70" t="s">
        <v>10</v>
      </c>
      <c r="C20" s="58" t="s">
        <v>19</v>
      </c>
      <c r="D20" s="84">
        <v>0</v>
      </c>
      <c r="E20" s="57" t="s">
        <v>72</v>
      </c>
      <c r="F20" s="57" t="s">
        <v>73</v>
      </c>
      <c r="G20" s="57" t="s">
        <v>5</v>
      </c>
    </row>
    <row r="21" spans="2:7" ht="30" x14ac:dyDescent="0.25">
      <c r="B21" s="71" t="s">
        <v>15</v>
      </c>
      <c r="C21" s="58" t="s">
        <v>19</v>
      </c>
      <c r="D21" s="84">
        <v>0</v>
      </c>
      <c r="E21" s="57" t="s">
        <v>72</v>
      </c>
      <c r="F21" s="57" t="s">
        <v>73</v>
      </c>
      <c r="G21" s="57" t="s">
        <v>5</v>
      </c>
    </row>
    <row r="22" spans="2:7" ht="30" x14ac:dyDescent="0.25">
      <c r="B22" s="70" t="s">
        <v>8</v>
      </c>
      <c r="C22" s="58" t="s">
        <v>19</v>
      </c>
      <c r="D22" s="84">
        <v>543</v>
      </c>
      <c r="E22" s="57" t="s">
        <v>72</v>
      </c>
      <c r="F22" s="57" t="s">
        <v>73</v>
      </c>
      <c r="G22" s="57" t="s">
        <v>5</v>
      </c>
    </row>
    <row r="23" spans="2:7" ht="30" x14ac:dyDescent="0.25">
      <c r="B23" s="71" t="s">
        <v>17</v>
      </c>
      <c r="C23" s="58" t="s">
        <v>19</v>
      </c>
      <c r="D23" s="84">
        <v>0</v>
      </c>
      <c r="E23" s="57" t="s">
        <v>72</v>
      </c>
      <c r="F23" s="57" t="s">
        <v>73</v>
      </c>
      <c r="G23" s="57" t="s">
        <v>5</v>
      </c>
    </row>
    <row r="24" spans="2:7" ht="30" x14ac:dyDescent="0.25">
      <c r="B24" s="70" t="s">
        <v>11</v>
      </c>
      <c r="C24" s="58" t="s">
        <v>19</v>
      </c>
      <c r="D24" s="84">
        <v>0</v>
      </c>
      <c r="E24" s="57" t="s">
        <v>72</v>
      </c>
      <c r="F24" s="57" t="s">
        <v>73</v>
      </c>
      <c r="G24" s="57" t="s">
        <v>5</v>
      </c>
    </row>
    <row r="25" spans="2:7" ht="30" x14ac:dyDescent="0.25">
      <c r="B25" s="69" t="s">
        <v>29</v>
      </c>
      <c r="C25" s="58" t="s">
        <v>20</v>
      </c>
      <c r="D25" s="84"/>
      <c r="E25" s="57" t="s">
        <v>72</v>
      </c>
      <c r="F25" s="57" t="s">
        <v>73</v>
      </c>
      <c r="G25" s="57" t="s">
        <v>5</v>
      </c>
    </row>
    <row r="26" spans="2:7" x14ac:dyDescent="0.25">
      <c r="B26" s="70" t="s">
        <v>0</v>
      </c>
      <c r="C26" s="58" t="s">
        <v>20</v>
      </c>
      <c r="D26" s="84">
        <v>5</v>
      </c>
      <c r="E26" s="57" t="s">
        <v>72</v>
      </c>
      <c r="F26" s="57" t="s">
        <v>73</v>
      </c>
      <c r="G26" s="57" t="s">
        <v>5</v>
      </c>
    </row>
    <row r="27" spans="2:7" x14ac:dyDescent="0.25">
      <c r="B27" s="70" t="s">
        <v>10</v>
      </c>
      <c r="C27" s="58" t="s">
        <v>20</v>
      </c>
      <c r="D27" s="84">
        <v>0</v>
      </c>
      <c r="E27" s="57" t="s">
        <v>72</v>
      </c>
      <c r="F27" s="57" t="s">
        <v>73</v>
      </c>
      <c r="G27" s="57" t="s">
        <v>5</v>
      </c>
    </row>
    <row r="28" spans="2:7" x14ac:dyDescent="0.25">
      <c r="B28" s="71" t="s">
        <v>15</v>
      </c>
      <c r="C28" s="58" t="s">
        <v>20</v>
      </c>
      <c r="D28" s="84">
        <v>0</v>
      </c>
      <c r="E28" s="57" t="s">
        <v>72</v>
      </c>
      <c r="F28" s="57" t="s">
        <v>73</v>
      </c>
      <c r="G28" s="57" t="s">
        <v>5</v>
      </c>
    </row>
    <row r="29" spans="2:7" ht="30" x14ac:dyDescent="0.25">
      <c r="B29" s="71" t="s">
        <v>16</v>
      </c>
      <c r="C29" s="58" t="s">
        <v>20</v>
      </c>
      <c r="D29" s="84">
        <v>2</v>
      </c>
      <c r="E29" s="57" t="s">
        <v>72</v>
      </c>
      <c r="F29" s="57" t="s">
        <v>73</v>
      </c>
      <c r="G29" s="57" t="s">
        <v>5</v>
      </c>
    </row>
    <row r="30" spans="2:7" ht="30" x14ac:dyDescent="0.25">
      <c r="B30" s="71" t="s">
        <v>18</v>
      </c>
      <c r="C30" s="58" t="s">
        <v>20</v>
      </c>
      <c r="D30" s="84">
        <v>0</v>
      </c>
      <c r="E30" s="57" t="s">
        <v>72</v>
      </c>
      <c r="F30" s="57" t="s">
        <v>73</v>
      </c>
      <c r="G30" s="57" t="s">
        <v>5</v>
      </c>
    </row>
    <row r="31" spans="2:7" x14ac:dyDescent="0.25">
      <c r="B31" s="70" t="s">
        <v>11</v>
      </c>
      <c r="C31" s="58" t="s">
        <v>20</v>
      </c>
      <c r="D31" s="84">
        <v>0</v>
      </c>
      <c r="E31" s="57" t="s">
        <v>72</v>
      </c>
      <c r="F31" s="57" t="s">
        <v>73</v>
      </c>
      <c r="G31" s="57" t="s">
        <v>5</v>
      </c>
    </row>
    <row r="32" spans="2:7" ht="29.25" x14ac:dyDescent="0.25">
      <c r="B32" s="78" t="s">
        <v>80</v>
      </c>
      <c r="C32" s="79"/>
      <c r="D32" s="86">
        <v>36813.68052597058</v>
      </c>
      <c r="E32" s="57" t="s">
        <v>72</v>
      </c>
      <c r="F32" s="57" t="s">
        <v>73</v>
      </c>
      <c r="G32" s="57" t="s">
        <v>5</v>
      </c>
    </row>
    <row r="33" spans="2:7" ht="60" x14ac:dyDescent="0.25">
      <c r="B33" s="80" t="s">
        <v>74</v>
      </c>
      <c r="C33" s="38" t="s">
        <v>24</v>
      </c>
      <c r="D33" s="87">
        <v>64326</v>
      </c>
      <c r="E33" s="57" t="s">
        <v>72</v>
      </c>
      <c r="F33" s="57" t="s">
        <v>73</v>
      </c>
      <c r="G33" s="57" t="s">
        <v>5</v>
      </c>
    </row>
    <row r="34" spans="2:7" x14ac:dyDescent="0.25">
      <c r="B34" s="80" t="s">
        <v>75</v>
      </c>
      <c r="C34" s="38" t="s">
        <v>6</v>
      </c>
      <c r="D34" s="87">
        <v>110636.58</v>
      </c>
      <c r="E34" s="57" t="s">
        <v>72</v>
      </c>
      <c r="F34" s="57" t="s">
        <v>73</v>
      </c>
      <c r="G34" s="57" t="s">
        <v>5</v>
      </c>
    </row>
    <row r="35" spans="2:7" ht="60" x14ac:dyDescent="0.25">
      <c r="B35" s="80" t="s">
        <v>76</v>
      </c>
      <c r="C35" s="38" t="s">
        <v>24</v>
      </c>
      <c r="D35" s="87">
        <v>113354</v>
      </c>
      <c r="E35" s="57" t="s">
        <v>72</v>
      </c>
      <c r="F35" s="57" t="s">
        <v>73</v>
      </c>
      <c r="G35" s="57" t="s">
        <v>5</v>
      </c>
    </row>
    <row r="36" spans="2:7" x14ac:dyDescent="0.25">
      <c r="B36" s="80" t="s">
        <v>77</v>
      </c>
      <c r="C36" s="38" t="s">
        <v>6</v>
      </c>
      <c r="D36" s="87">
        <v>123997.81</v>
      </c>
      <c r="E36" s="57" t="s">
        <v>72</v>
      </c>
      <c r="F36" s="57" t="s">
        <v>73</v>
      </c>
      <c r="G36" s="57" t="s">
        <v>5</v>
      </c>
    </row>
    <row r="37" spans="2:7" ht="42.75" x14ac:dyDescent="0.25">
      <c r="B37" s="62" t="s">
        <v>78</v>
      </c>
      <c r="C37" s="63"/>
      <c r="D37" s="83">
        <v>-8249.2898279999863</v>
      </c>
      <c r="E37" s="57" t="s">
        <v>72</v>
      </c>
      <c r="F37" s="57" t="s">
        <v>73</v>
      </c>
      <c r="G37" s="64" t="s">
        <v>81</v>
      </c>
    </row>
    <row r="38" spans="2:7" x14ac:dyDescent="0.25">
      <c r="B38" s="65" t="s">
        <v>9</v>
      </c>
      <c r="C38" s="56" t="s">
        <v>4</v>
      </c>
      <c r="D38" s="84">
        <v>35</v>
      </c>
      <c r="E38" s="57" t="s">
        <v>72</v>
      </c>
      <c r="F38" s="57" t="s">
        <v>73</v>
      </c>
      <c r="G38" s="64" t="s">
        <v>81</v>
      </c>
    </row>
    <row r="39" spans="2:7" x14ac:dyDescent="0.25">
      <c r="B39" s="66" t="s">
        <v>37</v>
      </c>
      <c r="C39" s="56" t="s">
        <v>4</v>
      </c>
      <c r="D39" s="84">
        <v>15918</v>
      </c>
      <c r="E39" s="57" t="s">
        <v>72</v>
      </c>
      <c r="F39" s="57" t="s">
        <v>73</v>
      </c>
      <c r="G39" s="64" t="s">
        <v>81</v>
      </c>
    </row>
    <row r="40" spans="2:7" x14ac:dyDescent="0.25">
      <c r="B40" s="66" t="s">
        <v>38</v>
      </c>
      <c r="C40" s="56" t="s">
        <v>4</v>
      </c>
      <c r="D40" s="84">
        <v>15540</v>
      </c>
      <c r="E40" s="57" t="s">
        <v>72</v>
      </c>
      <c r="F40" s="57" t="s">
        <v>73</v>
      </c>
      <c r="G40" s="64" t="s">
        <v>81</v>
      </c>
    </row>
    <row r="41" spans="2:7" x14ac:dyDescent="0.25">
      <c r="B41" s="67" t="s">
        <v>33</v>
      </c>
      <c r="C41" s="56" t="s">
        <v>4</v>
      </c>
      <c r="D41" s="84">
        <v>0</v>
      </c>
      <c r="E41" s="57" t="s">
        <v>72</v>
      </c>
      <c r="F41" s="57" t="s">
        <v>73</v>
      </c>
      <c r="G41" s="64" t="s">
        <v>81</v>
      </c>
    </row>
    <row r="42" spans="2:7" x14ac:dyDescent="0.25">
      <c r="B42" s="67" t="s">
        <v>34</v>
      </c>
      <c r="C42" s="56" t="s">
        <v>4</v>
      </c>
      <c r="D42" s="84">
        <v>378</v>
      </c>
      <c r="E42" s="57" t="s">
        <v>72</v>
      </c>
      <c r="F42" s="57" t="s">
        <v>73</v>
      </c>
      <c r="G42" s="64" t="s">
        <v>81</v>
      </c>
    </row>
    <row r="43" spans="2:7" x14ac:dyDescent="0.25">
      <c r="B43" s="66" t="s">
        <v>31</v>
      </c>
      <c r="C43" s="55" t="s">
        <v>6</v>
      </c>
      <c r="D43" s="84">
        <v>164219.98000000001</v>
      </c>
      <c r="E43" s="57" t="s">
        <v>72</v>
      </c>
      <c r="F43" s="57" t="s">
        <v>73</v>
      </c>
      <c r="G43" s="64" t="s">
        <v>81</v>
      </c>
    </row>
    <row r="44" spans="2:7" x14ac:dyDescent="0.25">
      <c r="B44" s="66" t="s">
        <v>39</v>
      </c>
      <c r="C44" s="55" t="s">
        <v>6</v>
      </c>
      <c r="D44" s="84">
        <v>160104.80000000002</v>
      </c>
      <c r="E44" s="57" t="s">
        <v>72</v>
      </c>
      <c r="F44" s="57" t="s">
        <v>73</v>
      </c>
      <c r="G44" s="64" t="s">
        <v>81</v>
      </c>
    </row>
    <row r="45" spans="2:7" x14ac:dyDescent="0.25">
      <c r="B45" s="68" t="s">
        <v>35</v>
      </c>
      <c r="C45" s="55" t="s">
        <v>6</v>
      </c>
      <c r="D45" s="84"/>
      <c r="E45" s="57" t="s">
        <v>72</v>
      </c>
      <c r="F45" s="57" t="s">
        <v>73</v>
      </c>
      <c r="G45" s="64" t="s">
        <v>81</v>
      </c>
    </row>
    <row r="46" spans="2:7" x14ac:dyDescent="0.25">
      <c r="B46" s="68" t="s">
        <v>36</v>
      </c>
      <c r="C46" s="55" t="s">
        <v>6</v>
      </c>
      <c r="D46" s="84">
        <v>4115.18</v>
      </c>
      <c r="E46" s="57" t="s">
        <v>72</v>
      </c>
      <c r="F46" s="57" t="s">
        <v>73</v>
      </c>
      <c r="G46" s="64" t="s">
        <v>81</v>
      </c>
    </row>
    <row r="47" spans="2:7" x14ac:dyDescent="0.25">
      <c r="B47" s="66" t="s">
        <v>32</v>
      </c>
      <c r="C47" s="75" t="s">
        <v>7</v>
      </c>
      <c r="D47" s="84">
        <v>2.0045999999999999</v>
      </c>
      <c r="E47" s="57" t="s">
        <v>72</v>
      </c>
      <c r="F47" s="57" t="s">
        <v>73</v>
      </c>
      <c r="G47" s="64" t="s">
        <v>81</v>
      </c>
    </row>
    <row r="48" spans="2:7" ht="57.75" x14ac:dyDescent="0.25">
      <c r="B48" s="76" t="s">
        <v>79</v>
      </c>
      <c r="C48" s="77"/>
      <c r="D48" s="88">
        <v>2574</v>
      </c>
      <c r="E48" s="57" t="s">
        <v>72</v>
      </c>
      <c r="F48" s="57" t="s">
        <v>73</v>
      </c>
      <c r="G48" s="64" t="s">
        <v>81</v>
      </c>
    </row>
    <row r="49" spans="2:7" ht="30" x14ac:dyDescent="0.25">
      <c r="B49" s="69" t="s">
        <v>28</v>
      </c>
      <c r="C49" s="58" t="s">
        <v>19</v>
      </c>
      <c r="D49" s="89"/>
      <c r="E49" s="57" t="s">
        <v>72</v>
      </c>
      <c r="F49" s="57" t="s">
        <v>73</v>
      </c>
      <c r="G49" s="64" t="s">
        <v>81</v>
      </c>
    </row>
    <row r="50" spans="2:7" ht="30" x14ac:dyDescent="0.25">
      <c r="B50" s="70" t="s">
        <v>0</v>
      </c>
      <c r="C50" s="58" t="s">
        <v>19</v>
      </c>
      <c r="D50" s="89">
        <v>140.4</v>
      </c>
      <c r="E50" s="57" t="s">
        <v>72</v>
      </c>
      <c r="F50" s="57" t="s">
        <v>73</v>
      </c>
      <c r="G50" s="64" t="s">
        <v>81</v>
      </c>
    </row>
    <row r="51" spans="2:7" ht="30" x14ac:dyDescent="0.25">
      <c r="B51" s="70" t="s">
        <v>10</v>
      </c>
      <c r="C51" s="58" t="s">
        <v>19</v>
      </c>
      <c r="D51" s="89"/>
      <c r="E51" s="57" t="s">
        <v>72</v>
      </c>
      <c r="F51" s="57" t="s">
        <v>73</v>
      </c>
      <c r="G51" s="64" t="s">
        <v>81</v>
      </c>
    </row>
    <row r="52" spans="2:7" ht="30" x14ac:dyDescent="0.25">
      <c r="B52" s="71" t="s">
        <v>15</v>
      </c>
      <c r="C52" s="58" t="s">
        <v>19</v>
      </c>
      <c r="D52" s="89"/>
      <c r="E52" s="57" t="s">
        <v>72</v>
      </c>
      <c r="F52" s="57" t="s">
        <v>73</v>
      </c>
      <c r="G52" s="64" t="s">
        <v>81</v>
      </c>
    </row>
    <row r="53" spans="2:7" ht="30" x14ac:dyDescent="0.25">
      <c r="B53" s="70" t="s">
        <v>8</v>
      </c>
      <c r="C53" s="58" t="s">
        <v>19</v>
      </c>
      <c r="D53" s="89">
        <v>936</v>
      </c>
      <c r="E53" s="57" t="s">
        <v>72</v>
      </c>
      <c r="F53" s="57" t="s">
        <v>73</v>
      </c>
      <c r="G53" s="64" t="s">
        <v>81</v>
      </c>
    </row>
    <row r="54" spans="2:7" ht="30" x14ac:dyDescent="0.25">
      <c r="B54" s="71" t="s">
        <v>17</v>
      </c>
      <c r="C54" s="58" t="s">
        <v>19</v>
      </c>
      <c r="D54" s="89"/>
      <c r="E54" s="57" t="s">
        <v>72</v>
      </c>
      <c r="F54" s="57" t="s">
        <v>73</v>
      </c>
      <c r="G54" s="64" t="s">
        <v>81</v>
      </c>
    </row>
    <row r="55" spans="2:7" ht="30" x14ac:dyDescent="0.25">
      <c r="B55" s="70" t="s">
        <v>11</v>
      </c>
      <c r="C55" s="58" t="s">
        <v>19</v>
      </c>
      <c r="D55" s="89"/>
      <c r="E55" s="57" t="s">
        <v>72</v>
      </c>
      <c r="F55" s="57" t="s">
        <v>73</v>
      </c>
      <c r="G55" s="64" t="s">
        <v>81</v>
      </c>
    </row>
    <row r="56" spans="2:7" ht="30" x14ac:dyDescent="0.25">
      <c r="B56" s="69" t="s">
        <v>29</v>
      </c>
      <c r="C56" s="58" t="s">
        <v>20</v>
      </c>
      <c r="D56" s="89"/>
      <c r="E56" s="57" t="s">
        <v>72</v>
      </c>
      <c r="F56" s="57" t="s">
        <v>73</v>
      </c>
      <c r="G56" s="64" t="s">
        <v>81</v>
      </c>
    </row>
    <row r="57" spans="2:7" x14ac:dyDescent="0.25">
      <c r="B57" s="70" t="s">
        <v>0</v>
      </c>
      <c r="C57" s="58" t="s">
        <v>20</v>
      </c>
      <c r="D57" s="89">
        <v>5</v>
      </c>
      <c r="E57" s="57" t="s">
        <v>72</v>
      </c>
      <c r="F57" s="57" t="s">
        <v>73</v>
      </c>
      <c r="G57" s="64" t="s">
        <v>81</v>
      </c>
    </row>
    <row r="58" spans="2:7" x14ac:dyDescent="0.25">
      <c r="B58" s="70" t="s">
        <v>10</v>
      </c>
      <c r="C58" s="58" t="s">
        <v>20</v>
      </c>
      <c r="D58" s="89"/>
      <c r="E58" s="57" t="s">
        <v>72</v>
      </c>
      <c r="F58" s="57" t="s">
        <v>73</v>
      </c>
      <c r="G58" s="64" t="s">
        <v>81</v>
      </c>
    </row>
    <row r="59" spans="2:7" x14ac:dyDescent="0.25">
      <c r="B59" s="71" t="s">
        <v>15</v>
      </c>
      <c r="C59" s="58" t="s">
        <v>20</v>
      </c>
      <c r="D59" s="89"/>
      <c r="E59" s="57" t="s">
        <v>72</v>
      </c>
      <c r="F59" s="57" t="s">
        <v>73</v>
      </c>
      <c r="G59" s="64" t="s">
        <v>81</v>
      </c>
    </row>
    <row r="60" spans="2:7" ht="30" x14ac:dyDescent="0.25">
      <c r="B60" s="71" t="s">
        <v>16</v>
      </c>
      <c r="C60" s="58" t="s">
        <v>20</v>
      </c>
      <c r="D60" s="89">
        <v>2</v>
      </c>
      <c r="E60" s="57" t="s">
        <v>72</v>
      </c>
      <c r="F60" s="57" t="s">
        <v>73</v>
      </c>
      <c r="G60" s="64" t="s">
        <v>81</v>
      </c>
    </row>
    <row r="61" spans="2:7" ht="30" x14ac:dyDescent="0.25">
      <c r="B61" s="71" t="s">
        <v>18</v>
      </c>
      <c r="C61" s="58" t="s">
        <v>20</v>
      </c>
      <c r="D61" s="89"/>
      <c r="E61" s="57" t="s">
        <v>72</v>
      </c>
      <c r="F61" s="57" t="s">
        <v>73</v>
      </c>
      <c r="G61" s="64" t="s">
        <v>81</v>
      </c>
    </row>
    <row r="62" spans="2:7" x14ac:dyDescent="0.25">
      <c r="B62" s="70" t="s">
        <v>11</v>
      </c>
      <c r="C62" s="58" t="s">
        <v>20</v>
      </c>
      <c r="D62" s="89"/>
      <c r="E62" s="57" t="s">
        <v>72</v>
      </c>
      <c r="F62" s="57" t="s">
        <v>73</v>
      </c>
      <c r="G62" s="64" t="s">
        <v>81</v>
      </c>
    </row>
    <row r="63" spans="2:7" ht="29.25" x14ac:dyDescent="0.25">
      <c r="B63" s="78" t="s">
        <v>80</v>
      </c>
      <c r="C63" s="79"/>
      <c r="D63" s="88">
        <v>74237.22406628773</v>
      </c>
      <c r="E63" s="57" t="s">
        <v>72</v>
      </c>
      <c r="F63" s="57" t="s">
        <v>73</v>
      </c>
      <c r="G63" s="64" t="s">
        <v>81</v>
      </c>
    </row>
    <row r="64" spans="2:7" ht="60" x14ac:dyDescent="0.25">
      <c r="B64" s="80" t="s">
        <v>82</v>
      </c>
      <c r="C64" s="38" t="s">
        <v>24</v>
      </c>
      <c r="D64" s="89">
        <v>88981</v>
      </c>
      <c r="E64" s="57" t="s">
        <v>72</v>
      </c>
      <c r="F64" s="57" t="s">
        <v>73</v>
      </c>
      <c r="G64" s="64" t="s">
        <v>81</v>
      </c>
    </row>
    <row r="65" spans="2:7" x14ac:dyDescent="0.25">
      <c r="B65" s="80" t="s">
        <v>83</v>
      </c>
      <c r="C65" s="38" t="s">
        <v>6</v>
      </c>
      <c r="D65" s="89">
        <v>160105</v>
      </c>
      <c r="E65" s="57" t="s">
        <v>72</v>
      </c>
      <c r="F65" s="57" t="s">
        <v>73</v>
      </c>
      <c r="G65" s="64" t="s">
        <v>81</v>
      </c>
    </row>
    <row r="66" spans="2:7" ht="60" x14ac:dyDescent="0.25">
      <c r="B66" s="80" t="s">
        <v>84</v>
      </c>
      <c r="C66" s="38" t="s">
        <v>24</v>
      </c>
      <c r="D66" s="89">
        <v>165356</v>
      </c>
      <c r="E66" s="57" t="s">
        <v>72</v>
      </c>
      <c r="F66" s="57" t="s">
        <v>73</v>
      </c>
      <c r="G66" s="64" t="s">
        <v>81</v>
      </c>
    </row>
    <row r="67" spans="2:7" x14ac:dyDescent="0.25">
      <c r="B67" s="80" t="s">
        <v>85</v>
      </c>
      <c r="C67" s="38" t="s">
        <v>6</v>
      </c>
      <c r="D67" s="89">
        <v>162202</v>
      </c>
      <c r="E67" s="57" t="s">
        <v>72</v>
      </c>
      <c r="F67" s="57" t="s">
        <v>73</v>
      </c>
      <c r="G67" s="64" t="s">
        <v>81</v>
      </c>
    </row>
    <row r="68" spans="2:7" ht="42.75" x14ac:dyDescent="0.25">
      <c r="B68" s="62" t="s">
        <v>78</v>
      </c>
      <c r="C68" s="63"/>
      <c r="D68" s="88">
        <v>0</v>
      </c>
      <c r="E68" s="57" t="s">
        <v>72</v>
      </c>
      <c r="F68" s="57" t="s">
        <v>73</v>
      </c>
      <c r="G68" s="64" t="s">
        <v>86</v>
      </c>
    </row>
    <row r="69" spans="2:7" x14ac:dyDescent="0.25">
      <c r="B69" s="65" t="s">
        <v>9</v>
      </c>
      <c r="C69" s="56" t="s">
        <v>4</v>
      </c>
      <c r="D69" s="89">
        <v>35</v>
      </c>
      <c r="E69" s="57" t="s">
        <v>72</v>
      </c>
      <c r="F69" s="57" t="s">
        <v>73</v>
      </c>
      <c r="G69" s="64" t="s">
        <v>86</v>
      </c>
    </row>
    <row r="70" spans="2:7" x14ac:dyDescent="0.25">
      <c r="B70" s="66" t="s">
        <v>37</v>
      </c>
      <c r="C70" s="56" t="s">
        <v>4</v>
      </c>
      <c r="D70" s="89">
        <v>16353</v>
      </c>
      <c r="E70" s="57" t="s">
        <v>72</v>
      </c>
      <c r="F70" s="57" t="s">
        <v>73</v>
      </c>
      <c r="G70" s="64" t="s">
        <v>86</v>
      </c>
    </row>
    <row r="71" spans="2:7" x14ac:dyDescent="0.25">
      <c r="B71" s="66" t="s">
        <v>38</v>
      </c>
      <c r="C71" s="56" t="s">
        <v>4</v>
      </c>
      <c r="D71" s="89">
        <v>16353</v>
      </c>
      <c r="E71" s="57" t="s">
        <v>72</v>
      </c>
      <c r="F71" s="57" t="s">
        <v>73</v>
      </c>
      <c r="G71" s="64" t="s">
        <v>86</v>
      </c>
    </row>
    <row r="72" spans="2:7" x14ac:dyDescent="0.25">
      <c r="B72" s="67" t="s">
        <v>33</v>
      </c>
      <c r="C72" s="56" t="s">
        <v>4</v>
      </c>
      <c r="D72" s="89"/>
      <c r="E72" s="57" t="s">
        <v>72</v>
      </c>
      <c r="F72" s="57" t="s">
        <v>73</v>
      </c>
      <c r="G72" s="64" t="s">
        <v>86</v>
      </c>
    </row>
    <row r="73" spans="2:7" x14ac:dyDescent="0.25">
      <c r="B73" s="67" t="s">
        <v>34</v>
      </c>
      <c r="C73" s="56" t="s">
        <v>4</v>
      </c>
      <c r="D73" s="89"/>
      <c r="E73" s="57" t="s">
        <v>72</v>
      </c>
      <c r="F73" s="57" t="s">
        <v>73</v>
      </c>
      <c r="G73" s="64" t="s">
        <v>86</v>
      </c>
    </row>
    <row r="74" spans="2:7" x14ac:dyDescent="0.25">
      <c r="B74" s="66" t="s">
        <v>31</v>
      </c>
      <c r="C74" s="55" t="s">
        <v>6</v>
      </c>
      <c r="D74" s="89">
        <v>168637.2</v>
      </c>
      <c r="E74" s="57" t="s">
        <v>72</v>
      </c>
      <c r="F74" s="57" t="s">
        <v>73</v>
      </c>
      <c r="G74" s="64" t="s">
        <v>86</v>
      </c>
    </row>
    <row r="75" spans="2:7" x14ac:dyDescent="0.25">
      <c r="B75" s="66" t="s">
        <v>39</v>
      </c>
      <c r="C75" s="55" t="s">
        <v>6</v>
      </c>
      <c r="D75" s="89">
        <v>168637.2</v>
      </c>
      <c r="E75" s="57" t="s">
        <v>72</v>
      </c>
      <c r="F75" s="57" t="s">
        <v>73</v>
      </c>
      <c r="G75" s="64" t="s">
        <v>86</v>
      </c>
    </row>
    <row r="76" spans="2:7" x14ac:dyDescent="0.25">
      <c r="B76" s="68" t="s">
        <v>35</v>
      </c>
      <c r="C76" s="55" t="s">
        <v>6</v>
      </c>
      <c r="D76" s="89"/>
      <c r="E76" s="57" t="s">
        <v>72</v>
      </c>
      <c r="F76" s="57" t="s">
        <v>73</v>
      </c>
      <c r="G76" s="64" t="s">
        <v>86</v>
      </c>
    </row>
    <row r="77" spans="2:7" x14ac:dyDescent="0.25">
      <c r="B77" s="68" t="s">
        <v>36</v>
      </c>
      <c r="C77" s="55" t="s">
        <v>6</v>
      </c>
      <c r="D77" s="89"/>
      <c r="E77" s="57" t="s">
        <v>72</v>
      </c>
      <c r="F77" s="57" t="s">
        <v>73</v>
      </c>
      <c r="G77" s="64" t="s">
        <v>86</v>
      </c>
    </row>
    <row r="78" spans="2:7" x14ac:dyDescent="0.25">
      <c r="B78" s="66" t="s">
        <v>32</v>
      </c>
      <c r="C78" s="75" t="s">
        <v>7</v>
      </c>
      <c r="D78" s="89">
        <v>2.4417</v>
      </c>
      <c r="E78" s="57" t="s">
        <v>72</v>
      </c>
      <c r="F78" s="57" t="s">
        <v>73</v>
      </c>
      <c r="G78" s="64" t="s">
        <v>86</v>
      </c>
    </row>
    <row r="79" spans="2:7" ht="57.75" x14ac:dyDescent="0.25">
      <c r="B79" s="76" t="s">
        <v>79</v>
      </c>
      <c r="C79" s="77"/>
      <c r="D79" s="88">
        <v>2730.75</v>
      </c>
      <c r="E79" s="57" t="s">
        <v>72</v>
      </c>
      <c r="F79" s="57" t="s">
        <v>73</v>
      </c>
      <c r="G79" s="64" t="s">
        <v>86</v>
      </c>
    </row>
    <row r="80" spans="2:7" ht="30" x14ac:dyDescent="0.25">
      <c r="B80" s="69" t="s">
        <v>28</v>
      </c>
      <c r="C80" s="58" t="s">
        <v>19</v>
      </c>
      <c r="D80" s="89"/>
      <c r="E80" s="57" t="s">
        <v>72</v>
      </c>
      <c r="F80" s="57" t="s">
        <v>73</v>
      </c>
      <c r="G80" s="64" t="s">
        <v>86</v>
      </c>
    </row>
    <row r="81" spans="2:7" ht="30" x14ac:dyDescent="0.25">
      <c r="B81" s="70" t="s">
        <v>0</v>
      </c>
      <c r="C81" s="58" t="s">
        <v>19</v>
      </c>
      <c r="D81" s="89">
        <v>148.94999999999999</v>
      </c>
      <c r="E81" s="57" t="s">
        <v>72</v>
      </c>
      <c r="F81" s="57" t="s">
        <v>73</v>
      </c>
      <c r="G81" s="64" t="s">
        <v>86</v>
      </c>
    </row>
    <row r="82" spans="2:7" ht="30" x14ac:dyDescent="0.25">
      <c r="B82" s="70" t="s">
        <v>10</v>
      </c>
      <c r="C82" s="58" t="s">
        <v>19</v>
      </c>
      <c r="D82" s="89"/>
      <c r="E82" s="57" t="s">
        <v>72</v>
      </c>
      <c r="F82" s="57" t="s">
        <v>73</v>
      </c>
      <c r="G82" s="64" t="s">
        <v>86</v>
      </c>
    </row>
    <row r="83" spans="2:7" ht="30" x14ac:dyDescent="0.25">
      <c r="B83" s="71" t="s">
        <v>15</v>
      </c>
      <c r="C83" s="58" t="s">
        <v>19</v>
      </c>
      <c r="D83" s="89"/>
      <c r="E83" s="57" t="s">
        <v>72</v>
      </c>
      <c r="F83" s="57" t="s">
        <v>73</v>
      </c>
      <c r="G83" s="64" t="s">
        <v>86</v>
      </c>
    </row>
    <row r="84" spans="2:7" ht="30" x14ac:dyDescent="0.25">
      <c r="B84" s="70" t="s">
        <v>8</v>
      </c>
      <c r="C84" s="58" t="s">
        <v>19</v>
      </c>
      <c r="D84" s="89">
        <v>993</v>
      </c>
      <c r="E84" s="57" t="s">
        <v>72</v>
      </c>
      <c r="F84" s="57" t="s">
        <v>73</v>
      </c>
      <c r="G84" s="64" t="s">
        <v>86</v>
      </c>
    </row>
    <row r="85" spans="2:7" ht="30" x14ac:dyDescent="0.25">
      <c r="B85" s="71" t="s">
        <v>17</v>
      </c>
      <c r="C85" s="58" t="s">
        <v>19</v>
      </c>
      <c r="D85" s="89"/>
      <c r="E85" s="57" t="s">
        <v>72</v>
      </c>
      <c r="F85" s="57" t="s">
        <v>73</v>
      </c>
      <c r="G85" s="64" t="s">
        <v>86</v>
      </c>
    </row>
    <row r="86" spans="2:7" ht="30" x14ac:dyDescent="0.25">
      <c r="B86" s="70" t="s">
        <v>11</v>
      </c>
      <c r="C86" s="58" t="s">
        <v>19</v>
      </c>
      <c r="D86" s="89"/>
      <c r="E86" s="57" t="s">
        <v>72</v>
      </c>
      <c r="F86" s="57" t="s">
        <v>73</v>
      </c>
      <c r="G86" s="64" t="s">
        <v>86</v>
      </c>
    </row>
    <row r="87" spans="2:7" ht="30" x14ac:dyDescent="0.25">
      <c r="B87" s="69" t="s">
        <v>29</v>
      </c>
      <c r="C87" s="58" t="s">
        <v>20</v>
      </c>
      <c r="D87" s="89"/>
      <c r="E87" s="57" t="s">
        <v>72</v>
      </c>
      <c r="F87" s="57" t="s">
        <v>73</v>
      </c>
      <c r="G87" s="64" t="s">
        <v>86</v>
      </c>
    </row>
    <row r="88" spans="2:7" x14ac:dyDescent="0.25">
      <c r="B88" s="70" t="s">
        <v>0</v>
      </c>
      <c r="C88" s="58" t="s">
        <v>20</v>
      </c>
      <c r="D88" s="89">
        <v>5</v>
      </c>
      <c r="E88" s="57" t="s">
        <v>72</v>
      </c>
      <c r="F88" s="57" t="s">
        <v>73</v>
      </c>
      <c r="G88" s="64" t="s">
        <v>86</v>
      </c>
    </row>
    <row r="89" spans="2:7" x14ac:dyDescent="0.25">
      <c r="B89" s="70" t="s">
        <v>10</v>
      </c>
      <c r="C89" s="58" t="s">
        <v>20</v>
      </c>
      <c r="D89" s="89"/>
      <c r="E89" s="57" t="s">
        <v>72</v>
      </c>
      <c r="F89" s="57" t="s">
        <v>73</v>
      </c>
      <c r="G89" s="64" t="s">
        <v>86</v>
      </c>
    </row>
    <row r="90" spans="2:7" x14ac:dyDescent="0.25">
      <c r="B90" s="71" t="s">
        <v>15</v>
      </c>
      <c r="C90" s="58" t="s">
        <v>20</v>
      </c>
      <c r="D90" s="89"/>
      <c r="E90" s="57" t="s">
        <v>72</v>
      </c>
      <c r="F90" s="57" t="s">
        <v>73</v>
      </c>
      <c r="G90" s="64" t="s">
        <v>86</v>
      </c>
    </row>
    <row r="91" spans="2:7" ht="30" x14ac:dyDescent="0.25">
      <c r="B91" s="71" t="s">
        <v>16</v>
      </c>
      <c r="C91" s="58" t="s">
        <v>20</v>
      </c>
      <c r="D91" s="89">
        <v>2</v>
      </c>
      <c r="E91" s="57" t="s">
        <v>72</v>
      </c>
      <c r="F91" s="57" t="s">
        <v>73</v>
      </c>
      <c r="G91" s="64" t="s">
        <v>86</v>
      </c>
    </row>
    <row r="92" spans="2:7" ht="30" x14ac:dyDescent="0.25">
      <c r="B92" s="71" t="s">
        <v>18</v>
      </c>
      <c r="C92" s="58" t="s">
        <v>20</v>
      </c>
      <c r="D92" s="89"/>
      <c r="E92" s="57" t="s">
        <v>72</v>
      </c>
      <c r="F92" s="57" t="s">
        <v>73</v>
      </c>
      <c r="G92" s="64" t="s">
        <v>86</v>
      </c>
    </row>
    <row r="93" spans="2:7" x14ac:dyDescent="0.25">
      <c r="B93" s="70" t="s">
        <v>11</v>
      </c>
      <c r="C93" s="58" t="s">
        <v>20</v>
      </c>
      <c r="D93" s="89"/>
      <c r="E93" s="57" t="s">
        <v>72</v>
      </c>
      <c r="F93" s="57" t="s">
        <v>73</v>
      </c>
      <c r="G93" s="64" t="s">
        <v>86</v>
      </c>
    </row>
    <row r="94" spans="2:7" ht="29.25" x14ac:dyDescent="0.25">
      <c r="B94" s="78" t="s">
        <v>80</v>
      </c>
      <c r="C94" s="79"/>
      <c r="D94" s="88">
        <v>61569.411661339014</v>
      </c>
      <c r="E94" s="57" t="s">
        <v>72</v>
      </c>
      <c r="F94" s="57" t="s">
        <v>73</v>
      </c>
      <c r="G94" s="64" t="s">
        <v>86</v>
      </c>
    </row>
    <row r="95" spans="2:7" ht="60" x14ac:dyDescent="0.25">
      <c r="B95" s="80" t="s">
        <v>88</v>
      </c>
      <c r="C95" s="38" t="s">
        <v>24</v>
      </c>
      <c r="D95" s="89">
        <v>99294</v>
      </c>
      <c r="E95" s="57" t="s">
        <v>72</v>
      </c>
      <c r="F95" s="57" t="s">
        <v>73</v>
      </c>
      <c r="G95" s="64" t="s">
        <v>86</v>
      </c>
    </row>
    <row r="96" spans="2:7" x14ac:dyDescent="0.25">
      <c r="B96" s="80" t="s">
        <v>89</v>
      </c>
      <c r="C96" s="38" t="s">
        <v>6</v>
      </c>
      <c r="D96" s="89">
        <v>168637.2</v>
      </c>
      <c r="E96" s="57" t="s">
        <v>72</v>
      </c>
      <c r="F96" s="57" t="s">
        <v>73</v>
      </c>
      <c r="G96" s="64" t="s">
        <v>86</v>
      </c>
    </row>
    <row r="97" spans="2:7" ht="60" x14ac:dyDescent="0.25">
      <c r="B97" s="80" t="s">
        <v>90</v>
      </c>
      <c r="C97" s="38" t="s">
        <v>24</v>
      </c>
      <c r="D97" s="89">
        <v>160247</v>
      </c>
      <c r="E97" s="57" t="s">
        <v>72</v>
      </c>
      <c r="F97" s="57" t="s">
        <v>73</v>
      </c>
      <c r="G97" s="64" t="s">
        <v>86</v>
      </c>
    </row>
    <row r="98" spans="2:7" x14ac:dyDescent="0.25">
      <c r="B98" s="80" t="s">
        <v>91</v>
      </c>
      <c r="C98" s="38" t="s">
        <v>6</v>
      </c>
      <c r="D98" s="89">
        <v>167991</v>
      </c>
      <c r="E98" s="57" t="s">
        <v>72</v>
      </c>
      <c r="F98" s="57" t="s">
        <v>73</v>
      </c>
      <c r="G98" s="64" t="s">
        <v>86</v>
      </c>
    </row>
    <row r="99" spans="2:7" ht="42.75" x14ac:dyDescent="0.25">
      <c r="B99" s="62" t="s">
        <v>78</v>
      </c>
      <c r="C99" s="63"/>
      <c r="D99" s="89">
        <v>0</v>
      </c>
      <c r="E99" s="57" t="s">
        <v>72</v>
      </c>
      <c r="F99" s="57" t="s">
        <v>73</v>
      </c>
      <c r="G99" s="64" t="s">
        <v>87</v>
      </c>
    </row>
    <row r="100" spans="2:7" x14ac:dyDescent="0.25">
      <c r="B100" s="65" t="s">
        <v>9</v>
      </c>
      <c r="C100" s="56" t="s">
        <v>4</v>
      </c>
      <c r="D100" s="89">
        <v>35</v>
      </c>
      <c r="E100" s="57" t="s">
        <v>72</v>
      </c>
      <c r="F100" s="57" t="s">
        <v>73</v>
      </c>
      <c r="G100" s="64" t="s">
        <v>87</v>
      </c>
    </row>
    <row r="101" spans="2:7" x14ac:dyDescent="0.25">
      <c r="B101" s="66" t="s">
        <v>37</v>
      </c>
      <c r="C101" s="56" t="s">
        <v>4</v>
      </c>
      <c r="D101" s="89">
        <v>15853</v>
      </c>
      <c r="E101" s="57" t="s">
        <v>72</v>
      </c>
      <c r="F101" s="57" t="s">
        <v>73</v>
      </c>
      <c r="G101" s="64" t="s">
        <v>87</v>
      </c>
    </row>
    <row r="102" spans="2:7" x14ac:dyDescent="0.25">
      <c r="B102" s="66" t="s">
        <v>38</v>
      </c>
      <c r="C102" s="56" t="s">
        <v>4</v>
      </c>
      <c r="D102" s="89">
        <v>15853</v>
      </c>
      <c r="E102" s="57" t="s">
        <v>72</v>
      </c>
      <c r="F102" s="57" t="s">
        <v>73</v>
      </c>
      <c r="G102" s="64" t="s">
        <v>87</v>
      </c>
    </row>
    <row r="103" spans="2:7" x14ac:dyDescent="0.25">
      <c r="B103" s="67" t="s">
        <v>33</v>
      </c>
      <c r="C103" s="56" t="s">
        <v>4</v>
      </c>
      <c r="D103" s="89"/>
      <c r="E103" s="57" t="s">
        <v>72</v>
      </c>
      <c r="F103" s="57" t="s">
        <v>73</v>
      </c>
      <c r="G103" s="64" t="s">
        <v>87</v>
      </c>
    </row>
    <row r="104" spans="2:7" x14ac:dyDescent="0.25">
      <c r="B104" s="67" t="s">
        <v>34</v>
      </c>
      <c r="C104" s="56" t="s">
        <v>4</v>
      </c>
      <c r="D104" s="89"/>
      <c r="E104" s="57" t="s">
        <v>72</v>
      </c>
      <c r="F104" s="57" t="s">
        <v>73</v>
      </c>
      <c r="G104" s="64" t="s">
        <v>87</v>
      </c>
    </row>
    <row r="105" spans="2:7" x14ac:dyDescent="0.25">
      <c r="B105" s="66" t="s">
        <v>31</v>
      </c>
      <c r="C105" s="55" t="s">
        <v>6</v>
      </c>
      <c r="D105" s="89">
        <v>163503.35999999999</v>
      </c>
      <c r="E105" s="57" t="s">
        <v>72</v>
      </c>
      <c r="F105" s="57" t="s">
        <v>73</v>
      </c>
      <c r="G105" s="64" t="s">
        <v>87</v>
      </c>
    </row>
    <row r="106" spans="2:7" x14ac:dyDescent="0.25">
      <c r="B106" s="66" t="s">
        <v>39</v>
      </c>
      <c r="C106" s="55" t="s">
        <v>6</v>
      </c>
      <c r="D106" s="89">
        <v>163503.35999999999</v>
      </c>
      <c r="E106" s="57" t="s">
        <v>72</v>
      </c>
      <c r="F106" s="57" t="s">
        <v>73</v>
      </c>
      <c r="G106" s="64" t="s">
        <v>87</v>
      </c>
    </row>
    <row r="107" spans="2:7" x14ac:dyDescent="0.25">
      <c r="B107" s="68" t="s">
        <v>35</v>
      </c>
      <c r="C107" s="55" t="s">
        <v>6</v>
      </c>
      <c r="D107" s="89"/>
      <c r="E107" s="57" t="s">
        <v>72</v>
      </c>
      <c r="F107" s="57" t="s">
        <v>73</v>
      </c>
      <c r="G107" s="64" t="s">
        <v>87</v>
      </c>
    </row>
    <row r="108" spans="2:7" x14ac:dyDescent="0.25">
      <c r="B108" s="68" t="s">
        <v>36</v>
      </c>
      <c r="C108" s="55" t="s">
        <v>6</v>
      </c>
      <c r="D108" s="89"/>
      <c r="E108" s="57" t="s">
        <v>72</v>
      </c>
      <c r="F108" s="57" t="s">
        <v>73</v>
      </c>
      <c r="G108" s="64" t="s">
        <v>87</v>
      </c>
    </row>
    <row r="109" spans="2:7" x14ac:dyDescent="0.25">
      <c r="B109" s="66" t="s">
        <v>32</v>
      </c>
      <c r="C109" s="75" t="s">
        <v>7</v>
      </c>
      <c r="D109" s="89">
        <v>2.2263999999999999</v>
      </c>
      <c r="E109" s="57" t="s">
        <v>72</v>
      </c>
      <c r="F109" s="57" t="s">
        <v>73</v>
      </c>
      <c r="G109" s="64" t="s">
        <v>87</v>
      </c>
    </row>
    <row r="110" spans="2:7" ht="57.75" x14ac:dyDescent="0.25">
      <c r="B110" s="76" t="s">
        <v>79</v>
      </c>
      <c r="C110" s="77"/>
      <c r="D110" s="88">
        <v>2623.5</v>
      </c>
      <c r="E110" s="57" t="s">
        <v>72</v>
      </c>
      <c r="F110" s="57" t="s">
        <v>73</v>
      </c>
      <c r="G110" s="64" t="s">
        <v>87</v>
      </c>
    </row>
    <row r="111" spans="2:7" ht="30" x14ac:dyDescent="0.25">
      <c r="B111" s="69" t="s">
        <v>28</v>
      </c>
      <c r="C111" s="58" t="s">
        <v>19</v>
      </c>
      <c r="D111" s="89"/>
      <c r="E111" s="57" t="s">
        <v>72</v>
      </c>
      <c r="F111" s="57" t="s">
        <v>73</v>
      </c>
      <c r="G111" s="64" t="s">
        <v>87</v>
      </c>
    </row>
    <row r="112" spans="2:7" ht="30" x14ac:dyDescent="0.25">
      <c r="B112" s="70" t="s">
        <v>0</v>
      </c>
      <c r="C112" s="58" t="s">
        <v>19</v>
      </c>
      <c r="D112" s="89">
        <v>143.1</v>
      </c>
      <c r="E112" s="57" t="s">
        <v>72</v>
      </c>
      <c r="F112" s="57" t="s">
        <v>73</v>
      </c>
      <c r="G112" s="64" t="s">
        <v>87</v>
      </c>
    </row>
    <row r="113" spans="2:7" ht="30" x14ac:dyDescent="0.25">
      <c r="B113" s="70" t="s">
        <v>10</v>
      </c>
      <c r="C113" s="58" t="s">
        <v>19</v>
      </c>
      <c r="D113" s="89"/>
      <c r="E113" s="57" t="s">
        <v>72</v>
      </c>
      <c r="F113" s="57" t="s">
        <v>73</v>
      </c>
      <c r="G113" s="64" t="s">
        <v>87</v>
      </c>
    </row>
    <row r="114" spans="2:7" ht="30" x14ac:dyDescent="0.25">
      <c r="B114" s="71" t="s">
        <v>15</v>
      </c>
      <c r="C114" s="58" t="s">
        <v>19</v>
      </c>
      <c r="D114" s="89"/>
      <c r="E114" s="57" t="s">
        <v>72</v>
      </c>
      <c r="F114" s="57" t="s">
        <v>73</v>
      </c>
      <c r="G114" s="64" t="s">
        <v>87</v>
      </c>
    </row>
    <row r="115" spans="2:7" ht="30" x14ac:dyDescent="0.25">
      <c r="B115" s="70" t="s">
        <v>8</v>
      </c>
      <c r="C115" s="58" t="s">
        <v>19</v>
      </c>
      <c r="D115" s="89">
        <v>954</v>
      </c>
      <c r="E115" s="57" t="s">
        <v>72</v>
      </c>
      <c r="F115" s="57" t="s">
        <v>73</v>
      </c>
      <c r="G115" s="64" t="s">
        <v>87</v>
      </c>
    </row>
    <row r="116" spans="2:7" ht="30" x14ac:dyDescent="0.25">
      <c r="B116" s="71" t="s">
        <v>17</v>
      </c>
      <c r="C116" s="58" t="s">
        <v>19</v>
      </c>
      <c r="D116" s="89"/>
      <c r="E116" s="57" t="s">
        <v>72</v>
      </c>
      <c r="F116" s="57" t="s">
        <v>73</v>
      </c>
      <c r="G116" s="64" t="s">
        <v>87</v>
      </c>
    </row>
    <row r="117" spans="2:7" ht="30" x14ac:dyDescent="0.25">
      <c r="B117" s="70" t="s">
        <v>11</v>
      </c>
      <c r="C117" s="58" t="s">
        <v>19</v>
      </c>
      <c r="D117" s="89"/>
      <c r="E117" s="57" t="s">
        <v>72</v>
      </c>
      <c r="F117" s="57" t="s">
        <v>73</v>
      </c>
      <c r="G117" s="64" t="s">
        <v>87</v>
      </c>
    </row>
    <row r="118" spans="2:7" ht="30" x14ac:dyDescent="0.25">
      <c r="B118" s="69" t="s">
        <v>29</v>
      </c>
      <c r="C118" s="58" t="s">
        <v>20</v>
      </c>
      <c r="D118" s="89"/>
      <c r="E118" s="57" t="s">
        <v>72</v>
      </c>
      <c r="F118" s="57" t="s">
        <v>73</v>
      </c>
      <c r="G118" s="64" t="s">
        <v>87</v>
      </c>
    </row>
    <row r="119" spans="2:7" x14ac:dyDescent="0.25">
      <c r="B119" s="70" t="s">
        <v>0</v>
      </c>
      <c r="C119" s="58" t="s">
        <v>20</v>
      </c>
      <c r="D119" s="89">
        <v>5</v>
      </c>
      <c r="E119" s="57" t="s">
        <v>72</v>
      </c>
      <c r="F119" s="57" t="s">
        <v>73</v>
      </c>
      <c r="G119" s="64" t="s">
        <v>87</v>
      </c>
    </row>
    <row r="120" spans="2:7" x14ac:dyDescent="0.25">
      <c r="B120" s="70" t="s">
        <v>10</v>
      </c>
      <c r="C120" s="58" t="s">
        <v>20</v>
      </c>
      <c r="D120" s="89"/>
      <c r="E120" s="57" t="s">
        <v>72</v>
      </c>
      <c r="F120" s="57" t="s">
        <v>73</v>
      </c>
      <c r="G120" s="64" t="s">
        <v>87</v>
      </c>
    </row>
    <row r="121" spans="2:7" x14ac:dyDescent="0.25">
      <c r="B121" s="71" t="s">
        <v>15</v>
      </c>
      <c r="C121" s="58" t="s">
        <v>20</v>
      </c>
      <c r="D121" s="89"/>
      <c r="E121" s="57" t="s">
        <v>72</v>
      </c>
      <c r="F121" s="57" t="s">
        <v>73</v>
      </c>
      <c r="G121" s="64" t="s">
        <v>87</v>
      </c>
    </row>
    <row r="122" spans="2:7" ht="30" x14ac:dyDescent="0.25">
      <c r="B122" s="71" t="s">
        <v>16</v>
      </c>
      <c r="C122" s="58" t="s">
        <v>20</v>
      </c>
      <c r="D122" s="89">
        <v>2</v>
      </c>
      <c r="E122" s="57" t="s">
        <v>72</v>
      </c>
      <c r="F122" s="57" t="s">
        <v>73</v>
      </c>
      <c r="G122" s="64" t="s">
        <v>87</v>
      </c>
    </row>
    <row r="123" spans="2:7" ht="30" x14ac:dyDescent="0.25">
      <c r="B123" s="71" t="s">
        <v>18</v>
      </c>
      <c r="C123" s="58" t="s">
        <v>20</v>
      </c>
      <c r="D123" s="89"/>
      <c r="E123" s="57" t="s">
        <v>72</v>
      </c>
      <c r="F123" s="57" t="s">
        <v>73</v>
      </c>
      <c r="G123" s="64" t="s">
        <v>87</v>
      </c>
    </row>
    <row r="124" spans="2:7" x14ac:dyDescent="0.25">
      <c r="B124" s="70" t="s">
        <v>11</v>
      </c>
      <c r="C124" s="58" t="s">
        <v>20</v>
      </c>
      <c r="D124" s="89"/>
      <c r="E124" s="57" t="s">
        <v>72</v>
      </c>
      <c r="F124" s="57" t="s">
        <v>73</v>
      </c>
      <c r="G124" s="64" t="s">
        <v>87</v>
      </c>
    </row>
    <row r="125" spans="2:7" ht="29.25" x14ac:dyDescent="0.25">
      <c r="B125" s="78" t="s">
        <v>80</v>
      </c>
      <c r="C125" s="79"/>
      <c r="D125" s="88">
        <v>42779.919840287475</v>
      </c>
      <c r="E125" s="57" t="s">
        <v>72</v>
      </c>
      <c r="F125" s="57" t="s">
        <v>73</v>
      </c>
      <c r="G125" s="64" t="s">
        <v>87</v>
      </c>
    </row>
    <row r="126" spans="2:7" ht="60" x14ac:dyDescent="0.25">
      <c r="B126" s="80" t="s">
        <v>92</v>
      </c>
      <c r="C126" s="38" t="s">
        <v>24</v>
      </c>
      <c r="D126" s="89">
        <v>91767</v>
      </c>
      <c r="E126" s="57" t="s">
        <v>72</v>
      </c>
      <c r="F126" s="57" t="s">
        <v>73</v>
      </c>
      <c r="G126" s="64" t="s">
        <v>87</v>
      </c>
    </row>
    <row r="127" spans="2:7" x14ac:dyDescent="0.25">
      <c r="B127" s="80" t="s">
        <v>93</v>
      </c>
      <c r="C127" s="38" t="s">
        <v>6</v>
      </c>
      <c r="D127" s="89">
        <v>163503.35999999999</v>
      </c>
      <c r="E127" s="57" t="s">
        <v>72</v>
      </c>
      <c r="F127" s="57" t="s">
        <v>73</v>
      </c>
      <c r="G127" s="64" t="s">
        <v>87</v>
      </c>
    </row>
    <row r="128" spans="2:7" ht="60" x14ac:dyDescent="0.25">
      <c r="B128" s="80" t="s">
        <v>94</v>
      </c>
      <c r="C128" s="38" t="s">
        <v>24</v>
      </c>
      <c r="D128" s="89">
        <v>131901</v>
      </c>
      <c r="E128" s="57" t="s">
        <v>72</v>
      </c>
      <c r="F128" s="57" t="s">
        <v>73</v>
      </c>
      <c r="G128" s="64" t="s">
        <v>87</v>
      </c>
    </row>
    <row r="129" spans="2:7" x14ac:dyDescent="0.25">
      <c r="B129" s="80" t="s">
        <v>95</v>
      </c>
      <c r="C129" s="38" t="s">
        <v>6</v>
      </c>
      <c r="D129" s="89">
        <v>160288</v>
      </c>
      <c r="E129" s="57" t="s">
        <v>72</v>
      </c>
      <c r="F129" s="57" t="s">
        <v>73</v>
      </c>
      <c r="G129" s="64" t="s">
        <v>87</v>
      </c>
    </row>
    <row r="130" spans="2:7" ht="42.75" x14ac:dyDescent="0.25">
      <c r="B130" s="62" t="s">
        <v>78</v>
      </c>
      <c r="C130" s="63"/>
      <c r="D130" s="427">
        <v>0</v>
      </c>
      <c r="E130" s="57" t="s">
        <v>72</v>
      </c>
      <c r="F130" s="57" t="s">
        <v>73</v>
      </c>
      <c r="G130" s="57" t="s">
        <v>123</v>
      </c>
    </row>
    <row r="131" spans="2:7" x14ac:dyDescent="0.25">
      <c r="B131" s="65" t="s">
        <v>9</v>
      </c>
      <c r="C131" s="56" t="s">
        <v>4</v>
      </c>
      <c r="D131" s="428">
        <v>35</v>
      </c>
      <c r="E131" s="57" t="s">
        <v>72</v>
      </c>
      <c r="F131" s="57" t="s">
        <v>73</v>
      </c>
      <c r="G131" s="57" t="s">
        <v>123</v>
      </c>
    </row>
    <row r="132" spans="2:7" x14ac:dyDescent="0.25">
      <c r="B132" s="66" t="s">
        <v>37</v>
      </c>
      <c r="C132" s="56" t="s">
        <v>4</v>
      </c>
      <c r="D132" s="428">
        <v>16647</v>
      </c>
      <c r="E132" s="57" t="s">
        <v>72</v>
      </c>
      <c r="F132" s="57" t="s">
        <v>73</v>
      </c>
      <c r="G132" s="57" t="s">
        <v>123</v>
      </c>
    </row>
    <row r="133" spans="2:7" x14ac:dyDescent="0.25">
      <c r="B133" s="66" t="s">
        <v>38</v>
      </c>
      <c r="C133" s="56" t="s">
        <v>4</v>
      </c>
      <c r="D133" s="428">
        <v>16647</v>
      </c>
      <c r="E133" s="57" t="s">
        <v>72</v>
      </c>
      <c r="F133" s="57" t="s">
        <v>73</v>
      </c>
      <c r="G133" s="57" t="s">
        <v>123</v>
      </c>
    </row>
    <row r="134" spans="2:7" x14ac:dyDescent="0.25">
      <c r="B134" s="67" t="s">
        <v>33</v>
      </c>
      <c r="C134" s="56" t="s">
        <v>4</v>
      </c>
      <c r="D134" s="428"/>
      <c r="E134" s="57" t="s">
        <v>72</v>
      </c>
      <c r="F134" s="57" t="s">
        <v>73</v>
      </c>
      <c r="G134" s="57" t="s">
        <v>123</v>
      </c>
    </row>
    <row r="135" spans="2:7" x14ac:dyDescent="0.25">
      <c r="B135" s="67" t="s">
        <v>34</v>
      </c>
      <c r="C135" s="56" t="s">
        <v>4</v>
      </c>
      <c r="D135" s="428"/>
      <c r="E135" s="57" t="s">
        <v>72</v>
      </c>
      <c r="F135" s="57" t="s">
        <v>73</v>
      </c>
      <c r="G135" s="57" t="s">
        <v>123</v>
      </c>
    </row>
    <row r="136" spans="2:7" x14ac:dyDescent="0.25">
      <c r="B136" s="66" t="s">
        <v>31</v>
      </c>
      <c r="C136" s="55" t="s">
        <v>6</v>
      </c>
      <c r="D136" s="428">
        <v>171905</v>
      </c>
      <c r="E136" s="57" t="s">
        <v>72</v>
      </c>
      <c r="F136" s="57" t="s">
        <v>73</v>
      </c>
      <c r="G136" s="57" t="s">
        <v>123</v>
      </c>
    </row>
    <row r="137" spans="2:7" x14ac:dyDescent="0.25">
      <c r="B137" s="66" t="s">
        <v>39</v>
      </c>
      <c r="C137" s="55" t="s">
        <v>6</v>
      </c>
      <c r="D137" s="428">
        <v>171905</v>
      </c>
      <c r="E137" s="57" t="s">
        <v>72</v>
      </c>
      <c r="F137" s="57" t="s">
        <v>73</v>
      </c>
      <c r="G137" s="57" t="s">
        <v>123</v>
      </c>
    </row>
    <row r="138" spans="2:7" x14ac:dyDescent="0.25">
      <c r="B138" s="68" t="s">
        <v>35</v>
      </c>
      <c r="C138" s="55" t="s">
        <v>6</v>
      </c>
      <c r="D138" s="428"/>
      <c r="E138" s="57" t="s">
        <v>72</v>
      </c>
      <c r="F138" s="57" t="s">
        <v>73</v>
      </c>
      <c r="G138" s="57" t="s">
        <v>123</v>
      </c>
    </row>
    <row r="139" spans="2:7" x14ac:dyDescent="0.25">
      <c r="B139" s="68" t="s">
        <v>36</v>
      </c>
      <c r="C139" s="55" t="s">
        <v>6</v>
      </c>
      <c r="D139" s="428"/>
      <c r="E139" s="57" t="s">
        <v>72</v>
      </c>
      <c r="F139" s="57" t="s">
        <v>73</v>
      </c>
      <c r="G139" s="57" t="s">
        <v>123</v>
      </c>
    </row>
    <row r="140" spans="2:7" x14ac:dyDescent="0.25">
      <c r="B140" s="66" t="s">
        <v>32</v>
      </c>
      <c r="C140" s="75" t="s">
        <v>7</v>
      </c>
      <c r="D140" s="428">
        <v>2.1663999999999999</v>
      </c>
      <c r="E140" s="57" t="s">
        <v>72</v>
      </c>
      <c r="F140" s="57" t="s">
        <v>73</v>
      </c>
      <c r="G140" s="57" t="s">
        <v>123</v>
      </c>
    </row>
    <row r="141" spans="2:7" ht="57.75" x14ac:dyDescent="0.25">
      <c r="B141" s="76" t="s">
        <v>79</v>
      </c>
      <c r="C141" s="77"/>
      <c r="D141" s="427">
        <v>2714.25</v>
      </c>
      <c r="E141" s="57" t="s">
        <v>72</v>
      </c>
      <c r="F141" s="57" t="s">
        <v>73</v>
      </c>
      <c r="G141" s="57" t="s">
        <v>123</v>
      </c>
    </row>
    <row r="142" spans="2:7" ht="30" x14ac:dyDescent="0.25">
      <c r="B142" s="429" t="s">
        <v>28</v>
      </c>
      <c r="C142" s="430" t="s">
        <v>19</v>
      </c>
      <c r="D142" s="428"/>
      <c r="E142" s="57" t="s">
        <v>72</v>
      </c>
      <c r="F142" s="57" t="s">
        <v>73</v>
      </c>
      <c r="G142" s="57" t="s">
        <v>123</v>
      </c>
    </row>
    <row r="143" spans="2:7" ht="30" x14ac:dyDescent="0.25">
      <c r="B143" s="431" t="s">
        <v>0</v>
      </c>
      <c r="C143" s="430" t="s">
        <v>19</v>
      </c>
      <c r="D143" s="428">
        <v>148.05000000000001</v>
      </c>
      <c r="E143" s="57" t="s">
        <v>72</v>
      </c>
      <c r="F143" s="57" t="s">
        <v>73</v>
      </c>
      <c r="G143" s="57" t="s">
        <v>123</v>
      </c>
    </row>
    <row r="144" spans="2:7" ht="30" x14ac:dyDescent="0.25">
      <c r="B144" s="431" t="s">
        <v>10</v>
      </c>
      <c r="C144" s="430" t="s">
        <v>19</v>
      </c>
      <c r="D144" s="428"/>
      <c r="E144" s="57" t="s">
        <v>72</v>
      </c>
      <c r="F144" s="57" t="s">
        <v>73</v>
      </c>
      <c r="G144" s="57" t="s">
        <v>123</v>
      </c>
    </row>
    <row r="145" spans="2:7" ht="30" x14ac:dyDescent="0.25">
      <c r="B145" s="432" t="s">
        <v>15</v>
      </c>
      <c r="C145" s="430" t="s">
        <v>19</v>
      </c>
      <c r="D145" s="428"/>
      <c r="E145" s="57" t="s">
        <v>72</v>
      </c>
      <c r="F145" s="57" t="s">
        <v>73</v>
      </c>
      <c r="G145" s="57" t="s">
        <v>123</v>
      </c>
    </row>
    <row r="146" spans="2:7" ht="30" x14ac:dyDescent="0.25">
      <c r="B146" s="431" t="s">
        <v>8</v>
      </c>
      <c r="C146" s="430" t="s">
        <v>19</v>
      </c>
      <c r="D146" s="428">
        <v>987</v>
      </c>
      <c r="E146" s="57" t="s">
        <v>72</v>
      </c>
      <c r="F146" s="57" t="s">
        <v>73</v>
      </c>
      <c r="G146" s="57" t="s">
        <v>123</v>
      </c>
    </row>
    <row r="147" spans="2:7" ht="30" x14ac:dyDescent="0.25">
      <c r="B147" s="432" t="s">
        <v>17</v>
      </c>
      <c r="C147" s="430" t="s">
        <v>19</v>
      </c>
      <c r="D147" s="428"/>
      <c r="E147" s="57" t="s">
        <v>72</v>
      </c>
      <c r="F147" s="57" t="s">
        <v>73</v>
      </c>
      <c r="G147" s="57" t="s">
        <v>123</v>
      </c>
    </row>
    <row r="148" spans="2:7" ht="30" x14ac:dyDescent="0.25">
      <c r="B148" s="431" t="s">
        <v>11</v>
      </c>
      <c r="C148" s="430" t="s">
        <v>19</v>
      </c>
      <c r="D148" s="428"/>
      <c r="E148" s="57" t="s">
        <v>72</v>
      </c>
      <c r="F148" s="57" t="s">
        <v>73</v>
      </c>
      <c r="G148" s="57" t="s">
        <v>123</v>
      </c>
    </row>
    <row r="149" spans="2:7" ht="30" x14ac:dyDescent="0.25">
      <c r="B149" s="429" t="s">
        <v>29</v>
      </c>
      <c r="C149" s="430" t="s">
        <v>20</v>
      </c>
      <c r="D149" s="428"/>
      <c r="E149" s="57" t="s">
        <v>72</v>
      </c>
      <c r="F149" s="57" t="s">
        <v>73</v>
      </c>
      <c r="G149" s="57" t="s">
        <v>123</v>
      </c>
    </row>
    <row r="150" spans="2:7" x14ac:dyDescent="0.25">
      <c r="B150" s="431" t="s">
        <v>0</v>
      </c>
      <c r="C150" s="430" t="s">
        <v>20</v>
      </c>
      <c r="D150" s="428">
        <v>5</v>
      </c>
      <c r="E150" s="57" t="s">
        <v>72</v>
      </c>
      <c r="F150" s="57" t="s">
        <v>73</v>
      </c>
      <c r="G150" s="57" t="s">
        <v>123</v>
      </c>
    </row>
    <row r="151" spans="2:7" x14ac:dyDescent="0.25">
      <c r="B151" s="431" t="s">
        <v>10</v>
      </c>
      <c r="C151" s="430" t="s">
        <v>20</v>
      </c>
      <c r="D151" s="428"/>
      <c r="E151" s="57" t="s">
        <v>72</v>
      </c>
      <c r="F151" s="57" t="s">
        <v>73</v>
      </c>
      <c r="G151" s="57" t="s">
        <v>123</v>
      </c>
    </row>
    <row r="152" spans="2:7" x14ac:dyDescent="0.25">
      <c r="B152" s="432" t="s">
        <v>15</v>
      </c>
      <c r="C152" s="430" t="s">
        <v>20</v>
      </c>
      <c r="D152" s="428"/>
      <c r="E152" s="57" t="s">
        <v>72</v>
      </c>
      <c r="F152" s="57" t="s">
        <v>73</v>
      </c>
      <c r="G152" s="57" t="s">
        <v>123</v>
      </c>
    </row>
    <row r="153" spans="2:7" ht="30" x14ac:dyDescent="0.25">
      <c r="B153" s="432" t="s">
        <v>16</v>
      </c>
      <c r="C153" s="430" t="s">
        <v>20</v>
      </c>
      <c r="D153" s="428">
        <v>2</v>
      </c>
      <c r="E153" s="57" t="s">
        <v>72</v>
      </c>
      <c r="F153" s="57" t="s">
        <v>73</v>
      </c>
      <c r="G153" s="57" t="s">
        <v>123</v>
      </c>
    </row>
    <row r="154" spans="2:7" ht="30" x14ac:dyDescent="0.25">
      <c r="B154" s="432" t="s">
        <v>18</v>
      </c>
      <c r="C154" s="430" t="s">
        <v>20</v>
      </c>
      <c r="D154" s="428"/>
      <c r="E154" s="57" t="s">
        <v>72</v>
      </c>
      <c r="F154" s="57" t="s">
        <v>73</v>
      </c>
      <c r="G154" s="57" t="s">
        <v>123</v>
      </c>
    </row>
    <row r="155" spans="2:7" x14ac:dyDescent="0.25">
      <c r="B155" s="431" t="s">
        <v>11</v>
      </c>
      <c r="C155" s="430" t="s">
        <v>20</v>
      </c>
      <c r="D155" s="428"/>
      <c r="E155" s="57" t="s">
        <v>72</v>
      </c>
      <c r="F155" s="57" t="s">
        <v>73</v>
      </c>
      <c r="G155" s="57" t="s">
        <v>123</v>
      </c>
    </row>
    <row r="156" spans="2:7" ht="29.25" x14ac:dyDescent="0.25">
      <c r="B156" s="78" t="s">
        <v>80</v>
      </c>
      <c r="C156" s="79"/>
      <c r="D156" s="427">
        <v>37132.420644611011</v>
      </c>
      <c r="E156" s="57" t="s">
        <v>72</v>
      </c>
      <c r="F156" s="57" t="s">
        <v>73</v>
      </c>
      <c r="G156" s="57" t="s">
        <v>123</v>
      </c>
    </row>
    <row r="157" spans="2:7" ht="60" x14ac:dyDescent="0.25">
      <c r="B157" s="80" t="s">
        <v>124</v>
      </c>
      <c r="C157" s="38" t="s">
        <v>24</v>
      </c>
      <c r="D157" s="428">
        <v>89077</v>
      </c>
      <c r="E157" s="57" t="s">
        <v>72</v>
      </c>
      <c r="F157" s="57" t="s">
        <v>73</v>
      </c>
      <c r="G157" s="57" t="s">
        <v>123</v>
      </c>
    </row>
    <row r="158" spans="2:7" x14ac:dyDescent="0.25">
      <c r="B158" s="80" t="s">
        <v>125</v>
      </c>
      <c r="C158" s="38" t="s">
        <v>6</v>
      </c>
      <c r="D158" s="428">
        <v>171905</v>
      </c>
      <c r="E158" s="57" t="s">
        <v>72</v>
      </c>
      <c r="F158" s="57" t="s">
        <v>73</v>
      </c>
      <c r="G158" s="57" t="s">
        <v>123</v>
      </c>
    </row>
    <row r="159" spans="2:7" ht="60" x14ac:dyDescent="0.25">
      <c r="B159" s="80" t="s">
        <v>126</v>
      </c>
      <c r="C159" s="38" t="s">
        <v>24</v>
      </c>
      <c r="D159" s="428">
        <v>125672</v>
      </c>
      <c r="E159" s="57" t="s">
        <v>72</v>
      </c>
      <c r="F159" s="57" t="s">
        <v>73</v>
      </c>
      <c r="G159" s="57" t="s">
        <v>123</v>
      </c>
    </row>
    <row r="160" spans="2:7" x14ac:dyDescent="0.25">
      <c r="B160" s="80" t="s">
        <v>127</v>
      </c>
      <c r="C160" s="38" t="s">
        <v>6</v>
      </c>
      <c r="D160" s="428">
        <v>171173</v>
      </c>
      <c r="E160" s="57" t="s">
        <v>72</v>
      </c>
      <c r="F160" s="57" t="s">
        <v>73</v>
      </c>
      <c r="G160" s="57" t="s">
        <v>123</v>
      </c>
    </row>
    <row r="161" spans="2:7" ht="42.75" x14ac:dyDescent="0.25">
      <c r="B161" s="62" t="s">
        <v>78</v>
      </c>
      <c r="C161" s="63"/>
      <c r="D161" s="427">
        <v>0</v>
      </c>
      <c r="E161" s="57" t="s">
        <v>72</v>
      </c>
      <c r="F161" s="57" t="s">
        <v>73</v>
      </c>
      <c r="G161" s="57" t="s">
        <v>128</v>
      </c>
    </row>
    <row r="162" spans="2:7" x14ac:dyDescent="0.25">
      <c r="B162" s="65" t="s">
        <v>9</v>
      </c>
      <c r="C162" s="56" t="s">
        <v>4</v>
      </c>
      <c r="D162" s="428">
        <v>35</v>
      </c>
      <c r="E162" s="57" t="s">
        <v>72</v>
      </c>
      <c r="F162" s="57" t="s">
        <v>73</v>
      </c>
      <c r="G162" s="57" t="s">
        <v>128</v>
      </c>
    </row>
    <row r="163" spans="2:7" x14ac:dyDescent="0.25">
      <c r="B163" s="66" t="s">
        <v>37</v>
      </c>
      <c r="C163" s="56" t="s">
        <v>4</v>
      </c>
      <c r="D163" s="428">
        <v>16635</v>
      </c>
      <c r="E163" s="57" t="s">
        <v>72</v>
      </c>
      <c r="F163" s="57" t="s">
        <v>73</v>
      </c>
      <c r="G163" s="57" t="s">
        <v>128</v>
      </c>
    </row>
    <row r="164" spans="2:7" x14ac:dyDescent="0.25">
      <c r="B164" s="66" t="s">
        <v>38</v>
      </c>
      <c r="C164" s="56" t="s">
        <v>4</v>
      </c>
      <c r="D164" s="428">
        <v>16635</v>
      </c>
      <c r="E164" s="57" t="s">
        <v>72</v>
      </c>
      <c r="F164" s="57" t="s">
        <v>73</v>
      </c>
      <c r="G164" s="57" t="s">
        <v>128</v>
      </c>
    </row>
    <row r="165" spans="2:7" x14ac:dyDescent="0.25">
      <c r="B165" s="67" t="s">
        <v>33</v>
      </c>
      <c r="C165" s="56" t="s">
        <v>4</v>
      </c>
      <c r="D165" s="428"/>
      <c r="E165" s="57" t="s">
        <v>72</v>
      </c>
      <c r="F165" s="57" t="s">
        <v>73</v>
      </c>
      <c r="G165" s="57" t="s">
        <v>128</v>
      </c>
    </row>
    <row r="166" spans="2:7" x14ac:dyDescent="0.25">
      <c r="B166" s="67" t="s">
        <v>34</v>
      </c>
      <c r="C166" s="56" t="s">
        <v>4</v>
      </c>
      <c r="D166" s="428"/>
      <c r="E166" s="57" t="s">
        <v>72</v>
      </c>
      <c r="F166" s="57" t="s">
        <v>73</v>
      </c>
      <c r="G166" s="57" t="s">
        <v>128</v>
      </c>
    </row>
    <row r="167" spans="2:7" x14ac:dyDescent="0.25">
      <c r="B167" s="66" t="s">
        <v>31</v>
      </c>
      <c r="C167" s="55" t="s">
        <v>6</v>
      </c>
      <c r="D167" s="428">
        <v>171826.9</v>
      </c>
      <c r="E167" s="57" t="s">
        <v>72</v>
      </c>
      <c r="F167" s="57" t="s">
        <v>73</v>
      </c>
      <c r="G167" s="57" t="s">
        <v>128</v>
      </c>
    </row>
    <row r="168" spans="2:7" x14ac:dyDescent="0.25">
      <c r="B168" s="66" t="s">
        <v>39</v>
      </c>
      <c r="C168" s="55" t="s">
        <v>6</v>
      </c>
      <c r="D168" s="428">
        <v>171826.9</v>
      </c>
      <c r="E168" s="57" t="s">
        <v>72</v>
      </c>
      <c r="F168" s="57" t="s">
        <v>73</v>
      </c>
      <c r="G168" s="57" t="s">
        <v>128</v>
      </c>
    </row>
    <row r="169" spans="2:7" x14ac:dyDescent="0.25">
      <c r="B169" s="68" t="s">
        <v>35</v>
      </c>
      <c r="C169" s="55" t="s">
        <v>6</v>
      </c>
      <c r="D169" s="428"/>
      <c r="E169" s="57" t="s">
        <v>72</v>
      </c>
      <c r="F169" s="57" t="s">
        <v>73</v>
      </c>
      <c r="G169" s="57" t="s">
        <v>128</v>
      </c>
    </row>
    <row r="170" spans="2:7" x14ac:dyDescent="0.25">
      <c r="B170" s="68" t="s">
        <v>36</v>
      </c>
      <c r="C170" s="55" t="s">
        <v>6</v>
      </c>
      <c r="D170" s="428"/>
      <c r="E170" s="57" t="s">
        <v>72</v>
      </c>
      <c r="F170" s="57" t="s">
        <v>73</v>
      </c>
      <c r="G170" s="57" t="s">
        <v>128</v>
      </c>
    </row>
    <row r="171" spans="2:7" x14ac:dyDescent="0.25">
      <c r="B171" s="66" t="s">
        <v>32</v>
      </c>
      <c r="C171" s="75" t="s">
        <v>7</v>
      </c>
      <c r="D171" s="428">
        <v>1.9914000000000001</v>
      </c>
      <c r="E171" s="57" t="s">
        <v>72</v>
      </c>
      <c r="F171" s="57" t="s">
        <v>73</v>
      </c>
      <c r="G171" s="57" t="s">
        <v>128</v>
      </c>
    </row>
    <row r="172" spans="2:7" ht="57.75" x14ac:dyDescent="0.25">
      <c r="B172" s="76" t="s">
        <v>79</v>
      </c>
      <c r="C172" s="77"/>
      <c r="D172" s="427">
        <v>2703.25</v>
      </c>
      <c r="E172" s="57" t="s">
        <v>72</v>
      </c>
      <c r="F172" s="57" t="s">
        <v>73</v>
      </c>
      <c r="G172" s="57" t="s">
        <v>128</v>
      </c>
    </row>
    <row r="173" spans="2:7" ht="30" x14ac:dyDescent="0.25">
      <c r="B173" s="433" t="s">
        <v>28</v>
      </c>
      <c r="C173" s="434" t="s">
        <v>19</v>
      </c>
      <c r="D173" s="428"/>
      <c r="E173" s="57" t="s">
        <v>72</v>
      </c>
      <c r="F173" s="57" t="s">
        <v>73</v>
      </c>
      <c r="G173" s="57" t="s">
        <v>128</v>
      </c>
    </row>
    <row r="174" spans="2:7" ht="30" x14ac:dyDescent="0.25">
      <c r="B174" s="435" t="s">
        <v>0</v>
      </c>
      <c r="C174" s="434" t="s">
        <v>19</v>
      </c>
      <c r="D174" s="428">
        <v>147.44999999999999</v>
      </c>
      <c r="E174" s="57" t="s">
        <v>72</v>
      </c>
      <c r="F174" s="57" t="s">
        <v>73</v>
      </c>
      <c r="G174" s="57" t="s">
        <v>128</v>
      </c>
    </row>
    <row r="175" spans="2:7" ht="30" x14ac:dyDescent="0.25">
      <c r="B175" s="435" t="s">
        <v>10</v>
      </c>
      <c r="C175" s="434" t="s">
        <v>19</v>
      </c>
      <c r="D175" s="428"/>
      <c r="E175" s="57" t="s">
        <v>72</v>
      </c>
      <c r="F175" s="57" t="s">
        <v>73</v>
      </c>
      <c r="G175" s="57" t="s">
        <v>128</v>
      </c>
    </row>
    <row r="176" spans="2:7" ht="30" x14ac:dyDescent="0.25">
      <c r="B176" s="436" t="s">
        <v>15</v>
      </c>
      <c r="C176" s="434" t="s">
        <v>19</v>
      </c>
      <c r="D176" s="428"/>
      <c r="E176" s="57" t="s">
        <v>72</v>
      </c>
      <c r="F176" s="57" t="s">
        <v>73</v>
      </c>
      <c r="G176" s="57" t="s">
        <v>128</v>
      </c>
    </row>
    <row r="177" spans="2:7" ht="30" x14ac:dyDescent="0.25">
      <c r="B177" s="435" t="s">
        <v>8</v>
      </c>
      <c r="C177" s="434" t="s">
        <v>19</v>
      </c>
      <c r="D177" s="428">
        <v>983</v>
      </c>
      <c r="E177" s="57" t="s">
        <v>72</v>
      </c>
      <c r="F177" s="57" t="s">
        <v>73</v>
      </c>
      <c r="G177" s="57" t="s">
        <v>128</v>
      </c>
    </row>
    <row r="178" spans="2:7" ht="30" x14ac:dyDescent="0.25">
      <c r="B178" s="436" t="s">
        <v>17</v>
      </c>
      <c r="C178" s="434" t="s">
        <v>19</v>
      </c>
      <c r="D178" s="428"/>
      <c r="E178" s="57" t="s">
        <v>72</v>
      </c>
      <c r="F178" s="57" t="s">
        <v>73</v>
      </c>
      <c r="G178" s="57" t="s">
        <v>128</v>
      </c>
    </row>
    <row r="179" spans="2:7" ht="30" x14ac:dyDescent="0.25">
      <c r="B179" s="435" t="s">
        <v>11</v>
      </c>
      <c r="C179" s="434" t="s">
        <v>19</v>
      </c>
      <c r="D179" s="428"/>
      <c r="E179" s="57" t="s">
        <v>72</v>
      </c>
      <c r="F179" s="57" t="s">
        <v>73</v>
      </c>
      <c r="G179" s="57" t="s">
        <v>128</v>
      </c>
    </row>
    <row r="180" spans="2:7" ht="30" x14ac:dyDescent="0.25">
      <c r="B180" s="433" t="s">
        <v>29</v>
      </c>
      <c r="C180" s="434" t="s">
        <v>20</v>
      </c>
      <c r="D180" s="428"/>
      <c r="E180" s="57" t="s">
        <v>72</v>
      </c>
      <c r="F180" s="57" t="s">
        <v>73</v>
      </c>
      <c r="G180" s="57" t="s">
        <v>128</v>
      </c>
    </row>
    <row r="181" spans="2:7" x14ac:dyDescent="0.25">
      <c r="B181" s="435" t="s">
        <v>0</v>
      </c>
      <c r="C181" s="434" t="s">
        <v>20</v>
      </c>
      <c r="D181" s="428">
        <v>5</v>
      </c>
      <c r="E181" s="57" t="s">
        <v>72</v>
      </c>
      <c r="F181" s="57" t="s">
        <v>73</v>
      </c>
      <c r="G181" s="57" t="s">
        <v>128</v>
      </c>
    </row>
    <row r="182" spans="2:7" x14ac:dyDescent="0.25">
      <c r="B182" s="435" t="s">
        <v>10</v>
      </c>
      <c r="C182" s="434" t="s">
        <v>20</v>
      </c>
      <c r="D182" s="428"/>
      <c r="E182" s="57" t="s">
        <v>72</v>
      </c>
      <c r="F182" s="57" t="s">
        <v>73</v>
      </c>
      <c r="G182" s="57" t="s">
        <v>128</v>
      </c>
    </row>
    <row r="183" spans="2:7" x14ac:dyDescent="0.25">
      <c r="B183" s="436" t="s">
        <v>15</v>
      </c>
      <c r="C183" s="434" t="s">
        <v>20</v>
      </c>
      <c r="D183" s="428"/>
      <c r="E183" s="57" t="s">
        <v>72</v>
      </c>
      <c r="F183" s="57" t="s">
        <v>73</v>
      </c>
      <c r="G183" s="57" t="s">
        <v>128</v>
      </c>
    </row>
    <row r="184" spans="2:7" ht="30" x14ac:dyDescent="0.25">
      <c r="B184" s="436" t="s">
        <v>16</v>
      </c>
      <c r="C184" s="434" t="s">
        <v>20</v>
      </c>
      <c r="D184" s="428">
        <v>2</v>
      </c>
      <c r="E184" s="57" t="s">
        <v>72</v>
      </c>
      <c r="F184" s="57" t="s">
        <v>73</v>
      </c>
      <c r="G184" s="57" t="s">
        <v>128</v>
      </c>
    </row>
    <row r="185" spans="2:7" ht="30" x14ac:dyDescent="0.25">
      <c r="B185" s="436" t="s">
        <v>18</v>
      </c>
      <c r="C185" s="434" t="s">
        <v>20</v>
      </c>
      <c r="D185" s="428"/>
      <c r="E185" s="57" t="s">
        <v>72</v>
      </c>
      <c r="F185" s="57" t="s">
        <v>73</v>
      </c>
      <c r="G185" s="57" t="s">
        <v>128</v>
      </c>
    </row>
    <row r="186" spans="2:7" x14ac:dyDescent="0.25">
      <c r="B186" s="435" t="s">
        <v>11</v>
      </c>
      <c r="C186" s="434" t="s">
        <v>20</v>
      </c>
      <c r="D186" s="428"/>
      <c r="E186" s="57" t="s">
        <v>72</v>
      </c>
      <c r="F186" s="57" t="s">
        <v>73</v>
      </c>
      <c r="G186" s="57" t="s">
        <v>128</v>
      </c>
    </row>
    <row r="187" spans="2:7" ht="29.25" x14ac:dyDescent="0.25">
      <c r="B187" s="78" t="s">
        <v>80</v>
      </c>
      <c r="C187" s="79"/>
      <c r="D187" s="427">
        <v>34085.015451563704</v>
      </c>
      <c r="E187" s="57" t="s">
        <v>72</v>
      </c>
      <c r="F187" s="57" t="s">
        <v>73</v>
      </c>
      <c r="G187" s="57" t="s">
        <v>128</v>
      </c>
    </row>
    <row r="188" spans="2:7" ht="60" x14ac:dyDescent="0.25">
      <c r="B188" s="80" t="s">
        <v>129</v>
      </c>
      <c r="C188" s="38" t="s">
        <v>24</v>
      </c>
      <c r="D188" s="428">
        <v>94566</v>
      </c>
      <c r="E188" s="57" t="s">
        <v>72</v>
      </c>
      <c r="F188" s="57" t="s">
        <v>73</v>
      </c>
      <c r="G188" s="57" t="s">
        <v>128</v>
      </c>
    </row>
    <row r="189" spans="2:7" x14ac:dyDescent="0.25">
      <c r="B189" s="80" t="s">
        <v>130</v>
      </c>
      <c r="C189" s="38" t="s">
        <v>6</v>
      </c>
      <c r="D189" s="428">
        <v>171286.9</v>
      </c>
      <c r="E189" s="57" t="s">
        <v>72</v>
      </c>
      <c r="F189" s="57" t="s">
        <v>73</v>
      </c>
      <c r="G189" s="57" t="s">
        <v>128</v>
      </c>
    </row>
    <row r="190" spans="2:7" ht="60" x14ac:dyDescent="0.25">
      <c r="B190" s="80" t="s">
        <v>131</v>
      </c>
      <c r="C190" s="38" t="s">
        <v>24</v>
      </c>
      <c r="D190" s="428">
        <v>127550</v>
      </c>
      <c r="E190" s="57" t="s">
        <v>72</v>
      </c>
      <c r="F190" s="57" t="s">
        <v>73</v>
      </c>
      <c r="G190" s="57" t="s">
        <v>128</v>
      </c>
    </row>
    <row r="191" spans="2:7" x14ac:dyDescent="0.25">
      <c r="B191" s="80" t="s">
        <v>132</v>
      </c>
      <c r="C191" s="38" t="s">
        <v>6</v>
      </c>
      <c r="D191" s="428">
        <v>169821</v>
      </c>
      <c r="E191" s="57" t="s">
        <v>72</v>
      </c>
      <c r="F191" s="57" t="s">
        <v>73</v>
      </c>
      <c r="G191" s="57" t="s">
        <v>128</v>
      </c>
    </row>
    <row r="192" spans="2:7" ht="42.75" x14ac:dyDescent="0.25">
      <c r="B192" s="62" t="s">
        <v>78</v>
      </c>
      <c r="C192" s="63"/>
      <c r="D192" s="427">
        <v>0</v>
      </c>
      <c r="E192" s="57" t="s">
        <v>72</v>
      </c>
      <c r="F192" s="57" t="s">
        <v>73</v>
      </c>
      <c r="G192" s="57" t="s">
        <v>133</v>
      </c>
    </row>
    <row r="193" spans="2:7" x14ac:dyDescent="0.25">
      <c r="B193" s="65" t="s">
        <v>9</v>
      </c>
      <c r="C193" s="56" t="s">
        <v>4</v>
      </c>
      <c r="D193" s="428">
        <v>35</v>
      </c>
      <c r="E193" s="57" t="s">
        <v>72</v>
      </c>
      <c r="F193" s="57" t="s">
        <v>73</v>
      </c>
      <c r="G193" s="57" t="s">
        <v>133</v>
      </c>
    </row>
    <row r="194" spans="2:7" x14ac:dyDescent="0.25">
      <c r="B194" s="66" t="s">
        <v>37</v>
      </c>
      <c r="C194" s="56" t="s">
        <v>4</v>
      </c>
      <c r="D194" s="428">
        <v>16200</v>
      </c>
      <c r="E194" s="57" t="s">
        <v>72</v>
      </c>
      <c r="F194" s="57" t="s">
        <v>73</v>
      </c>
      <c r="G194" s="57" t="s">
        <v>133</v>
      </c>
    </row>
    <row r="195" spans="2:7" x14ac:dyDescent="0.25">
      <c r="B195" s="66" t="s">
        <v>38</v>
      </c>
      <c r="C195" s="56" t="s">
        <v>4</v>
      </c>
      <c r="D195" s="428">
        <v>16200</v>
      </c>
      <c r="E195" s="57" t="s">
        <v>72</v>
      </c>
      <c r="F195" s="57" t="s">
        <v>73</v>
      </c>
      <c r="G195" s="57" t="s">
        <v>133</v>
      </c>
    </row>
    <row r="196" spans="2:7" x14ac:dyDescent="0.25">
      <c r="B196" s="67" t="s">
        <v>33</v>
      </c>
      <c r="C196" s="56" t="s">
        <v>4</v>
      </c>
      <c r="D196" s="428"/>
      <c r="E196" s="57" t="s">
        <v>72</v>
      </c>
      <c r="F196" s="57" t="s">
        <v>73</v>
      </c>
      <c r="G196" s="57" t="s">
        <v>133</v>
      </c>
    </row>
    <row r="197" spans="2:7" x14ac:dyDescent="0.25">
      <c r="B197" s="67" t="s">
        <v>34</v>
      </c>
      <c r="C197" s="56" t="s">
        <v>4</v>
      </c>
      <c r="D197" s="428"/>
      <c r="E197" s="57" t="s">
        <v>72</v>
      </c>
      <c r="F197" s="57" t="s">
        <v>73</v>
      </c>
      <c r="G197" s="57" t="s">
        <v>133</v>
      </c>
    </row>
    <row r="198" spans="2:7" x14ac:dyDescent="0.25">
      <c r="B198" s="66" t="s">
        <v>31</v>
      </c>
      <c r="C198" s="55" t="s">
        <v>6</v>
      </c>
      <c r="D198" s="428">
        <v>167325.22</v>
      </c>
      <c r="E198" s="57" t="s">
        <v>72</v>
      </c>
      <c r="F198" s="57" t="s">
        <v>73</v>
      </c>
      <c r="G198" s="57" t="s">
        <v>133</v>
      </c>
    </row>
    <row r="199" spans="2:7" x14ac:dyDescent="0.25">
      <c r="B199" s="66" t="s">
        <v>39</v>
      </c>
      <c r="C199" s="55" t="s">
        <v>6</v>
      </c>
      <c r="D199" s="428">
        <v>167325.22</v>
      </c>
      <c r="E199" s="57" t="s">
        <v>72</v>
      </c>
      <c r="F199" s="57" t="s">
        <v>73</v>
      </c>
      <c r="G199" s="57" t="s">
        <v>133</v>
      </c>
    </row>
    <row r="200" spans="2:7" x14ac:dyDescent="0.25">
      <c r="B200" s="68" t="s">
        <v>35</v>
      </c>
      <c r="C200" s="55" t="s">
        <v>6</v>
      </c>
      <c r="D200" s="428"/>
      <c r="E200" s="57" t="s">
        <v>72</v>
      </c>
      <c r="F200" s="57" t="s">
        <v>73</v>
      </c>
      <c r="G200" s="57" t="s">
        <v>133</v>
      </c>
    </row>
    <row r="201" spans="2:7" x14ac:dyDescent="0.25">
      <c r="B201" s="68" t="s">
        <v>36</v>
      </c>
      <c r="C201" s="55" t="s">
        <v>6</v>
      </c>
      <c r="D201" s="428"/>
      <c r="E201" s="57" t="s">
        <v>72</v>
      </c>
      <c r="F201" s="57" t="s">
        <v>73</v>
      </c>
      <c r="G201" s="57" t="s">
        <v>133</v>
      </c>
    </row>
    <row r="202" spans="2:7" x14ac:dyDescent="0.25">
      <c r="B202" s="66" t="s">
        <v>32</v>
      </c>
      <c r="C202" s="75" t="s">
        <v>7</v>
      </c>
      <c r="D202" s="428">
        <v>2.1537000000000002</v>
      </c>
      <c r="E202" s="57" t="s">
        <v>72</v>
      </c>
      <c r="F202" s="57" t="s">
        <v>73</v>
      </c>
      <c r="G202" s="57" t="s">
        <v>133</v>
      </c>
    </row>
    <row r="203" spans="2:7" ht="57.75" x14ac:dyDescent="0.25">
      <c r="B203" s="76" t="s">
        <v>79</v>
      </c>
      <c r="C203" s="77"/>
      <c r="D203" s="427">
        <v>2986.1531</v>
      </c>
      <c r="E203" s="57" t="s">
        <v>72</v>
      </c>
      <c r="F203" s="57" t="s">
        <v>73</v>
      </c>
      <c r="G203" s="57" t="s">
        <v>133</v>
      </c>
    </row>
    <row r="204" spans="2:7" ht="30" x14ac:dyDescent="0.25">
      <c r="B204" s="437" t="s">
        <v>28</v>
      </c>
      <c r="C204" s="438" t="s">
        <v>19</v>
      </c>
      <c r="D204" s="428"/>
      <c r="E204" s="57" t="s">
        <v>72</v>
      </c>
      <c r="F204" s="57" t="s">
        <v>73</v>
      </c>
      <c r="G204" s="57" t="s">
        <v>133</v>
      </c>
    </row>
    <row r="205" spans="2:7" ht="30" x14ac:dyDescent="0.25">
      <c r="B205" s="439" t="s">
        <v>0</v>
      </c>
      <c r="C205" s="438" t="s">
        <v>19</v>
      </c>
      <c r="D205" s="428">
        <v>192.95</v>
      </c>
      <c r="E205" s="57" t="s">
        <v>72</v>
      </c>
      <c r="F205" s="57" t="s">
        <v>73</v>
      </c>
      <c r="G205" s="57" t="s">
        <v>133</v>
      </c>
    </row>
    <row r="206" spans="2:7" ht="30" x14ac:dyDescent="0.25">
      <c r="B206" s="439" t="s">
        <v>10</v>
      </c>
      <c r="C206" s="438" t="s">
        <v>19</v>
      </c>
      <c r="D206" s="428">
        <v>5000</v>
      </c>
      <c r="E206" s="57" t="s">
        <v>72</v>
      </c>
      <c r="F206" s="57" t="s">
        <v>73</v>
      </c>
      <c r="G206" s="57" t="s">
        <v>133</v>
      </c>
    </row>
    <row r="207" spans="2:7" ht="30" x14ac:dyDescent="0.25">
      <c r="B207" s="440" t="s">
        <v>15</v>
      </c>
      <c r="C207" s="438" t="s">
        <v>19</v>
      </c>
      <c r="D207" s="428"/>
      <c r="E207" s="57" t="s">
        <v>72</v>
      </c>
      <c r="F207" s="57" t="s">
        <v>73</v>
      </c>
      <c r="G207" s="57" t="s">
        <v>133</v>
      </c>
    </row>
    <row r="208" spans="2:7" ht="30" x14ac:dyDescent="0.25">
      <c r="B208" s="439" t="s">
        <v>8</v>
      </c>
      <c r="C208" s="438" t="s">
        <v>19</v>
      </c>
      <c r="D208" s="428">
        <v>953</v>
      </c>
      <c r="E208" s="57" t="s">
        <v>72</v>
      </c>
      <c r="F208" s="57" t="s">
        <v>73</v>
      </c>
      <c r="G208" s="57" t="s">
        <v>133</v>
      </c>
    </row>
    <row r="209" spans="2:7" ht="30" x14ac:dyDescent="0.25">
      <c r="B209" s="440" t="s">
        <v>17</v>
      </c>
      <c r="C209" s="438" t="s">
        <v>19</v>
      </c>
      <c r="D209" s="428"/>
      <c r="E209" s="57" t="s">
        <v>72</v>
      </c>
      <c r="F209" s="57" t="s">
        <v>73</v>
      </c>
      <c r="G209" s="57" t="s">
        <v>133</v>
      </c>
    </row>
    <row r="210" spans="2:7" ht="30" x14ac:dyDescent="0.25">
      <c r="B210" s="439" t="s">
        <v>11</v>
      </c>
      <c r="C210" s="438" t="s">
        <v>19</v>
      </c>
      <c r="D210" s="428"/>
      <c r="E210" s="57" t="s">
        <v>72</v>
      </c>
      <c r="F210" s="57" t="s">
        <v>73</v>
      </c>
      <c r="G210" s="57" t="s">
        <v>133</v>
      </c>
    </row>
    <row r="211" spans="2:7" ht="30" x14ac:dyDescent="0.25">
      <c r="B211" s="437" t="s">
        <v>29</v>
      </c>
      <c r="C211" s="438" t="s">
        <v>20</v>
      </c>
      <c r="D211" s="428"/>
      <c r="E211" s="57" t="s">
        <v>72</v>
      </c>
      <c r="F211" s="57" t="s">
        <v>73</v>
      </c>
      <c r="G211" s="57" t="s">
        <v>133</v>
      </c>
    </row>
    <row r="212" spans="2:7" x14ac:dyDescent="0.25">
      <c r="B212" s="439" t="s">
        <v>0</v>
      </c>
      <c r="C212" s="438" t="s">
        <v>20</v>
      </c>
      <c r="D212" s="428">
        <v>4.8780000000000001</v>
      </c>
      <c r="E212" s="57" t="s">
        <v>72</v>
      </c>
      <c r="F212" s="57" t="s">
        <v>73</v>
      </c>
      <c r="G212" s="57" t="s">
        <v>133</v>
      </c>
    </row>
    <row r="213" spans="2:7" x14ac:dyDescent="0.25">
      <c r="B213" s="439" t="s">
        <v>10</v>
      </c>
      <c r="C213" s="438" t="s">
        <v>20</v>
      </c>
      <c r="D213" s="428">
        <v>0.06</v>
      </c>
      <c r="E213" s="57" t="s">
        <v>72</v>
      </c>
      <c r="F213" s="57" t="s">
        <v>73</v>
      </c>
      <c r="G213" s="57" t="s">
        <v>133</v>
      </c>
    </row>
    <row r="214" spans="2:7" x14ac:dyDescent="0.25">
      <c r="B214" s="440" t="s">
        <v>15</v>
      </c>
      <c r="C214" s="438" t="s">
        <v>20</v>
      </c>
      <c r="D214" s="428"/>
      <c r="E214" s="57" t="s">
        <v>72</v>
      </c>
      <c r="F214" s="57" t="s">
        <v>73</v>
      </c>
      <c r="G214" s="57" t="s">
        <v>133</v>
      </c>
    </row>
    <row r="215" spans="2:7" ht="30" x14ac:dyDescent="0.25">
      <c r="B215" s="440" t="s">
        <v>16</v>
      </c>
      <c r="C215" s="438" t="s">
        <v>20</v>
      </c>
      <c r="D215" s="428">
        <v>1.831</v>
      </c>
      <c r="E215" s="57" t="s">
        <v>72</v>
      </c>
      <c r="F215" s="57" t="s">
        <v>73</v>
      </c>
      <c r="G215" s="57" t="s">
        <v>133</v>
      </c>
    </row>
    <row r="216" spans="2:7" ht="30" x14ac:dyDescent="0.25">
      <c r="B216" s="440" t="s">
        <v>18</v>
      </c>
      <c r="C216" s="438" t="s">
        <v>20</v>
      </c>
      <c r="D216" s="428"/>
      <c r="E216" s="57" t="s">
        <v>72</v>
      </c>
      <c r="F216" s="57" t="s">
        <v>73</v>
      </c>
      <c r="G216" s="57" t="s">
        <v>133</v>
      </c>
    </row>
    <row r="217" spans="2:7" x14ac:dyDescent="0.25">
      <c r="B217" s="439" t="s">
        <v>11</v>
      </c>
      <c r="C217" s="438" t="s">
        <v>20</v>
      </c>
      <c r="D217" s="428"/>
      <c r="E217" s="57" t="s">
        <v>72</v>
      </c>
      <c r="F217" s="57" t="s">
        <v>73</v>
      </c>
      <c r="G217" s="57" t="s">
        <v>133</v>
      </c>
    </row>
    <row r="218" spans="2:7" ht="29.25" x14ac:dyDescent="0.25">
      <c r="B218" s="78" t="s">
        <v>80</v>
      </c>
      <c r="C218" s="79"/>
      <c r="D218" s="427">
        <v>32993.99404998259</v>
      </c>
      <c r="E218" s="57" t="s">
        <v>72</v>
      </c>
      <c r="F218" s="57" t="s">
        <v>73</v>
      </c>
      <c r="G218" s="57" t="s">
        <v>133</v>
      </c>
    </row>
    <row r="219" spans="2:7" ht="60" x14ac:dyDescent="0.25">
      <c r="B219" s="80" t="s">
        <v>134</v>
      </c>
      <c r="C219" s="38" t="s">
        <v>24</v>
      </c>
      <c r="D219" s="428">
        <v>129073</v>
      </c>
      <c r="E219" s="57" t="s">
        <v>72</v>
      </c>
      <c r="F219" s="57" t="s">
        <v>73</v>
      </c>
      <c r="G219" s="57" t="s">
        <v>133</v>
      </c>
    </row>
    <row r="220" spans="2:7" x14ac:dyDescent="0.25">
      <c r="B220" s="80" t="s">
        <v>135</v>
      </c>
      <c r="C220" s="38" t="s">
        <v>6</v>
      </c>
      <c r="D220" s="428">
        <v>167325</v>
      </c>
      <c r="E220" s="57" t="s">
        <v>72</v>
      </c>
      <c r="F220" s="57" t="s">
        <v>73</v>
      </c>
      <c r="G220" s="57" t="s">
        <v>133</v>
      </c>
    </row>
    <row r="221" spans="2:7" ht="60" x14ac:dyDescent="0.25">
      <c r="B221" s="80" t="s">
        <v>136</v>
      </c>
      <c r="C221" s="38" t="s">
        <v>24</v>
      </c>
      <c r="D221" s="428">
        <v>158553</v>
      </c>
      <c r="E221" s="57" t="s">
        <v>72</v>
      </c>
      <c r="F221" s="57" t="s">
        <v>73</v>
      </c>
      <c r="G221" s="57" t="s">
        <v>133</v>
      </c>
    </row>
    <row r="222" spans="2:7" x14ac:dyDescent="0.25">
      <c r="B222" s="80" t="s">
        <v>137</v>
      </c>
      <c r="C222" s="38" t="s">
        <v>6</v>
      </c>
      <c r="D222" s="428">
        <v>163697</v>
      </c>
      <c r="E222" s="57" t="s">
        <v>72</v>
      </c>
      <c r="F222" s="57" t="s">
        <v>73</v>
      </c>
      <c r="G222" s="57" t="s">
        <v>133</v>
      </c>
    </row>
    <row r="223" spans="2:7" ht="42.75" x14ac:dyDescent="0.25">
      <c r="B223" s="62" t="s">
        <v>78</v>
      </c>
      <c r="C223" s="63"/>
      <c r="D223" s="427">
        <v>0</v>
      </c>
      <c r="E223" s="57" t="s">
        <v>72</v>
      </c>
      <c r="F223" s="57" t="s">
        <v>73</v>
      </c>
      <c r="G223" s="57" t="s">
        <v>138</v>
      </c>
    </row>
    <row r="224" spans="2:7" x14ac:dyDescent="0.25">
      <c r="B224" s="65" t="s">
        <v>9</v>
      </c>
      <c r="C224" s="56" t="s">
        <v>4</v>
      </c>
      <c r="D224" s="428">
        <v>35</v>
      </c>
      <c r="E224" s="57" t="s">
        <v>72</v>
      </c>
      <c r="F224" s="57" t="s">
        <v>73</v>
      </c>
      <c r="G224" s="57" t="s">
        <v>138</v>
      </c>
    </row>
    <row r="225" spans="2:7" x14ac:dyDescent="0.25">
      <c r="B225" s="66" t="s">
        <v>37</v>
      </c>
      <c r="C225" s="56" t="s">
        <v>4</v>
      </c>
      <c r="D225" s="428">
        <v>16506</v>
      </c>
      <c r="E225" s="57" t="s">
        <v>72</v>
      </c>
      <c r="F225" s="57" t="s">
        <v>73</v>
      </c>
      <c r="G225" s="57" t="s">
        <v>138</v>
      </c>
    </row>
    <row r="226" spans="2:7" x14ac:dyDescent="0.25">
      <c r="B226" s="66" t="s">
        <v>38</v>
      </c>
      <c r="C226" s="56" t="s">
        <v>4</v>
      </c>
      <c r="D226" s="428">
        <v>16506</v>
      </c>
      <c r="E226" s="57" t="s">
        <v>72</v>
      </c>
      <c r="F226" s="57" t="s">
        <v>73</v>
      </c>
      <c r="G226" s="57" t="s">
        <v>138</v>
      </c>
    </row>
    <row r="227" spans="2:7" x14ac:dyDescent="0.25">
      <c r="B227" s="67" t="s">
        <v>33</v>
      </c>
      <c r="C227" s="56" t="s">
        <v>4</v>
      </c>
      <c r="D227" s="428"/>
      <c r="E227" s="57" t="s">
        <v>72</v>
      </c>
      <c r="F227" s="57" t="s">
        <v>73</v>
      </c>
      <c r="G227" s="57" t="s">
        <v>138</v>
      </c>
    </row>
    <row r="228" spans="2:7" x14ac:dyDescent="0.25">
      <c r="B228" s="67" t="s">
        <v>34</v>
      </c>
      <c r="C228" s="56" t="s">
        <v>4</v>
      </c>
      <c r="D228" s="428"/>
      <c r="E228" s="57" t="s">
        <v>72</v>
      </c>
      <c r="F228" s="57" t="s">
        <v>73</v>
      </c>
      <c r="G228" s="57" t="s">
        <v>138</v>
      </c>
    </row>
    <row r="229" spans="2:7" x14ac:dyDescent="0.25">
      <c r="B229" s="66" t="s">
        <v>31</v>
      </c>
      <c r="C229" s="55" t="s">
        <v>6</v>
      </c>
      <c r="D229" s="428">
        <v>170352.573</v>
      </c>
      <c r="E229" s="57" t="s">
        <v>72</v>
      </c>
      <c r="F229" s="57" t="s">
        <v>73</v>
      </c>
      <c r="G229" s="57" t="s">
        <v>138</v>
      </c>
    </row>
    <row r="230" spans="2:7" x14ac:dyDescent="0.25">
      <c r="B230" s="66" t="s">
        <v>39</v>
      </c>
      <c r="C230" s="55" t="s">
        <v>6</v>
      </c>
      <c r="D230" s="428">
        <v>170352.573</v>
      </c>
      <c r="E230" s="57" t="s">
        <v>72</v>
      </c>
      <c r="F230" s="57" t="s">
        <v>73</v>
      </c>
      <c r="G230" s="57" t="s">
        <v>138</v>
      </c>
    </row>
    <row r="231" spans="2:7" x14ac:dyDescent="0.25">
      <c r="B231" s="68" t="s">
        <v>35</v>
      </c>
      <c r="C231" s="55" t="s">
        <v>6</v>
      </c>
      <c r="D231" s="428"/>
      <c r="E231" s="57" t="s">
        <v>72</v>
      </c>
      <c r="F231" s="57" t="s">
        <v>73</v>
      </c>
      <c r="G231" s="57" t="s">
        <v>138</v>
      </c>
    </row>
    <row r="232" spans="2:7" x14ac:dyDescent="0.25">
      <c r="B232" s="68" t="s">
        <v>36</v>
      </c>
      <c r="C232" s="55" t="s">
        <v>6</v>
      </c>
      <c r="D232" s="428"/>
      <c r="E232" s="57" t="s">
        <v>72</v>
      </c>
      <c r="F232" s="57" t="s">
        <v>73</v>
      </c>
      <c r="G232" s="57" t="s">
        <v>138</v>
      </c>
    </row>
    <row r="233" spans="2:7" x14ac:dyDescent="0.25">
      <c r="B233" s="66" t="s">
        <v>32</v>
      </c>
      <c r="C233" s="75" t="s">
        <v>7</v>
      </c>
      <c r="D233" s="428">
        <v>2.1421999999999999</v>
      </c>
      <c r="E233" s="57" t="s">
        <v>72</v>
      </c>
      <c r="F233" s="57" t="s">
        <v>73</v>
      </c>
      <c r="G233" s="57" t="s">
        <v>138</v>
      </c>
    </row>
    <row r="234" spans="2:7" ht="57.75" x14ac:dyDescent="0.25">
      <c r="B234" s="76" t="s">
        <v>79</v>
      </c>
      <c r="C234" s="77"/>
      <c r="D234" s="427">
        <v>2549.2719999999999</v>
      </c>
      <c r="E234" s="57" t="s">
        <v>72</v>
      </c>
      <c r="F234" s="57" t="s">
        <v>73</v>
      </c>
      <c r="G234" s="57" t="s">
        <v>138</v>
      </c>
    </row>
    <row r="235" spans="2:7" ht="30" x14ac:dyDescent="0.25">
      <c r="B235" s="441" t="s">
        <v>28</v>
      </c>
      <c r="C235" s="442" t="s">
        <v>19</v>
      </c>
      <c r="D235" s="428"/>
      <c r="E235" s="57" t="s">
        <v>72</v>
      </c>
      <c r="F235" s="57" t="s">
        <v>73</v>
      </c>
      <c r="G235" s="57" t="s">
        <v>138</v>
      </c>
    </row>
    <row r="236" spans="2:7" ht="30" x14ac:dyDescent="0.25">
      <c r="B236" s="443" t="s">
        <v>0</v>
      </c>
      <c r="C236" s="442" t="s">
        <v>19</v>
      </c>
      <c r="D236" s="428">
        <v>147.30000000000001</v>
      </c>
      <c r="E236" s="57" t="s">
        <v>72</v>
      </c>
      <c r="F236" s="57" t="s">
        <v>73</v>
      </c>
      <c r="G236" s="57" t="s">
        <v>138</v>
      </c>
    </row>
    <row r="237" spans="2:7" ht="30" x14ac:dyDescent="0.25">
      <c r="B237" s="443" t="s">
        <v>10</v>
      </c>
      <c r="C237" s="442" t="s">
        <v>19</v>
      </c>
      <c r="D237" s="428"/>
      <c r="E237" s="57" t="s">
        <v>72</v>
      </c>
      <c r="F237" s="57" t="s">
        <v>73</v>
      </c>
      <c r="G237" s="57" t="s">
        <v>138</v>
      </c>
    </row>
    <row r="238" spans="2:7" ht="30" x14ac:dyDescent="0.25">
      <c r="B238" s="444" t="s">
        <v>15</v>
      </c>
      <c r="C238" s="442" t="s">
        <v>19</v>
      </c>
      <c r="D238" s="428"/>
      <c r="E238" s="57" t="s">
        <v>72</v>
      </c>
      <c r="F238" s="57" t="s">
        <v>73</v>
      </c>
      <c r="G238" s="57" t="s">
        <v>138</v>
      </c>
    </row>
    <row r="239" spans="2:7" ht="30" x14ac:dyDescent="0.25">
      <c r="B239" s="443" t="s">
        <v>8</v>
      </c>
      <c r="C239" s="442" t="s">
        <v>19</v>
      </c>
      <c r="D239" s="428">
        <v>982</v>
      </c>
      <c r="E239" s="57" t="s">
        <v>72</v>
      </c>
      <c r="F239" s="57" t="s">
        <v>73</v>
      </c>
      <c r="G239" s="57" t="s">
        <v>138</v>
      </c>
    </row>
    <row r="240" spans="2:7" ht="30" x14ac:dyDescent="0.25">
      <c r="B240" s="444" t="s">
        <v>17</v>
      </c>
      <c r="C240" s="442" t="s">
        <v>19</v>
      </c>
      <c r="D240" s="428"/>
      <c r="E240" s="57" t="s">
        <v>72</v>
      </c>
      <c r="F240" s="57" t="s">
        <v>73</v>
      </c>
      <c r="G240" s="57" t="s">
        <v>138</v>
      </c>
    </row>
    <row r="241" spans="2:7" ht="30" x14ac:dyDescent="0.25">
      <c r="B241" s="443" t="s">
        <v>11</v>
      </c>
      <c r="C241" s="442" t="s">
        <v>19</v>
      </c>
      <c r="D241" s="428"/>
      <c r="E241" s="57" t="s">
        <v>72</v>
      </c>
      <c r="F241" s="57" t="s">
        <v>73</v>
      </c>
      <c r="G241" s="57" t="s">
        <v>138</v>
      </c>
    </row>
    <row r="242" spans="2:7" ht="30" x14ac:dyDescent="0.25">
      <c r="B242" s="441" t="s">
        <v>29</v>
      </c>
      <c r="C242" s="442" t="s">
        <v>20</v>
      </c>
      <c r="D242" s="428"/>
      <c r="E242" s="57" t="s">
        <v>72</v>
      </c>
      <c r="F242" s="57" t="s">
        <v>73</v>
      </c>
      <c r="G242" s="57" t="s">
        <v>138</v>
      </c>
    </row>
    <row r="243" spans="2:7" x14ac:dyDescent="0.25">
      <c r="B243" s="443" t="s">
        <v>0</v>
      </c>
      <c r="C243" s="442" t="s">
        <v>20</v>
      </c>
      <c r="D243" s="428">
        <v>5</v>
      </c>
      <c r="E243" s="57" t="s">
        <v>72</v>
      </c>
      <c r="F243" s="57" t="s">
        <v>73</v>
      </c>
      <c r="G243" s="57" t="s">
        <v>138</v>
      </c>
    </row>
    <row r="244" spans="2:7" x14ac:dyDescent="0.25">
      <c r="B244" s="443" t="s">
        <v>10</v>
      </c>
      <c r="C244" s="442" t="s">
        <v>20</v>
      </c>
      <c r="D244" s="428"/>
      <c r="E244" s="57" t="s">
        <v>72</v>
      </c>
      <c r="F244" s="57" t="s">
        <v>73</v>
      </c>
      <c r="G244" s="57" t="s">
        <v>138</v>
      </c>
    </row>
    <row r="245" spans="2:7" x14ac:dyDescent="0.25">
      <c r="B245" s="444" t="s">
        <v>15</v>
      </c>
      <c r="C245" s="442" t="s">
        <v>20</v>
      </c>
      <c r="D245" s="428"/>
      <c r="E245" s="57" t="s">
        <v>72</v>
      </c>
      <c r="F245" s="57" t="s">
        <v>73</v>
      </c>
      <c r="G245" s="57" t="s">
        <v>138</v>
      </c>
    </row>
    <row r="246" spans="2:7" ht="30" x14ac:dyDescent="0.25">
      <c r="B246" s="444" t="s">
        <v>16</v>
      </c>
      <c r="C246" s="442" t="s">
        <v>20</v>
      </c>
      <c r="D246" s="428">
        <v>1.8460000000000001</v>
      </c>
      <c r="E246" s="57" t="s">
        <v>72</v>
      </c>
      <c r="F246" s="57" t="s">
        <v>73</v>
      </c>
      <c r="G246" s="57" t="s">
        <v>138</v>
      </c>
    </row>
    <row r="247" spans="2:7" ht="30" x14ac:dyDescent="0.25">
      <c r="B247" s="444" t="s">
        <v>18</v>
      </c>
      <c r="C247" s="442" t="s">
        <v>20</v>
      </c>
      <c r="D247" s="428"/>
      <c r="E247" s="57" t="s">
        <v>72</v>
      </c>
      <c r="F247" s="57" t="s">
        <v>73</v>
      </c>
      <c r="G247" s="57" t="s">
        <v>138</v>
      </c>
    </row>
    <row r="248" spans="2:7" x14ac:dyDescent="0.25">
      <c r="B248" s="443" t="s">
        <v>11</v>
      </c>
      <c r="C248" s="442" t="s">
        <v>20</v>
      </c>
      <c r="D248" s="428"/>
      <c r="E248" s="57" t="s">
        <v>72</v>
      </c>
      <c r="F248" s="57" t="s">
        <v>73</v>
      </c>
      <c r="G248" s="57" t="s">
        <v>138</v>
      </c>
    </row>
    <row r="249" spans="2:7" ht="29.25" x14ac:dyDescent="0.25">
      <c r="B249" s="78" t="s">
        <v>80</v>
      </c>
      <c r="C249" s="79"/>
      <c r="D249" s="427">
        <v>60725.148501802942</v>
      </c>
      <c r="E249" s="57" t="s">
        <v>72</v>
      </c>
      <c r="F249" s="57" t="s">
        <v>73</v>
      </c>
      <c r="G249" s="57" t="s">
        <v>138</v>
      </c>
    </row>
    <row r="250" spans="2:7" ht="60" x14ac:dyDescent="0.25">
      <c r="B250" s="80" t="s">
        <v>139</v>
      </c>
      <c r="C250" s="38" t="s">
        <v>24</v>
      </c>
      <c r="D250" s="428">
        <v>109047</v>
      </c>
      <c r="E250" s="57" t="s">
        <v>72</v>
      </c>
      <c r="F250" s="57" t="s">
        <v>73</v>
      </c>
      <c r="G250" s="57" t="s">
        <v>138</v>
      </c>
    </row>
    <row r="251" spans="2:7" x14ac:dyDescent="0.25">
      <c r="B251" s="80" t="s">
        <v>140</v>
      </c>
      <c r="C251" s="38" t="s">
        <v>6</v>
      </c>
      <c r="D251" s="428">
        <v>170352.57</v>
      </c>
      <c r="E251" s="57" t="s">
        <v>72</v>
      </c>
      <c r="F251" s="57" t="s">
        <v>73</v>
      </c>
      <c r="G251" s="57" t="s">
        <v>138</v>
      </c>
    </row>
    <row r="252" spans="2:7" ht="60" x14ac:dyDescent="0.25">
      <c r="B252" s="80" t="s">
        <v>141</v>
      </c>
      <c r="C252" s="38" t="s">
        <v>24</v>
      </c>
      <c r="D252" s="428">
        <v>170558.53</v>
      </c>
      <c r="E252" s="57" t="s">
        <v>72</v>
      </c>
      <c r="F252" s="57" t="s">
        <v>73</v>
      </c>
      <c r="G252" s="57" t="s">
        <v>138</v>
      </c>
    </row>
    <row r="253" spans="2:7" x14ac:dyDescent="0.25">
      <c r="B253" s="80" t="s">
        <v>142</v>
      </c>
      <c r="C253" s="38" t="s">
        <v>6</v>
      </c>
      <c r="D253" s="428">
        <v>171141.64</v>
      </c>
      <c r="E253" s="57" t="s">
        <v>72</v>
      </c>
      <c r="F253" s="57" t="s">
        <v>73</v>
      </c>
      <c r="G253" s="57" t="s">
        <v>138</v>
      </c>
    </row>
    <row r="254" spans="2:7" ht="42.75" x14ac:dyDescent="0.25">
      <c r="B254" s="62" t="s">
        <v>78</v>
      </c>
      <c r="C254" s="63"/>
      <c r="D254" s="427">
        <v>0</v>
      </c>
      <c r="E254" s="57" t="s">
        <v>72</v>
      </c>
      <c r="F254" s="57" t="s">
        <v>73</v>
      </c>
      <c r="G254" s="57" t="s">
        <v>143</v>
      </c>
    </row>
    <row r="255" spans="2:7" x14ac:dyDescent="0.25">
      <c r="B255" s="65" t="s">
        <v>9</v>
      </c>
      <c r="C255" s="56" t="s">
        <v>4</v>
      </c>
      <c r="D255" s="428">
        <v>39</v>
      </c>
      <c r="E255" s="57" t="s">
        <v>72</v>
      </c>
      <c r="F255" s="57" t="s">
        <v>73</v>
      </c>
      <c r="G255" s="57" t="s">
        <v>143</v>
      </c>
    </row>
    <row r="256" spans="2:7" x14ac:dyDescent="0.25">
      <c r="B256" s="66" t="s">
        <v>37</v>
      </c>
      <c r="C256" s="56" t="s">
        <v>4</v>
      </c>
      <c r="D256" s="428">
        <v>16047</v>
      </c>
      <c r="E256" s="57" t="s">
        <v>72</v>
      </c>
      <c r="F256" s="57" t="s">
        <v>73</v>
      </c>
      <c r="G256" s="57" t="s">
        <v>143</v>
      </c>
    </row>
    <row r="257" spans="2:7" x14ac:dyDescent="0.25">
      <c r="B257" s="66" t="s">
        <v>38</v>
      </c>
      <c r="C257" s="56" t="s">
        <v>4</v>
      </c>
      <c r="D257" s="428">
        <v>16047</v>
      </c>
      <c r="E257" s="57" t="s">
        <v>72</v>
      </c>
      <c r="F257" s="57" t="s">
        <v>73</v>
      </c>
      <c r="G257" s="57" t="s">
        <v>143</v>
      </c>
    </row>
    <row r="258" spans="2:7" x14ac:dyDescent="0.25">
      <c r="B258" s="67" t="s">
        <v>33</v>
      </c>
      <c r="C258" s="56" t="s">
        <v>4</v>
      </c>
      <c r="D258" s="428"/>
      <c r="E258" s="57" t="s">
        <v>72</v>
      </c>
      <c r="F258" s="57" t="s">
        <v>73</v>
      </c>
      <c r="G258" s="57" t="s">
        <v>143</v>
      </c>
    </row>
    <row r="259" spans="2:7" x14ac:dyDescent="0.25">
      <c r="B259" s="67" t="s">
        <v>34</v>
      </c>
      <c r="C259" s="56" t="s">
        <v>4</v>
      </c>
      <c r="D259" s="428"/>
      <c r="E259" s="57" t="s">
        <v>72</v>
      </c>
      <c r="F259" s="57" t="s">
        <v>73</v>
      </c>
      <c r="G259" s="57" t="s">
        <v>143</v>
      </c>
    </row>
    <row r="260" spans="2:7" x14ac:dyDescent="0.25">
      <c r="B260" s="66" t="s">
        <v>31</v>
      </c>
      <c r="C260" s="55" t="s">
        <v>6</v>
      </c>
      <c r="D260" s="428">
        <v>165609.84</v>
      </c>
      <c r="E260" s="57" t="s">
        <v>72</v>
      </c>
      <c r="F260" s="57" t="s">
        <v>73</v>
      </c>
      <c r="G260" s="57" t="s">
        <v>143</v>
      </c>
    </row>
    <row r="261" spans="2:7" x14ac:dyDescent="0.25">
      <c r="B261" s="66" t="s">
        <v>39</v>
      </c>
      <c r="C261" s="55" t="s">
        <v>6</v>
      </c>
      <c r="D261" s="428">
        <v>165609.84</v>
      </c>
      <c r="E261" s="57" t="s">
        <v>72</v>
      </c>
      <c r="F261" s="57" t="s">
        <v>73</v>
      </c>
      <c r="G261" s="57" t="s">
        <v>143</v>
      </c>
    </row>
    <row r="262" spans="2:7" x14ac:dyDescent="0.25">
      <c r="B262" s="68" t="s">
        <v>35</v>
      </c>
      <c r="C262" s="55" t="s">
        <v>6</v>
      </c>
      <c r="D262" s="428"/>
      <c r="E262" s="57" t="s">
        <v>72</v>
      </c>
      <c r="F262" s="57" t="s">
        <v>73</v>
      </c>
      <c r="G262" s="57" t="s">
        <v>143</v>
      </c>
    </row>
    <row r="263" spans="2:7" x14ac:dyDescent="0.25">
      <c r="B263" s="68" t="s">
        <v>36</v>
      </c>
      <c r="C263" s="55" t="s">
        <v>6</v>
      </c>
      <c r="D263" s="428"/>
      <c r="E263" s="57" t="s">
        <v>72</v>
      </c>
      <c r="F263" s="57" t="s">
        <v>73</v>
      </c>
      <c r="G263" s="57" t="s">
        <v>143</v>
      </c>
    </row>
    <row r="264" spans="2:7" x14ac:dyDescent="0.25">
      <c r="B264" s="66" t="s">
        <v>32</v>
      </c>
      <c r="C264" s="75" t="s">
        <v>7</v>
      </c>
      <c r="D264" s="428">
        <v>2.1861999999999999</v>
      </c>
      <c r="E264" s="57" t="s">
        <v>72</v>
      </c>
      <c r="F264" s="57" t="s">
        <v>73</v>
      </c>
      <c r="G264" s="57" t="s">
        <v>143</v>
      </c>
    </row>
    <row r="265" spans="2:7" ht="57.75" x14ac:dyDescent="0.25">
      <c r="B265" s="76" t="s">
        <v>79</v>
      </c>
      <c r="C265" s="77"/>
      <c r="D265" s="427">
        <v>2491.94</v>
      </c>
      <c r="E265" s="57" t="s">
        <v>72</v>
      </c>
      <c r="F265" s="57" t="s">
        <v>73</v>
      </c>
      <c r="G265" s="57" t="s">
        <v>143</v>
      </c>
    </row>
    <row r="266" spans="2:7" ht="30" x14ac:dyDescent="0.25">
      <c r="B266" s="441" t="s">
        <v>28</v>
      </c>
      <c r="C266" s="442" t="s">
        <v>19</v>
      </c>
      <c r="D266" s="428"/>
      <c r="E266" s="57" t="s">
        <v>72</v>
      </c>
      <c r="F266" s="57" t="s">
        <v>73</v>
      </c>
      <c r="G266" s="57" t="s">
        <v>143</v>
      </c>
    </row>
    <row r="267" spans="2:7" ht="30" x14ac:dyDescent="0.25">
      <c r="B267" s="443" t="s">
        <v>0</v>
      </c>
      <c r="C267" s="442" t="s">
        <v>19</v>
      </c>
      <c r="D267" s="428">
        <v>144.6</v>
      </c>
      <c r="E267" s="57" t="s">
        <v>72</v>
      </c>
      <c r="F267" s="57" t="s">
        <v>73</v>
      </c>
      <c r="G267" s="57" t="s">
        <v>143</v>
      </c>
    </row>
    <row r="268" spans="2:7" ht="30" x14ac:dyDescent="0.25">
      <c r="B268" s="443" t="s">
        <v>10</v>
      </c>
      <c r="C268" s="442" t="s">
        <v>19</v>
      </c>
      <c r="D268" s="428"/>
      <c r="E268" s="57" t="s">
        <v>72</v>
      </c>
      <c r="F268" s="57" t="s">
        <v>73</v>
      </c>
      <c r="G268" s="57" t="s">
        <v>143</v>
      </c>
    </row>
    <row r="269" spans="2:7" ht="30" x14ac:dyDescent="0.25">
      <c r="B269" s="444" t="s">
        <v>15</v>
      </c>
      <c r="C269" s="442" t="s">
        <v>19</v>
      </c>
      <c r="D269" s="428"/>
      <c r="E269" s="57" t="s">
        <v>72</v>
      </c>
      <c r="F269" s="57" t="s">
        <v>73</v>
      </c>
      <c r="G269" s="57" t="s">
        <v>143</v>
      </c>
    </row>
    <row r="270" spans="2:7" ht="30" x14ac:dyDescent="0.25">
      <c r="B270" s="443" t="s">
        <v>8</v>
      </c>
      <c r="C270" s="442" t="s">
        <v>19</v>
      </c>
      <c r="D270" s="428">
        <v>964</v>
      </c>
      <c r="E270" s="57" t="s">
        <v>72</v>
      </c>
      <c r="F270" s="57" t="s">
        <v>73</v>
      </c>
      <c r="G270" s="57" t="s">
        <v>143</v>
      </c>
    </row>
    <row r="271" spans="2:7" ht="30" x14ac:dyDescent="0.25">
      <c r="B271" s="444" t="s">
        <v>17</v>
      </c>
      <c r="C271" s="442" t="s">
        <v>19</v>
      </c>
      <c r="D271" s="428"/>
      <c r="E271" s="57" t="s">
        <v>72</v>
      </c>
      <c r="F271" s="57" t="s">
        <v>73</v>
      </c>
      <c r="G271" s="57" t="s">
        <v>143</v>
      </c>
    </row>
    <row r="272" spans="2:7" ht="30" x14ac:dyDescent="0.25">
      <c r="B272" s="443" t="s">
        <v>11</v>
      </c>
      <c r="C272" s="442" t="s">
        <v>19</v>
      </c>
      <c r="D272" s="428"/>
      <c r="E272" s="57" t="s">
        <v>72</v>
      </c>
      <c r="F272" s="57" t="s">
        <v>73</v>
      </c>
      <c r="G272" s="57" t="s">
        <v>143</v>
      </c>
    </row>
    <row r="273" spans="2:7" ht="30" x14ac:dyDescent="0.25">
      <c r="B273" s="441" t="s">
        <v>29</v>
      </c>
      <c r="C273" s="442" t="s">
        <v>20</v>
      </c>
      <c r="D273" s="428"/>
      <c r="E273" s="57" t="s">
        <v>72</v>
      </c>
      <c r="F273" s="57" t="s">
        <v>73</v>
      </c>
      <c r="G273" s="57" t="s">
        <v>143</v>
      </c>
    </row>
    <row r="274" spans="2:7" x14ac:dyDescent="0.25">
      <c r="B274" s="443" t="s">
        <v>0</v>
      </c>
      <c r="C274" s="442" t="s">
        <v>20</v>
      </c>
      <c r="D274" s="428">
        <v>5</v>
      </c>
      <c r="E274" s="57" t="s">
        <v>72</v>
      </c>
      <c r="F274" s="57" t="s">
        <v>73</v>
      </c>
      <c r="G274" s="57" t="s">
        <v>143</v>
      </c>
    </row>
    <row r="275" spans="2:7" x14ac:dyDescent="0.25">
      <c r="B275" s="443" t="s">
        <v>10</v>
      </c>
      <c r="C275" s="442" t="s">
        <v>20</v>
      </c>
      <c r="D275" s="428"/>
      <c r="E275" s="57" t="s">
        <v>72</v>
      </c>
      <c r="F275" s="57" t="s">
        <v>73</v>
      </c>
      <c r="G275" s="57" t="s">
        <v>143</v>
      </c>
    </row>
    <row r="276" spans="2:7" x14ac:dyDescent="0.25">
      <c r="B276" s="444" t="s">
        <v>15</v>
      </c>
      <c r="C276" s="442" t="s">
        <v>20</v>
      </c>
      <c r="D276" s="428"/>
      <c r="E276" s="57" t="s">
        <v>72</v>
      </c>
      <c r="F276" s="57" t="s">
        <v>73</v>
      </c>
      <c r="G276" s="57" t="s">
        <v>143</v>
      </c>
    </row>
    <row r="277" spans="2:7" ht="30" x14ac:dyDescent="0.25">
      <c r="B277" s="444" t="s">
        <v>16</v>
      </c>
      <c r="C277" s="442" t="s">
        <v>20</v>
      </c>
      <c r="D277" s="428">
        <v>1.835</v>
      </c>
      <c r="E277" s="57" t="s">
        <v>72</v>
      </c>
      <c r="F277" s="57" t="s">
        <v>73</v>
      </c>
      <c r="G277" s="57" t="s">
        <v>143</v>
      </c>
    </row>
    <row r="278" spans="2:7" ht="30" x14ac:dyDescent="0.25">
      <c r="B278" s="444" t="s">
        <v>18</v>
      </c>
      <c r="C278" s="442" t="s">
        <v>20</v>
      </c>
      <c r="D278" s="428"/>
      <c r="E278" s="57" t="s">
        <v>72</v>
      </c>
      <c r="F278" s="57" t="s">
        <v>73</v>
      </c>
      <c r="G278" s="57" t="s">
        <v>143</v>
      </c>
    </row>
    <row r="279" spans="2:7" x14ac:dyDescent="0.25">
      <c r="B279" s="443" t="s">
        <v>11</v>
      </c>
      <c r="C279" s="442" t="s">
        <v>20</v>
      </c>
      <c r="D279" s="428"/>
      <c r="E279" s="57" t="s">
        <v>72</v>
      </c>
      <c r="F279" s="57" t="s">
        <v>73</v>
      </c>
      <c r="G279" s="57" t="s">
        <v>143</v>
      </c>
    </row>
    <row r="280" spans="2:7" ht="29.25" x14ac:dyDescent="0.25">
      <c r="B280" s="78" t="s">
        <v>80</v>
      </c>
      <c r="C280" s="79"/>
      <c r="D280" s="427">
        <v>64403.439759323606</v>
      </c>
      <c r="E280" s="57" t="s">
        <v>72</v>
      </c>
      <c r="F280" s="57" t="s">
        <v>73</v>
      </c>
      <c r="G280" s="57" t="s">
        <v>143</v>
      </c>
    </row>
    <row r="281" spans="2:7" ht="60" x14ac:dyDescent="0.25">
      <c r="B281" s="80" t="s">
        <v>144</v>
      </c>
      <c r="C281" s="38" t="s">
        <v>24</v>
      </c>
      <c r="D281" s="428">
        <v>99495</v>
      </c>
      <c r="E281" s="57" t="s">
        <v>72</v>
      </c>
      <c r="F281" s="57" t="s">
        <v>73</v>
      </c>
      <c r="G281" s="57" t="s">
        <v>143</v>
      </c>
    </row>
    <row r="282" spans="2:7" x14ac:dyDescent="0.25">
      <c r="B282" s="80" t="s">
        <v>145</v>
      </c>
      <c r="C282" s="38" t="s">
        <v>6</v>
      </c>
      <c r="D282" s="428">
        <v>165609.84299999999</v>
      </c>
      <c r="E282" s="57" t="s">
        <v>72</v>
      </c>
      <c r="F282" s="57" t="s">
        <v>73</v>
      </c>
      <c r="G282" s="57" t="s">
        <v>143</v>
      </c>
    </row>
    <row r="283" spans="2:7" ht="60" x14ac:dyDescent="0.25">
      <c r="B283" s="80" t="s">
        <v>146</v>
      </c>
      <c r="C283" s="38" t="s">
        <v>24</v>
      </c>
      <c r="D283" s="428">
        <v>160891</v>
      </c>
      <c r="E283" s="57" t="s">
        <v>72</v>
      </c>
      <c r="F283" s="57" t="s">
        <v>73</v>
      </c>
      <c r="G283" s="57" t="s">
        <v>143</v>
      </c>
    </row>
    <row r="284" spans="2:7" x14ac:dyDescent="0.25">
      <c r="B284" s="80" t="s">
        <v>147</v>
      </c>
      <c r="C284" s="38" t="s">
        <v>6</v>
      </c>
      <c r="D284" s="428">
        <v>162571</v>
      </c>
      <c r="E284" s="57" t="s">
        <v>72</v>
      </c>
      <c r="F284" s="57" t="s">
        <v>73</v>
      </c>
      <c r="G284" s="57" t="s">
        <v>143</v>
      </c>
    </row>
    <row r="285" spans="2:7" ht="42.75" x14ac:dyDescent="0.25">
      <c r="B285" s="62" t="s">
        <v>78</v>
      </c>
      <c r="C285" s="63"/>
      <c r="D285" s="427">
        <v>-14.944729300034004</v>
      </c>
      <c r="E285" s="57" t="s">
        <v>72</v>
      </c>
      <c r="F285" s="57" t="s">
        <v>73</v>
      </c>
      <c r="G285" s="57" t="s">
        <v>148</v>
      </c>
    </row>
    <row r="286" spans="2:7" x14ac:dyDescent="0.25">
      <c r="B286" s="65" t="s">
        <v>9</v>
      </c>
      <c r="C286" s="56" t="s">
        <v>4</v>
      </c>
      <c r="D286" s="428">
        <v>39</v>
      </c>
      <c r="E286" s="57" t="s">
        <v>72</v>
      </c>
      <c r="F286" s="57" t="s">
        <v>73</v>
      </c>
      <c r="G286" s="57" t="s">
        <v>148</v>
      </c>
    </row>
    <row r="287" spans="2:7" x14ac:dyDescent="0.25">
      <c r="B287" s="66" t="s">
        <v>37</v>
      </c>
      <c r="C287" s="56" t="s">
        <v>4</v>
      </c>
      <c r="D287" s="428">
        <v>16482</v>
      </c>
      <c r="E287" s="57" t="s">
        <v>72</v>
      </c>
      <c r="F287" s="57" t="s">
        <v>73</v>
      </c>
      <c r="G287" s="57" t="s">
        <v>148</v>
      </c>
    </row>
    <row r="288" spans="2:7" x14ac:dyDescent="0.25">
      <c r="B288" s="66" t="s">
        <v>38</v>
      </c>
      <c r="C288" s="56" t="s">
        <v>4</v>
      </c>
      <c r="D288" s="428">
        <v>16481</v>
      </c>
      <c r="E288" s="57" t="s">
        <v>72</v>
      </c>
      <c r="F288" s="57" t="s">
        <v>73</v>
      </c>
      <c r="G288" s="57" t="s">
        <v>148</v>
      </c>
    </row>
    <row r="289" spans="2:7" x14ac:dyDescent="0.25">
      <c r="B289" s="67" t="s">
        <v>33</v>
      </c>
      <c r="C289" s="56" t="s">
        <v>4</v>
      </c>
      <c r="D289" s="428"/>
      <c r="E289" s="57" t="s">
        <v>72</v>
      </c>
      <c r="F289" s="57" t="s">
        <v>73</v>
      </c>
      <c r="G289" s="57" t="s">
        <v>148</v>
      </c>
    </row>
    <row r="290" spans="2:7" x14ac:dyDescent="0.25">
      <c r="B290" s="67" t="s">
        <v>34</v>
      </c>
      <c r="C290" s="56" t="s">
        <v>4</v>
      </c>
      <c r="D290" s="428">
        <v>1</v>
      </c>
      <c r="E290" s="57" t="s">
        <v>72</v>
      </c>
      <c r="F290" s="57" t="s">
        <v>73</v>
      </c>
      <c r="G290" s="57" t="s">
        <v>148</v>
      </c>
    </row>
    <row r="291" spans="2:7" x14ac:dyDescent="0.25">
      <c r="B291" s="66" t="s">
        <v>31</v>
      </c>
      <c r="C291" s="55" t="s">
        <v>6</v>
      </c>
      <c r="D291" s="428">
        <v>170027.01300000001</v>
      </c>
      <c r="E291" s="57" t="s">
        <v>72</v>
      </c>
      <c r="F291" s="57" t="s">
        <v>73</v>
      </c>
      <c r="G291" s="57" t="s">
        <v>148</v>
      </c>
    </row>
    <row r="292" spans="2:7" x14ac:dyDescent="0.25">
      <c r="B292" s="66" t="s">
        <v>39</v>
      </c>
      <c r="C292" s="55" t="s">
        <v>6</v>
      </c>
      <c r="D292" s="428">
        <v>170021.18</v>
      </c>
      <c r="E292" s="57" t="s">
        <v>72</v>
      </c>
      <c r="F292" s="57" t="s">
        <v>73</v>
      </c>
      <c r="G292" s="57" t="s">
        <v>148</v>
      </c>
    </row>
    <row r="293" spans="2:7" x14ac:dyDescent="0.25">
      <c r="B293" s="68" t="s">
        <v>35</v>
      </c>
      <c r="C293" s="55" t="s">
        <v>6</v>
      </c>
      <c r="D293" s="428"/>
      <c r="E293" s="57" t="s">
        <v>72</v>
      </c>
      <c r="F293" s="57" t="s">
        <v>73</v>
      </c>
      <c r="G293" s="57" t="s">
        <v>148</v>
      </c>
    </row>
    <row r="294" spans="2:7" x14ac:dyDescent="0.25">
      <c r="B294" s="68" t="s">
        <v>36</v>
      </c>
      <c r="C294" s="55" t="s">
        <v>6</v>
      </c>
      <c r="D294" s="428">
        <v>5.8330000000000002</v>
      </c>
      <c r="E294" s="57" t="s">
        <v>72</v>
      </c>
      <c r="F294" s="57" t="s">
        <v>73</v>
      </c>
      <c r="G294" s="57" t="s">
        <v>148</v>
      </c>
    </row>
    <row r="295" spans="2:7" x14ac:dyDescent="0.25">
      <c r="B295" s="66" t="s">
        <v>32</v>
      </c>
      <c r="C295" s="75" t="s">
        <v>7</v>
      </c>
      <c r="D295" s="428">
        <v>2.5621</v>
      </c>
      <c r="E295" s="57" t="s">
        <v>72</v>
      </c>
      <c r="F295" s="57" t="s">
        <v>73</v>
      </c>
      <c r="G295" s="57" t="s">
        <v>148</v>
      </c>
    </row>
    <row r="296" spans="2:7" ht="57.75" x14ac:dyDescent="0.25">
      <c r="B296" s="76" t="s">
        <v>79</v>
      </c>
      <c r="C296" s="77"/>
      <c r="D296" s="427">
        <v>3174.25</v>
      </c>
      <c r="E296" s="57" t="s">
        <v>72</v>
      </c>
      <c r="F296" s="57" t="s">
        <v>73</v>
      </c>
      <c r="G296" s="57" t="s">
        <v>148</v>
      </c>
    </row>
    <row r="297" spans="2:7" ht="30" x14ac:dyDescent="0.25">
      <c r="B297" s="445" t="s">
        <v>28</v>
      </c>
      <c r="C297" s="446" t="s">
        <v>19</v>
      </c>
      <c r="D297" s="428"/>
      <c r="E297" s="57" t="s">
        <v>72</v>
      </c>
      <c r="F297" s="57" t="s">
        <v>73</v>
      </c>
      <c r="G297" s="57" t="s">
        <v>148</v>
      </c>
    </row>
    <row r="298" spans="2:7" ht="30" x14ac:dyDescent="0.25">
      <c r="B298" s="447" t="s">
        <v>0</v>
      </c>
      <c r="C298" s="446" t="s">
        <v>19</v>
      </c>
      <c r="D298" s="428">
        <v>147.44999999999999</v>
      </c>
      <c r="E298" s="57" t="s">
        <v>72</v>
      </c>
      <c r="F298" s="57" t="s">
        <v>73</v>
      </c>
      <c r="G298" s="57" t="s">
        <v>148</v>
      </c>
    </row>
    <row r="299" spans="2:7" ht="30" x14ac:dyDescent="0.25">
      <c r="B299" s="447" t="s">
        <v>10</v>
      </c>
      <c r="C299" s="446" t="s">
        <v>19</v>
      </c>
      <c r="D299" s="428"/>
      <c r="E299" s="57" t="s">
        <v>72</v>
      </c>
      <c r="F299" s="57" t="s">
        <v>73</v>
      </c>
      <c r="G299" s="57" t="s">
        <v>148</v>
      </c>
    </row>
    <row r="300" spans="2:7" ht="30" x14ac:dyDescent="0.25">
      <c r="B300" s="448" t="s">
        <v>15</v>
      </c>
      <c r="C300" s="446" t="s">
        <v>19</v>
      </c>
      <c r="D300" s="428"/>
      <c r="E300" s="57" t="s">
        <v>72</v>
      </c>
      <c r="F300" s="57" t="s">
        <v>73</v>
      </c>
      <c r="G300" s="57" t="s">
        <v>148</v>
      </c>
    </row>
    <row r="301" spans="2:7" ht="30" x14ac:dyDescent="0.25">
      <c r="B301" s="447" t="s">
        <v>8</v>
      </c>
      <c r="C301" s="446" t="s">
        <v>19</v>
      </c>
      <c r="D301" s="428">
        <v>983</v>
      </c>
      <c r="E301" s="57" t="s">
        <v>72</v>
      </c>
      <c r="F301" s="57" t="s">
        <v>73</v>
      </c>
      <c r="G301" s="57" t="s">
        <v>148</v>
      </c>
    </row>
    <row r="302" spans="2:7" ht="30" x14ac:dyDescent="0.25">
      <c r="B302" s="448" t="s">
        <v>17</v>
      </c>
      <c r="C302" s="446" t="s">
        <v>19</v>
      </c>
      <c r="D302" s="428"/>
      <c r="E302" s="57" t="s">
        <v>72</v>
      </c>
      <c r="F302" s="57" t="s">
        <v>73</v>
      </c>
      <c r="G302" s="57" t="s">
        <v>148</v>
      </c>
    </row>
    <row r="303" spans="2:7" ht="30" x14ac:dyDescent="0.25">
      <c r="B303" s="447" t="s">
        <v>11</v>
      </c>
      <c r="C303" s="446" t="s">
        <v>19</v>
      </c>
      <c r="D303" s="428"/>
      <c r="E303" s="57" t="s">
        <v>72</v>
      </c>
      <c r="F303" s="57" t="s">
        <v>73</v>
      </c>
      <c r="G303" s="57" t="s">
        <v>148</v>
      </c>
    </row>
    <row r="304" spans="2:7" ht="30" x14ac:dyDescent="0.25">
      <c r="B304" s="445" t="s">
        <v>29</v>
      </c>
      <c r="C304" s="446" t="s">
        <v>20</v>
      </c>
      <c r="D304" s="428"/>
      <c r="E304" s="57" t="s">
        <v>72</v>
      </c>
      <c r="F304" s="57" t="s">
        <v>73</v>
      </c>
      <c r="G304" s="57" t="s">
        <v>148</v>
      </c>
    </row>
    <row r="305" spans="2:7" x14ac:dyDescent="0.25">
      <c r="B305" s="447" t="s">
        <v>0</v>
      </c>
      <c r="C305" s="446" t="s">
        <v>20</v>
      </c>
      <c r="D305" s="428">
        <v>5</v>
      </c>
      <c r="E305" s="57" t="s">
        <v>72</v>
      </c>
      <c r="F305" s="57" t="s">
        <v>73</v>
      </c>
      <c r="G305" s="57" t="s">
        <v>148</v>
      </c>
    </row>
    <row r="306" spans="2:7" x14ac:dyDescent="0.25">
      <c r="B306" s="447" t="s">
        <v>10</v>
      </c>
      <c r="C306" s="446" t="s">
        <v>20</v>
      </c>
      <c r="D306" s="428"/>
      <c r="E306" s="57" t="s">
        <v>72</v>
      </c>
      <c r="F306" s="57" t="s">
        <v>73</v>
      </c>
      <c r="G306" s="57" t="s">
        <v>148</v>
      </c>
    </row>
    <row r="307" spans="2:7" x14ac:dyDescent="0.25">
      <c r="B307" s="448" t="s">
        <v>15</v>
      </c>
      <c r="C307" s="446" t="s">
        <v>20</v>
      </c>
      <c r="D307" s="428"/>
      <c r="E307" s="57" t="s">
        <v>72</v>
      </c>
      <c r="F307" s="57" t="s">
        <v>73</v>
      </c>
      <c r="G307" s="57" t="s">
        <v>148</v>
      </c>
    </row>
    <row r="308" spans="2:7" ht="30" x14ac:dyDescent="0.25">
      <c r="B308" s="448" t="s">
        <v>16</v>
      </c>
      <c r="C308" s="446" t="s">
        <v>20</v>
      </c>
      <c r="D308" s="428">
        <v>2.48</v>
      </c>
      <c r="E308" s="57" t="s">
        <v>72</v>
      </c>
      <c r="F308" s="57" t="s">
        <v>73</v>
      </c>
      <c r="G308" s="57" t="s">
        <v>148</v>
      </c>
    </row>
    <row r="309" spans="2:7" ht="30" x14ac:dyDescent="0.25">
      <c r="B309" s="448" t="s">
        <v>18</v>
      </c>
      <c r="C309" s="446" t="s">
        <v>20</v>
      </c>
      <c r="D309" s="428"/>
      <c r="E309" s="57" t="s">
        <v>72</v>
      </c>
      <c r="F309" s="57" t="s">
        <v>73</v>
      </c>
      <c r="G309" s="57" t="s">
        <v>148</v>
      </c>
    </row>
    <row r="310" spans="2:7" x14ac:dyDescent="0.25">
      <c r="B310" s="447" t="s">
        <v>11</v>
      </c>
      <c r="C310" s="446" t="s">
        <v>20</v>
      </c>
      <c r="D310" s="428"/>
      <c r="E310" s="57" t="s">
        <v>72</v>
      </c>
      <c r="F310" s="57" t="s">
        <v>73</v>
      </c>
      <c r="G310" s="57" t="s">
        <v>148</v>
      </c>
    </row>
    <row r="311" spans="2:7" ht="29.25" x14ac:dyDescent="0.25">
      <c r="B311" s="78" t="s">
        <v>80</v>
      </c>
      <c r="C311" s="79"/>
      <c r="D311" s="427">
        <v>31191.51208098383</v>
      </c>
      <c r="E311" s="57" t="s">
        <v>72</v>
      </c>
      <c r="F311" s="57" t="s">
        <v>73</v>
      </c>
      <c r="G311" s="57" t="s">
        <v>148</v>
      </c>
    </row>
    <row r="312" spans="2:7" ht="60" x14ac:dyDescent="0.25">
      <c r="B312" s="80" t="s">
        <v>149</v>
      </c>
      <c r="C312" s="38" t="s">
        <v>24</v>
      </c>
      <c r="D312" s="428">
        <v>120295</v>
      </c>
      <c r="E312" s="57" t="s">
        <v>72</v>
      </c>
      <c r="F312" s="57" t="s">
        <v>73</v>
      </c>
      <c r="G312" s="57" t="s">
        <v>148</v>
      </c>
    </row>
    <row r="313" spans="2:7" x14ac:dyDescent="0.25">
      <c r="B313" s="80" t="s">
        <v>150</v>
      </c>
      <c r="C313" s="38" t="s">
        <v>6</v>
      </c>
      <c r="D313" s="428">
        <v>170021</v>
      </c>
      <c r="E313" s="57" t="s">
        <v>72</v>
      </c>
      <c r="F313" s="57" t="s">
        <v>73</v>
      </c>
      <c r="G313" s="57" t="s">
        <v>148</v>
      </c>
    </row>
    <row r="314" spans="2:7" ht="60" x14ac:dyDescent="0.25">
      <c r="B314" s="80" t="s">
        <v>151</v>
      </c>
      <c r="C314" s="38" t="s">
        <v>24</v>
      </c>
      <c r="D314" s="428">
        <v>145843</v>
      </c>
      <c r="E314" s="57" t="s">
        <v>72</v>
      </c>
      <c r="F314" s="57" t="s">
        <v>73</v>
      </c>
      <c r="G314" s="57" t="s">
        <v>148</v>
      </c>
    </row>
    <row r="315" spans="2:7" x14ac:dyDescent="0.25">
      <c r="B315" s="80" t="s">
        <v>163</v>
      </c>
      <c r="C315" s="38" t="s">
        <v>6</v>
      </c>
      <c r="D315" s="428">
        <v>163687</v>
      </c>
      <c r="E315" s="57" t="s">
        <v>72</v>
      </c>
      <c r="F315" s="57" t="s">
        <v>73</v>
      </c>
      <c r="G315" s="57" t="s">
        <v>148</v>
      </c>
    </row>
    <row r="316" spans="2:7" ht="42.75" x14ac:dyDescent="0.25">
      <c r="B316" s="62" t="s">
        <v>78</v>
      </c>
      <c r="C316" s="63"/>
      <c r="D316" s="427">
        <v>-1341.6248700000169</v>
      </c>
      <c r="E316" s="57" t="s">
        <v>72</v>
      </c>
      <c r="F316" s="57" t="s">
        <v>73</v>
      </c>
      <c r="G316" s="57" t="s">
        <v>158</v>
      </c>
    </row>
    <row r="317" spans="2:7" x14ac:dyDescent="0.25">
      <c r="B317" s="65" t="s">
        <v>9</v>
      </c>
      <c r="C317" s="56" t="s">
        <v>4</v>
      </c>
      <c r="D317" s="428">
        <v>36</v>
      </c>
      <c r="E317" s="57" t="s">
        <v>72</v>
      </c>
      <c r="F317" s="57" t="s">
        <v>73</v>
      </c>
      <c r="G317" s="57" t="s">
        <v>158</v>
      </c>
    </row>
    <row r="318" spans="2:7" x14ac:dyDescent="0.25">
      <c r="B318" s="66" t="s">
        <v>37</v>
      </c>
      <c r="C318" s="56" t="s">
        <v>4</v>
      </c>
      <c r="D318" s="428">
        <v>16494</v>
      </c>
      <c r="E318" s="57" t="s">
        <v>72</v>
      </c>
      <c r="F318" s="57" t="s">
        <v>73</v>
      </c>
      <c r="G318" s="57" t="s">
        <v>158</v>
      </c>
    </row>
    <row r="319" spans="2:7" x14ac:dyDescent="0.25">
      <c r="B319" s="66" t="s">
        <v>38</v>
      </c>
      <c r="C319" s="56" t="s">
        <v>4</v>
      </c>
      <c r="D319" s="428">
        <v>16440</v>
      </c>
      <c r="E319" s="57" t="s">
        <v>72</v>
      </c>
      <c r="F319" s="57" t="s">
        <v>73</v>
      </c>
      <c r="G319" s="57" t="s">
        <v>158</v>
      </c>
    </row>
    <row r="320" spans="2:7" x14ac:dyDescent="0.25">
      <c r="B320" s="67" t="s">
        <v>33</v>
      </c>
      <c r="C320" s="56" t="s">
        <v>4</v>
      </c>
      <c r="D320" s="428"/>
      <c r="E320" s="57" t="s">
        <v>72</v>
      </c>
      <c r="F320" s="57" t="s">
        <v>73</v>
      </c>
      <c r="G320" s="57" t="s">
        <v>158</v>
      </c>
    </row>
    <row r="321" spans="2:7" x14ac:dyDescent="0.25">
      <c r="B321" s="67" t="s">
        <v>34</v>
      </c>
      <c r="C321" s="56" t="s">
        <v>4</v>
      </c>
      <c r="D321" s="428">
        <v>54</v>
      </c>
      <c r="E321" s="57" t="s">
        <v>72</v>
      </c>
      <c r="F321" s="57" t="s">
        <v>73</v>
      </c>
      <c r="G321" s="57" t="s">
        <v>158</v>
      </c>
    </row>
    <row r="322" spans="2:7" x14ac:dyDescent="0.25">
      <c r="B322" s="66" t="s">
        <v>31</v>
      </c>
      <c r="C322" s="55" t="s">
        <v>6</v>
      </c>
      <c r="D322" s="428">
        <v>170189.82</v>
      </c>
      <c r="E322" s="57" t="s">
        <v>72</v>
      </c>
      <c r="F322" s="57" t="s">
        <v>73</v>
      </c>
      <c r="G322" s="57" t="s">
        <v>158</v>
      </c>
    </row>
    <row r="323" spans="2:7" x14ac:dyDescent="0.25">
      <c r="B323" s="66" t="s">
        <v>39</v>
      </c>
      <c r="C323" s="55" t="s">
        <v>6</v>
      </c>
      <c r="D323" s="428">
        <v>169540.28</v>
      </c>
      <c r="E323" s="57" t="s">
        <v>72</v>
      </c>
      <c r="F323" s="57" t="s">
        <v>73</v>
      </c>
      <c r="G323" s="57" t="s">
        <v>158</v>
      </c>
    </row>
    <row r="324" spans="2:7" x14ac:dyDescent="0.25">
      <c r="B324" s="68" t="s">
        <v>35</v>
      </c>
      <c r="C324" s="55" t="s">
        <v>6</v>
      </c>
      <c r="D324" s="428"/>
      <c r="E324" s="57" t="s">
        <v>72</v>
      </c>
      <c r="F324" s="57" t="s">
        <v>73</v>
      </c>
      <c r="G324" s="57" t="s">
        <v>158</v>
      </c>
    </row>
    <row r="325" spans="2:7" x14ac:dyDescent="0.25">
      <c r="B325" s="68" t="s">
        <v>36</v>
      </c>
      <c r="C325" s="55" t="s">
        <v>6</v>
      </c>
      <c r="D325" s="428">
        <v>649.54</v>
      </c>
      <c r="E325" s="57" t="s">
        <v>72</v>
      </c>
      <c r="F325" s="57" t="s">
        <v>73</v>
      </c>
      <c r="G325" s="57" t="s">
        <v>158</v>
      </c>
    </row>
    <row r="326" spans="2:7" x14ac:dyDescent="0.25">
      <c r="B326" s="66" t="s">
        <v>32</v>
      </c>
      <c r="C326" s="75" t="s">
        <v>7</v>
      </c>
      <c r="D326" s="428">
        <v>2.0655000000000001</v>
      </c>
      <c r="E326" s="57" t="s">
        <v>72</v>
      </c>
      <c r="F326" s="57" t="s">
        <v>73</v>
      </c>
      <c r="G326" s="57" t="s">
        <v>158</v>
      </c>
    </row>
    <row r="327" spans="2:7" ht="57.75" x14ac:dyDescent="0.25">
      <c r="B327" s="76" t="s">
        <v>79</v>
      </c>
      <c r="C327" s="77"/>
      <c r="D327" s="427">
        <v>2851.5</v>
      </c>
      <c r="E327" s="57" t="s">
        <v>72</v>
      </c>
      <c r="F327" s="57" t="s">
        <v>73</v>
      </c>
      <c r="G327" s="57" t="s">
        <v>158</v>
      </c>
    </row>
    <row r="328" spans="2:7" ht="30" x14ac:dyDescent="0.25">
      <c r="B328" s="515" t="s">
        <v>28</v>
      </c>
      <c r="C328" s="516" t="s">
        <v>19</v>
      </c>
      <c r="D328" s="89"/>
      <c r="E328" s="57" t="s">
        <v>72</v>
      </c>
      <c r="F328" s="57" t="s">
        <v>73</v>
      </c>
      <c r="G328" s="57" t="s">
        <v>158</v>
      </c>
    </row>
    <row r="329" spans="2:7" ht="30" x14ac:dyDescent="0.25">
      <c r="B329" s="517" t="s">
        <v>0</v>
      </c>
      <c r="C329" s="516" t="s">
        <v>19</v>
      </c>
      <c r="D329" s="89">
        <v>147.9</v>
      </c>
      <c r="E329" s="57" t="s">
        <v>72</v>
      </c>
      <c r="F329" s="57" t="s">
        <v>73</v>
      </c>
      <c r="G329" s="57" t="s">
        <v>158</v>
      </c>
    </row>
    <row r="330" spans="2:7" ht="30" x14ac:dyDescent="0.25">
      <c r="B330" s="517" t="s">
        <v>10</v>
      </c>
      <c r="C330" s="516" t="s">
        <v>19</v>
      </c>
      <c r="D330" s="89">
        <v>400</v>
      </c>
      <c r="E330" s="57" t="s">
        <v>72</v>
      </c>
      <c r="F330" s="57" t="s">
        <v>73</v>
      </c>
      <c r="G330" s="57" t="s">
        <v>158</v>
      </c>
    </row>
    <row r="331" spans="2:7" ht="30" x14ac:dyDescent="0.25">
      <c r="B331" s="518" t="s">
        <v>15</v>
      </c>
      <c r="C331" s="516" t="s">
        <v>19</v>
      </c>
      <c r="D331" s="89"/>
      <c r="E331" s="57" t="s">
        <v>72</v>
      </c>
      <c r="F331" s="57" t="s">
        <v>73</v>
      </c>
      <c r="G331" s="57" t="s">
        <v>158</v>
      </c>
    </row>
    <row r="332" spans="2:7" ht="30" x14ac:dyDescent="0.25">
      <c r="B332" s="517" t="s">
        <v>8</v>
      </c>
      <c r="C332" s="516" t="s">
        <v>19</v>
      </c>
      <c r="D332" s="89">
        <v>986</v>
      </c>
      <c r="E332" s="57" t="s">
        <v>72</v>
      </c>
      <c r="F332" s="57" t="s">
        <v>73</v>
      </c>
      <c r="G332" s="57" t="s">
        <v>158</v>
      </c>
    </row>
    <row r="333" spans="2:7" ht="30" x14ac:dyDescent="0.25">
      <c r="B333" s="518" t="s">
        <v>17</v>
      </c>
      <c r="C333" s="516" t="s">
        <v>19</v>
      </c>
      <c r="D333" s="89"/>
      <c r="E333" s="57" t="s">
        <v>72</v>
      </c>
      <c r="F333" s="57" t="s">
        <v>73</v>
      </c>
      <c r="G333" s="57" t="s">
        <v>158</v>
      </c>
    </row>
    <row r="334" spans="2:7" ht="30" x14ac:dyDescent="0.25">
      <c r="B334" s="517" t="s">
        <v>11</v>
      </c>
      <c r="C334" s="516" t="s">
        <v>19</v>
      </c>
      <c r="D334" s="89"/>
      <c r="E334" s="57" t="s">
        <v>72</v>
      </c>
      <c r="F334" s="57" t="s">
        <v>73</v>
      </c>
      <c r="G334" s="57" t="s">
        <v>158</v>
      </c>
    </row>
    <row r="335" spans="2:7" ht="30" x14ac:dyDescent="0.25">
      <c r="B335" s="515" t="s">
        <v>29</v>
      </c>
      <c r="C335" s="516" t="s">
        <v>20</v>
      </c>
      <c r="D335" s="89"/>
      <c r="E335" s="57" t="s">
        <v>72</v>
      </c>
      <c r="F335" s="57" t="s">
        <v>73</v>
      </c>
      <c r="G335" s="57" t="s">
        <v>158</v>
      </c>
    </row>
    <row r="336" spans="2:7" x14ac:dyDescent="0.25">
      <c r="B336" s="517" t="s">
        <v>0</v>
      </c>
      <c r="C336" s="516" t="s">
        <v>20</v>
      </c>
      <c r="D336" s="89">
        <v>5</v>
      </c>
      <c r="E336" s="57" t="s">
        <v>72</v>
      </c>
      <c r="F336" s="57" t="s">
        <v>73</v>
      </c>
      <c r="G336" s="57" t="s">
        <v>158</v>
      </c>
    </row>
    <row r="337" spans="2:7" x14ac:dyDescent="0.25">
      <c r="B337" s="517" t="s">
        <v>10</v>
      </c>
      <c r="C337" s="516" t="s">
        <v>20</v>
      </c>
      <c r="D337" s="89">
        <v>0.35</v>
      </c>
      <c r="E337" s="57" t="s">
        <v>72</v>
      </c>
      <c r="F337" s="57" t="s">
        <v>73</v>
      </c>
      <c r="G337" s="57" t="s">
        <v>158</v>
      </c>
    </row>
    <row r="338" spans="2:7" x14ac:dyDescent="0.25">
      <c r="B338" s="518" t="s">
        <v>15</v>
      </c>
      <c r="C338" s="516" t="s">
        <v>20</v>
      </c>
      <c r="D338" s="89"/>
      <c r="E338" s="57" t="s">
        <v>72</v>
      </c>
      <c r="F338" s="57" t="s">
        <v>73</v>
      </c>
      <c r="G338" s="57" t="s">
        <v>158</v>
      </c>
    </row>
    <row r="339" spans="2:7" ht="30" x14ac:dyDescent="0.25">
      <c r="B339" s="518" t="s">
        <v>16</v>
      </c>
      <c r="C339" s="516" t="s">
        <v>20</v>
      </c>
      <c r="D339" s="89">
        <v>2</v>
      </c>
      <c r="E339" s="57" t="s">
        <v>72</v>
      </c>
      <c r="F339" s="57" t="s">
        <v>73</v>
      </c>
      <c r="G339" s="57" t="s">
        <v>158</v>
      </c>
    </row>
    <row r="340" spans="2:7" ht="30" x14ac:dyDescent="0.25">
      <c r="B340" s="518" t="s">
        <v>18</v>
      </c>
      <c r="C340" s="516" t="s">
        <v>20</v>
      </c>
      <c r="D340" s="89"/>
      <c r="E340" s="57" t="s">
        <v>72</v>
      </c>
      <c r="F340" s="57" t="s">
        <v>73</v>
      </c>
      <c r="G340" s="57" t="s">
        <v>158</v>
      </c>
    </row>
    <row r="341" spans="2:7" x14ac:dyDescent="0.25">
      <c r="B341" s="517" t="s">
        <v>11</v>
      </c>
      <c r="C341" s="516" t="s">
        <v>20</v>
      </c>
      <c r="D341" s="89"/>
      <c r="E341" s="57" t="s">
        <v>72</v>
      </c>
      <c r="F341" s="57" t="s">
        <v>73</v>
      </c>
      <c r="G341" s="57" t="s">
        <v>158</v>
      </c>
    </row>
    <row r="342" spans="2:7" ht="29.25" x14ac:dyDescent="0.25">
      <c r="B342" s="78" t="s">
        <v>80</v>
      </c>
      <c r="C342" s="79"/>
      <c r="D342" s="427">
        <v>49939.638388485451</v>
      </c>
      <c r="E342" s="57" t="s">
        <v>72</v>
      </c>
      <c r="F342" s="57" t="s">
        <v>73</v>
      </c>
      <c r="G342" s="57" t="s">
        <v>158</v>
      </c>
    </row>
    <row r="343" spans="2:7" ht="60" x14ac:dyDescent="0.25">
      <c r="B343" s="80" t="s">
        <v>159</v>
      </c>
      <c r="C343" s="38" t="s">
        <v>24</v>
      </c>
      <c r="D343" s="428">
        <v>115427</v>
      </c>
      <c r="E343" s="57" t="s">
        <v>72</v>
      </c>
      <c r="F343" s="57" t="s">
        <v>73</v>
      </c>
      <c r="G343" s="57" t="s">
        <v>158</v>
      </c>
    </row>
    <row r="344" spans="2:7" x14ac:dyDescent="0.25">
      <c r="B344" s="80" t="s">
        <v>160</v>
      </c>
      <c r="C344" s="38" t="s">
        <v>6</v>
      </c>
      <c r="D344" s="428">
        <v>169540.28</v>
      </c>
      <c r="E344" s="57" t="s">
        <v>72</v>
      </c>
      <c r="F344" s="57" t="s">
        <v>73</v>
      </c>
      <c r="G344" s="57" t="s">
        <v>158</v>
      </c>
    </row>
    <row r="345" spans="2:7" ht="60" x14ac:dyDescent="0.25">
      <c r="B345" s="80" t="s">
        <v>161</v>
      </c>
      <c r="C345" s="38" t="s">
        <v>24</v>
      </c>
      <c r="D345" s="428">
        <v>164945</v>
      </c>
      <c r="E345" s="57" t="s">
        <v>72</v>
      </c>
      <c r="F345" s="57" t="s">
        <v>73</v>
      </c>
      <c r="G345" s="57" t="s">
        <v>158</v>
      </c>
    </row>
    <row r="346" spans="2:7" x14ac:dyDescent="0.25">
      <c r="B346" s="80" t="s">
        <v>162</v>
      </c>
      <c r="C346" s="38" t="s">
        <v>6</v>
      </c>
      <c r="D346" s="428">
        <v>169108</v>
      </c>
      <c r="E346" s="57" t="s">
        <v>72</v>
      </c>
      <c r="F346" s="57" t="s">
        <v>73</v>
      </c>
      <c r="G346" s="57" t="s">
        <v>158</v>
      </c>
    </row>
    <row r="347" spans="2:7" ht="42.75" x14ac:dyDescent="0.25">
      <c r="B347" s="62" t="s">
        <v>78</v>
      </c>
      <c r="C347" s="63"/>
      <c r="D347" s="427">
        <v>0</v>
      </c>
      <c r="E347" s="57" t="s">
        <v>72</v>
      </c>
      <c r="F347" s="57" t="s">
        <v>73</v>
      </c>
      <c r="G347" s="57" t="s">
        <v>164</v>
      </c>
    </row>
    <row r="348" spans="2:7" x14ac:dyDescent="0.25">
      <c r="B348" s="65" t="s">
        <v>9</v>
      </c>
      <c r="C348" s="56" t="s">
        <v>4</v>
      </c>
      <c r="D348" s="428">
        <v>36</v>
      </c>
      <c r="E348" s="57" t="s">
        <v>72</v>
      </c>
      <c r="F348" s="57" t="s">
        <v>73</v>
      </c>
      <c r="G348" s="57" t="s">
        <v>164</v>
      </c>
    </row>
    <row r="349" spans="2:7" x14ac:dyDescent="0.25">
      <c r="B349" s="66" t="s">
        <v>37</v>
      </c>
      <c r="C349" s="56" t="s">
        <v>4</v>
      </c>
      <c r="D349" s="428">
        <v>15048</v>
      </c>
      <c r="E349" s="57" t="s">
        <v>72</v>
      </c>
      <c r="F349" s="57" t="s">
        <v>73</v>
      </c>
      <c r="G349" s="57" t="s">
        <v>164</v>
      </c>
    </row>
    <row r="350" spans="2:7" x14ac:dyDescent="0.25">
      <c r="B350" s="66" t="s">
        <v>38</v>
      </c>
      <c r="C350" s="56" t="s">
        <v>4</v>
      </c>
      <c r="D350" s="428">
        <v>15048</v>
      </c>
      <c r="E350" s="57" t="s">
        <v>72</v>
      </c>
      <c r="F350" s="57" t="s">
        <v>73</v>
      </c>
      <c r="G350" s="57" t="s">
        <v>164</v>
      </c>
    </row>
    <row r="351" spans="2:7" x14ac:dyDescent="0.25">
      <c r="B351" s="67" t="s">
        <v>33</v>
      </c>
      <c r="C351" s="56" t="s">
        <v>4</v>
      </c>
      <c r="D351" s="428"/>
      <c r="E351" s="57" t="s">
        <v>72</v>
      </c>
      <c r="F351" s="57" t="s">
        <v>73</v>
      </c>
      <c r="G351" s="57" t="s">
        <v>164</v>
      </c>
    </row>
    <row r="352" spans="2:7" x14ac:dyDescent="0.25">
      <c r="B352" s="67" t="s">
        <v>34</v>
      </c>
      <c r="C352" s="56" t="s">
        <v>4</v>
      </c>
      <c r="D352" s="428"/>
      <c r="E352" s="57" t="s">
        <v>72</v>
      </c>
      <c r="F352" s="57" t="s">
        <v>73</v>
      </c>
      <c r="G352" s="57" t="s">
        <v>164</v>
      </c>
    </row>
    <row r="353" spans="2:7" x14ac:dyDescent="0.25">
      <c r="B353" s="66" t="s">
        <v>31</v>
      </c>
      <c r="C353" s="55" t="s">
        <v>6</v>
      </c>
      <c r="D353" s="428">
        <v>155385.54</v>
      </c>
      <c r="E353" s="57" t="s">
        <v>72</v>
      </c>
      <c r="F353" s="57" t="s">
        <v>73</v>
      </c>
      <c r="G353" s="57" t="s">
        <v>164</v>
      </c>
    </row>
    <row r="354" spans="2:7" x14ac:dyDescent="0.25">
      <c r="B354" s="66" t="s">
        <v>39</v>
      </c>
      <c r="C354" s="55" t="s">
        <v>6</v>
      </c>
      <c r="D354" s="428">
        <v>155385.54</v>
      </c>
      <c r="E354" s="57" t="s">
        <v>72</v>
      </c>
      <c r="F354" s="57" t="s">
        <v>73</v>
      </c>
      <c r="G354" s="57" t="s">
        <v>164</v>
      </c>
    </row>
    <row r="355" spans="2:7" x14ac:dyDescent="0.25">
      <c r="B355" s="68" t="s">
        <v>35</v>
      </c>
      <c r="C355" s="55" t="s">
        <v>6</v>
      </c>
      <c r="D355" s="428"/>
      <c r="E355" s="57" t="s">
        <v>72</v>
      </c>
      <c r="F355" s="57" t="s">
        <v>73</v>
      </c>
      <c r="G355" s="57" t="s">
        <v>164</v>
      </c>
    </row>
    <row r="356" spans="2:7" x14ac:dyDescent="0.25">
      <c r="B356" s="68" t="s">
        <v>36</v>
      </c>
      <c r="C356" s="55" t="s">
        <v>6</v>
      </c>
      <c r="D356" s="428"/>
      <c r="E356" s="57" t="s">
        <v>72</v>
      </c>
      <c r="F356" s="57" t="s">
        <v>73</v>
      </c>
      <c r="G356" s="57" t="s">
        <v>164</v>
      </c>
    </row>
    <row r="357" spans="2:7" x14ac:dyDescent="0.25">
      <c r="B357" s="66" t="s">
        <v>32</v>
      </c>
      <c r="C357" s="75" t="s">
        <v>7</v>
      </c>
      <c r="D357" s="428">
        <v>2.1267999999999998</v>
      </c>
      <c r="E357" s="57" t="s">
        <v>72</v>
      </c>
      <c r="F357" s="57" t="s">
        <v>73</v>
      </c>
      <c r="G357" s="57" t="s">
        <v>164</v>
      </c>
    </row>
    <row r="358" spans="2:7" ht="57.75" x14ac:dyDescent="0.25">
      <c r="B358" s="76" t="s">
        <v>79</v>
      </c>
      <c r="C358" s="77"/>
      <c r="D358" s="427">
        <v>2433.75</v>
      </c>
      <c r="E358" s="57" t="s">
        <v>72</v>
      </c>
      <c r="F358" s="57" t="s">
        <v>73</v>
      </c>
      <c r="G358" s="57" t="s">
        <v>164</v>
      </c>
    </row>
    <row r="359" spans="2:7" ht="30" x14ac:dyDescent="0.25">
      <c r="B359" s="515" t="s">
        <v>28</v>
      </c>
      <c r="C359" s="516" t="s">
        <v>19</v>
      </c>
      <c r="D359" s="89"/>
      <c r="E359" s="57" t="s">
        <v>72</v>
      </c>
      <c r="F359" s="57" t="s">
        <v>73</v>
      </c>
      <c r="G359" s="57" t="s">
        <v>164</v>
      </c>
    </row>
    <row r="360" spans="2:7" ht="30" x14ac:dyDescent="0.25">
      <c r="B360" s="517" t="s">
        <v>0</v>
      </c>
      <c r="C360" s="516" t="s">
        <v>19</v>
      </c>
      <c r="D360" s="89">
        <v>132.75</v>
      </c>
      <c r="E360" s="57" t="s">
        <v>72</v>
      </c>
      <c r="F360" s="57" t="s">
        <v>73</v>
      </c>
      <c r="G360" s="57" t="s">
        <v>164</v>
      </c>
    </row>
    <row r="361" spans="2:7" ht="30" x14ac:dyDescent="0.25">
      <c r="B361" s="517" t="s">
        <v>10</v>
      </c>
      <c r="C361" s="516" t="s">
        <v>19</v>
      </c>
      <c r="D361" s="89"/>
      <c r="E361" s="57" t="s">
        <v>72</v>
      </c>
      <c r="F361" s="57" t="s">
        <v>73</v>
      </c>
      <c r="G361" s="57" t="s">
        <v>164</v>
      </c>
    </row>
    <row r="362" spans="2:7" ht="30" x14ac:dyDescent="0.25">
      <c r="B362" s="518" t="s">
        <v>15</v>
      </c>
      <c r="C362" s="516" t="s">
        <v>19</v>
      </c>
      <c r="D362" s="89"/>
      <c r="E362" s="57" t="s">
        <v>72</v>
      </c>
      <c r="F362" s="57" t="s">
        <v>73</v>
      </c>
      <c r="G362" s="57" t="s">
        <v>164</v>
      </c>
    </row>
    <row r="363" spans="2:7" ht="30" x14ac:dyDescent="0.25">
      <c r="B363" s="517" t="s">
        <v>8</v>
      </c>
      <c r="C363" s="516" t="s">
        <v>19</v>
      </c>
      <c r="D363" s="89">
        <v>885</v>
      </c>
      <c r="E363" s="57" t="s">
        <v>72</v>
      </c>
      <c r="F363" s="57" t="s">
        <v>73</v>
      </c>
      <c r="G363" s="57" t="s">
        <v>164</v>
      </c>
    </row>
    <row r="364" spans="2:7" ht="30" x14ac:dyDescent="0.25">
      <c r="B364" s="518" t="s">
        <v>17</v>
      </c>
      <c r="C364" s="516" t="s">
        <v>19</v>
      </c>
      <c r="D364" s="89"/>
      <c r="E364" s="57" t="s">
        <v>72</v>
      </c>
      <c r="F364" s="57" t="s">
        <v>73</v>
      </c>
      <c r="G364" s="57" t="s">
        <v>164</v>
      </c>
    </row>
    <row r="365" spans="2:7" ht="30" x14ac:dyDescent="0.25">
      <c r="B365" s="517" t="s">
        <v>11</v>
      </c>
      <c r="C365" s="516" t="s">
        <v>19</v>
      </c>
      <c r="D365" s="89"/>
      <c r="E365" s="57" t="s">
        <v>72</v>
      </c>
      <c r="F365" s="57" t="s">
        <v>73</v>
      </c>
      <c r="G365" s="57" t="s">
        <v>164</v>
      </c>
    </row>
    <row r="366" spans="2:7" ht="30" x14ac:dyDescent="0.25">
      <c r="B366" s="515" t="s">
        <v>29</v>
      </c>
      <c r="C366" s="516" t="s">
        <v>20</v>
      </c>
      <c r="D366" s="89"/>
      <c r="E366" s="57" t="s">
        <v>72</v>
      </c>
      <c r="F366" s="57" t="s">
        <v>73</v>
      </c>
      <c r="G366" s="57" t="s">
        <v>164</v>
      </c>
    </row>
    <row r="367" spans="2:7" x14ac:dyDescent="0.25">
      <c r="B367" s="517" t="s">
        <v>0</v>
      </c>
      <c r="C367" s="516" t="s">
        <v>20</v>
      </c>
      <c r="D367" s="89">
        <v>5</v>
      </c>
      <c r="E367" s="57" t="s">
        <v>72</v>
      </c>
      <c r="F367" s="57" t="s">
        <v>73</v>
      </c>
      <c r="G367" s="57" t="s">
        <v>164</v>
      </c>
    </row>
    <row r="368" spans="2:7" x14ac:dyDescent="0.25">
      <c r="B368" s="517" t="s">
        <v>10</v>
      </c>
      <c r="C368" s="516" t="s">
        <v>20</v>
      </c>
      <c r="D368" s="89">
        <v>0.35</v>
      </c>
      <c r="E368" s="57" t="s">
        <v>72</v>
      </c>
      <c r="F368" s="57" t="s">
        <v>73</v>
      </c>
      <c r="G368" s="57" t="s">
        <v>164</v>
      </c>
    </row>
    <row r="369" spans="2:7" x14ac:dyDescent="0.25">
      <c r="B369" s="518" t="s">
        <v>15</v>
      </c>
      <c r="C369" s="516" t="s">
        <v>20</v>
      </c>
      <c r="D369" s="89"/>
      <c r="E369" s="57" t="s">
        <v>72</v>
      </c>
      <c r="F369" s="57" t="s">
        <v>73</v>
      </c>
      <c r="G369" s="57" t="s">
        <v>164</v>
      </c>
    </row>
    <row r="370" spans="2:7" ht="30" x14ac:dyDescent="0.25">
      <c r="B370" s="518" t="s">
        <v>16</v>
      </c>
      <c r="C370" s="516" t="s">
        <v>20</v>
      </c>
      <c r="D370" s="89">
        <v>2</v>
      </c>
      <c r="E370" s="57" t="s">
        <v>72</v>
      </c>
      <c r="F370" s="57" t="s">
        <v>73</v>
      </c>
      <c r="G370" s="57" t="s">
        <v>164</v>
      </c>
    </row>
    <row r="371" spans="2:7" ht="30" x14ac:dyDescent="0.25">
      <c r="B371" s="518" t="s">
        <v>18</v>
      </c>
      <c r="C371" s="516" t="s">
        <v>20</v>
      </c>
      <c r="D371" s="89"/>
      <c r="E371" s="57" t="s">
        <v>72</v>
      </c>
      <c r="F371" s="57" t="s">
        <v>73</v>
      </c>
      <c r="G371" s="57" t="s">
        <v>164</v>
      </c>
    </row>
    <row r="372" spans="2:7" x14ac:dyDescent="0.25">
      <c r="B372" s="517" t="s">
        <v>11</v>
      </c>
      <c r="C372" s="516" t="s">
        <v>20</v>
      </c>
      <c r="D372" s="89"/>
      <c r="E372" s="57" t="s">
        <v>72</v>
      </c>
      <c r="F372" s="57" t="s">
        <v>73</v>
      </c>
      <c r="G372" s="57" t="s">
        <v>164</v>
      </c>
    </row>
    <row r="373" spans="2:7" ht="29.25" x14ac:dyDescent="0.25">
      <c r="B373" s="78" t="s">
        <v>80</v>
      </c>
      <c r="C373" s="79"/>
      <c r="D373" s="427">
        <v>48118.000354822929</v>
      </c>
      <c r="E373" s="57" t="s">
        <v>72</v>
      </c>
      <c r="F373" s="57" t="s">
        <v>73</v>
      </c>
      <c r="G373" s="57" t="s">
        <v>164</v>
      </c>
    </row>
    <row r="374" spans="2:7" ht="60" x14ac:dyDescent="0.25">
      <c r="B374" s="80" t="s">
        <v>165</v>
      </c>
      <c r="C374" s="38" t="s">
        <v>24</v>
      </c>
      <c r="D374" s="428">
        <v>111640.02</v>
      </c>
      <c r="E374" s="57" t="s">
        <v>72</v>
      </c>
      <c r="F374" s="57" t="s">
        <v>73</v>
      </c>
      <c r="G374" s="57" t="s">
        <v>164</v>
      </c>
    </row>
    <row r="375" spans="2:7" x14ac:dyDescent="0.25">
      <c r="B375" s="80" t="s">
        <v>166</v>
      </c>
      <c r="C375" s="38" t="s">
        <v>6</v>
      </c>
      <c r="D375" s="428">
        <v>155385.54</v>
      </c>
      <c r="E375" s="57" t="s">
        <v>72</v>
      </c>
      <c r="F375" s="57" t="s">
        <v>73</v>
      </c>
      <c r="G375" s="57" t="s">
        <v>164</v>
      </c>
    </row>
    <row r="376" spans="2:7" ht="60" x14ac:dyDescent="0.25">
      <c r="B376" s="80" t="s">
        <v>167</v>
      </c>
      <c r="C376" s="38" t="s">
        <v>24</v>
      </c>
      <c r="D376" s="428">
        <v>157804</v>
      </c>
      <c r="E376" s="57" t="s">
        <v>72</v>
      </c>
      <c r="F376" s="57" t="s">
        <v>73</v>
      </c>
      <c r="G376" s="57" t="s">
        <v>164</v>
      </c>
    </row>
    <row r="377" spans="2:7" x14ac:dyDescent="0.25">
      <c r="B377" s="80" t="s">
        <v>168</v>
      </c>
      <c r="C377" s="38" t="s">
        <v>6</v>
      </c>
      <c r="D377" s="428">
        <v>153485</v>
      </c>
      <c r="E377" s="57" t="s">
        <v>72</v>
      </c>
      <c r="F377" s="57" t="s">
        <v>73</v>
      </c>
      <c r="G377" s="57" t="s">
        <v>164</v>
      </c>
    </row>
  </sheetData>
  <mergeCells count="1">
    <mergeCell ref="B1:G2"/>
  </mergeCells>
  <phoneticPr fontId="1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9D10E-3A94-4DBF-9311-97D4873CE5A1}">
  <dimension ref="A1:F53"/>
  <sheetViews>
    <sheetView workbookViewId="0">
      <selection activeCell="H1" sqref="H1"/>
    </sheetView>
  </sheetViews>
  <sheetFormatPr defaultRowHeight="15" x14ac:dyDescent="0.25"/>
  <cols>
    <col min="1" max="1" width="15.140625" customWidth="1"/>
    <col min="2" max="2" width="47.28515625" customWidth="1"/>
    <col min="3" max="3" width="13" customWidth="1"/>
    <col min="4" max="4" width="14.140625" customWidth="1"/>
    <col min="5" max="5" width="9.42578125" hidden="1" customWidth="1"/>
    <col min="6" max="6" width="0" hidden="1" customWidth="1"/>
  </cols>
  <sheetData>
    <row r="1" spans="1:6" ht="42" customHeight="1" x14ac:dyDescent="0.3">
      <c r="A1" s="519" t="s">
        <v>43</v>
      </c>
      <c r="B1" s="519"/>
      <c r="C1" s="519"/>
      <c r="D1" s="519"/>
    </row>
    <row r="2" spans="1:6" ht="15.75" thickBot="1" x14ac:dyDescent="0.3">
      <c r="A2" s="3" t="s">
        <v>2</v>
      </c>
      <c r="B2" s="23"/>
      <c r="C2" s="24" t="s">
        <v>3</v>
      </c>
      <c r="D2" s="24" t="s">
        <v>1</v>
      </c>
    </row>
    <row r="3" spans="1:6" ht="15.75" thickBot="1" x14ac:dyDescent="0.3">
      <c r="A3" s="22" t="s">
        <v>13</v>
      </c>
      <c r="B3" s="34" t="s">
        <v>40</v>
      </c>
      <c r="C3" s="35"/>
      <c r="D3" s="36">
        <f>(D10-D9)*D13</f>
        <v>-8249.2898279999863</v>
      </c>
      <c r="E3">
        <f>((E10-D9)*D13)</f>
        <v>-8249.2898279999863</v>
      </c>
    </row>
    <row r="4" spans="1:6" ht="17.25" customHeight="1" x14ac:dyDescent="0.25">
      <c r="A4" s="525" t="s">
        <v>44</v>
      </c>
      <c r="B4" s="32" t="s">
        <v>9</v>
      </c>
      <c r="C4" s="523" t="s">
        <v>4</v>
      </c>
      <c r="D4" s="33">
        <v>35</v>
      </c>
    </row>
    <row r="5" spans="1:6" x14ac:dyDescent="0.25">
      <c r="A5" s="526"/>
      <c r="B5" s="25" t="s">
        <v>37</v>
      </c>
      <c r="C5" s="523"/>
      <c r="D5" s="5">
        <v>15918</v>
      </c>
    </row>
    <row r="6" spans="1:6" x14ac:dyDescent="0.25">
      <c r="A6" s="526"/>
      <c r="B6" s="25" t="s">
        <v>38</v>
      </c>
      <c r="C6" s="523"/>
      <c r="D6" s="5">
        <v>15540</v>
      </c>
      <c r="E6" s="59">
        <f>D5-D8</f>
        <v>15540</v>
      </c>
    </row>
    <row r="7" spans="1:6" ht="16.5" customHeight="1" x14ac:dyDescent="0.25">
      <c r="A7" s="526"/>
      <c r="B7" s="26" t="s">
        <v>33</v>
      </c>
      <c r="C7" s="523"/>
      <c r="D7" s="5">
        <v>0</v>
      </c>
      <c r="E7" t="b">
        <f>E6=D6</f>
        <v>1</v>
      </c>
    </row>
    <row r="8" spans="1:6" ht="14.25" customHeight="1" x14ac:dyDescent="0.25">
      <c r="A8" s="526"/>
      <c r="B8" s="26" t="s">
        <v>34</v>
      </c>
      <c r="C8" s="524"/>
      <c r="D8" s="5">
        <v>378</v>
      </c>
    </row>
    <row r="9" spans="1:6" ht="16.5" customHeight="1" x14ac:dyDescent="0.25">
      <c r="A9" s="526"/>
      <c r="B9" s="25" t="s">
        <v>31</v>
      </c>
      <c r="C9" s="520" t="s">
        <v>6</v>
      </c>
      <c r="D9" s="5">
        <v>164219.98000000001</v>
      </c>
    </row>
    <row r="10" spans="1:6" ht="19.5" customHeight="1" x14ac:dyDescent="0.25">
      <c r="A10" s="526"/>
      <c r="B10" s="25" t="s">
        <v>39</v>
      </c>
      <c r="C10" s="521"/>
      <c r="D10" s="5">
        <f>D9+D11-D12</f>
        <v>160104.80000000002</v>
      </c>
      <c r="E10" s="59">
        <f>D9-E12</f>
        <v>160104.80000000002</v>
      </c>
    </row>
    <row r="11" spans="1:6" ht="17.25" customHeight="1" x14ac:dyDescent="0.25">
      <c r="A11" s="526"/>
      <c r="B11" s="27" t="s">
        <v>35</v>
      </c>
      <c r="C11" s="521"/>
      <c r="D11" s="5"/>
    </row>
    <row r="12" spans="1:6" ht="17.25" customHeight="1" x14ac:dyDescent="0.25">
      <c r="A12" s="527"/>
      <c r="B12" s="27" t="s">
        <v>36</v>
      </c>
      <c r="C12" s="522"/>
      <c r="D12" s="5">
        <v>4115.18</v>
      </c>
      <c r="E12">
        <f>4115.18</f>
        <v>4115.18</v>
      </c>
    </row>
    <row r="13" spans="1:6" ht="30" customHeight="1" thickBot="1" x14ac:dyDescent="0.3">
      <c r="A13" s="39" t="s">
        <v>45</v>
      </c>
      <c r="B13" s="28" t="s">
        <v>32</v>
      </c>
      <c r="C13" s="29" t="s">
        <v>7</v>
      </c>
      <c r="D13" s="30">
        <v>2.0045999999999999</v>
      </c>
      <c r="F13" s="61" t="e">
        <f>#REF!</f>
        <v>#REF!</v>
      </c>
    </row>
    <row r="14" spans="1:6" ht="36" customHeight="1" thickBot="1" x14ac:dyDescent="0.3">
      <c r="A14" s="16" t="s">
        <v>14</v>
      </c>
      <c r="B14" s="19" t="s">
        <v>30</v>
      </c>
      <c r="C14" s="20"/>
      <c r="D14" s="21">
        <f>SUM(D16*D23,D17*D24,D18*D25,D19*D26,D20*D27,D21*D28)</f>
        <v>2574</v>
      </c>
    </row>
    <row r="15" spans="1:6" ht="30" x14ac:dyDescent="0.25">
      <c r="A15" s="535" t="s">
        <v>44</v>
      </c>
      <c r="B15" s="17" t="s">
        <v>28</v>
      </c>
      <c r="C15" s="533" t="s">
        <v>19</v>
      </c>
      <c r="D15" s="18"/>
    </row>
    <row r="16" spans="1:6" x14ac:dyDescent="0.25">
      <c r="A16" s="536"/>
      <c r="B16" s="12" t="s">
        <v>0</v>
      </c>
      <c r="C16" s="533"/>
      <c r="D16" s="6">
        <v>140.4</v>
      </c>
    </row>
    <row r="17" spans="1:6" x14ac:dyDescent="0.25">
      <c r="A17" s="536"/>
      <c r="B17" s="12" t="s">
        <v>10</v>
      </c>
      <c r="C17" s="533"/>
      <c r="D17" s="6"/>
    </row>
    <row r="18" spans="1:6" ht="16.5" customHeight="1" x14ac:dyDescent="0.25">
      <c r="A18" s="536"/>
      <c r="B18" s="13" t="s">
        <v>15</v>
      </c>
      <c r="C18" s="533"/>
      <c r="D18" s="6"/>
    </row>
    <row r="19" spans="1:6" x14ac:dyDescent="0.25">
      <c r="A19" s="536"/>
      <c r="B19" s="12" t="s">
        <v>8</v>
      </c>
      <c r="C19" s="533"/>
      <c r="D19" s="6">
        <v>936</v>
      </c>
    </row>
    <row r="20" spans="1:6" ht="15.75" customHeight="1" x14ac:dyDescent="0.25">
      <c r="A20" s="536"/>
      <c r="B20" s="13" t="s">
        <v>17</v>
      </c>
      <c r="C20" s="533"/>
      <c r="D20" s="6"/>
    </row>
    <row r="21" spans="1:6" ht="15.75" thickBot="1" x14ac:dyDescent="0.3">
      <c r="A21" s="536"/>
      <c r="B21" s="14" t="s">
        <v>11</v>
      </c>
      <c r="C21" s="534"/>
      <c r="D21" s="15"/>
    </row>
    <row r="22" spans="1:6" ht="33.75" customHeight="1" x14ac:dyDescent="0.25">
      <c r="A22" s="536"/>
      <c r="B22" s="10" t="s">
        <v>29</v>
      </c>
      <c r="C22" s="532" t="s">
        <v>20</v>
      </c>
      <c r="D22" s="11"/>
    </row>
    <row r="23" spans="1:6" x14ac:dyDescent="0.25">
      <c r="A23" s="536"/>
      <c r="B23" s="12" t="s">
        <v>0</v>
      </c>
      <c r="C23" s="533"/>
      <c r="D23" s="6">
        <v>5</v>
      </c>
    </row>
    <row r="24" spans="1:6" x14ac:dyDescent="0.25">
      <c r="A24" s="536"/>
      <c r="B24" s="12" t="s">
        <v>10</v>
      </c>
      <c r="C24" s="533"/>
      <c r="D24" s="6"/>
    </row>
    <row r="25" spans="1:6" ht="18.75" customHeight="1" x14ac:dyDescent="0.25">
      <c r="A25" s="536"/>
      <c r="B25" s="13" t="s">
        <v>15</v>
      </c>
      <c r="C25" s="533"/>
      <c r="D25" s="6"/>
    </row>
    <row r="26" spans="1:6" ht="35.25" customHeight="1" x14ac:dyDescent="0.25">
      <c r="A26" s="536"/>
      <c r="B26" s="13" t="s">
        <v>16</v>
      </c>
      <c r="C26" s="533"/>
      <c r="D26" s="6">
        <v>2</v>
      </c>
    </row>
    <row r="27" spans="1:6" ht="33.75" customHeight="1" x14ac:dyDescent="0.25">
      <c r="A27" s="536"/>
      <c r="B27" s="13" t="s">
        <v>18</v>
      </c>
      <c r="C27" s="533"/>
      <c r="D27" s="6"/>
    </row>
    <row r="28" spans="1:6" ht="15.75" thickBot="1" x14ac:dyDescent="0.3">
      <c r="A28" s="537"/>
      <c r="B28" s="14" t="s">
        <v>11</v>
      </c>
      <c r="C28" s="534"/>
      <c r="D28" s="15"/>
    </row>
    <row r="29" spans="1:6" x14ac:dyDescent="0.25">
      <c r="A29" s="31" t="s">
        <v>21</v>
      </c>
      <c r="B29" s="40" t="s">
        <v>42</v>
      </c>
      <c r="C29" s="41"/>
      <c r="D29" s="42">
        <f>((D32/D33)-(D30/D31))*D31</f>
        <v>74237.22406628773</v>
      </c>
    </row>
    <row r="30" spans="1:6" ht="65.25" customHeight="1" x14ac:dyDescent="0.25">
      <c r="A30" s="538" t="s">
        <v>45</v>
      </c>
      <c r="B30" s="43" t="s">
        <v>25</v>
      </c>
      <c r="C30" s="38" t="s">
        <v>24</v>
      </c>
      <c r="D30" s="8">
        <v>88981</v>
      </c>
      <c r="F30" s="60" t="e">
        <f>#REF!</f>
        <v>#REF!</v>
      </c>
    </row>
    <row r="31" spans="1:6" ht="15.75" customHeight="1" x14ac:dyDescent="0.25">
      <c r="A31" s="539"/>
      <c r="B31" s="43" t="s">
        <v>41</v>
      </c>
      <c r="C31" s="38" t="s">
        <v>6</v>
      </c>
      <c r="D31" s="8">
        <v>160105</v>
      </c>
      <c r="F31" s="60" t="e">
        <f>#REF!</f>
        <v>#REF!</v>
      </c>
    </row>
    <row r="32" spans="1:6" ht="60" x14ac:dyDescent="0.25">
      <c r="A32" s="538" t="s">
        <v>46</v>
      </c>
      <c r="B32" s="43" t="s">
        <v>26</v>
      </c>
      <c r="C32" s="38" t="s">
        <v>24</v>
      </c>
      <c r="D32" s="8">
        <v>165356</v>
      </c>
      <c r="F32" s="60" t="e">
        <f>#REF!</f>
        <v>#REF!</v>
      </c>
    </row>
    <row r="33" spans="1:6" ht="15.75" thickBot="1" x14ac:dyDescent="0.3">
      <c r="A33" s="539"/>
      <c r="B33" s="44" t="s">
        <v>27</v>
      </c>
      <c r="C33" s="37" t="s">
        <v>6</v>
      </c>
      <c r="D33" s="45">
        <v>162202</v>
      </c>
      <c r="F33" s="60" t="e">
        <f>#REF!</f>
        <v>#REF!</v>
      </c>
    </row>
    <row r="34" spans="1:6" x14ac:dyDescent="0.25">
      <c r="A34" s="1"/>
      <c r="B34" s="1"/>
      <c r="C34" s="1"/>
      <c r="D34" s="1"/>
    </row>
    <row r="35" spans="1:6" x14ac:dyDescent="0.25">
      <c r="A35" s="1"/>
      <c r="B35" s="1"/>
      <c r="C35" s="1"/>
      <c r="D35" s="1"/>
    </row>
    <row r="36" spans="1:6" x14ac:dyDescent="0.25">
      <c r="A36" s="1"/>
      <c r="B36" s="1"/>
      <c r="C36" s="1"/>
      <c r="D36" s="1"/>
    </row>
    <row r="37" spans="1:6" x14ac:dyDescent="0.25">
      <c r="A37" s="1"/>
      <c r="B37" s="1"/>
      <c r="C37" s="1"/>
      <c r="D37" s="1"/>
    </row>
    <row r="38" spans="1:6" x14ac:dyDescent="0.25">
      <c r="A38" s="1"/>
      <c r="B38" s="1"/>
      <c r="C38" s="1"/>
      <c r="D38" s="1"/>
    </row>
    <row r="39" spans="1:6" ht="32.25" customHeight="1" x14ac:dyDescent="0.25">
      <c r="A39" s="531"/>
      <c r="B39" s="531"/>
      <c r="C39" s="531"/>
      <c r="D39" s="531"/>
    </row>
    <row r="40" spans="1:6" x14ac:dyDescent="0.25">
      <c r="A40" s="4"/>
      <c r="B40" s="4"/>
      <c r="C40" s="4"/>
      <c r="D40" s="4"/>
    </row>
    <row r="41" spans="1:6" ht="33.75" customHeight="1" x14ac:dyDescent="0.25">
      <c r="A41" s="530"/>
      <c r="B41" s="530"/>
      <c r="C41" s="530"/>
      <c r="D41" s="530"/>
    </row>
    <row r="42" spans="1:6" ht="30.75" customHeight="1" x14ac:dyDescent="0.25">
      <c r="A42" s="531"/>
      <c r="B42" s="531"/>
      <c r="C42" s="531"/>
      <c r="D42" s="531"/>
    </row>
    <row r="43" spans="1:6" ht="34.5" customHeight="1" x14ac:dyDescent="0.25">
      <c r="A43" s="531"/>
      <c r="B43" s="531"/>
      <c r="C43" s="531"/>
      <c r="D43" s="531"/>
    </row>
    <row r="44" spans="1:6" x14ac:dyDescent="0.25">
      <c r="A44" s="4"/>
      <c r="B44" s="4"/>
      <c r="C44" s="4"/>
      <c r="D44" s="4"/>
    </row>
    <row r="45" spans="1:6" x14ac:dyDescent="0.25">
      <c r="A45" s="9"/>
      <c r="B45" s="4"/>
      <c r="C45" s="4"/>
      <c r="D45" s="4"/>
    </row>
    <row r="46" spans="1:6" ht="36" customHeight="1" x14ac:dyDescent="0.25">
      <c r="A46" s="531"/>
      <c r="B46" s="531"/>
      <c r="C46" s="531"/>
      <c r="D46" s="531"/>
    </row>
    <row r="47" spans="1:6" ht="33" customHeight="1" x14ac:dyDescent="0.25">
      <c r="A47" s="531"/>
      <c r="B47" s="531"/>
      <c r="C47" s="531"/>
      <c r="D47" s="531"/>
    </row>
    <row r="48" spans="1:6" ht="33" customHeight="1" x14ac:dyDescent="0.25">
      <c r="A48" s="531"/>
      <c r="B48" s="531"/>
      <c r="C48" s="531"/>
      <c r="D48" s="531"/>
    </row>
    <row r="49" spans="1:4" ht="66" customHeight="1" x14ac:dyDescent="0.25">
      <c r="A49" s="531"/>
      <c r="B49" s="531"/>
      <c r="C49" s="531"/>
      <c r="D49" s="531"/>
    </row>
    <row r="50" spans="1:4" ht="36" customHeight="1" x14ac:dyDescent="0.25">
      <c r="A50" s="531"/>
      <c r="B50" s="531"/>
      <c r="C50" s="531"/>
      <c r="D50" s="531"/>
    </row>
    <row r="51" spans="1:4" ht="48.75" customHeight="1" x14ac:dyDescent="0.25">
      <c r="A51" s="540"/>
      <c r="B51" s="540"/>
      <c r="C51" s="540"/>
      <c r="D51" s="540"/>
    </row>
    <row r="52" spans="1:4" ht="35.25" customHeight="1" x14ac:dyDescent="0.25">
      <c r="A52" s="531"/>
      <c r="B52" s="531"/>
      <c r="C52" s="531"/>
      <c r="D52" s="531"/>
    </row>
    <row r="53" spans="1:4" ht="45.75" customHeight="1" x14ac:dyDescent="0.25">
      <c r="A53" s="531"/>
      <c r="B53" s="531"/>
      <c r="C53" s="531"/>
      <c r="D53" s="531"/>
    </row>
  </sheetData>
  <mergeCells count="21">
    <mergeCell ref="A42:D42"/>
    <mergeCell ref="A1:D1"/>
    <mergeCell ref="A4:A12"/>
    <mergeCell ref="C4:C8"/>
    <mergeCell ref="C9:C12"/>
    <mergeCell ref="A15:A28"/>
    <mergeCell ref="C15:C21"/>
    <mergeCell ref="C22:C28"/>
    <mergeCell ref="A30:A31"/>
    <mergeCell ref="A32:A33"/>
    <mergeCell ref="A39:D39"/>
    <mergeCell ref="A41:D41"/>
    <mergeCell ref="A51:D51"/>
    <mergeCell ref="A52:D52"/>
    <mergeCell ref="A53:D53"/>
    <mergeCell ref="A43:D43"/>
    <mergeCell ref="A46:D46"/>
    <mergeCell ref="A47:D47"/>
    <mergeCell ref="A48:D48"/>
    <mergeCell ref="A49:D49"/>
    <mergeCell ref="A50:D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79B63-749A-4FFB-B4F0-26A8ABE464CA}">
  <dimension ref="A1:E52"/>
  <sheetViews>
    <sheetView workbookViewId="0">
      <selection activeCell="E1" sqref="E1:E1048576"/>
    </sheetView>
  </sheetViews>
  <sheetFormatPr defaultRowHeight="15" x14ac:dyDescent="0.25"/>
  <cols>
    <col min="1" max="1" width="13.28515625" customWidth="1"/>
    <col min="2" max="2" width="43.28515625" customWidth="1"/>
    <col min="3" max="3" width="12.42578125" customWidth="1"/>
    <col min="4" max="4" width="14.28515625" customWidth="1"/>
    <col min="5" max="5" width="0" hidden="1" customWidth="1"/>
  </cols>
  <sheetData>
    <row r="1" spans="1:5" ht="57" customHeight="1" x14ac:dyDescent="0.3">
      <c r="A1" s="519" t="s">
        <v>43</v>
      </c>
      <c r="B1" s="519"/>
      <c r="C1" s="519"/>
      <c r="D1" s="519"/>
    </row>
    <row r="2" spans="1:5" ht="15.75" thickBot="1" x14ac:dyDescent="0.3">
      <c r="A2" s="3" t="s">
        <v>2</v>
      </c>
      <c r="B2" s="23"/>
      <c r="C2" s="24" t="s">
        <v>3</v>
      </c>
      <c r="D2" s="24" t="s">
        <v>1</v>
      </c>
    </row>
    <row r="3" spans="1:5" ht="15.75" thickBot="1" x14ac:dyDescent="0.3">
      <c r="A3" s="22" t="s">
        <v>13</v>
      </c>
      <c r="B3" s="34" t="s">
        <v>40</v>
      </c>
      <c r="C3" s="35"/>
      <c r="D3" s="36">
        <f>(D10-D9)*D13</f>
        <v>0</v>
      </c>
    </row>
    <row r="4" spans="1:5" x14ac:dyDescent="0.25">
      <c r="A4" s="525" t="s">
        <v>47</v>
      </c>
      <c r="B4" s="32" t="s">
        <v>9</v>
      </c>
      <c r="C4" s="523" t="s">
        <v>4</v>
      </c>
      <c r="D4" s="46">
        <v>35</v>
      </c>
    </row>
    <row r="5" spans="1:5" x14ac:dyDescent="0.25">
      <c r="A5" s="526"/>
      <c r="B5" s="25" t="s">
        <v>37</v>
      </c>
      <c r="C5" s="523"/>
      <c r="D5" s="47">
        <v>16353</v>
      </c>
    </row>
    <row r="6" spans="1:5" x14ac:dyDescent="0.25">
      <c r="A6" s="526"/>
      <c r="B6" s="25" t="s">
        <v>38</v>
      </c>
      <c r="C6" s="523"/>
      <c r="D6" s="47">
        <v>16353</v>
      </c>
    </row>
    <row r="7" spans="1:5" x14ac:dyDescent="0.25">
      <c r="A7" s="526"/>
      <c r="B7" s="26" t="s">
        <v>33</v>
      </c>
      <c r="C7" s="523"/>
      <c r="D7" s="47"/>
    </row>
    <row r="8" spans="1:5" x14ac:dyDescent="0.25">
      <c r="A8" s="526"/>
      <c r="B8" s="26" t="s">
        <v>34</v>
      </c>
      <c r="C8" s="524"/>
      <c r="D8" s="47"/>
    </row>
    <row r="9" spans="1:5" x14ac:dyDescent="0.25">
      <c r="A9" s="526"/>
      <c r="B9" s="25" t="s">
        <v>31</v>
      </c>
      <c r="C9" s="520" t="s">
        <v>6</v>
      </c>
      <c r="D9" s="47">
        <v>168637.2</v>
      </c>
    </row>
    <row r="10" spans="1:5" x14ac:dyDescent="0.25">
      <c r="A10" s="526"/>
      <c r="B10" s="25" t="s">
        <v>39</v>
      </c>
      <c r="C10" s="521"/>
      <c r="D10" s="47">
        <v>168637.2</v>
      </c>
    </row>
    <row r="11" spans="1:5" ht="30" x14ac:dyDescent="0.25">
      <c r="A11" s="526"/>
      <c r="B11" s="27" t="s">
        <v>35</v>
      </c>
      <c r="C11" s="521"/>
      <c r="D11" s="48"/>
    </row>
    <row r="12" spans="1:5" x14ac:dyDescent="0.25">
      <c r="A12" s="527"/>
      <c r="B12" s="27" t="s">
        <v>36</v>
      </c>
      <c r="C12" s="522"/>
      <c r="D12" s="48"/>
    </row>
    <row r="13" spans="1:5" ht="30.75" thickBot="1" x14ac:dyDescent="0.3">
      <c r="A13" s="39" t="s">
        <v>48</v>
      </c>
      <c r="B13" s="28" t="s">
        <v>32</v>
      </c>
      <c r="C13" s="29" t="s">
        <v>7</v>
      </c>
      <c r="D13" s="49">
        <v>2.4417</v>
      </c>
      <c r="E13" s="61" t="e">
        <f>#REF!</f>
        <v>#REF!</v>
      </c>
    </row>
    <row r="14" spans="1:5" ht="44.25" thickBot="1" x14ac:dyDescent="0.3">
      <c r="A14" s="16" t="s">
        <v>14</v>
      </c>
      <c r="B14" s="19" t="s">
        <v>30</v>
      </c>
      <c r="C14" s="20"/>
      <c r="D14" s="21">
        <f>SUM(D16*D23,D17*D24,D18*D25,D19*D26,D20*D27,D21*D28)</f>
        <v>2730.75</v>
      </c>
    </row>
    <row r="15" spans="1:5" ht="30" x14ac:dyDescent="0.25">
      <c r="A15" s="535" t="s">
        <v>47</v>
      </c>
      <c r="B15" s="17" t="s">
        <v>28</v>
      </c>
      <c r="C15" s="533" t="s">
        <v>19</v>
      </c>
      <c r="D15" s="18"/>
    </row>
    <row r="16" spans="1:5" x14ac:dyDescent="0.25">
      <c r="A16" s="536"/>
      <c r="B16" s="12" t="s">
        <v>0</v>
      </c>
      <c r="C16" s="533"/>
      <c r="D16" s="6">
        <v>148.94999999999999</v>
      </c>
    </row>
    <row r="17" spans="1:5" x14ac:dyDescent="0.25">
      <c r="A17" s="536"/>
      <c r="B17" s="12" t="s">
        <v>10</v>
      </c>
      <c r="C17" s="533"/>
      <c r="D17" s="6"/>
    </row>
    <row r="18" spans="1:5" x14ac:dyDescent="0.25">
      <c r="A18" s="536"/>
      <c r="B18" s="13" t="s">
        <v>15</v>
      </c>
      <c r="C18" s="533"/>
      <c r="D18" s="6"/>
    </row>
    <row r="19" spans="1:5" x14ac:dyDescent="0.25">
      <c r="A19" s="536"/>
      <c r="B19" s="12" t="s">
        <v>8</v>
      </c>
      <c r="C19" s="533"/>
      <c r="D19" s="6">
        <v>993</v>
      </c>
    </row>
    <row r="20" spans="1:5" x14ac:dyDescent="0.25">
      <c r="A20" s="536"/>
      <c r="B20" s="13" t="s">
        <v>17</v>
      </c>
      <c r="C20" s="533"/>
      <c r="D20" s="6"/>
    </row>
    <row r="21" spans="1:5" ht="15.75" thickBot="1" x14ac:dyDescent="0.3">
      <c r="A21" s="536"/>
      <c r="B21" s="14" t="s">
        <v>11</v>
      </c>
      <c r="C21" s="534"/>
      <c r="D21" s="15"/>
    </row>
    <row r="22" spans="1:5" ht="30" x14ac:dyDescent="0.25">
      <c r="A22" s="536"/>
      <c r="B22" s="10" t="s">
        <v>29</v>
      </c>
      <c r="C22" s="532" t="s">
        <v>20</v>
      </c>
      <c r="D22" s="11"/>
    </row>
    <row r="23" spans="1:5" x14ac:dyDescent="0.25">
      <c r="A23" s="536"/>
      <c r="B23" s="12" t="s">
        <v>0</v>
      </c>
      <c r="C23" s="533"/>
      <c r="D23" s="6">
        <v>5</v>
      </c>
    </row>
    <row r="24" spans="1:5" x14ac:dyDescent="0.25">
      <c r="A24" s="536"/>
      <c r="B24" s="12" t="s">
        <v>10</v>
      </c>
      <c r="C24" s="533"/>
      <c r="D24" s="6"/>
    </row>
    <row r="25" spans="1:5" x14ac:dyDescent="0.25">
      <c r="A25" s="536"/>
      <c r="B25" s="13" t="s">
        <v>15</v>
      </c>
      <c r="C25" s="533"/>
      <c r="D25" s="6"/>
    </row>
    <row r="26" spans="1:5" ht="30" x14ac:dyDescent="0.25">
      <c r="A26" s="536"/>
      <c r="B26" s="13" t="s">
        <v>16</v>
      </c>
      <c r="C26" s="533"/>
      <c r="D26" s="6">
        <v>2</v>
      </c>
    </row>
    <row r="27" spans="1:5" ht="30" x14ac:dyDescent="0.25">
      <c r="A27" s="536"/>
      <c r="B27" s="13" t="s">
        <v>18</v>
      </c>
      <c r="C27" s="533"/>
      <c r="D27" s="6"/>
    </row>
    <row r="28" spans="1:5" ht="15.75" thickBot="1" x14ac:dyDescent="0.3">
      <c r="A28" s="537"/>
      <c r="B28" s="14" t="s">
        <v>11</v>
      </c>
      <c r="C28" s="534"/>
      <c r="D28" s="15"/>
    </row>
    <row r="29" spans="1:5" x14ac:dyDescent="0.25">
      <c r="A29" s="31" t="s">
        <v>21</v>
      </c>
      <c r="B29" s="40" t="s">
        <v>42</v>
      </c>
      <c r="C29" s="41"/>
      <c r="D29" s="50">
        <f>((D32/D33)-(D30/D31))*D31</f>
        <v>61569.411661339014</v>
      </c>
    </row>
    <row r="30" spans="1:5" ht="60" x14ac:dyDescent="0.25">
      <c r="A30" s="538" t="s">
        <v>48</v>
      </c>
      <c r="B30" s="43" t="s">
        <v>25</v>
      </c>
      <c r="C30" s="38" t="s">
        <v>24</v>
      </c>
      <c r="D30" s="51">
        <v>99294</v>
      </c>
      <c r="E30" s="60" t="e">
        <f>#REF!</f>
        <v>#REF!</v>
      </c>
    </row>
    <row r="31" spans="1:5" x14ac:dyDescent="0.25">
      <c r="A31" s="539"/>
      <c r="B31" s="43" t="s">
        <v>41</v>
      </c>
      <c r="C31" s="38" t="s">
        <v>6</v>
      </c>
      <c r="D31" s="51">
        <v>168637.2</v>
      </c>
      <c r="E31" s="60" t="e">
        <f>#REF!</f>
        <v>#REF!</v>
      </c>
    </row>
    <row r="32" spans="1:5" ht="60" x14ac:dyDescent="0.25">
      <c r="A32" s="538" t="s">
        <v>49</v>
      </c>
      <c r="B32" s="43" t="s">
        <v>26</v>
      </c>
      <c r="C32" s="38" t="s">
        <v>24</v>
      </c>
      <c r="D32" s="51">
        <v>160247</v>
      </c>
      <c r="E32" s="60" t="e">
        <f>#REF!</f>
        <v>#REF!</v>
      </c>
    </row>
    <row r="33" spans="1:5" ht="15.75" thickBot="1" x14ac:dyDescent="0.3">
      <c r="A33" s="539"/>
      <c r="B33" s="44" t="s">
        <v>27</v>
      </c>
      <c r="C33" s="37" t="s">
        <v>6</v>
      </c>
      <c r="D33" s="52">
        <v>167991</v>
      </c>
      <c r="E33" s="60" t="e">
        <f>#REF!</f>
        <v>#REF!</v>
      </c>
    </row>
    <row r="34" spans="1:5" x14ac:dyDescent="0.25">
      <c r="A34" s="1"/>
      <c r="B34" s="1"/>
      <c r="C34" s="1"/>
      <c r="D34" s="1"/>
    </row>
    <row r="35" spans="1:5" x14ac:dyDescent="0.25">
      <c r="A35" s="1"/>
      <c r="B35" s="1"/>
      <c r="C35" s="1"/>
      <c r="D35" s="1"/>
    </row>
    <row r="36" spans="1:5" x14ac:dyDescent="0.25">
      <c r="A36" s="1"/>
      <c r="B36" s="1"/>
      <c r="C36" s="1"/>
      <c r="D36" s="1"/>
    </row>
    <row r="37" spans="1:5" x14ac:dyDescent="0.25">
      <c r="A37" s="1" t="s">
        <v>50</v>
      </c>
      <c r="B37" s="1"/>
      <c r="C37" s="1"/>
      <c r="D37" s="1"/>
    </row>
    <row r="38" spans="1:5" x14ac:dyDescent="0.25">
      <c r="A38" s="531" t="s">
        <v>51</v>
      </c>
      <c r="B38" s="531"/>
      <c r="C38" s="531"/>
      <c r="D38" s="531"/>
    </row>
    <row r="39" spans="1:5" x14ac:dyDescent="0.25">
      <c r="A39" s="4" t="s">
        <v>52</v>
      </c>
      <c r="B39" s="4"/>
      <c r="C39" s="4"/>
      <c r="D39" s="4"/>
    </row>
    <row r="40" spans="1:5" x14ac:dyDescent="0.25">
      <c r="A40" s="530" t="s">
        <v>53</v>
      </c>
      <c r="B40" s="530"/>
      <c r="C40" s="530"/>
      <c r="D40" s="530"/>
    </row>
    <row r="41" spans="1:5" x14ac:dyDescent="0.25">
      <c r="A41" s="531" t="s">
        <v>54</v>
      </c>
      <c r="B41" s="531"/>
      <c r="C41" s="531"/>
      <c r="D41" s="531"/>
    </row>
    <row r="42" spans="1:5" x14ac:dyDescent="0.25">
      <c r="A42" s="531" t="s">
        <v>55</v>
      </c>
      <c r="B42" s="531"/>
      <c r="C42" s="531"/>
      <c r="D42" s="531"/>
    </row>
    <row r="43" spans="1:5" x14ac:dyDescent="0.25">
      <c r="A43" s="4"/>
      <c r="B43" s="4"/>
      <c r="C43" s="4"/>
      <c r="D43" s="4"/>
    </row>
    <row r="44" spans="1:5" x14ac:dyDescent="0.25">
      <c r="A44" s="9" t="s">
        <v>56</v>
      </c>
      <c r="B44" s="4"/>
      <c r="C44" s="4"/>
      <c r="D44" s="4"/>
    </row>
    <row r="45" spans="1:5" x14ac:dyDescent="0.25">
      <c r="A45" s="531" t="s">
        <v>57</v>
      </c>
      <c r="B45" s="531"/>
      <c r="C45" s="531"/>
      <c r="D45" s="531"/>
    </row>
    <row r="46" spans="1:5" x14ac:dyDescent="0.25">
      <c r="A46" s="531" t="s">
        <v>58</v>
      </c>
      <c r="B46" s="531"/>
      <c r="C46" s="531"/>
      <c r="D46" s="531"/>
    </row>
    <row r="47" spans="1:5" x14ac:dyDescent="0.25">
      <c r="A47" s="531" t="s">
        <v>59</v>
      </c>
      <c r="B47" s="531"/>
      <c r="C47" s="531"/>
      <c r="D47" s="531"/>
    </row>
    <row r="48" spans="1:5" x14ac:dyDescent="0.25">
      <c r="A48" s="531" t="s">
        <v>60</v>
      </c>
      <c r="B48" s="531"/>
      <c r="C48" s="531"/>
      <c r="D48" s="531"/>
    </row>
    <row r="49" spans="1:4" x14ac:dyDescent="0.25">
      <c r="A49" s="531" t="s">
        <v>61</v>
      </c>
      <c r="B49" s="531"/>
      <c r="C49" s="531"/>
      <c r="D49" s="531"/>
    </row>
    <row r="50" spans="1:4" x14ac:dyDescent="0.25">
      <c r="A50" s="540" t="s">
        <v>62</v>
      </c>
      <c r="B50" s="540"/>
      <c r="C50" s="540"/>
      <c r="D50" s="540"/>
    </row>
    <row r="51" spans="1:4" x14ac:dyDescent="0.25">
      <c r="A51" s="531" t="s">
        <v>63</v>
      </c>
      <c r="B51" s="531"/>
      <c r="C51" s="531"/>
      <c r="D51" s="531"/>
    </row>
    <row r="52" spans="1:4" x14ac:dyDescent="0.25">
      <c r="A52" s="531" t="s">
        <v>64</v>
      </c>
      <c r="B52" s="531"/>
      <c r="C52" s="531"/>
      <c r="D52" s="531"/>
    </row>
  </sheetData>
  <mergeCells count="21">
    <mergeCell ref="A42:D42"/>
    <mergeCell ref="A1:D1"/>
    <mergeCell ref="A4:A12"/>
    <mergeCell ref="C4:C8"/>
    <mergeCell ref="C9:C12"/>
    <mergeCell ref="A15:A28"/>
    <mergeCell ref="C15:C21"/>
    <mergeCell ref="C22:C28"/>
    <mergeCell ref="A30:A31"/>
    <mergeCell ref="A32:A33"/>
    <mergeCell ref="A38:D38"/>
    <mergeCell ref="A40:D40"/>
    <mergeCell ref="A41:D41"/>
    <mergeCell ref="A51:D51"/>
    <mergeCell ref="A52:D52"/>
    <mergeCell ref="A45:D45"/>
    <mergeCell ref="A46:D46"/>
    <mergeCell ref="A47:D47"/>
    <mergeCell ref="A48:D48"/>
    <mergeCell ref="A49:D49"/>
    <mergeCell ref="A50:D50"/>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25B4A-2F57-4BA0-BDA4-1572321F5145}">
  <dimension ref="A1:F49"/>
  <sheetViews>
    <sheetView workbookViewId="0">
      <selection activeCell="F22" sqref="F1:F1048576"/>
    </sheetView>
  </sheetViews>
  <sheetFormatPr defaultRowHeight="15" x14ac:dyDescent="0.25"/>
  <cols>
    <col min="1" max="1" width="12.5703125" customWidth="1"/>
    <col min="2" max="2" width="35.5703125" customWidth="1"/>
    <col min="3" max="3" width="9.42578125" customWidth="1"/>
    <col min="4" max="4" width="9.85546875" customWidth="1"/>
    <col min="5" max="6" width="0" hidden="1" customWidth="1"/>
  </cols>
  <sheetData>
    <row r="1" spans="1:5" ht="31.35" customHeight="1" x14ac:dyDescent="0.3">
      <c r="A1" s="519" t="s">
        <v>43</v>
      </c>
      <c r="B1" s="519"/>
      <c r="C1" s="519"/>
      <c r="D1" s="519"/>
    </row>
    <row r="2" spans="1:5" ht="15.75" thickBot="1" x14ac:dyDescent="0.3">
      <c r="A2" s="3" t="s">
        <v>2</v>
      </c>
      <c r="B2" s="23"/>
      <c r="C2" s="24" t="s">
        <v>3</v>
      </c>
      <c r="D2" s="24" t="s">
        <v>1</v>
      </c>
    </row>
    <row r="3" spans="1:5" ht="15.75" thickBot="1" x14ac:dyDescent="0.3">
      <c r="A3" s="22" t="s">
        <v>13</v>
      </c>
      <c r="B3" s="34" t="s">
        <v>40</v>
      </c>
      <c r="C3" s="35"/>
      <c r="D3" s="36">
        <f>(D10-D9)*D13</f>
        <v>0</v>
      </c>
    </row>
    <row r="4" spans="1:5" x14ac:dyDescent="0.25">
      <c r="A4" s="525" t="s">
        <v>65</v>
      </c>
      <c r="B4" s="32" t="s">
        <v>9</v>
      </c>
      <c r="C4" s="523" t="s">
        <v>4</v>
      </c>
      <c r="D4" s="46">
        <v>35</v>
      </c>
    </row>
    <row r="5" spans="1:5" x14ac:dyDescent="0.25">
      <c r="A5" s="526"/>
      <c r="B5" s="25" t="s">
        <v>37</v>
      </c>
      <c r="C5" s="523"/>
      <c r="D5" s="47">
        <v>15853</v>
      </c>
    </row>
    <row r="6" spans="1:5" x14ac:dyDescent="0.25">
      <c r="A6" s="526"/>
      <c r="B6" s="25" t="s">
        <v>38</v>
      </c>
      <c r="C6" s="523"/>
      <c r="D6" s="47">
        <v>15853</v>
      </c>
    </row>
    <row r="7" spans="1:5" x14ac:dyDescent="0.25">
      <c r="A7" s="526"/>
      <c r="B7" s="26" t="s">
        <v>33</v>
      </c>
      <c r="C7" s="523"/>
      <c r="D7" s="47"/>
    </row>
    <row r="8" spans="1:5" x14ac:dyDescent="0.25">
      <c r="A8" s="526"/>
      <c r="B8" s="26" t="s">
        <v>34</v>
      </c>
      <c r="C8" s="524"/>
      <c r="D8" s="47"/>
    </row>
    <row r="9" spans="1:5" x14ac:dyDescent="0.25">
      <c r="A9" s="526"/>
      <c r="B9" s="25" t="s">
        <v>31</v>
      </c>
      <c r="C9" s="520" t="s">
        <v>6</v>
      </c>
      <c r="D9" s="47">
        <v>163503.35999999999</v>
      </c>
    </row>
    <row r="10" spans="1:5" x14ac:dyDescent="0.25">
      <c r="A10" s="526"/>
      <c r="B10" s="25" t="s">
        <v>39</v>
      </c>
      <c r="C10" s="521"/>
      <c r="D10" s="47">
        <v>163503.35999999999</v>
      </c>
      <c r="E10" s="60" t="e">
        <f>#REF!</f>
        <v>#REF!</v>
      </c>
    </row>
    <row r="11" spans="1:5" ht="30" x14ac:dyDescent="0.25">
      <c r="A11" s="526"/>
      <c r="B11" s="27" t="s">
        <v>35</v>
      </c>
      <c r="C11" s="521"/>
      <c r="D11" s="47"/>
    </row>
    <row r="12" spans="1:5" ht="30" x14ac:dyDescent="0.25">
      <c r="A12" s="527"/>
      <c r="B12" s="27" t="s">
        <v>36</v>
      </c>
      <c r="C12" s="522"/>
      <c r="D12" s="47"/>
    </row>
    <row r="13" spans="1:5" ht="30.75" thickBot="1" x14ac:dyDescent="0.3">
      <c r="A13" s="39" t="s">
        <v>66</v>
      </c>
      <c r="B13" s="28" t="s">
        <v>32</v>
      </c>
      <c r="C13" s="29" t="s">
        <v>7</v>
      </c>
      <c r="D13" s="49">
        <v>2.2263999999999999</v>
      </c>
      <c r="E13" s="61" t="e">
        <f>#REF!</f>
        <v>#REF!</v>
      </c>
    </row>
    <row r="14" spans="1:5" ht="44.25" thickBot="1" x14ac:dyDescent="0.3">
      <c r="A14" s="16" t="s">
        <v>14</v>
      </c>
      <c r="B14" s="19" t="s">
        <v>30</v>
      </c>
      <c r="C14" s="20"/>
      <c r="D14" s="21">
        <f>SUM(D16*D23,D17*D24,D18*D25,D19*D26,D20*D27,D21*D28)</f>
        <v>2623.5</v>
      </c>
    </row>
    <row r="15" spans="1:5" ht="30" x14ac:dyDescent="0.25">
      <c r="A15" s="535" t="s">
        <v>65</v>
      </c>
      <c r="B15" s="17" t="s">
        <v>28</v>
      </c>
      <c r="C15" s="533" t="s">
        <v>19</v>
      </c>
      <c r="D15" s="18"/>
    </row>
    <row r="16" spans="1:5" x14ac:dyDescent="0.25">
      <c r="A16" s="536"/>
      <c r="B16" s="12" t="s">
        <v>0</v>
      </c>
      <c r="C16" s="533"/>
      <c r="D16" s="6">
        <v>143.1</v>
      </c>
    </row>
    <row r="17" spans="1:6" x14ac:dyDescent="0.25">
      <c r="A17" s="536"/>
      <c r="B17" s="12" t="s">
        <v>10</v>
      </c>
      <c r="C17" s="533"/>
      <c r="D17" s="6"/>
    </row>
    <row r="18" spans="1:6" ht="30" x14ac:dyDescent="0.25">
      <c r="A18" s="536"/>
      <c r="B18" s="13" t="s">
        <v>15</v>
      </c>
      <c r="C18" s="533"/>
      <c r="D18" s="6"/>
    </row>
    <row r="19" spans="1:6" x14ac:dyDescent="0.25">
      <c r="A19" s="536"/>
      <c r="B19" s="12" t="s">
        <v>8</v>
      </c>
      <c r="C19" s="533"/>
      <c r="D19" s="6">
        <v>954</v>
      </c>
    </row>
    <row r="20" spans="1:6" x14ac:dyDescent="0.25">
      <c r="A20" s="536"/>
      <c r="B20" s="13" t="s">
        <v>17</v>
      </c>
      <c r="C20" s="533"/>
      <c r="D20" s="6"/>
    </row>
    <row r="21" spans="1:6" ht="15.75" thickBot="1" x14ac:dyDescent="0.3">
      <c r="A21" s="536"/>
      <c r="B21" s="14" t="s">
        <v>11</v>
      </c>
      <c r="C21" s="534"/>
      <c r="D21" s="15"/>
    </row>
    <row r="22" spans="1:6" ht="30" x14ac:dyDescent="0.25">
      <c r="A22" s="536"/>
      <c r="B22" s="10" t="s">
        <v>29</v>
      </c>
      <c r="C22" s="532" t="s">
        <v>20</v>
      </c>
      <c r="D22" s="11"/>
    </row>
    <row r="23" spans="1:6" x14ac:dyDescent="0.25">
      <c r="A23" s="536"/>
      <c r="B23" s="12" t="s">
        <v>0</v>
      </c>
      <c r="C23" s="533"/>
      <c r="D23" s="6">
        <v>5</v>
      </c>
    </row>
    <row r="24" spans="1:6" x14ac:dyDescent="0.25">
      <c r="A24" s="536"/>
      <c r="B24" s="12" t="s">
        <v>10</v>
      </c>
      <c r="C24" s="533"/>
      <c r="D24" s="6"/>
    </row>
    <row r="25" spans="1:6" ht="30" x14ac:dyDescent="0.25">
      <c r="A25" s="536"/>
      <c r="B25" s="13" t="s">
        <v>15</v>
      </c>
      <c r="C25" s="533"/>
      <c r="D25" s="6"/>
    </row>
    <row r="26" spans="1:6" ht="30" x14ac:dyDescent="0.25">
      <c r="A26" s="536"/>
      <c r="B26" s="13" t="s">
        <v>16</v>
      </c>
      <c r="C26" s="533"/>
      <c r="D26" s="6">
        <v>2</v>
      </c>
    </row>
    <row r="27" spans="1:6" ht="30" x14ac:dyDescent="0.25">
      <c r="A27" s="536"/>
      <c r="B27" s="13" t="s">
        <v>18</v>
      </c>
      <c r="C27" s="533"/>
      <c r="D27" s="6"/>
    </row>
    <row r="28" spans="1:6" ht="15.75" thickBot="1" x14ac:dyDescent="0.3">
      <c r="A28" s="537"/>
      <c r="B28" s="14" t="s">
        <v>11</v>
      </c>
      <c r="C28" s="534"/>
      <c r="D28" s="15"/>
    </row>
    <row r="29" spans="1:6" x14ac:dyDescent="0.25">
      <c r="A29" s="31" t="s">
        <v>21</v>
      </c>
      <c r="B29" s="40" t="s">
        <v>42</v>
      </c>
      <c r="C29" s="41"/>
      <c r="D29" s="50">
        <f>((D32/D33)-(D30/D31))*D31</f>
        <v>42779.919840287475</v>
      </c>
    </row>
    <row r="30" spans="1:6" ht="75" x14ac:dyDescent="0.25">
      <c r="A30" s="538" t="s">
        <v>66</v>
      </c>
      <c r="B30" s="43" t="s">
        <v>25</v>
      </c>
      <c r="C30" s="38" t="s">
        <v>24</v>
      </c>
      <c r="D30" s="51">
        <v>91767</v>
      </c>
      <c r="E30" s="60" t="e">
        <f>#REF!</f>
        <v>#REF!</v>
      </c>
    </row>
    <row r="31" spans="1:6" x14ac:dyDescent="0.25">
      <c r="A31" s="539"/>
      <c r="B31" s="43" t="s">
        <v>41</v>
      </c>
      <c r="C31" s="38" t="s">
        <v>6</v>
      </c>
      <c r="D31" s="51">
        <v>163503.35999999999</v>
      </c>
      <c r="E31" s="60" t="e">
        <f>#REF!</f>
        <v>#REF!</v>
      </c>
      <c r="F31" t="b">
        <f>D31=D10</f>
        <v>1</v>
      </c>
    </row>
    <row r="32" spans="1:6" ht="75" x14ac:dyDescent="0.25">
      <c r="A32" s="538" t="s">
        <v>67</v>
      </c>
      <c r="B32" s="43" t="s">
        <v>26</v>
      </c>
      <c r="C32" s="38" t="s">
        <v>24</v>
      </c>
      <c r="D32" s="51">
        <v>131901</v>
      </c>
      <c r="E32" s="60" t="e">
        <f>#REF!</f>
        <v>#REF!</v>
      </c>
    </row>
    <row r="33" spans="1:5" ht="15.75" thickBot="1" x14ac:dyDescent="0.3">
      <c r="A33" s="539"/>
      <c r="B33" s="44" t="s">
        <v>27</v>
      </c>
      <c r="C33" s="37" t="s">
        <v>6</v>
      </c>
      <c r="D33" s="52">
        <v>160288</v>
      </c>
      <c r="E33" s="60" t="e">
        <f>#REF!</f>
        <v>#REF!</v>
      </c>
    </row>
    <row r="34" spans="1:5" x14ac:dyDescent="0.25">
      <c r="A34" s="1"/>
      <c r="B34" s="1"/>
      <c r="C34" s="1"/>
      <c r="D34" s="1"/>
    </row>
    <row r="35" spans="1:5" x14ac:dyDescent="0.25">
      <c r="A35" s="531"/>
      <c r="B35" s="531"/>
      <c r="C35" s="531"/>
      <c r="D35" s="531"/>
    </row>
    <row r="36" spans="1:5" x14ac:dyDescent="0.25">
      <c r="A36" s="4"/>
      <c r="B36" s="4"/>
      <c r="C36" s="4"/>
      <c r="D36" s="4"/>
    </row>
    <row r="37" spans="1:5" x14ac:dyDescent="0.25">
      <c r="A37" s="530"/>
      <c r="B37" s="530"/>
      <c r="C37" s="530"/>
      <c r="D37" s="530"/>
    </row>
    <row r="38" spans="1:5" x14ac:dyDescent="0.25">
      <c r="A38" s="531"/>
      <c r="B38" s="531"/>
      <c r="C38" s="531"/>
      <c r="D38" s="531"/>
    </row>
    <row r="39" spans="1:5" x14ac:dyDescent="0.25">
      <c r="A39" s="531"/>
      <c r="B39" s="531"/>
      <c r="C39" s="531"/>
      <c r="D39" s="531"/>
    </row>
    <row r="40" spans="1:5" x14ac:dyDescent="0.25">
      <c r="A40" s="4"/>
      <c r="B40" s="4"/>
      <c r="C40" s="4"/>
      <c r="D40" s="4"/>
    </row>
    <row r="41" spans="1:5" x14ac:dyDescent="0.25">
      <c r="A41" s="9"/>
      <c r="B41" s="4"/>
      <c r="C41" s="4"/>
      <c r="D41" s="4"/>
    </row>
    <row r="42" spans="1:5" x14ac:dyDescent="0.25">
      <c r="A42" s="531"/>
      <c r="B42" s="531"/>
      <c r="C42" s="531"/>
      <c r="D42" s="531"/>
    </row>
    <row r="43" spans="1:5" x14ac:dyDescent="0.25">
      <c r="A43" s="531"/>
      <c r="B43" s="531"/>
      <c r="C43" s="531"/>
      <c r="D43" s="531"/>
    </row>
    <row r="44" spans="1:5" x14ac:dyDescent="0.25">
      <c r="A44" s="531"/>
      <c r="B44" s="531"/>
      <c r="C44" s="531"/>
      <c r="D44" s="531"/>
    </row>
    <row r="45" spans="1:5" x14ac:dyDescent="0.25">
      <c r="A45" s="531"/>
      <c r="B45" s="531"/>
      <c r="C45" s="531"/>
      <c r="D45" s="531"/>
    </row>
    <row r="46" spans="1:5" x14ac:dyDescent="0.25">
      <c r="A46" s="531"/>
      <c r="B46" s="531"/>
      <c r="C46" s="531"/>
      <c r="D46" s="531"/>
    </row>
    <row r="47" spans="1:5" x14ac:dyDescent="0.25">
      <c r="A47" s="540"/>
      <c r="B47" s="540"/>
      <c r="C47" s="540"/>
      <c r="D47" s="540"/>
    </row>
    <row r="48" spans="1:5" x14ac:dyDescent="0.25">
      <c r="A48" s="531"/>
      <c r="B48" s="531"/>
      <c r="C48" s="531"/>
      <c r="D48" s="531"/>
    </row>
    <row r="49" spans="1:4" x14ac:dyDescent="0.25">
      <c r="A49" s="531"/>
      <c r="B49" s="531"/>
      <c r="C49" s="531"/>
      <c r="D49" s="531"/>
    </row>
  </sheetData>
  <mergeCells count="21">
    <mergeCell ref="A38:D38"/>
    <mergeCell ref="A1:D1"/>
    <mergeCell ref="A4:A12"/>
    <mergeCell ref="C4:C8"/>
    <mergeCell ref="C9:C12"/>
    <mergeCell ref="A15:A28"/>
    <mergeCell ref="C15:C21"/>
    <mergeCell ref="C22:C28"/>
    <mergeCell ref="A30:A31"/>
    <mergeCell ref="A32:A33"/>
    <mergeCell ref="A35:D35"/>
    <mergeCell ref="A37:D37"/>
    <mergeCell ref="A47:D47"/>
    <mergeCell ref="A48:D48"/>
    <mergeCell ref="A49:D49"/>
    <mergeCell ref="A39:D39"/>
    <mergeCell ref="A42:D42"/>
    <mergeCell ref="A43:D43"/>
    <mergeCell ref="A44:D44"/>
    <mergeCell ref="A45:D45"/>
    <mergeCell ref="A46:D4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7D5CB-A4EC-4DF7-8EED-A5113E92A710}">
  <sheetPr>
    <tabColor theme="4" tint="0.59999389629810485"/>
  </sheetPr>
  <dimension ref="A1:H37"/>
  <sheetViews>
    <sheetView topLeftCell="A13" workbookViewId="0">
      <selection activeCell="K16" sqref="K16"/>
    </sheetView>
  </sheetViews>
  <sheetFormatPr defaultColWidth="9.140625" defaultRowHeight="15" x14ac:dyDescent="0.25"/>
  <cols>
    <col min="1" max="1" width="12.140625" style="93" customWidth="1"/>
    <col min="2" max="2" width="36.140625" style="93" customWidth="1"/>
    <col min="3" max="3" width="10" style="93" customWidth="1"/>
    <col min="4" max="4" width="13.28515625" style="93" customWidth="1"/>
    <col min="5" max="16384" width="9.140625" style="93"/>
  </cols>
  <sheetData>
    <row r="1" spans="1:8" ht="18.75" x14ac:dyDescent="0.3">
      <c r="A1" s="543" t="s">
        <v>43</v>
      </c>
      <c r="B1" s="543"/>
      <c r="C1" s="543"/>
      <c r="D1" s="543"/>
      <c r="E1" s="543"/>
      <c r="F1" s="543"/>
      <c r="G1" s="543"/>
    </row>
    <row r="2" spans="1:8" ht="57.75" thickBot="1" x14ac:dyDescent="0.3">
      <c r="A2" s="94" t="s">
        <v>2</v>
      </c>
      <c r="B2" s="95"/>
      <c r="C2" s="96" t="s">
        <v>3</v>
      </c>
      <c r="D2" s="96" t="s">
        <v>1</v>
      </c>
      <c r="E2" s="97" t="s">
        <v>100</v>
      </c>
      <c r="F2" s="96" t="s">
        <v>101</v>
      </c>
      <c r="G2" s="96" t="s">
        <v>102</v>
      </c>
    </row>
    <row r="3" spans="1:8" ht="15.75" thickBot="1" x14ac:dyDescent="0.3">
      <c r="A3" s="98" t="s">
        <v>13</v>
      </c>
      <c r="B3" s="99" t="s">
        <v>40</v>
      </c>
      <c r="C3" s="100"/>
      <c r="D3" s="101">
        <f>(D10-D9)*D13</f>
        <v>0</v>
      </c>
      <c r="E3" s="101">
        <f t="shared" ref="E3:G3" si="0">(E10-E9)*E13</f>
        <v>0</v>
      </c>
      <c r="F3" s="101">
        <f t="shared" si="0"/>
        <v>0</v>
      </c>
      <c r="G3" s="102">
        <f t="shared" si="0"/>
        <v>0</v>
      </c>
    </row>
    <row r="4" spans="1:8" x14ac:dyDescent="0.25">
      <c r="A4" s="544" t="s">
        <v>103</v>
      </c>
      <c r="B4" s="103" t="s">
        <v>9</v>
      </c>
      <c r="C4" s="547" t="s">
        <v>4</v>
      </c>
      <c r="D4" s="104">
        <v>35</v>
      </c>
      <c r="E4" s="105"/>
      <c r="F4" s="106"/>
      <c r="G4" s="107"/>
    </row>
    <row r="5" spans="1:8" x14ac:dyDescent="0.25">
      <c r="A5" s="545"/>
      <c r="B5" s="108" t="s">
        <v>37</v>
      </c>
      <c r="C5" s="547"/>
      <c r="D5" s="109">
        <v>16647</v>
      </c>
      <c r="E5" s="110"/>
      <c r="F5" s="110"/>
      <c r="G5" s="111"/>
    </row>
    <row r="6" spans="1:8" x14ac:dyDescent="0.25">
      <c r="A6" s="545"/>
      <c r="B6" s="108" t="s">
        <v>38</v>
      </c>
      <c r="C6" s="547"/>
      <c r="D6" s="109">
        <v>16647</v>
      </c>
      <c r="E6" s="110">
        <f t="shared" ref="E6:G6" si="1">E5+E7-E8</f>
        <v>0</v>
      </c>
      <c r="F6" s="110">
        <f t="shared" si="1"/>
        <v>0</v>
      </c>
      <c r="G6" s="111">
        <f t="shared" si="1"/>
        <v>0</v>
      </c>
    </row>
    <row r="7" spans="1:8" x14ac:dyDescent="0.25">
      <c r="A7" s="545"/>
      <c r="B7" s="112" t="s">
        <v>33</v>
      </c>
      <c r="C7" s="547"/>
      <c r="D7" s="109"/>
      <c r="E7" s="110"/>
      <c r="F7" s="110"/>
      <c r="G7" s="111"/>
    </row>
    <row r="8" spans="1:8" x14ac:dyDescent="0.25">
      <c r="A8" s="545"/>
      <c r="B8" s="112" t="s">
        <v>34</v>
      </c>
      <c r="C8" s="548"/>
      <c r="D8" s="109"/>
      <c r="E8" s="110"/>
      <c r="F8" s="110"/>
      <c r="G8" s="111"/>
    </row>
    <row r="9" spans="1:8" x14ac:dyDescent="0.25">
      <c r="A9" s="545"/>
      <c r="B9" s="108" t="s">
        <v>31</v>
      </c>
      <c r="C9" s="549" t="s">
        <v>6</v>
      </c>
      <c r="D9" s="109">
        <v>171905</v>
      </c>
      <c r="E9" s="110"/>
      <c r="F9" s="110"/>
      <c r="G9" s="111"/>
    </row>
    <row r="10" spans="1:8" x14ac:dyDescent="0.25">
      <c r="A10" s="545"/>
      <c r="B10" s="108" t="s">
        <v>39</v>
      </c>
      <c r="C10" s="550"/>
      <c r="D10" s="109">
        <v>171905</v>
      </c>
      <c r="E10" s="110">
        <f t="shared" ref="E10:G10" si="2">E9+E11-E12</f>
        <v>0</v>
      </c>
      <c r="F10" s="110">
        <f t="shared" si="2"/>
        <v>0</v>
      </c>
      <c r="G10" s="111">
        <f t="shared" si="2"/>
        <v>0</v>
      </c>
      <c r="H10" s="113"/>
    </row>
    <row r="11" spans="1:8" ht="30" x14ac:dyDescent="0.25">
      <c r="A11" s="545"/>
      <c r="B11" s="114" t="s">
        <v>35</v>
      </c>
      <c r="C11" s="550"/>
      <c r="D11" s="109"/>
      <c r="E11" s="110"/>
      <c r="F11" s="110"/>
      <c r="G11" s="111"/>
    </row>
    <row r="12" spans="1:8" x14ac:dyDescent="0.25">
      <c r="A12" s="546"/>
      <c r="B12" s="114" t="s">
        <v>36</v>
      </c>
      <c r="C12" s="551"/>
      <c r="D12" s="109"/>
      <c r="E12" s="110"/>
      <c r="F12" s="110"/>
      <c r="G12" s="111"/>
    </row>
    <row r="13" spans="1:8" ht="30.75" thickBot="1" x14ac:dyDescent="0.3">
      <c r="A13" s="115" t="s">
        <v>104</v>
      </c>
      <c r="B13" s="116" t="s">
        <v>32</v>
      </c>
      <c r="C13" s="117" t="s">
        <v>7</v>
      </c>
      <c r="D13" s="118">
        <v>2.1663999999999999</v>
      </c>
      <c r="E13" s="119"/>
      <c r="F13" s="119"/>
      <c r="G13" s="120"/>
      <c r="H13" s="121"/>
    </row>
    <row r="14" spans="1:8" ht="44.25" thickBot="1" x14ac:dyDescent="0.3">
      <c r="A14" s="122" t="s">
        <v>14</v>
      </c>
      <c r="B14" s="123" t="s">
        <v>30</v>
      </c>
      <c r="C14" s="124"/>
      <c r="D14" s="125">
        <f>SUM(D16*D23,D17*D24,D18*D25,D19*D26,D20*D27,D21*D28)</f>
        <v>2714.25</v>
      </c>
      <c r="E14" s="125">
        <f t="shared" ref="E14:G14" si="3">SUM(E16*E23,E17*E24,E18*E25,E19*E26,E20*E27,E21*E28)</f>
        <v>0</v>
      </c>
      <c r="F14" s="125">
        <f t="shared" si="3"/>
        <v>0</v>
      </c>
      <c r="G14" s="126">
        <f t="shared" si="3"/>
        <v>0</v>
      </c>
    </row>
    <row r="15" spans="1:8" ht="30" x14ac:dyDescent="0.25">
      <c r="A15" s="552" t="s">
        <v>103</v>
      </c>
      <c r="B15" s="127" t="s">
        <v>28</v>
      </c>
      <c r="C15" s="555" t="s">
        <v>19</v>
      </c>
      <c r="D15" s="128"/>
      <c r="E15" s="128"/>
      <c r="F15" s="128"/>
      <c r="G15" s="129"/>
    </row>
    <row r="16" spans="1:8" x14ac:dyDescent="0.25">
      <c r="A16" s="553"/>
      <c r="B16" s="130" t="s">
        <v>0</v>
      </c>
      <c r="C16" s="555"/>
      <c r="D16" s="131">
        <v>148.05000000000001</v>
      </c>
      <c r="E16" s="131"/>
      <c r="F16" s="131"/>
      <c r="G16" s="132"/>
    </row>
    <row r="17" spans="1:8" x14ac:dyDescent="0.25">
      <c r="A17" s="553"/>
      <c r="B17" s="130" t="s">
        <v>10</v>
      </c>
      <c r="C17" s="555"/>
      <c r="D17" s="131"/>
      <c r="E17" s="131"/>
      <c r="F17" s="131"/>
      <c r="G17" s="132"/>
    </row>
    <row r="18" spans="1:8" ht="30" x14ac:dyDescent="0.25">
      <c r="A18" s="553"/>
      <c r="B18" s="133" t="s">
        <v>15</v>
      </c>
      <c r="C18" s="555"/>
      <c r="D18" s="131"/>
      <c r="E18" s="131"/>
      <c r="F18" s="131"/>
      <c r="G18" s="132"/>
    </row>
    <row r="19" spans="1:8" x14ac:dyDescent="0.25">
      <c r="A19" s="553"/>
      <c r="B19" s="130" t="s">
        <v>8</v>
      </c>
      <c r="C19" s="555"/>
      <c r="D19" s="131">
        <v>987</v>
      </c>
      <c r="E19" s="131"/>
      <c r="F19" s="131"/>
      <c r="G19" s="132"/>
    </row>
    <row r="20" spans="1:8" x14ac:dyDescent="0.25">
      <c r="A20" s="553"/>
      <c r="B20" s="133" t="s">
        <v>17</v>
      </c>
      <c r="C20" s="555"/>
      <c r="D20" s="131"/>
      <c r="E20" s="131"/>
      <c r="F20" s="131"/>
      <c r="G20" s="132"/>
    </row>
    <row r="21" spans="1:8" ht="15.75" thickBot="1" x14ac:dyDescent="0.3">
      <c r="A21" s="553"/>
      <c r="B21" s="134" t="s">
        <v>11</v>
      </c>
      <c r="C21" s="556"/>
      <c r="D21" s="135"/>
      <c r="E21" s="135"/>
      <c r="F21" s="135"/>
      <c r="G21" s="136"/>
    </row>
    <row r="22" spans="1:8" ht="30" x14ac:dyDescent="0.25">
      <c r="A22" s="553"/>
      <c r="B22" s="137" t="s">
        <v>29</v>
      </c>
      <c r="C22" s="557" t="s">
        <v>20</v>
      </c>
      <c r="D22" s="138"/>
      <c r="E22" s="138"/>
      <c r="F22" s="138"/>
      <c r="G22" s="139"/>
    </row>
    <row r="23" spans="1:8" x14ac:dyDescent="0.25">
      <c r="A23" s="553"/>
      <c r="B23" s="130" t="s">
        <v>0</v>
      </c>
      <c r="C23" s="555"/>
      <c r="D23" s="131">
        <v>5</v>
      </c>
      <c r="E23" s="131"/>
      <c r="F23" s="131"/>
      <c r="G23" s="132"/>
    </row>
    <row r="24" spans="1:8" x14ac:dyDescent="0.25">
      <c r="A24" s="553"/>
      <c r="B24" s="130" t="s">
        <v>10</v>
      </c>
      <c r="C24" s="555"/>
      <c r="D24" s="131"/>
      <c r="E24" s="131"/>
      <c r="F24" s="131"/>
      <c r="G24" s="132"/>
    </row>
    <row r="25" spans="1:8" ht="30" x14ac:dyDescent="0.25">
      <c r="A25" s="553"/>
      <c r="B25" s="133" t="s">
        <v>15</v>
      </c>
      <c r="C25" s="555"/>
      <c r="D25" s="131"/>
      <c r="E25" s="131"/>
      <c r="F25" s="131"/>
      <c r="G25" s="132"/>
    </row>
    <row r="26" spans="1:8" ht="30" x14ac:dyDescent="0.25">
      <c r="A26" s="553"/>
      <c r="B26" s="133" t="s">
        <v>16</v>
      </c>
      <c r="C26" s="555"/>
      <c r="D26" s="131">
        <v>2</v>
      </c>
      <c r="E26" s="131"/>
      <c r="F26" s="131"/>
      <c r="G26" s="132"/>
    </row>
    <row r="27" spans="1:8" ht="30" x14ac:dyDescent="0.25">
      <c r="A27" s="553"/>
      <c r="B27" s="133" t="s">
        <v>18</v>
      </c>
      <c r="C27" s="555"/>
      <c r="D27" s="131"/>
      <c r="E27" s="131"/>
      <c r="F27" s="131"/>
      <c r="G27" s="132"/>
    </row>
    <row r="28" spans="1:8" ht="15.75" thickBot="1" x14ac:dyDescent="0.3">
      <c r="A28" s="554"/>
      <c r="B28" s="134" t="s">
        <v>11</v>
      </c>
      <c r="C28" s="556"/>
      <c r="D28" s="135"/>
      <c r="E28" s="135"/>
      <c r="F28" s="135"/>
      <c r="G28" s="136"/>
    </row>
    <row r="29" spans="1:8" x14ac:dyDescent="0.25">
      <c r="A29" s="140" t="s">
        <v>21</v>
      </c>
      <c r="B29" s="141" t="s">
        <v>42</v>
      </c>
      <c r="C29" s="142"/>
      <c r="D29" s="143">
        <f>((D32/D33)-(D30/D31))*D31</f>
        <v>37132.420644611011</v>
      </c>
      <c r="E29" s="144" t="e">
        <f>((E32/E33)-(E31/#REF!))*#REF!</f>
        <v>#DIV/0!</v>
      </c>
      <c r="F29" s="144" t="e">
        <f t="shared" ref="F29:G29" si="4">((F32/F33)-(F30/F31))*F31</f>
        <v>#DIV/0!</v>
      </c>
      <c r="G29" s="145" t="e">
        <f t="shared" si="4"/>
        <v>#DIV/0!</v>
      </c>
    </row>
    <row r="30" spans="1:8" ht="75" x14ac:dyDescent="0.25">
      <c r="A30" s="541" t="s">
        <v>104</v>
      </c>
      <c r="B30" s="146" t="s">
        <v>25</v>
      </c>
      <c r="C30" s="147" t="s">
        <v>24</v>
      </c>
      <c r="D30" s="148">
        <v>89077</v>
      </c>
      <c r="E30" s="149"/>
      <c r="F30" s="150"/>
      <c r="G30" s="151"/>
      <c r="H30" s="113"/>
    </row>
    <row r="31" spans="1:8" x14ac:dyDescent="0.25">
      <c r="A31" s="542"/>
      <c r="B31" s="146" t="s">
        <v>41</v>
      </c>
      <c r="C31" s="147" t="s">
        <v>6</v>
      </c>
      <c r="D31" s="148">
        <v>171905</v>
      </c>
      <c r="E31" s="150"/>
      <c r="F31" s="150"/>
      <c r="G31" s="151"/>
      <c r="H31" s="113"/>
    </row>
    <row r="32" spans="1:8" ht="75" x14ac:dyDescent="0.25">
      <c r="A32" s="541" t="s">
        <v>105</v>
      </c>
      <c r="B32" s="146" t="s">
        <v>26</v>
      </c>
      <c r="C32" s="147" t="s">
        <v>24</v>
      </c>
      <c r="D32" s="148">
        <v>125672</v>
      </c>
      <c r="E32" s="150"/>
      <c r="F32" s="150"/>
      <c r="G32" s="151"/>
      <c r="H32" s="113"/>
    </row>
    <row r="33" spans="1:8" ht="15.75" thickBot="1" x14ac:dyDescent="0.3">
      <c r="A33" s="542"/>
      <c r="B33" s="152" t="s">
        <v>27</v>
      </c>
      <c r="C33" s="153" t="s">
        <v>6</v>
      </c>
      <c r="D33" s="154">
        <v>171173</v>
      </c>
      <c r="E33" s="155"/>
      <c r="F33" s="155"/>
      <c r="G33" s="156"/>
      <c r="H33" s="113"/>
    </row>
    <row r="34" spans="1:8" x14ac:dyDescent="0.25">
      <c r="A34" s="157"/>
      <c r="B34" s="157"/>
      <c r="C34" s="157"/>
      <c r="D34" s="157"/>
      <c r="E34" s="157"/>
      <c r="F34" s="157"/>
      <c r="G34" s="157"/>
    </row>
    <row r="35" spans="1:8" x14ac:dyDescent="0.25">
      <c r="A35" s="157"/>
      <c r="B35" s="157"/>
      <c r="C35" s="157"/>
      <c r="D35" s="157"/>
      <c r="E35" s="157"/>
      <c r="F35" s="157"/>
      <c r="G35" s="157"/>
    </row>
    <row r="36" spans="1:8" ht="15.75" thickBot="1" x14ac:dyDescent="0.3">
      <c r="A36" s="157"/>
      <c r="B36" s="158" t="s">
        <v>106</v>
      </c>
      <c r="C36" s="159"/>
      <c r="D36" s="159"/>
      <c r="E36" s="159"/>
      <c r="F36" s="159"/>
      <c r="G36" s="159"/>
    </row>
    <row r="37" spans="1:8" ht="15.75" thickTop="1" x14ac:dyDescent="0.25"/>
  </sheetData>
  <mergeCells count="9">
    <mergeCell ref="A30:A31"/>
    <mergeCell ref="A32:A33"/>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EFC36-B76E-44EF-98A9-7CFB1CE50EB8}">
  <sheetPr>
    <tabColor theme="4" tint="0.59999389629810485"/>
  </sheetPr>
  <dimension ref="A1:H37"/>
  <sheetViews>
    <sheetView topLeftCell="A13" workbookViewId="0">
      <selection activeCell="I13" sqref="I13"/>
    </sheetView>
  </sheetViews>
  <sheetFormatPr defaultColWidth="8.7109375" defaultRowHeight="15" x14ac:dyDescent="0.25"/>
  <cols>
    <col min="1" max="1" width="11.42578125" style="160" customWidth="1"/>
    <col min="2" max="2" width="36.28515625" style="160" customWidth="1"/>
    <col min="3" max="3" width="8.7109375" style="160"/>
    <col min="4" max="4" width="13.28515625" style="160" customWidth="1"/>
    <col min="5" max="16384" width="8.7109375" style="160"/>
  </cols>
  <sheetData>
    <row r="1" spans="1:8" ht="18.75" x14ac:dyDescent="0.3">
      <c r="A1" s="560" t="s">
        <v>43</v>
      </c>
      <c r="B1" s="560"/>
      <c r="C1" s="560"/>
      <c r="D1" s="560"/>
      <c r="E1" s="560"/>
      <c r="F1" s="560"/>
      <c r="G1" s="560"/>
    </row>
    <row r="2" spans="1:8" ht="57.75" thickBot="1" x14ac:dyDescent="0.3">
      <c r="A2" s="161" t="s">
        <v>2</v>
      </c>
      <c r="B2" s="162"/>
      <c r="C2" s="163" t="s">
        <v>3</v>
      </c>
      <c r="D2" s="163" t="s">
        <v>1</v>
      </c>
      <c r="E2" s="164" t="s">
        <v>100</v>
      </c>
      <c r="F2" s="163" t="s">
        <v>101</v>
      </c>
      <c r="G2" s="163" t="s">
        <v>102</v>
      </c>
    </row>
    <row r="3" spans="1:8" ht="15.75" thickBot="1" x14ac:dyDescent="0.3">
      <c r="A3" s="165" t="s">
        <v>13</v>
      </c>
      <c r="B3" s="166" t="s">
        <v>40</v>
      </c>
      <c r="C3" s="167"/>
      <c r="D3" s="168">
        <f>(D10-D9)*D13</f>
        <v>0</v>
      </c>
      <c r="E3" s="168">
        <f t="shared" ref="E3:G3" si="0">(E10-E9)*E13</f>
        <v>0</v>
      </c>
      <c r="F3" s="168">
        <f t="shared" si="0"/>
        <v>0</v>
      </c>
      <c r="G3" s="169">
        <f t="shared" si="0"/>
        <v>0</v>
      </c>
    </row>
    <row r="4" spans="1:8" x14ac:dyDescent="0.25">
      <c r="A4" s="561" t="s">
        <v>107</v>
      </c>
      <c r="B4" s="170" t="s">
        <v>9</v>
      </c>
      <c r="C4" s="564" t="s">
        <v>4</v>
      </c>
      <c r="D4" s="171">
        <v>35</v>
      </c>
      <c r="E4" s="172"/>
      <c r="F4" s="173"/>
      <c r="G4" s="174"/>
    </row>
    <row r="5" spans="1:8" x14ac:dyDescent="0.25">
      <c r="A5" s="562"/>
      <c r="B5" s="175" t="s">
        <v>37</v>
      </c>
      <c r="C5" s="564"/>
      <c r="D5" s="176">
        <v>16635</v>
      </c>
      <c r="E5" s="177"/>
      <c r="F5" s="177"/>
      <c r="G5" s="178"/>
    </row>
    <row r="6" spans="1:8" x14ac:dyDescent="0.25">
      <c r="A6" s="562"/>
      <c r="B6" s="175" t="s">
        <v>38</v>
      </c>
      <c r="C6" s="564"/>
      <c r="D6" s="176">
        <v>16635</v>
      </c>
      <c r="E6" s="177">
        <f t="shared" ref="E6:G6" si="1">E5+E7-E8</f>
        <v>0</v>
      </c>
      <c r="F6" s="177">
        <f t="shared" si="1"/>
        <v>0</v>
      </c>
      <c r="G6" s="178">
        <f t="shared" si="1"/>
        <v>0</v>
      </c>
    </row>
    <row r="7" spans="1:8" x14ac:dyDescent="0.25">
      <c r="A7" s="562"/>
      <c r="B7" s="179" t="s">
        <v>33</v>
      </c>
      <c r="C7" s="564"/>
      <c r="D7" s="176"/>
      <c r="E7" s="177"/>
      <c r="F7" s="177"/>
      <c r="G7" s="178"/>
    </row>
    <row r="8" spans="1:8" x14ac:dyDescent="0.25">
      <c r="A8" s="562"/>
      <c r="B8" s="179" t="s">
        <v>34</v>
      </c>
      <c r="C8" s="565"/>
      <c r="D8" s="176"/>
      <c r="E8" s="177"/>
      <c r="F8" s="177"/>
      <c r="G8" s="178"/>
    </row>
    <row r="9" spans="1:8" x14ac:dyDescent="0.25">
      <c r="A9" s="562"/>
      <c r="B9" s="175" t="s">
        <v>31</v>
      </c>
      <c r="C9" s="566" t="s">
        <v>6</v>
      </c>
      <c r="D9" s="176">
        <v>171826.9</v>
      </c>
      <c r="E9" s="177"/>
      <c r="F9" s="177"/>
      <c r="G9" s="178"/>
    </row>
    <row r="10" spans="1:8" x14ac:dyDescent="0.25">
      <c r="A10" s="562"/>
      <c r="B10" s="175" t="s">
        <v>39</v>
      </c>
      <c r="C10" s="567"/>
      <c r="D10" s="176">
        <v>171826.9</v>
      </c>
      <c r="E10" s="177">
        <f t="shared" ref="E10:G10" si="2">E9+E11-E12</f>
        <v>0</v>
      </c>
      <c r="F10" s="177">
        <f t="shared" si="2"/>
        <v>0</v>
      </c>
      <c r="G10" s="178">
        <f t="shared" si="2"/>
        <v>0</v>
      </c>
      <c r="H10" s="180"/>
    </row>
    <row r="11" spans="1:8" ht="30" x14ac:dyDescent="0.25">
      <c r="A11" s="562"/>
      <c r="B11" s="181" t="s">
        <v>35</v>
      </c>
      <c r="C11" s="567"/>
      <c r="D11" s="176"/>
      <c r="E11" s="177"/>
      <c r="F11" s="177"/>
      <c r="G11" s="178"/>
    </row>
    <row r="12" spans="1:8" x14ac:dyDescent="0.25">
      <c r="A12" s="563"/>
      <c r="B12" s="181" t="s">
        <v>36</v>
      </c>
      <c r="C12" s="568"/>
      <c r="D12" s="176"/>
      <c r="E12" s="177"/>
      <c r="F12" s="177"/>
      <c r="G12" s="178"/>
    </row>
    <row r="13" spans="1:8" ht="30.75" thickBot="1" x14ac:dyDescent="0.3">
      <c r="A13" s="182" t="s">
        <v>108</v>
      </c>
      <c r="B13" s="183" t="s">
        <v>32</v>
      </c>
      <c r="C13" s="184" t="s">
        <v>7</v>
      </c>
      <c r="D13" s="185">
        <v>1.9914000000000001</v>
      </c>
      <c r="E13" s="186"/>
      <c r="F13" s="186"/>
      <c r="G13" s="187"/>
      <c r="H13" s="188"/>
    </row>
    <row r="14" spans="1:8" ht="44.25" thickBot="1" x14ac:dyDescent="0.3">
      <c r="A14" s="189" t="s">
        <v>14</v>
      </c>
      <c r="B14" s="190" t="s">
        <v>30</v>
      </c>
      <c r="C14" s="191"/>
      <c r="D14" s="192">
        <f>SUM(D16*D23,D17*D24,D18*D25,D19*D26,D20*D27,D21*D28)</f>
        <v>2703.25</v>
      </c>
      <c r="E14" s="192">
        <f t="shared" ref="E14:G14" si="3">SUM(E16*E23,E17*E24,E18*E25,E19*E26,E20*E27,E21*E28)</f>
        <v>0</v>
      </c>
      <c r="F14" s="192">
        <f t="shared" si="3"/>
        <v>0</v>
      </c>
      <c r="G14" s="193">
        <f t="shared" si="3"/>
        <v>0</v>
      </c>
    </row>
    <row r="15" spans="1:8" ht="30" x14ac:dyDescent="0.25">
      <c r="A15" s="569" t="s">
        <v>103</v>
      </c>
      <c r="B15" s="194" t="s">
        <v>28</v>
      </c>
      <c r="C15" s="572" t="s">
        <v>19</v>
      </c>
      <c r="D15" s="195"/>
      <c r="E15" s="195"/>
      <c r="F15" s="195"/>
      <c r="G15" s="196"/>
    </row>
    <row r="16" spans="1:8" x14ac:dyDescent="0.25">
      <c r="A16" s="570"/>
      <c r="B16" s="197" t="s">
        <v>0</v>
      </c>
      <c r="C16" s="572"/>
      <c r="D16" s="198">
        <v>147.44999999999999</v>
      </c>
      <c r="E16" s="198"/>
      <c r="F16" s="198"/>
      <c r="G16" s="199"/>
    </row>
    <row r="17" spans="1:8" x14ac:dyDescent="0.25">
      <c r="A17" s="570"/>
      <c r="B17" s="197" t="s">
        <v>10</v>
      </c>
      <c r="C17" s="572"/>
      <c r="D17" s="198"/>
      <c r="E17" s="198"/>
      <c r="F17" s="198"/>
      <c r="G17" s="199"/>
    </row>
    <row r="18" spans="1:8" ht="30" x14ac:dyDescent="0.25">
      <c r="A18" s="570"/>
      <c r="B18" s="200" t="s">
        <v>15</v>
      </c>
      <c r="C18" s="572"/>
      <c r="D18" s="198"/>
      <c r="E18" s="198"/>
      <c r="F18" s="198"/>
      <c r="G18" s="199"/>
    </row>
    <row r="19" spans="1:8" x14ac:dyDescent="0.25">
      <c r="A19" s="570"/>
      <c r="B19" s="197" t="s">
        <v>8</v>
      </c>
      <c r="C19" s="572"/>
      <c r="D19" s="198">
        <v>983</v>
      </c>
      <c r="E19" s="198"/>
      <c r="F19" s="198"/>
      <c r="G19" s="199"/>
    </row>
    <row r="20" spans="1:8" x14ac:dyDescent="0.25">
      <c r="A20" s="570"/>
      <c r="B20" s="200" t="s">
        <v>17</v>
      </c>
      <c r="C20" s="572"/>
      <c r="D20" s="198"/>
      <c r="E20" s="198"/>
      <c r="F20" s="198"/>
      <c r="G20" s="199"/>
    </row>
    <row r="21" spans="1:8" ht="15.75" thickBot="1" x14ac:dyDescent="0.3">
      <c r="A21" s="570"/>
      <c r="B21" s="201" t="s">
        <v>11</v>
      </c>
      <c r="C21" s="573"/>
      <c r="D21" s="202"/>
      <c r="E21" s="202"/>
      <c r="F21" s="202"/>
      <c r="G21" s="203"/>
    </row>
    <row r="22" spans="1:8" ht="30" x14ac:dyDescent="0.25">
      <c r="A22" s="570"/>
      <c r="B22" s="204" t="s">
        <v>29</v>
      </c>
      <c r="C22" s="574" t="s">
        <v>20</v>
      </c>
      <c r="D22" s="205"/>
      <c r="E22" s="205"/>
      <c r="F22" s="205"/>
      <c r="G22" s="206"/>
    </row>
    <row r="23" spans="1:8" x14ac:dyDescent="0.25">
      <c r="A23" s="570"/>
      <c r="B23" s="197" t="s">
        <v>0</v>
      </c>
      <c r="C23" s="572"/>
      <c r="D23" s="198">
        <v>5</v>
      </c>
      <c r="E23" s="198"/>
      <c r="F23" s="198"/>
      <c r="G23" s="199"/>
    </row>
    <row r="24" spans="1:8" x14ac:dyDescent="0.25">
      <c r="A24" s="570"/>
      <c r="B24" s="197" t="s">
        <v>10</v>
      </c>
      <c r="C24" s="572"/>
      <c r="D24" s="198"/>
      <c r="E24" s="198"/>
      <c r="F24" s="198"/>
      <c r="G24" s="199"/>
    </row>
    <row r="25" spans="1:8" ht="30" x14ac:dyDescent="0.25">
      <c r="A25" s="570"/>
      <c r="B25" s="200" t="s">
        <v>15</v>
      </c>
      <c r="C25" s="572"/>
      <c r="D25" s="198"/>
      <c r="E25" s="198"/>
      <c r="F25" s="198"/>
      <c r="G25" s="199"/>
    </row>
    <row r="26" spans="1:8" ht="30" x14ac:dyDescent="0.25">
      <c r="A26" s="570"/>
      <c r="B26" s="200" t="s">
        <v>16</v>
      </c>
      <c r="C26" s="572"/>
      <c r="D26" s="198">
        <v>2</v>
      </c>
      <c r="E26" s="198"/>
      <c r="F26" s="198"/>
      <c r="G26" s="199"/>
    </row>
    <row r="27" spans="1:8" ht="30" x14ac:dyDescent="0.25">
      <c r="A27" s="570"/>
      <c r="B27" s="200" t="s">
        <v>18</v>
      </c>
      <c r="C27" s="572"/>
      <c r="D27" s="198"/>
      <c r="E27" s="198"/>
      <c r="F27" s="198"/>
      <c r="G27" s="199"/>
    </row>
    <row r="28" spans="1:8" ht="15.75" thickBot="1" x14ac:dyDescent="0.3">
      <c r="A28" s="571"/>
      <c r="B28" s="201" t="s">
        <v>11</v>
      </c>
      <c r="C28" s="573"/>
      <c r="D28" s="202"/>
      <c r="E28" s="202"/>
      <c r="F28" s="202"/>
      <c r="G28" s="203"/>
    </row>
    <row r="29" spans="1:8" x14ac:dyDescent="0.25">
      <c r="A29" s="207" t="s">
        <v>21</v>
      </c>
      <c r="B29" s="208" t="s">
        <v>42</v>
      </c>
      <c r="C29" s="209"/>
      <c r="D29" s="210">
        <f>((D32/D33)-(D30/D31))*D31</f>
        <v>34085.015451563704</v>
      </c>
      <c r="E29" s="211" t="e">
        <f>((E32/E33)-(E31/#REF!))*#REF!</f>
        <v>#DIV/0!</v>
      </c>
      <c r="F29" s="211" t="e">
        <f t="shared" ref="F29:G29" si="4">((F32/F33)-(F30/F31))*F31</f>
        <v>#DIV/0!</v>
      </c>
      <c r="G29" s="212" t="e">
        <f t="shared" si="4"/>
        <v>#DIV/0!</v>
      </c>
    </row>
    <row r="30" spans="1:8" ht="75" x14ac:dyDescent="0.25">
      <c r="A30" s="558" t="s">
        <v>108</v>
      </c>
      <c r="B30" s="213" t="s">
        <v>25</v>
      </c>
      <c r="C30" s="214" t="s">
        <v>24</v>
      </c>
      <c r="D30" s="215">
        <v>94566</v>
      </c>
      <c r="E30" s="216"/>
      <c r="F30" s="217"/>
      <c r="G30" s="218"/>
      <c r="H30" s="180"/>
    </row>
    <row r="31" spans="1:8" x14ac:dyDescent="0.25">
      <c r="A31" s="559"/>
      <c r="B31" s="213" t="s">
        <v>41</v>
      </c>
      <c r="C31" s="214" t="s">
        <v>6</v>
      </c>
      <c r="D31" s="215">
        <v>171286.9</v>
      </c>
      <c r="E31" s="217"/>
      <c r="F31" s="217"/>
      <c r="G31" s="218"/>
      <c r="H31" s="180"/>
    </row>
    <row r="32" spans="1:8" ht="75" x14ac:dyDescent="0.25">
      <c r="A32" s="558" t="s">
        <v>109</v>
      </c>
      <c r="B32" s="213" t="s">
        <v>26</v>
      </c>
      <c r="C32" s="214" t="s">
        <v>24</v>
      </c>
      <c r="D32" s="215">
        <v>127550</v>
      </c>
      <c r="E32" s="217"/>
      <c r="F32" s="217"/>
      <c r="G32" s="218"/>
      <c r="H32" s="180"/>
    </row>
    <row r="33" spans="1:8" ht="15.75" thickBot="1" x14ac:dyDescent="0.3">
      <c r="A33" s="559"/>
      <c r="B33" s="219" t="s">
        <v>27</v>
      </c>
      <c r="C33" s="220" t="s">
        <v>6</v>
      </c>
      <c r="D33" s="221">
        <v>169821</v>
      </c>
      <c r="E33" s="222"/>
      <c r="F33" s="222"/>
      <c r="G33" s="223"/>
      <c r="H33" s="180"/>
    </row>
    <row r="34" spans="1:8" x14ac:dyDescent="0.25">
      <c r="A34" s="224"/>
      <c r="B34" s="224"/>
      <c r="C34" s="224"/>
      <c r="D34" s="224"/>
      <c r="E34" s="224"/>
      <c r="F34" s="224"/>
      <c r="G34" s="224"/>
    </row>
    <row r="35" spans="1:8" x14ac:dyDescent="0.25">
      <c r="A35" s="224"/>
      <c r="B35" s="224"/>
      <c r="C35" s="224"/>
      <c r="D35" s="224"/>
      <c r="E35" s="224"/>
      <c r="F35" s="224"/>
      <c r="G35" s="224"/>
    </row>
    <row r="36" spans="1:8" ht="15.75" thickBot="1" x14ac:dyDescent="0.3">
      <c r="A36" s="224"/>
      <c r="B36" s="225" t="s">
        <v>106</v>
      </c>
      <c r="C36" s="226"/>
      <c r="D36" s="226"/>
      <c r="E36" s="226"/>
      <c r="F36" s="226"/>
      <c r="G36" s="226"/>
    </row>
    <row r="37" spans="1:8" ht="15.75" thickTop="1" x14ac:dyDescent="0.25"/>
  </sheetData>
  <mergeCells count="9">
    <mergeCell ref="A30:A31"/>
    <mergeCell ref="A32:A33"/>
    <mergeCell ref="A1:G1"/>
    <mergeCell ref="A4:A12"/>
    <mergeCell ref="C4:C8"/>
    <mergeCell ref="C9:C12"/>
    <mergeCell ref="A15:A28"/>
    <mergeCell ref="C15:C21"/>
    <mergeCell ref="C22:C28"/>
  </mergeCells>
  <pageMargins left="0.31496062992125984" right="0"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691EC-20BF-418F-BA08-D7CA60E29B18}">
  <sheetPr>
    <tabColor theme="4" tint="0.59999389629810485"/>
  </sheetPr>
  <dimension ref="A1:L38"/>
  <sheetViews>
    <sheetView topLeftCell="A10" workbookViewId="0">
      <selection activeCell="I10" sqref="I10"/>
    </sheetView>
  </sheetViews>
  <sheetFormatPr defaultColWidth="8.7109375" defaultRowHeight="15" x14ac:dyDescent="0.25"/>
  <cols>
    <col min="1" max="1" width="10.7109375" style="227" customWidth="1"/>
    <col min="2" max="2" width="36.28515625" style="227" customWidth="1"/>
    <col min="3" max="3" width="8.7109375" style="227"/>
    <col min="4" max="4" width="12.42578125" style="227" customWidth="1"/>
    <col min="5" max="5" width="10.28515625" style="227" customWidth="1"/>
    <col min="6" max="6" width="9.5703125" style="227" customWidth="1"/>
    <col min="7" max="7" width="10" style="227" customWidth="1"/>
    <col min="8" max="8" width="8.7109375" style="227"/>
    <col min="9" max="9" width="21.28515625" style="227" bestFit="1" customWidth="1"/>
    <col min="10" max="16384" width="8.7109375" style="227"/>
  </cols>
  <sheetData>
    <row r="1" spans="1:8" ht="55.5" customHeight="1" x14ac:dyDescent="0.3">
      <c r="A1" s="578" t="s">
        <v>43</v>
      </c>
      <c r="B1" s="578"/>
      <c r="C1" s="578"/>
      <c r="D1" s="578"/>
      <c r="E1" s="578"/>
      <c r="F1" s="578"/>
      <c r="G1" s="578"/>
    </row>
    <row r="2" spans="1:8" ht="43.5" thickBot="1" x14ac:dyDescent="0.3">
      <c r="A2" s="228" t="s">
        <v>2</v>
      </c>
      <c r="B2" s="229"/>
      <c r="C2" s="230" t="s">
        <v>3</v>
      </c>
      <c r="D2" s="230" t="s">
        <v>1</v>
      </c>
      <c r="E2" s="231" t="s">
        <v>100</v>
      </c>
      <c r="F2" s="230" t="s">
        <v>101</v>
      </c>
      <c r="G2" s="230" t="s">
        <v>102</v>
      </c>
    </row>
    <row r="3" spans="1:8" ht="15.75" thickBot="1" x14ac:dyDescent="0.3">
      <c r="A3" s="232" t="s">
        <v>13</v>
      </c>
      <c r="B3" s="233" t="s">
        <v>40</v>
      </c>
      <c r="C3" s="234"/>
      <c r="D3" s="235">
        <f>(D10-D9)*D13</f>
        <v>0</v>
      </c>
      <c r="E3" s="235">
        <f t="shared" ref="E3:G3" si="0">(E10-E9)*E13</f>
        <v>0</v>
      </c>
      <c r="F3" s="235">
        <f t="shared" si="0"/>
        <v>0</v>
      </c>
      <c r="G3" s="236">
        <f t="shared" si="0"/>
        <v>0</v>
      </c>
    </row>
    <row r="4" spans="1:8" x14ac:dyDescent="0.25">
      <c r="A4" s="579" t="s">
        <v>110</v>
      </c>
      <c r="B4" s="237" t="s">
        <v>9</v>
      </c>
      <c r="C4" s="582" t="s">
        <v>4</v>
      </c>
      <c r="D4" s="238">
        <v>35</v>
      </c>
      <c r="E4" s="239"/>
      <c r="F4" s="240"/>
      <c r="G4" s="241"/>
    </row>
    <row r="5" spans="1:8" x14ac:dyDescent="0.25">
      <c r="A5" s="580"/>
      <c r="B5" s="242" t="s">
        <v>37</v>
      </c>
      <c r="C5" s="582"/>
      <c r="D5" s="243">
        <v>16200</v>
      </c>
      <c r="E5" s="244"/>
      <c r="F5" s="244"/>
      <c r="G5" s="245"/>
    </row>
    <row r="6" spans="1:8" x14ac:dyDescent="0.25">
      <c r="A6" s="580"/>
      <c r="B6" s="242" t="s">
        <v>38</v>
      </c>
      <c r="C6" s="582"/>
      <c r="D6" s="243">
        <v>16200</v>
      </c>
      <c r="E6" s="244">
        <f t="shared" ref="E6:G6" si="1">E5+E7-E8</f>
        <v>0</v>
      </c>
      <c r="F6" s="244">
        <f t="shared" si="1"/>
        <v>0</v>
      </c>
      <c r="G6" s="245">
        <f t="shared" si="1"/>
        <v>0</v>
      </c>
    </row>
    <row r="7" spans="1:8" x14ac:dyDescent="0.25">
      <c r="A7" s="580"/>
      <c r="B7" s="246" t="s">
        <v>33</v>
      </c>
      <c r="C7" s="582"/>
      <c r="D7" s="243"/>
      <c r="E7" s="244"/>
      <c r="F7" s="244"/>
      <c r="G7" s="245"/>
    </row>
    <row r="8" spans="1:8" x14ac:dyDescent="0.25">
      <c r="A8" s="580"/>
      <c r="B8" s="246" t="s">
        <v>34</v>
      </c>
      <c r="C8" s="583"/>
      <c r="D8" s="243"/>
      <c r="E8" s="244"/>
      <c r="F8" s="244"/>
      <c r="G8" s="245"/>
    </row>
    <row r="9" spans="1:8" x14ac:dyDescent="0.25">
      <c r="A9" s="580"/>
      <c r="B9" s="242" t="s">
        <v>31</v>
      </c>
      <c r="C9" s="584" t="s">
        <v>6</v>
      </c>
      <c r="D9" s="243">
        <v>167325.22</v>
      </c>
      <c r="E9" s="244"/>
      <c r="F9" s="244"/>
      <c r="G9" s="245"/>
    </row>
    <row r="10" spans="1:8" x14ac:dyDescent="0.25">
      <c r="A10" s="580"/>
      <c r="B10" s="242" t="s">
        <v>39</v>
      </c>
      <c r="C10" s="585"/>
      <c r="D10" s="243">
        <v>167325.22</v>
      </c>
      <c r="E10" s="244">
        <f t="shared" ref="E10:G10" si="2">E9+E11-E12</f>
        <v>0</v>
      </c>
      <c r="F10" s="244">
        <f t="shared" si="2"/>
        <v>0</v>
      </c>
      <c r="G10" s="245">
        <f t="shared" si="2"/>
        <v>0</v>
      </c>
      <c r="H10" s="247"/>
    </row>
    <row r="11" spans="1:8" ht="34.15" customHeight="1" x14ac:dyDescent="0.25">
      <c r="A11" s="580"/>
      <c r="B11" s="248" t="s">
        <v>35</v>
      </c>
      <c r="C11" s="585"/>
      <c r="D11" s="243"/>
      <c r="E11" s="244"/>
      <c r="F11" s="244"/>
      <c r="G11" s="245"/>
    </row>
    <row r="12" spans="1:8" ht="38.450000000000003" customHeight="1" x14ac:dyDescent="0.25">
      <c r="A12" s="581"/>
      <c r="B12" s="248" t="s">
        <v>36</v>
      </c>
      <c r="C12" s="586"/>
      <c r="D12" s="243"/>
      <c r="E12" s="244"/>
      <c r="F12" s="244"/>
      <c r="G12" s="245"/>
    </row>
    <row r="13" spans="1:8" ht="30.75" thickBot="1" x14ac:dyDescent="0.3">
      <c r="A13" s="249" t="s">
        <v>111</v>
      </c>
      <c r="B13" s="250" t="s">
        <v>32</v>
      </c>
      <c r="C13" s="251" t="s">
        <v>7</v>
      </c>
      <c r="D13" s="252">
        <v>2.1537000000000002</v>
      </c>
      <c r="E13" s="253"/>
      <c r="F13" s="253"/>
      <c r="G13" s="254"/>
      <c r="H13" s="255"/>
    </row>
    <row r="14" spans="1:8" ht="57.6" customHeight="1" thickBot="1" x14ac:dyDescent="0.3">
      <c r="A14" s="256" t="s">
        <v>14</v>
      </c>
      <c r="B14" s="257" t="s">
        <v>30</v>
      </c>
      <c r="C14" s="258"/>
      <c r="D14" s="259">
        <f>SUM(D16*D23,D17*D24,D18*D25,D19*D26,D20*D27,D21*D28)</f>
        <v>2986.1531</v>
      </c>
      <c r="E14" s="259">
        <f t="shared" ref="E14:G14" si="3">SUM(E16*E23,E17*E24,E18*E25,E19*E26,E20*E27,E21*E28)</f>
        <v>0</v>
      </c>
      <c r="F14" s="259">
        <f t="shared" si="3"/>
        <v>0</v>
      </c>
      <c r="G14" s="260">
        <f t="shared" si="3"/>
        <v>0</v>
      </c>
    </row>
    <row r="15" spans="1:8" ht="30" x14ac:dyDescent="0.25">
      <c r="A15" s="587" t="s">
        <v>110</v>
      </c>
      <c r="B15" s="261" t="s">
        <v>28</v>
      </c>
      <c r="C15" s="590" t="s">
        <v>19</v>
      </c>
      <c r="D15" s="262"/>
      <c r="E15" s="262"/>
      <c r="F15" s="262"/>
      <c r="G15" s="263"/>
    </row>
    <row r="16" spans="1:8" x14ac:dyDescent="0.25">
      <c r="A16" s="588"/>
      <c r="B16" s="264" t="s">
        <v>0</v>
      </c>
      <c r="C16" s="590"/>
      <c r="D16" s="265">
        <v>192.95</v>
      </c>
      <c r="E16" s="265"/>
      <c r="F16" s="265"/>
      <c r="G16" s="266"/>
    </row>
    <row r="17" spans="1:9" x14ac:dyDescent="0.25">
      <c r="A17" s="588"/>
      <c r="B17" s="264" t="s">
        <v>10</v>
      </c>
      <c r="C17" s="590"/>
      <c r="D17" s="265">
        <v>5000</v>
      </c>
      <c r="E17" s="265"/>
      <c r="F17" s="265"/>
      <c r="G17" s="266"/>
    </row>
    <row r="18" spans="1:9" ht="97.9" customHeight="1" x14ac:dyDescent="0.25">
      <c r="A18" s="588"/>
      <c r="B18" s="267" t="s">
        <v>15</v>
      </c>
      <c r="C18" s="590"/>
      <c r="D18" s="265"/>
      <c r="E18" s="265"/>
      <c r="F18" s="265"/>
      <c r="G18" s="266"/>
    </row>
    <row r="19" spans="1:9" x14ac:dyDescent="0.25">
      <c r="A19" s="588"/>
      <c r="B19" s="264" t="s">
        <v>8</v>
      </c>
      <c r="C19" s="590"/>
      <c r="D19" s="265">
        <v>953</v>
      </c>
      <c r="E19" s="265"/>
      <c r="F19" s="265"/>
      <c r="G19" s="266"/>
    </row>
    <row r="20" spans="1:9" x14ac:dyDescent="0.25">
      <c r="A20" s="588"/>
      <c r="B20" s="267" t="s">
        <v>17</v>
      </c>
      <c r="C20" s="590"/>
      <c r="D20" s="265"/>
      <c r="E20" s="265"/>
      <c r="F20" s="265"/>
      <c r="G20" s="266"/>
    </row>
    <row r="21" spans="1:9" ht="15.75" thickBot="1" x14ac:dyDescent="0.3">
      <c r="A21" s="588"/>
      <c r="B21" s="268" t="s">
        <v>11</v>
      </c>
      <c r="C21" s="591"/>
      <c r="D21" s="269"/>
      <c r="E21" s="269"/>
      <c r="F21" s="269"/>
      <c r="G21" s="270"/>
    </row>
    <row r="22" spans="1:9" ht="51" customHeight="1" x14ac:dyDescent="0.25">
      <c r="A22" s="588"/>
      <c r="B22" s="271" t="s">
        <v>29</v>
      </c>
      <c r="C22" s="592" t="s">
        <v>20</v>
      </c>
      <c r="D22" s="272"/>
      <c r="E22" s="272"/>
      <c r="F22" s="272"/>
      <c r="G22" s="273"/>
    </row>
    <row r="23" spans="1:9" x14ac:dyDescent="0.25">
      <c r="A23" s="588"/>
      <c r="B23" s="264" t="s">
        <v>0</v>
      </c>
      <c r="C23" s="590"/>
      <c r="D23" s="265">
        <v>4.8780000000000001</v>
      </c>
      <c r="E23" s="265"/>
      <c r="F23" s="265"/>
      <c r="G23" s="266"/>
    </row>
    <row r="24" spans="1:9" x14ac:dyDescent="0.25">
      <c r="A24" s="588"/>
      <c r="B24" s="264" t="s">
        <v>10</v>
      </c>
      <c r="C24" s="590"/>
      <c r="D24" s="265">
        <v>0.06</v>
      </c>
      <c r="E24" s="265"/>
      <c r="F24" s="265"/>
      <c r="G24" s="266"/>
    </row>
    <row r="25" spans="1:9" ht="39.6" customHeight="1" x14ac:dyDescent="0.25">
      <c r="A25" s="588"/>
      <c r="B25" s="267" t="s">
        <v>15</v>
      </c>
      <c r="C25" s="590"/>
      <c r="D25" s="265"/>
      <c r="E25" s="265"/>
      <c r="F25" s="265"/>
      <c r="G25" s="266"/>
    </row>
    <row r="26" spans="1:9" ht="43.9" customHeight="1" x14ac:dyDescent="0.25">
      <c r="A26" s="588"/>
      <c r="B26" s="267" t="s">
        <v>16</v>
      </c>
      <c r="C26" s="590"/>
      <c r="D26" s="265">
        <v>1.831</v>
      </c>
      <c r="E26" s="265"/>
      <c r="F26" s="265"/>
      <c r="G26" s="266"/>
    </row>
    <row r="27" spans="1:9" ht="52.9" customHeight="1" x14ac:dyDescent="0.25">
      <c r="A27" s="588"/>
      <c r="B27" s="267" t="s">
        <v>18</v>
      </c>
      <c r="C27" s="590"/>
      <c r="D27" s="265"/>
      <c r="E27" s="265"/>
      <c r="F27" s="265"/>
      <c r="G27" s="266"/>
    </row>
    <row r="28" spans="1:9" ht="15.75" thickBot="1" x14ac:dyDescent="0.3">
      <c r="A28" s="589"/>
      <c r="B28" s="268" t="s">
        <v>11</v>
      </c>
      <c r="C28" s="591"/>
      <c r="D28" s="269"/>
      <c r="E28" s="269"/>
      <c r="F28" s="269"/>
      <c r="G28" s="270"/>
    </row>
    <row r="29" spans="1:9" x14ac:dyDescent="0.25">
      <c r="A29" s="274" t="s">
        <v>21</v>
      </c>
      <c r="B29" s="275" t="s">
        <v>42</v>
      </c>
      <c r="C29" s="276"/>
      <c r="D29" s="277">
        <f>((D32/D33)-(D30/D31))*D31</f>
        <v>32993.99404998259</v>
      </c>
      <c r="E29" s="278" t="e">
        <f>((E32/E33)-(E31/#REF!))*#REF!</f>
        <v>#DIV/0!</v>
      </c>
      <c r="F29" s="278" t="e">
        <f t="shared" ref="F29:G29" si="4">((F32/F33)-(F30/F31))*F31</f>
        <v>#DIV/0!</v>
      </c>
      <c r="G29" s="279" t="e">
        <f t="shared" si="4"/>
        <v>#DIV/0!</v>
      </c>
    </row>
    <row r="30" spans="1:9" ht="75" x14ac:dyDescent="0.25">
      <c r="A30" s="575" t="s">
        <v>111</v>
      </c>
      <c r="B30" s="280" t="s">
        <v>25</v>
      </c>
      <c r="C30" s="281" t="s">
        <v>24</v>
      </c>
      <c r="D30" s="282">
        <v>129073</v>
      </c>
      <c r="E30" s="283"/>
      <c r="F30" s="284"/>
      <c r="G30" s="285"/>
      <c r="H30" s="247"/>
    </row>
    <row r="31" spans="1:9" ht="31.9" customHeight="1" x14ac:dyDescent="0.25">
      <c r="A31" s="576"/>
      <c r="B31" s="280" t="s">
        <v>41</v>
      </c>
      <c r="C31" s="281" t="s">
        <v>6</v>
      </c>
      <c r="D31" s="282">
        <v>167325</v>
      </c>
      <c r="E31" s="284"/>
      <c r="F31" s="284"/>
      <c r="G31" s="285"/>
      <c r="H31" s="247"/>
      <c r="I31" s="255"/>
    </row>
    <row r="32" spans="1:9" ht="75" x14ac:dyDescent="0.25">
      <c r="A32" s="575" t="s">
        <v>112</v>
      </c>
      <c r="B32" s="280" t="s">
        <v>26</v>
      </c>
      <c r="C32" s="281" t="s">
        <v>24</v>
      </c>
      <c r="D32" s="282">
        <v>158553</v>
      </c>
      <c r="E32" s="284"/>
      <c r="F32" s="284"/>
      <c r="G32" s="285"/>
      <c r="H32" s="247"/>
    </row>
    <row r="33" spans="1:12" ht="33.6" customHeight="1" thickBot="1" x14ac:dyDescent="0.3">
      <c r="A33" s="576"/>
      <c r="B33" s="286" t="s">
        <v>27</v>
      </c>
      <c r="C33" s="287" t="s">
        <v>6</v>
      </c>
      <c r="D33" s="288">
        <v>163697</v>
      </c>
      <c r="E33" s="289"/>
      <c r="F33" s="289"/>
      <c r="G33" s="290"/>
      <c r="H33" s="247"/>
    </row>
    <row r="34" spans="1:12" x14ac:dyDescent="0.25">
      <c r="A34" s="291"/>
      <c r="B34" s="291"/>
      <c r="C34" s="291"/>
      <c r="D34" s="291"/>
      <c r="E34" s="291"/>
      <c r="F34" s="291"/>
      <c r="G34" s="291"/>
    </row>
    <row r="35" spans="1:12" x14ac:dyDescent="0.25">
      <c r="A35" s="291"/>
      <c r="B35" s="291"/>
      <c r="C35" s="291"/>
      <c r="D35" s="291"/>
      <c r="E35" s="291"/>
      <c r="F35" s="291"/>
      <c r="G35" s="291"/>
    </row>
    <row r="36" spans="1:12" ht="21" customHeight="1" thickBot="1" x14ac:dyDescent="0.3">
      <c r="A36" s="291"/>
      <c r="B36" s="577" t="s">
        <v>113</v>
      </c>
      <c r="C36" s="577"/>
      <c r="D36" s="577"/>
      <c r="E36" s="577"/>
      <c r="F36" s="577"/>
      <c r="G36" s="577"/>
      <c r="H36" s="292"/>
      <c r="I36" s="292"/>
      <c r="J36" s="292"/>
      <c r="K36" s="292"/>
      <c r="L36" s="292"/>
    </row>
    <row r="37" spans="1:12" ht="16.5" thickTop="1" thickBot="1" x14ac:dyDescent="0.3">
      <c r="B37" s="577"/>
      <c r="C37" s="577"/>
      <c r="D37" s="577"/>
      <c r="E37" s="577"/>
      <c r="F37" s="577"/>
      <c r="G37" s="577"/>
    </row>
    <row r="38" spans="1:12" ht="15.75" thickTop="1" x14ac:dyDescent="0.25"/>
  </sheetData>
  <mergeCells count="10">
    <mergeCell ref="A30:A31"/>
    <mergeCell ref="A32:A33"/>
    <mergeCell ref="B36:G37"/>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A429C-9846-4329-9FCB-ABDC60F51A0D}">
  <sheetPr>
    <tabColor theme="4" tint="0.59999389629810485"/>
  </sheetPr>
  <dimension ref="A1:H36"/>
  <sheetViews>
    <sheetView topLeftCell="A19" workbookViewId="0">
      <selection activeCell="I9" sqref="I9"/>
    </sheetView>
  </sheetViews>
  <sheetFormatPr defaultColWidth="8.7109375" defaultRowHeight="15" x14ac:dyDescent="0.25"/>
  <cols>
    <col min="1" max="1" width="12" style="293" customWidth="1"/>
    <col min="2" max="2" width="34.28515625" style="293" customWidth="1"/>
    <col min="3" max="3" width="8.7109375" style="293"/>
    <col min="4" max="4" width="12.28515625" style="293" customWidth="1"/>
    <col min="5" max="5" width="9.7109375" style="293" customWidth="1"/>
    <col min="6" max="16384" width="8.7109375" style="293"/>
  </cols>
  <sheetData>
    <row r="1" spans="1:8" ht="18.75" x14ac:dyDescent="0.3">
      <c r="A1" s="596" t="s">
        <v>43</v>
      </c>
      <c r="B1" s="596"/>
      <c r="C1" s="596"/>
      <c r="D1" s="596"/>
      <c r="E1" s="596"/>
      <c r="F1" s="596"/>
      <c r="G1" s="596"/>
    </row>
    <row r="2" spans="1:8" ht="43.5" thickBot="1" x14ac:dyDescent="0.3">
      <c r="A2" s="294" t="s">
        <v>2</v>
      </c>
      <c r="B2" s="295"/>
      <c r="C2" s="296" t="s">
        <v>3</v>
      </c>
      <c r="D2" s="296" t="s">
        <v>1</v>
      </c>
      <c r="E2" s="297" t="s">
        <v>100</v>
      </c>
      <c r="F2" s="296" t="s">
        <v>101</v>
      </c>
      <c r="G2" s="296" t="s">
        <v>102</v>
      </c>
    </row>
    <row r="3" spans="1:8" ht="15.75" thickBot="1" x14ac:dyDescent="0.3">
      <c r="A3" s="298" t="s">
        <v>13</v>
      </c>
      <c r="B3" s="299" t="s">
        <v>40</v>
      </c>
      <c r="C3" s="300"/>
      <c r="D3" s="301">
        <f>(D10-D9)*D13</f>
        <v>0</v>
      </c>
      <c r="E3" s="301">
        <f t="shared" ref="E3:G3" si="0">(E10-E9)*E13</f>
        <v>0</v>
      </c>
      <c r="F3" s="301">
        <f t="shared" si="0"/>
        <v>0</v>
      </c>
      <c r="G3" s="302">
        <f t="shared" si="0"/>
        <v>0</v>
      </c>
    </row>
    <row r="4" spans="1:8" x14ac:dyDescent="0.25">
      <c r="A4" s="597" t="s">
        <v>114</v>
      </c>
      <c r="B4" s="303" t="s">
        <v>9</v>
      </c>
      <c r="C4" s="600" t="s">
        <v>4</v>
      </c>
      <c r="D4" s="304">
        <v>35</v>
      </c>
      <c r="E4" s="305"/>
      <c r="F4" s="306"/>
      <c r="G4" s="307"/>
    </row>
    <row r="5" spans="1:8" x14ac:dyDescent="0.25">
      <c r="A5" s="598"/>
      <c r="B5" s="308" t="s">
        <v>37</v>
      </c>
      <c r="C5" s="600"/>
      <c r="D5" s="309">
        <v>16506</v>
      </c>
      <c r="E5" s="310"/>
      <c r="F5" s="310"/>
      <c r="G5" s="311"/>
    </row>
    <row r="6" spans="1:8" x14ac:dyDescent="0.25">
      <c r="A6" s="598"/>
      <c r="B6" s="308" t="s">
        <v>38</v>
      </c>
      <c r="C6" s="600"/>
      <c r="D6" s="309">
        <v>16506</v>
      </c>
      <c r="E6" s="310">
        <f t="shared" ref="E6:G6" si="1">E5+E7-E8</f>
        <v>0</v>
      </c>
      <c r="F6" s="310">
        <f t="shared" si="1"/>
        <v>0</v>
      </c>
      <c r="G6" s="311">
        <f t="shared" si="1"/>
        <v>0</v>
      </c>
    </row>
    <row r="7" spans="1:8" x14ac:dyDescent="0.25">
      <c r="A7" s="598"/>
      <c r="B7" s="312" t="s">
        <v>33</v>
      </c>
      <c r="C7" s="600"/>
      <c r="D7" s="309"/>
      <c r="E7" s="310"/>
      <c r="F7" s="310"/>
      <c r="G7" s="311"/>
    </row>
    <row r="8" spans="1:8" x14ac:dyDescent="0.25">
      <c r="A8" s="598"/>
      <c r="B8" s="312" t="s">
        <v>34</v>
      </c>
      <c r="C8" s="601"/>
      <c r="D8" s="309"/>
      <c r="E8" s="310"/>
      <c r="F8" s="310"/>
      <c r="G8" s="311"/>
    </row>
    <row r="9" spans="1:8" x14ac:dyDescent="0.25">
      <c r="A9" s="598"/>
      <c r="B9" s="308" t="s">
        <v>31</v>
      </c>
      <c r="C9" s="602" t="s">
        <v>6</v>
      </c>
      <c r="D9" s="309">
        <v>170352.573</v>
      </c>
      <c r="E9" s="310"/>
      <c r="F9" s="310"/>
      <c r="G9" s="311"/>
    </row>
    <row r="10" spans="1:8" x14ac:dyDescent="0.25">
      <c r="A10" s="598"/>
      <c r="B10" s="308" t="s">
        <v>39</v>
      </c>
      <c r="C10" s="603"/>
      <c r="D10" s="309">
        <v>170352.573</v>
      </c>
      <c r="E10" s="310">
        <f t="shared" ref="E10:G10" si="2">E9+E11-E12</f>
        <v>0</v>
      </c>
      <c r="F10" s="310">
        <f t="shared" si="2"/>
        <v>0</v>
      </c>
      <c r="G10" s="311">
        <f t="shared" si="2"/>
        <v>0</v>
      </c>
      <c r="H10" s="313"/>
    </row>
    <row r="11" spans="1:8" ht="30" x14ac:dyDescent="0.25">
      <c r="A11" s="598"/>
      <c r="B11" s="314" t="s">
        <v>35</v>
      </c>
      <c r="C11" s="603"/>
      <c r="D11" s="309"/>
      <c r="E11" s="310"/>
      <c r="F11" s="310"/>
      <c r="G11" s="311"/>
    </row>
    <row r="12" spans="1:8" ht="30" x14ac:dyDescent="0.25">
      <c r="A12" s="599"/>
      <c r="B12" s="314" t="s">
        <v>36</v>
      </c>
      <c r="C12" s="604"/>
      <c r="D12" s="309"/>
      <c r="E12" s="310"/>
      <c r="F12" s="310"/>
      <c r="G12" s="311"/>
    </row>
    <row r="13" spans="1:8" ht="30.75" thickBot="1" x14ac:dyDescent="0.3">
      <c r="A13" s="315" t="s">
        <v>115</v>
      </c>
      <c r="B13" s="316" t="s">
        <v>32</v>
      </c>
      <c r="C13" s="317" t="s">
        <v>7</v>
      </c>
      <c r="D13" s="318">
        <v>2.1421999999999999</v>
      </c>
      <c r="E13" s="319"/>
      <c r="F13" s="319"/>
      <c r="G13" s="320"/>
      <c r="H13" s="321"/>
    </row>
    <row r="14" spans="1:8" ht="44.25" thickBot="1" x14ac:dyDescent="0.3">
      <c r="A14" s="322" t="s">
        <v>14</v>
      </c>
      <c r="B14" s="323" t="s">
        <v>30</v>
      </c>
      <c r="C14" s="324"/>
      <c r="D14" s="325">
        <f>SUM(D16*D23,D17*D24,D18*D25,D19*D26,D20*D27,D21*D28)</f>
        <v>2549.2719999999999</v>
      </c>
      <c r="E14" s="325">
        <f t="shared" ref="E14:G14" si="3">SUM(E16*E23,E17*E24,E18*E25,E19*E26,E20*E27,E21*E28)</f>
        <v>0</v>
      </c>
      <c r="F14" s="325">
        <f t="shared" si="3"/>
        <v>0</v>
      </c>
      <c r="G14" s="326">
        <f t="shared" si="3"/>
        <v>0</v>
      </c>
    </row>
    <row r="15" spans="1:8" ht="45" x14ac:dyDescent="0.25">
      <c r="A15" s="605" t="s">
        <v>114</v>
      </c>
      <c r="B15" s="327" t="s">
        <v>28</v>
      </c>
      <c r="C15" s="608" t="s">
        <v>19</v>
      </c>
      <c r="D15" s="328"/>
      <c r="E15" s="328"/>
      <c r="F15" s="328"/>
      <c r="G15" s="329"/>
    </row>
    <row r="16" spans="1:8" x14ac:dyDescent="0.25">
      <c r="A16" s="606"/>
      <c r="B16" s="330" t="s">
        <v>0</v>
      </c>
      <c r="C16" s="608"/>
      <c r="D16" s="331">
        <v>147.30000000000001</v>
      </c>
      <c r="E16" s="331"/>
      <c r="F16" s="331"/>
      <c r="G16" s="332"/>
    </row>
    <row r="17" spans="1:8" x14ac:dyDescent="0.25">
      <c r="A17" s="606"/>
      <c r="B17" s="330" t="s">
        <v>10</v>
      </c>
      <c r="C17" s="608"/>
      <c r="D17" s="331"/>
      <c r="E17" s="331"/>
      <c r="F17" s="331"/>
      <c r="G17" s="332"/>
    </row>
    <row r="18" spans="1:8" ht="30" x14ac:dyDescent="0.25">
      <c r="A18" s="606"/>
      <c r="B18" s="333" t="s">
        <v>15</v>
      </c>
      <c r="C18" s="608"/>
      <c r="D18" s="331"/>
      <c r="E18" s="331"/>
      <c r="F18" s="331"/>
      <c r="G18" s="332"/>
    </row>
    <row r="19" spans="1:8" x14ac:dyDescent="0.25">
      <c r="A19" s="606"/>
      <c r="B19" s="330" t="s">
        <v>8</v>
      </c>
      <c r="C19" s="608"/>
      <c r="D19" s="331">
        <v>982</v>
      </c>
      <c r="E19" s="331"/>
      <c r="F19" s="331"/>
      <c r="G19" s="332"/>
    </row>
    <row r="20" spans="1:8" x14ac:dyDescent="0.25">
      <c r="A20" s="606"/>
      <c r="B20" s="333" t="s">
        <v>17</v>
      </c>
      <c r="C20" s="608"/>
      <c r="D20" s="331"/>
      <c r="E20" s="331"/>
      <c r="F20" s="331"/>
      <c r="G20" s="332"/>
    </row>
    <row r="21" spans="1:8" ht="15.75" thickBot="1" x14ac:dyDescent="0.3">
      <c r="A21" s="606"/>
      <c r="B21" s="334" t="s">
        <v>11</v>
      </c>
      <c r="C21" s="609"/>
      <c r="D21" s="335"/>
      <c r="E21" s="335"/>
      <c r="F21" s="335"/>
      <c r="G21" s="336"/>
    </row>
    <row r="22" spans="1:8" ht="30" x14ac:dyDescent="0.25">
      <c r="A22" s="606"/>
      <c r="B22" s="337" t="s">
        <v>29</v>
      </c>
      <c r="C22" s="610" t="s">
        <v>20</v>
      </c>
      <c r="D22" s="338"/>
      <c r="E22" s="338"/>
      <c r="F22" s="338"/>
      <c r="G22" s="339"/>
    </row>
    <row r="23" spans="1:8" x14ac:dyDescent="0.25">
      <c r="A23" s="606"/>
      <c r="B23" s="330" t="s">
        <v>0</v>
      </c>
      <c r="C23" s="608"/>
      <c r="D23" s="331">
        <v>5</v>
      </c>
      <c r="E23" s="331"/>
      <c r="F23" s="331"/>
      <c r="G23" s="332"/>
    </row>
    <row r="24" spans="1:8" x14ac:dyDescent="0.25">
      <c r="A24" s="606"/>
      <c r="B24" s="330" t="s">
        <v>10</v>
      </c>
      <c r="C24" s="608"/>
      <c r="D24" s="331"/>
      <c r="E24" s="331"/>
      <c r="F24" s="331"/>
      <c r="G24" s="332"/>
    </row>
    <row r="25" spans="1:8" ht="30" x14ac:dyDescent="0.25">
      <c r="A25" s="606"/>
      <c r="B25" s="333" t="s">
        <v>15</v>
      </c>
      <c r="C25" s="608"/>
      <c r="D25" s="331"/>
      <c r="E25" s="331"/>
      <c r="F25" s="331"/>
      <c r="G25" s="332"/>
    </row>
    <row r="26" spans="1:8" ht="30" x14ac:dyDescent="0.25">
      <c r="A26" s="606"/>
      <c r="B26" s="333" t="s">
        <v>16</v>
      </c>
      <c r="C26" s="608"/>
      <c r="D26" s="331">
        <v>1.8460000000000001</v>
      </c>
      <c r="E26" s="331"/>
      <c r="F26" s="331"/>
      <c r="G26" s="332"/>
    </row>
    <row r="27" spans="1:8" ht="30" x14ac:dyDescent="0.25">
      <c r="A27" s="606"/>
      <c r="B27" s="333" t="s">
        <v>18</v>
      </c>
      <c r="C27" s="608"/>
      <c r="D27" s="331"/>
      <c r="E27" s="331"/>
      <c r="F27" s="331"/>
      <c r="G27" s="332"/>
    </row>
    <row r="28" spans="1:8" ht="15.75" thickBot="1" x14ac:dyDescent="0.3">
      <c r="A28" s="607"/>
      <c r="B28" s="334" t="s">
        <v>11</v>
      </c>
      <c r="C28" s="609"/>
      <c r="D28" s="335"/>
      <c r="E28" s="335"/>
      <c r="F28" s="335"/>
      <c r="G28" s="336"/>
    </row>
    <row r="29" spans="1:8" x14ac:dyDescent="0.25">
      <c r="A29" s="340" t="s">
        <v>21</v>
      </c>
      <c r="B29" s="341" t="s">
        <v>42</v>
      </c>
      <c r="C29" s="342"/>
      <c r="D29" s="343">
        <f>((D32/D33)-(D30/D31))*D31</f>
        <v>60725.148501802942</v>
      </c>
      <c r="E29" s="344" t="e">
        <f>((E32/E33)-(E31/#REF!))*#REF!</f>
        <v>#DIV/0!</v>
      </c>
      <c r="F29" s="344" t="e">
        <f t="shared" ref="F29:G29" si="4">((F32/F33)-(F30/F31))*F31</f>
        <v>#DIV/0!</v>
      </c>
      <c r="G29" s="345" t="e">
        <f t="shared" si="4"/>
        <v>#DIV/0!</v>
      </c>
    </row>
    <row r="30" spans="1:8" ht="75" x14ac:dyDescent="0.25">
      <c r="A30" s="593" t="s">
        <v>115</v>
      </c>
      <c r="B30" s="346" t="s">
        <v>25</v>
      </c>
      <c r="C30" s="347" t="s">
        <v>24</v>
      </c>
      <c r="D30" s="348">
        <v>109047</v>
      </c>
      <c r="E30" s="349"/>
      <c r="F30" s="350"/>
      <c r="G30" s="351"/>
      <c r="H30" s="313"/>
    </row>
    <row r="31" spans="1:8" x14ac:dyDescent="0.25">
      <c r="A31" s="594"/>
      <c r="B31" s="346" t="s">
        <v>41</v>
      </c>
      <c r="C31" s="347" t="s">
        <v>6</v>
      </c>
      <c r="D31" s="348">
        <v>170352.57</v>
      </c>
      <c r="E31" s="350"/>
      <c r="F31" s="350"/>
      <c r="G31" s="351"/>
      <c r="H31" s="313"/>
    </row>
    <row r="32" spans="1:8" ht="75" x14ac:dyDescent="0.25">
      <c r="A32" s="593" t="s">
        <v>116</v>
      </c>
      <c r="B32" s="346" t="s">
        <v>26</v>
      </c>
      <c r="C32" s="347" t="s">
        <v>24</v>
      </c>
      <c r="D32" s="348">
        <v>170558.53</v>
      </c>
      <c r="E32" s="350"/>
      <c r="F32" s="350"/>
      <c r="G32" s="351"/>
      <c r="H32" s="313"/>
    </row>
    <row r="33" spans="1:8" ht="15.75" thickBot="1" x14ac:dyDescent="0.3">
      <c r="A33" s="594"/>
      <c r="B33" s="352" t="s">
        <v>27</v>
      </c>
      <c r="C33" s="353" t="s">
        <v>6</v>
      </c>
      <c r="D33" s="354">
        <v>171141.64</v>
      </c>
      <c r="E33" s="355"/>
      <c r="F33" s="355"/>
      <c r="G33" s="356"/>
      <c r="H33" s="313"/>
    </row>
    <row r="34" spans="1:8" x14ac:dyDescent="0.25">
      <c r="A34" s="357"/>
      <c r="B34" s="357"/>
      <c r="C34" s="357"/>
      <c r="D34" s="357"/>
      <c r="E34" s="357"/>
      <c r="F34" s="357"/>
      <c r="G34" s="357"/>
    </row>
    <row r="35" spans="1:8" x14ac:dyDescent="0.25">
      <c r="A35" s="357"/>
      <c r="B35" s="357"/>
      <c r="C35" s="357"/>
      <c r="D35" s="357"/>
      <c r="E35" s="357"/>
      <c r="F35" s="357"/>
      <c r="G35" s="357"/>
    </row>
    <row r="36" spans="1:8" ht="29.25" customHeight="1" x14ac:dyDescent="0.25">
      <c r="B36" s="595" t="s">
        <v>113</v>
      </c>
      <c r="C36" s="595"/>
      <c r="D36" s="595"/>
      <c r="E36" s="595"/>
      <c r="F36" s="595"/>
      <c r="G36" s="595"/>
    </row>
  </sheetData>
  <mergeCells count="10">
    <mergeCell ref="A30:A31"/>
    <mergeCell ref="A32:A33"/>
    <mergeCell ref="B36:G36"/>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6E2D4-CD8F-44C0-BF83-5C6C05015D14}">
  <sheetPr>
    <tabColor theme="4" tint="0.59999389629810485"/>
  </sheetPr>
  <dimension ref="A1:H37"/>
  <sheetViews>
    <sheetView workbookViewId="0">
      <selection activeCell="J11" sqref="J11"/>
    </sheetView>
  </sheetViews>
  <sheetFormatPr defaultColWidth="8.7109375" defaultRowHeight="15" x14ac:dyDescent="0.25"/>
  <cols>
    <col min="1" max="1" width="11" style="293" customWidth="1"/>
    <col min="2" max="2" width="35.5703125" style="293" customWidth="1"/>
    <col min="3" max="3" width="8.7109375" style="293"/>
    <col min="4" max="4" width="11.28515625" style="293" customWidth="1"/>
    <col min="5" max="16384" width="8.7109375" style="293"/>
  </cols>
  <sheetData>
    <row r="1" spans="1:8" ht="18.75" x14ac:dyDescent="0.3">
      <c r="A1" s="596" t="s">
        <v>43</v>
      </c>
      <c r="B1" s="596"/>
      <c r="C1" s="596"/>
      <c r="D1" s="596"/>
      <c r="E1" s="596"/>
      <c r="F1" s="596"/>
      <c r="G1" s="596"/>
    </row>
    <row r="2" spans="1:8" ht="57.75" thickBot="1" x14ac:dyDescent="0.3">
      <c r="A2" s="294" t="s">
        <v>2</v>
      </c>
      <c r="B2" s="295"/>
      <c r="C2" s="296" t="s">
        <v>3</v>
      </c>
      <c r="D2" s="296" t="s">
        <v>1</v>
      </c>
      <c r="E2" s="297" t="s">
        <v>100</v>
      </c>
      <c r="F2" s="296" t="s">
        <v>101</v>
      </c>
      <c r="G2" s="296" t="s">
        <v>102</v>
      </c>
    </row>
    <row r="3" spans="1:8" ht="15.75" thickBot="1" x14ac:dyDescent="0.3">
      <c r="A3" s="298" t="s">
        <v>13</v>
      </c>
      <c r="B3" s="299" t="s">
        <v>40</v>
      </c>
      <c r="C3" s="300"/>
      <c r="D3" s="301">
        <f>(D10-D9)*D13</f>
        <v>0</v>
      </c>
      <c r="E3" s="301">
        <f t="shared" ref="E3:G3" si="0">(E10-E9)*E13</f>
        <v>0</v>
      </c>
      <c r="F3" s="301">
        <f t="shared" si="0"/>
        <v>0</v>
      </c>
      <c r="G3" s="302">
        <f t="shared" si="0"/>
        <v>0</v>
      </c>
    </row>
    <row r="4" spans="1:8" x14ac:dyDescent="0.25">
      <c r="A4" s="597" t="s">
        <v>117</v>
      </c>
      <c r="B4" s="303" t="s">
        <v>9</v>
      </c>
      <c r="C4" s="600" t="s">
        <v>4</v>
      </c>
      <c r="D4" s="304">
        <v>39</v>
      </c>
      <c r="E4" s="305"/>
      <c r="F4" s="306"/>
      <c r="G4" s="307"/>
    </row>
    <row r="5" spans="1:8" x14ac:dyDescent="0.25">
      <c r="A5" s="598"/>
      <c r="B5" s="308" t="s">
        <v>37</v>
      </c>
      <c r="C5" s="600"/>
      <c r="D5" s="309">
        <v>16047</v>
      </c>
      <c r="E5" s="310"/>
      <c r="F5" s="310"/>
      <c r="G5" s="311"/>
    </row>
    <row r="6" spans="1:8" x14ac:dyDescent="0.25">
      <c r="A6" s="598"/>
      <c r="B6" s="308" t="s">
        <v>38</v>
      </c>
      <c r="C6" s="600"/>
      <c r="D6" s="309">
        <v>16047</v>
      </c>
      <c r="E6" s="310">
        <f t="shared" ref="E6:G6" si="1">E5+E7-E8</f>
        <v>0</v>
      </c>
      <c r="F6" s="310">
        <f t="shared" si="1"/>
        <v>0</v>
      </c>
      <c r="G6" s="311">
        <f t="shared" si="1"/>
        <v>0</v>
      </c>
    </row>
    <row r="7" spans="1:8" x14ac:dyDescent="0.25">
      <c r="A7" s="598"/>
      <c r="B7" s="312" t="s">
        <v>33</v>
      </c>
      <c r="C7" s="600"/>
      <c r="D7" s="309"/>
      <c r="E7" s="310"/>
      <c r="F7" s="310"/>
      <c r="G7" s="311"/>
    </row>
    <row r="8" spans="1:8" x14ac:dyDescent="0.25">
      <c r="A8" s="598"/>
      <c r="B8" s="312" t="s">
        <v>34</v>
      </c>
      <c r="C8" s="601"/>
      <c r="D8" s="309"/>
      <c r="E8" s="310"/>
      <c r="F8" s="310"/>
      <c r="G8" s="311"/>
    </row>
    <row r="9" spans="1:8" x14ac:dyDescent="0.25">
      <c r="A9" s="598"/>
      <c r="B9" s="308" t="s">
        <v>31</v>
      </c>
      <c r="C9" s="602" t="s">
        <v>6</v>
      </c>
      <c r="D9" s="309">
        <v>165609.84</v>
      </c>
      <c r="E9" s="310"/>
      <c r="F9" s="310"/>
      <c r="G9" s="311"/>
    </row>
    <row r="10" spans="1:8" x14ac:dyDescent="0.25">
      <c r="A10" s="598"/>
      <c r="B10" s="308" t="s">
        <v>39</v>
      </c>
      <c r="C10" s="603"/>
      <c r="D10" s="309">
        <v>165609.84</v>
      </c>
      <c r="E10" s="310">
        <f t="shared" ref="E10:G10" si="2">E9+E11-E12</f>
        <v>0</v>
      </c>
      <c r="F10" s="310">
        <f t="shared" si="2"/>
        <v>0</v>
      </c>
      <c r="G10" s="311">
        <f t="shared" si="2"/>
        <v>0</v>
      </c>
      <c r="H10" s="313"/>
    </row>
    <row r="11" spans="1:8" ht="30" x14ac:dyDescent="0.25">
      <c r="A11" s="598"/>
      <c r="B11" s="314" t="s">
        <v>35</v>
      </c>
      <c r="C11" s="603"/>
      <c r="D11" s="309"/>
      <c r="E11" s="310"/>
      <c r="F11" s="310"/>
      <c r="G11" s="311"/>
    </row>
    <row r="12" spans="1:8" ht="30" x14ac:dyDescent="0.25">
      <c r="A12" s="599"/>
      <c r="B12" s="314" t="s">
        <v>36</v>
      </c>
      <c r="C12" s="604"/>
      <c r="D12" s="309"/>
      <c r="E12" s="310"/>
      <c r="F12" s="310"/>
      <c r="G12" s="311"/>
    </row>
    <row r="13" spans="1:8" ht="30.75" thickBot="1" x14ac:dyDescent="0.3">
      <c r="A13" s="315" t="s">
        <v>118</v>
      </c>
      <c r="B13" s="316" t="s">
        <v>32</v>
      </c>
      <c r="C13" s="317" t="s">
        <v>7</v>
      </c>
      <c r="D13" s="318">
        <v>2.1861999999999999</v>
      </c>
      <c r="E13" s="319"/>
      <c r="F13" s="319"/>
      <c r="G13" s="320"/>
      <c r="H13" s="321"/>
    </row>
    <row r="14" spans="1:8" ht="44.25" thickBot="1" x14ac:dyDescent="0.3">
      <c r="A14" s="322" t="s">
        <v>14</v>
      </c>
      <c r="B14" s="323" t="s">
        <v>30</v>
      </c>
      <c r="C14" s="324"/>
      <c r="D14" s="325">
        <f>SUM(D16*D23,D17*D24,D18*D25,D19*D26,D20*D27,D21*D28)</f>
        <v>2491.94</v>
      </c>
      <c r="E14" s="325">
        <f t="shared" ref="E14:G14" si="3">SUM(E16*E23,E17*E24,E18*E25,E19*E26,E20*E27,E21*E28)</f>
        <v>0</v>
      </c>
      <c r="F14" s="325">
        <f t="shared" si="3"/>
        <v>0</v>
      </c>
      <c r="G14" s="326">
        <f t="shared" si="3"/>
        <v>0</v>
      </c>
    </row>
    <row r="15" spans="1:8" ht="30" x14ac:dyDescent="0.25">
      <c r="A15" s="605" t="s">
        <v>117</v>
      </c>
      <c r="B15" s="327" t="s">
        <v>28</v>
      </c>
      <c r="C15" s="608" t="s">
        <v>19</v>
      </c>
      <c r="D15" s="328"/>
      <c r="E15" s="328"/>
      <c r="F15" s="328"/>
      <c r="G15" s="329"/>
    </row>
    <row r="16" spans="1:8" x14ac:dyDescent="0.25">
      <c r="A16" s="606"/>
      <c r="B16" s="330" t="s">
        <v>0</v>
      </c>
      <c r="C16" s="608"/>
      <c r="D16" s="331">
        <v>144.6</v>
      </c>
      <c r="E16" s="331"/>
      <c r="F16" s="331"/>
      <c r="G16" s="332"/>
    </row>
    <row r="17" spans="1:8" x14ac:dyDescent="0.25">
      <c r="A17" s="606"/>
      <c r="B17" s="330" t="s">
        <v>10</v>
      </c>
      <c r="C17" s="608"/>
      <c r="D17" s="331"/>
      <c r="E17" s="331"/>
      <c r="F17" s="331"/>
      <c r="G17" s="332"/>
    </row>
    <row r="18" spans="1:8" ht="30" x14ac:dyDescent="0.25">
      <c r="A18" s="606"/>
      <c r="B18" s="333" t="s">
        <v>15</v>
      </c>
      <c r="C18" s="608"/>
      <c r="D18" s="331"/>
      <c r="E18" s="331"/>
      <c r="F18" s="331"/>
      <c r="G18" s="332"/>
    </row>
    <row r="19" spans="1:8" x14ac:dyDescent="0.25">
      <c r="A19" s="606"/>
      <c r="B19" s="330" t="s">
        <v>8</v>
      </c>
      <c r="C19" s="608"/>
      <c r="D19" s="331">
        <v>964</v>
      </c>
      <c r="E19" s="331"/>
      <c r="F19" s="331"/>
      <c r="G19" s="332"/>
    </row>
    <row r="20" spans="1:8" x14ac:dyDescent="0.25">
      <c r="A20" s="606"/>
      <c r="B20" s="333" t="s">
        <v>17</v>
      </c>
      <c r="C20" s="608"/>
      <c r="D20" s="331"/>
      <c r="E20" s="331"/>
      <c r="F20" s="331"/>
      <c r="G20" s="332"/>
    </row>
    <row r="21" spans="1:8" ht="15.75" thickBot="1" x14ac:dyDescent="0.3">
      <c r="A21" s="606"/>
      <c r="B21" s="334" t="s">
        <v>11</v>
      </c>
      <c r="C21" s="609"/>
      <c r="D21" s="335"/>
      <c r="E21" s="335"/>
      <c r="F21" s="335"/>
      <c r="G21" s="336"/>
    </row>
    <row r="22" spans="1:8" ht="30" x14ac:dyDescent="0.25">
      <c r="A22" s="606"/>
      <c r="B22" s="337" t="s">
        <v>29</v>
      </c>
      <c r="C22" s="610" t="s">
        <v>20</v>
      </c>
      <c r="D22" s="338"/>
      <c r="E22" s="338"/>
      <c r="F22" s="338"/>
      <c r="G22" s="339"/>
    </row>
    <row r="23" spans="1:8" x14ac:dyDescent="0.25">
      <c r="A23" s="606"/>
      <c r="B23" s="330" t="s">
        <v>0</v>
      </c>
      <c r="C23" s="608"/>
      <c r="D23" s="331">
        <v>5</v>
      </c>
      <c r="E23" s="331"/>
      <c r="F23" s="331"/>
      <c r="G23" s="332"/>
    </row>
    <row r="24" spans="1:8" x14ac:dyDescent="0.25">
      <c r="A24" s="606"/>
      <c r="B24" s="330" t="s">
        <v>10</v>
      </c>
      <c r="C24" s="608"/>
      <c r="D24" s="331"/>
      <c r="E24" s="331"/>
      <c r="F24" s="331"/>
      <c r="G24" s="332"/>
    </row>
    <row r="25" spans="1:8" ht="30" x14ac:dyDescent="0.25">
      <c r="A25" s="606"/>
      <c r="B25" s="333" t="s">
        <v>15</v>
      </c>
      <c r="C25" s="608"/>
      <c r="D25" s="331"/>
      <c r="E25" s="331"/>
      <c r="F25" s="331"/>
      <c r="G25" s="332"/>
    </row>
    <row r="26" spans="1:8" ht="30" x14ac:dyDescent="0.25">
      <c r="A26" s="606"/>
      <c r="B26" s="333" t="s">
        <v>16</v>
      </c>
      <c r="C26" s="608"/>
      <c r="D26" s="331">
        <v>1.835</v>
      </c>
      <c r="E26" s="331"/>
      <c r="F26" s="331"/>
      <c r="G26" s="332"/>
    </row>
    <row r="27" spans="1:8" ht="30" x14ac:dyDescent="0.25">
      <c r="A27" s="606"/>
      <c r="B27" s="333" t="s">
        <v>18</v>
      </c>
      <c r="C27" s="608"/>
      <c r="D27" s="331"/>
      <c r="E27" s="331"/>
      <c r="F27" s="331"/>
      <c r="G27" s="332"/>
    </row>
    <row r="28" spans="1:8" ht="15.75" thickBot="1" x14ac:dyDescent="0.3">
      <c r="A28" s="607"/>
      <c r="B28" s="334" t="s">
        <v>11</v>
      </c>
      <c r="C28" s="609"/>
      <c r="D28" s="335"/>
      <c r="E28" s="335"/>
      <c r="F28" s="335"/>
      <c r="G28" s="336"/>
    </row>
    <row r="29" spans="1:8" x14ac:dyDescent="0.25">
      <c r="A29" s="340" t="s">
        <v>21</v>
      </c>
      <c r="B29" s="341" t="s">
        <v>42</v>
      </c>
      <c r="C29" s="342"/>
      <c r="D29" s="343">
        <f>((D32/D33)-(D30/D31))*D31</f>
        <v>64403.439759323606</v>
      </c>
      <c r="E29" s="344" t="e">
        <f>((E32/E33)-(E31/#REF!))*#REF!</f>
        <v>#DIV/0!</v>
      </c>
      <c r="F29" s="344" t="e">
        <f t="shared" ref="F29:G29" si="4">((F32/F33)-(F30/F31))*F31</f>
        <v>#DIV/0!</v>
      </c>
      <c r="G29" s="345" t="e">
        <f t="shared" si="4"/>
        <v>#DIV/0!</v>
      </c>
    </row>
    <row r="30" spans="1:8" ht="75" x14ac:dyDescent="0.25">
      <c r="A30" s="611" t="s">
        <v>118</v>
      </c>
      <c r="B30" s="346" t="s">
        <v>25</v>
      </c>
      <c r="C30" s="347" t="s">
        <v>24</v>
      </c>
      <c r="D30" s="348">
        <v>99495</v>
      </c>
      <c r="E30" s="349"/>
      <c r="F30" s="350"/>
      <c r="G30" s="351"/>
      <c r="H30" s="313"/>
    </row>
    <row r="31" spans="1:8" x14ac:dyDescent="0.25">
      <c r="A31" s="612"/>
      <c r="B31" s="346" t="s">
        <v>41</v>
      </c>
      <c r="C31" s="347" t="s">
        <v>6</v>
      </c>
      <c r="D31" s="348">
        <v>165609.84299999999</v>
      </c>
      <c r="E31" s="350"/>
      <c r="F31" s="350"/>
      <c r="G31" s="351"/>
      <c r="H31" s="313"/>
    </row>
    <row r="32" spans="1:8" ht="75" x14ac:dyDescent="0.25">
      <c r="A32" s="593" t="s">
        <v>119</v>
      </c>
      <c r="B32" s="346" t="s">
        <v>26</v>
      </c>
      <c r="C32" s="347" t="s">
        <v>24</v>
      </c>
      <c r="D32" s="348">
        <v>160891</v>
      </c>
      <c r="E32" s="350"/>
      <c r="F32" s="350"/>
      <c r="G32" s="351"/>
      <c r="H32" s="313"/>
    </row>
    <row r="33" spans="1:8" ht="15.75" thickBot="1" x14ac:dyDescent="0.3">
      <c r="A33" s="594"/>
      <c r="B33" s="352" t="s">
        <v>27</v>
      </c>
      <c r="C33" s="353" t="s">
        <v>6</v>
      </c>
      <c r="D33" s="354">
        <v>162571</v>
      </c>
      <c r="E33" s="355"/>
      <c r="F33" s="355"/>
      <c r="G33" s="356"/>
      <c r="H33" s="313"/>
    </row>
    <row r="34" spans="1:8" x14ac:dyDescent="0.25">
      <c r="A34" s="357"/>
      <c r="B34" s="357"/>
      <c r="C34" s="357"/>
      <c r="D34" s="357"/>
      <c r="E34" s="357"/>
      <c r="F34" s="357"/>
      <c r="G34" s="357"/>
    </row>
    <row r="35" spans="1:8" x14ac:dyDescent="0.25">
      <c r="A35" s="357"/>
      <c r="B35" s="357"/>
      <c r="C35" s="357"/>
      <c r="D35" s="357"/>
      <c r="E35" s="357"/>
      <c r="F35" s="357"/>
      <c r="G35" s="357"/>
    </row>
    <row r="36" spans="1:8" ht="36.75" customHeight="1" thickBot="1" x14ac:dyDescent="0.3">
      <c r="A36" s="357"/>
      <c r="B36" s="613" t="s">
        <v>113</v>
      </c>
      <c r="C36" s="613"/>
      <c r="D36" s="613"/>
      <c r="E36" s="613"/>
      <c r="F36" s="613"/>
      <c r="G36" s="613"/>
    </row>
    <row r="37" spans="1:8" ht="15.75" thickTop="1" x14ac:dyDescent="0.25"/>
  </sheetData>
  <mergeCells count="10">
    <mergeCell ref="A30:A31"/>
    <mergeCell ref="A32:A33"/>
    <mergeCell ref="B36:G36"/>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09.03-31.03</vt:lpstr>
      <vt:lpstr>aprīlis</vt:lpstr>
      <vt:lpstr>maijs</vt:lpstr>
      <vt:lpstr>junijs</vt:lpstr>
      <vt:lpstr>julijs</vt:lpstr>
      <vt:lpstr>augusts_prec</vt:lpstr>
      <vt:lpstr>septembris</vt:lpstr>
      <vt:lpstr>oktobris</vt:lpstr>
      <vt:lpstr>novembris</vt:lpstr>
      <vt:lpstr>decembris</vt:lpstr>
      <vt:lpstr>janvāris</vt:lpstr>
      <vt:lpstr>februaris</vt:lpstr>
      <vt:lpstr>PIVOT_apkopojums</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2021-04-29T11:42:18Z</cp:lastPrinted>
  <dcterms:created xsi:type="dcterms:W3CDTF">2021-03-26T09:43:50Z</dcterms:created>
  <dcterms:modified xsi:type="dcterms:W3CDTF">2022-05-11T07:56:33Z</dcterms:modified>
</cp:coreProperties>
</file>