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ivarsz\Desktop\Arejo NA projekti\24-TA-262_Info zinojums_\10_190324_FM saskanots_iesniegts MK\"/>
    </mc:Choice>
  </mc:AlternateContent>
  <xr:revisionPtr revIDLastSave="0" documentId="13_ncr:1_{4B496AD2-2B06-40EA-B1C3-0CD0095666B7}" xr6:coauthVersionLast="47" xr6:coauthVersionMax="47" xr10:uidLastSave="{00000000-0000-0000-0000-000000000000}"/>
  <bookViews>
    <workbookView xWindow="-120" yWindow="-120" windowWidth="20730" windowHeight="11160" xr2:uid="{789D333E-EFD5-4B16-96D3-FBE97DA64469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E22" i="1"/>
  <c r="E23" i="1"/>
  <c r="E21" i="1"/>
  <c r="G21" i="1" s="1"/>
  <c r="G31" i="1"/>
  <c r="F31" i="1"/>
  <c r="F29" i="1"/>
  <c r="G23" i="1" l="1"/>
  <c r="G39" i="1"/>
  <c r="F39" i="1"/>
  <c r="E39" i="1"/>
  <c r="G37" i="1"/>
  <c r="E37" i="1"/>
  <c r="G36" i="1"/>
  <c r="E36" i="1"/>
  <c r="G35" i="1"/>
  <c r="E35" i="1"/>
  <c r="G34" i="1"/>
  <c r="E34" i="1"/>
  <c r="G33" i="1"/>
  <c r="E33" i="1"/>
  <c r="G32" i="1"/>
  <c r="F32" i="1"/>
  <c r="E32" i="1"/>
  <c r="E31" i="1"/>
  <c r="G30" i="1"/>
  <c r="F30" i="1"/>
  <c r="F28" i="1" s="1"/>
  <c r="F38" i="1" s="1"/>
  <c r="E30" i="1"/>
  <c r="G29" i="1"/>
  <c r="E29" i="1"/>
  <c r="E27" i="1"/>
  <c r="E26" i="1"/>
  <c r="G26" i="1" s="1"/>
  <c r="E25" i="1"/>
  <c r="G25" i="1" s="1"/>
  <c r="E24" i="1"/>
  <c r="G24" i="1" s="1"/>
  <c r="E19" i="1"/>
  <c r="G19" i="1" s="1"/>
  <c r="E18" i="1"/>
  <c r="F18" i="1" s="1"/>
  <c r="F16" i="1" s="1"/>
  <c r="E17" i="1"/>
  <c r="G17" i="1" s="1"/>
  <c r="E13" i="1"/>
  <c r="E12" i="1"/>
  <c r="G12" i="1" s="1"/>
  <c r="E10" i="1"/>
  <c r="E8" i="1"/>
  <c r="E7" i="1"/>
  <c r="E6" i="1"/>
  <c r="E4" i="1"/>
  <c r="D3" i="1" s="1"/>
  <c r="E3" i="1" s="1"/>
  <c r="E28" i="1" l="1"/>
  <c r="E38" i="1" s="1"/>
  <c r="F43" i="1"/>
  <c r="F42" i="1" s="1"/>
  <c r="F44" i="1" s="1"/>
  <c r="G28" i="1"/>
  <c r="G38" i="1" s="1"/>
  <c r="G16" i="1"/>
  <c r="E16" i="1"/>
  <c r="E20" i="1"/>
  <c r="E9" i="1"/>
  <c r="E5" i="1" s="1"/>
  <c r="G5" i="1" s="1"/>
  <c r="E43" i="1"/>
  <c r="E42" i="1" s="1"/>
  <c r="E44" i="1" s="1"/>
  <c r="G3" i="1"/>
  <c r="G43" i="1" l="1"/>
  <c r="G42" i="1" s="1"/>
  <c r="G44" i="1" s="1"/>
</calcChain>
</file>

<file path=xl/sharedStrings.xml><?xml version="1.0" encoding="utf-8"?>
<sst xmlns="http://schemas.openxmlformats.org/spreadsheetml/2006/main" count="48" uniqueCount="46">
  <si>
    <t xml:space="preserve">Vienības </t>
  </si>
  <si>
    <t>Summa</t>
  </si>
  <si>
    <t>2024.gads</t>
  </si>
  <si>
    <t>2025.gads</t>
  </si>
  <si>
    <t xml:space="preserve">dienā: </t>
  </si>
  <si>
    <t>Ēdināšana</t>
  </si>
  <si>
    <t>Pusdienas</t>
  </si>
  <si>
    <t>Kafijas pauze</t>
  </si>
  <si>
    <t>Vakariņas</t>
  </si>
  <si>
    <t>Norises vieta (23.-30.09.2025.)</t>
  </si>
  <si>
    <t>Telpu īre un tehniskais aprīkojums, t.sk.stendu nodrošinājums</t>
  </si>
  <si>
    <t xml:space="preserve">Prese un sabiedriskās attiecības </t>
  </si>
  <si>
    <t xml:space="preserve">fotogrāfi, video, TV, bedži, baneri, konkursa katalogu, programmu u.c. materiālu druka, preses konference, pasta izdevumi, utml. </t>
  </si>
  <si>
    <t>Konkursa sagatavošanas vizītes</t>
  </si>
  <si>
    <t>komandējumi uz Briseli (viesnīca (200 EUR), ceļa izdevumi (200 EUR), dienas nauda (60 EUR)) (5 d. X 2 pers.)</t>
  </si>
  <si>
    <t>sagatavošanas vizītes uzņemšana Latvijā (oficiālās pusdienas (20 EUR), vakariņas (30 EUR) - 8 pers. X 2 reizes)</t>
  </si>
  <si>
    <t xml:space="preserve">Balvas </t>
  </si>
  <si>
    <t xml:space="preserve">Specbalvas </t>
  </si>
  <si>
    <t>Specbalvas</t>
  </si>
  <si>
    <t xml:space="preserve">Ceļa izmaksas specbalvām </t>
  </si>
  <si>
    <t>Atlīdzība žūrijai</t>
  </si>
  <si>
    <t>Atlīdzība organizatoriskajai darba grupai</t>
  </si>
  <si>
    <t>Aktivitātes, kas jānodrošina organizatoriem</t>
  </si>
  <si>
    <t>ar zinātni saistītas ekskursijas, lekcijas</t>
  </si>
  <si>
    <t>Kopā EUR (ar PVN)</t>
  </si>
  <si>
    <r>
      <t>Transporta izdevumi</t>
    </r>
    <r>
      <rPr>
        <sz val="11"/>
        <rFont val="Times New Roman"/>
        <family val="1"/>
        <charset val="186"/>
      </rPr>
      <t xml:space="preserve"> (ceļa izdevumi dalībniekiem no/uz mītnes valstīm, transfērs no/uz lidostu, transfērs uz norises vietām)</t>
    </r>
  </si>
  <si>
    <r>
      <t xml:space="preserve">Mājas lapas izveide, </t>
    </r>
    <r>
      <rPr>
        <sz val="11"/>
        <rFont val="Times New Roman"/>
        <family val="1"/>
        <charset val="186"/>
      </rPr>
      <t>uzturēšana, administrēšana</t>
    </r>
  </si>
  <si>
    <t>DD VSAOI (23.59%)</t>
  </si>
  <si>
    <r>
      <t xml:space="preserve">Kultūras vakari, pasākumi dalībniekiem </t>
    </r>
    <r>
      <rPr>
        <sz val="11"/>
        <rFont val="Times New Roman"/>
        <family val="1"/>
        <charset val="186"/>
      </rPr>
      <t>(telpu noma, mākslinieciskā programma, pasākumu vadītāji)</t>
    </r>
  </si>
  <si>
    <r>
      <t xml:space="preserve">Neparedzētie izdevumi </t>
    </r>
    <r>
      <rPr>
        <sz val="11"/>
        <rFont val="Times New Roman"/>
        <family val="1"/>
        <charset val="186"/>
      </rPr>
      <t>(5%)</t>
    </r>
  </si>
  <si>
    <t>Pavisam kopā EUR (ar PVN)</t>
  </si>
  <si>
    <r>
      <rPr>
        <sz val="12"/>
        <rFont val="Times New Roman"/>
        <family val="1"/>
        <charset val="186"/>
      </rPr>
      <t xml:space="preserve">Informatīvais ziņojums “Par papildu valsts budžeta saistību uzņemšanos “Eiropas Savienības jauno zinātnieku konkursa” atbalstīšanai un īstenošanai Latvijā 2025. gadā” </t>
    </r>
    <r>
      <rPr>
        <b/>
        <sz val="12"/>
        <rFont val="Times New Roman"/>
        <family val="1"/>
        <charset val="186"/>
      </rPr>
      <t>PLĀNOTO IZDEVUMU TĀME</t>
    </r>
    <r>
      <rPr>
        <sz val="12"/>
        <rFont val="Times New Roman"/>
        <family val="1"/>
        <charset val="186"/>
      </rPr>
      <t xml:space="preserve"> </t>
    </r>
  </si>
  <si>
    <r>
      <t xml:space="preserve">Viesnīca </t>
    </r>
    <r>
      <rPr>
        <sz val="11"/>
        <rFont val="Times New Roman"/>
        <family val="1"/>
        <charset val="186"/>
      </rPr>
      <t>(naktsmītnes žūrijai, dalībniekiem; 270 personas, 5 naktis)</t>
    </r>
  </si>
  <si>
    <t>1.vieta</t>
  </si>
  <si>
    <t>2.vieta</t>
  </si>
  <si>
    <t>3.vieta</t>
  </si>
  <si>
    <t>komandējumi uz Katovice (Polija) (viesnīca (150 EUR), ceļa izdevumi (300 EUR), dienas nauda (35 EUR)) (5 d. X 2 pers.)</t>
  </si>
  <si>
    <r>
      <t xml:space="preserve">darba grupas vadītājs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</si>
  <si>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asistents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</si>
  <si>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mārketinga jautājumu koordinators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</si>
  <si>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komunikācijas jautājumu koordinators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</si>
  <si>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stendu izveides koordinators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</si>
  <si>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ārvalstu viesu koordinators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</si>
  <si>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finansists- grāmatvedis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</si>
  <si>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delegāciju koordinators </t>
    </r>
    <r>
      <rPr>
        <i/>
        <sz val="11"/>
        <rFont val="Times New Roman"/>
        <family val="1"/>
        <charset val="186"/>
      </rPr>
      <t>(mēnešu skaits x euro mēnesī)</t>
    </r>
  </si>
  <si>
    <r>
      <t xml:space="preserve">administrators </t>
    </r>
    <r>
      <rPr>
        <i/>
        <sz val="11"/>
        <rFont val="Times New Roman"/>
        <family val="1"/>
        <charset val="186"/>
      </rPr>
      <t>(mēnešu skaits x euro mēnesī)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</si>
</sst>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Aptos Narrow"/>
      <family val="2"/>
      <scheme val="minor"/>
    </font>
    <font>
      <sz val="11"/>
      <name val="Aptos Narrow"/>
      <family val="2"/>
      <charset val="186"/>
      <scheme val="minor"/>
    </font>
    <font>
      <i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wrapText="1"/>
    </xf>
    <xf numFmtId="3" fontId="2" fillId="4" borderId="2" xfId="0" applyNumberFormat="1" applyFont="1" applyFill="1" applyBorder="1"/>
    <xf numFmtId="3" fontId="2" fillId="4" borderId="2" xfId="0" applyNumberFormat="1" applyFont="1" applyFill="1" applyBorder="1" applyAlignment="1">
      <alignment horizontal="center"/>
    </xf>
    <xf numFmtId="3" fontId="1" fillId="4" borderId="2" xfId="0" applyNumberFormat="1" applyFont="1" applyFill="1" applyBorder="1"/>
    <xf numFmtId="0" fontId="1" fillId="4" borderId="2" xfId="0" applyFont="1" applyFill="1" applyBorder="1"/>
    <xf numFmtId="0" fontId="2" fillId="3" borderId="2" xfId="0" applyFont="1" applyFill="1" applyBorder="1" applyAlignment="1">
      <alignment horizontal="right" vertical="top" wrapText="1"/>
    </xf>
    <xf numFmtId="3" fontId="2" fillId="3" borderId="2" xfId="0" applyNumberFormat="1" applyFont="1" applyFill="1" applyBorder="1"/>
    <xf numFmtId="0" fontId="1" fillId="4" borderId="2" xfId="0" applyFont="1" applyFill="1" applyBorder="1" applyAlignment="1">
      <alignment horizontal="left" vertical="top" wrapText="1"/>
    </xf>
    <xf numFmtId="3" fontId="2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4" borderId="0" xfId="0" applyNumberFormat="1" applyFont="1" applyFill="1" applyAlignment="1">
      <alignment vertical="center"/>
    </xf>
    <xf numFmtId="3" fontId="1" fillId="3" borderId="2" xfId="0" applyNumberFormat="1" applyFont="1" applyFill="1" applyBorder="1" applyAlignment="1">
      <alignment horizontal="right" vertical="center"/>
    </xf>
    <xf numFmtId="3" fontId="2" fillId="4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/>
    </xf>
    <xf numFmtId="0" fontId="3" fillId="3" borderId="0" xfId="0" applyFont="1" applyFill="1"/>
    <xf numFmtId="0" fontId="2" fillId="3" borderId="2" xfId="0" applyFont="1" applyFill="1" applyBorder="1" applyAlignment="1">
      <alignment horizontal="right" wrapText="1"/>
    </xf>
    <xf numFmtId="0" fontId="1" fillId="4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right" wrapText="1"/>
    </xf>
    <xf numFmtId="0" fontId="2" fillId="3" borderId="0" xfId="0" applyFont="1" applyFill="1"/>
    <xf numFmtId="0" fontId="1" fillId="2" borderId="2" xfId="0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right"/>
    </xf>
    <xf numFmtId="3" fontId="1" fillId="4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3" fontId="1" fillId="2" borderId="3" xfId="0" applyNumberFormat="1" applyFont="1" applyFill="1" applyBorder="1"/>
    <xf numFmtId="3" fontId="2" fillId="3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wrapText="1"/>
    </xf>
    <xf numFmtId="0" fontId="2" fillId="0" borderId="0" xfId="0" applyFont="1"/>
    <xf numFmtId="0" fontId="6" fillId="0" borderId="0" xfId="0" applyFont="1"/>
    <xf numFmtId="0" fontId="6" fillId="3" borderId="0" xfId="0" applyFont="1" applyFill="1"/>
    <xf numFmtId="0" fontId="7" fillId="3" borderId="0" xfId="0" applyFont="1" applyFill="1"/>
    <xf numFmtId="3" fontId="2" fillId="0" borderId="0" xfId="0" applyNumberFormat="1" applyFont="1"/>
    <xf numFmtId="3" fontId="6" fillId="0" borderId="0" xfId="0" applyNumberFormat="1" applyFont="1"/>
    <xf numFmtId="1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E9AA9-C1EF-4460-9E86-E5136A50535D}">
  <dimension ref="B1:L50"/>
  <sheetViews>
    <sheetView tabSelected="1" topLeftCell="A39" zoomScale="102" workbookViewId="0">
      <selection activeCell="M28" sqref="M28"/>
    </sheetView>
  </sheetViews>
  <sheetFormatPr defaultRowHeight="15" x14ac:dyDescent="0.25"/>
  <cols>
    <col min="1" max="1" width="4.7109375" style="31" customWidth="1"/>
    <col min="2" max="2" width="47.7109375" style="31" customWidth="1"/>
    <col min="3" max="3" width="9.7109375" style="31" customWidth="1"/>
    <col min="4" max="4" width="9.85546875" style="31" customWidth="1"/>
    <col min="5" max="5" width="11.5703125" style="31" customWidth="1"/>
    <col min="6" max="6" width="11" style="31" customWidth="1"/>
    <col min="7" max="7" width="10.7109375" style="31" customWidth="1"/>
    <col min="8" max="16384" width="9.140625" style="31"/>
  </cols>
  <sheetData>
    <row r="1" spans="2:12" ht="36.6" customHeight="1" x14ac:dyDescent="0.25">
      <c r="B1" s="28" t="s">
        <v>31</v>
      </c>
      <c r="C1" s="28"/>
      <c r="D1" s="28"/>
      <c r="E1" s="28"/>
      <c r="F1" s="28"/>
      <c r="G1" s="28"/>
      <c r="H1" s="30"/>
      <c r="I1" s="30"/>
      <c r="J1" s="30"/>
      <c r="K1" s="30"/>
      <c r="L1" s="30"/>
    </row>
    <row r="2" spans="2:12" s="32" customFormat="1" ht="28.5" x14ac:dyDescent="0.25">
      <c r="B2" s="1"/>
      <c r="C2" s="1" t="s">
        <v>0</v>
      </c>
      <c r="D2" s="1" t="s">
        <v>1</v>
      </c>
      <c r="E2" s="22" t="s">
        <v>24</v>
      </c>
      <c r="F2" s="1" t="s">
        <v>2</v>
      </c>
      <c r="G2" s="1" t="s">
        <v>3</v>
      </c>
      <c r="H2" s="21"/>
      <c r="I2" s="21"/>
      <c r="J2" s="21"/>
      <c r="K2" s="21"/>
      <c r="L2" s="21"/>
    </row>
    <row r="3" spans="2:12" ht="30" x14ac:dyDescent="0.25">
      <c r="B3" s="2" t="s">
        <v>32</v>
      </c>
      <c r="C3" s="23">
        <v>5</v>
      </c>
      <c r="D3" s="23">
        <f>SUM(E4)</f>
        <v>27000</v>
      </c>
      <c r="E3" s="24">
        <f>D3*C3</f>
        <v>135000</v>
      </c>
      <c r="F3" s="24"/>
      <c r="G3" s="24">
        <f>SUM(E3)</f>
        <v>135000</v>
      </c>
      <c r="H3" s="30"/>
      <c r="I3" s="30"/>
      <c r="J3" s="30"/>
      <c r="K3" s="30"/>
      <c r="L3" s="30"/>
    </row>
    <row r="4" spans="2:12" x14ac:dyDescent="0.25">
      <c r="B4" s="16" t="s">
        <v>4</v>
      </c>
      <c r="C4" s="12">
        <v>270</v>
      </c>
      <c r="D4" s="12">
        <v>100</v>
      </c>
      <c r="E4" s="10">
        <f>D4*C4</f>
        <v>27000</v>
      </c>
      <c r="F4" s="12"/>
      <c r="G4" s="12"/>
      <c r="H4" s="30"/>
      <c r="I4" s="30"/>
      <c r="J4" s="30"/>
      <c r="K4" s="30"/>
      <c r="L4" s="30"/>
    </row>
    <row r="5" spans="2:12" x14ac:dyDescent="0.25">
      <c r="B5" s="6" t="s">
        <v>5</v>
      </c>
      <c r="C5" s="3"/>
      <c r="D5" s="3"/>
      <c r="E5" s="5">
        <f>E9*6</f>
        <v>68040</v>
      </c>
      <c r="F5" s="5"/>
      <c r="G5" s="5">
        <f>SUM(E5)</f>
        <v>68040</v>
      </c>
      <c r="H5" s="30"/>
      <c r="I5" s="30"/>
      <c r="J5" s="30"/>
      <c r="K5" s="30"/>
      <c r="L5" s="30"/>
    </row>
    <row r="6" spans="2:12" x14ac:dyDescent="0.25">
      <c r="B6" s="25" t="s">
        <v>6</v>
      </c>
      <c r="C6" s="12">
        <v>270</v>
      </c>
      <c r="D6" s="12">
        <v>15</v>
      </c>
      <c r="E6" s="10">
        <f>D6*C6</f>
        <v>4050</v>
      </c>
      <c r="F6" s="12"/>
      <c r="G6" s="12"/>
      <c r="H6" s="30"/>
      <c r="I6" s="30"/>
      <c r="J6" s="30"/>
      <c r="K6" s="30"/>
      <c r="L6" s="30"/>
    </row>
    <row r="7" spans="2:12" x14ac:dyDescent="0.25">
      <c r="B7" s="25" t="s">
        <v>7</v>
      </c>
      <c r="C7" s="12">
        <v>270</v>
      </c>
      <c r="D7" s="12">
        <v>7</v>
      </c>
      <c r="E7" s="10">
        <f>D7*C7</f>
        <v>1890</v>
      </c>
      <c r="F7" s="12"/>
      <c r="G7" s="12"/>
      <c r="H7" s="30"/>
      <c r="I7" s="30"/>
      <c r="J7" s="30"/>
      <c r="K7" s="30"/>
      <c r="L7" s="30"/>
    </row>
    <row r="8" spans="2:12" x14ac:dyDescent="0.25">
      <c r="B8" s="25" t="s">
        <v>8</v>
      </c>
      <c r="C8" s="12">
        <v>270</v>
      </c>
      <c r="D8" s="12">
        <v>20</v>
      </c>
      <c r="E8" s="10">
        <f>D8*C8</f>
        <v>5400</v>
      </c>
      <c r="F8" s="12"/>
      <c r="G8" s="12"/>
      <c r="H8" s="30"/>
      <c r="I8" s="30"/>
      <c r="J8" s="30"/>
      <c r="K8" s="30"/>
      <c r="L8" s="30"/>
    </row>
    <row r="9" spans="2:12" x14ac:dyDescent="0.25">
      <c r="B9" s="25"/>
      <c r="C9" s="8"/>
      <c r="D9" s="8" t="s">
        <v>4</v>
      </c>
      <c r="E9" s="3">
        <f>SUM(E6:E8)</f>
        <v>11340</v>
      </c>
      <c r="F9" s="8"/>
      <c r="G9" s="8"/>
      <c r="H9" s="30"/>
      <c r="I9" s="30"/>
      <c r="J9" s="30"/>
      <c r="K9" s="30"/>
      <c r="L9" s="30"/>
    </row>
    <row r="10" spans="2:12" x14ac:dyDescent="0.25">
      <c r="B10" s="6" t="s">
        <v>9</v>
      </c>
      <c r="C10" s="3"/>
      <c r="D10" s="3"/>
      <c r="E10" s="5">
        <f>SUM(E11)</f>
        <v>230000</v>
      </c>
      <c r="F10" s="5"/>
      <c r="G10" s="5">
        <v>230000</v>
      </c>
      <c r="H10" s="30"/>
      <c r="I10" s="30"/>
      <c r="J10" s="30"/>
      <c r="K10" s="30"/>
      <c r="L10" s="30"/>
    </row>
    <row r="11" spans="2:12" ht="30" x14ac:dyDescent="0.25">
      <c r="B11" s="18" t="s">
        <v>10</v>
      </c>
      <c r="C11" s="8"/>
      <c r="D11" s="8"/>
      <c r="E11" s="3">
        <v>230000</v>
      </c>
      <c r="F11" s="8"/>
      <c r="G11" s="8"/>
      <c r="H11" s="30"/>
      <c r="I11" s="30"/>
      <c r="J11" s="30"/>
      <c r="K11" s="30"/>
      <c r="L11" s="30"/>
    </row>
    <row r="12" spans="2:12" ht="45" x14ac:dyDescent="0.25">
      <c r="B12" s="2" t="s">
        <v>25</v>
      </c>
      <c r="C12" s="3">
        <v>270</v>
      </c>
      <c r="D12" s="4">
        <v>700</v>
      </c>
      <c r="E12" s="5">
        <f>D12*C12</f>
        <v>189000</v>
      </c>
      <c r="F12" s="5"/>
      <c r="G12" s="5">
        <f>SUM(E12)</f>
        <v>189000</v>
      </c>
      <c r="H12" s="30"/>
      <c r="I12" s="30"/>
      <c r="J12" s="30"/>
      <c r="K12" s="30"/>
      <c r="L12" s="30"/>
    </row>
    <row r="13" spans="2:12" x14ac:dyDescent="0.25">
      <c r="B13" s="6" t="s">
        <v>11</v>
      </c>
      <c r="C13" s="5"/>
      <c r="D13" s="5"/>
      <c r="E13" s="5">
        <f>SUM(E14)</f>
        <v>25500</v>
      </c>
      <c r="F13" s="5"/>
      <c r="G13" s="5">
        <v>25500</v>
      </c>
      <c r="H13" s="30"/>
      <c r="I13" s="30"/>
      <c r="J13" s="30"/>
      <c r="K13" s="30"/>
      <c r="L13" s="30"/>
    </row>
    <row r="14" spans="2:12" ht="45" customHeight="1" x14ac:dyDescent="0.25">
      <c r="B14" s="7" t="s">
        <v>12</v>
      </c>
      <c r="C14" s="8"/>
      <c r="D14" s="8"/>
      <c r="E14" s="3">
        <v>25500</v>
      </c>
      <c r="F14" s="8"/>
      <c r="G14" s="8"/>
      <c r="H14" s="30"/>
      <c r="I14" s="30"/>
      <c r="J14" s="30"/>
      <c r="K14" s="30"/>
      <c r="L14" s="30"/>
    </row>
    <row r="15" spans="2:12" ht="28.15" customHeight="1" x14ac:dyDescent="0.25">
      <c r="B15" s="9" t="s">
        <v>26</v>
      </c>
      <c r="C15" s="10"/>
      <c r="D15" s="10"/>
      <c r="E15" s="11">
        <v>65250</v>
      </c>
      <c r="F15" s="11">
        <v>39850</v>
      </c>
      <c r="G15" s="11">
        <v>25400</v>
      </c>
      <c r="H15" s="30"/>
      <c r="I15" s="30"/>
      <c r="J15" s="30"/>
      <c r="K15" s="30"/>
      <c r="L15" s="30"/>
    </row>
    <row r="16" spans="2:12" s="33" customFormat="1" ht="28.15" customHeight="1" x14ac:dyDescent="0.25">
      <c r="B16" s="9" t="s">
        <v>13</v>
      </c>
      <c r="C16" s="10"/>
      <c r="D16" s="10"/>
      <c r="E16" s="11">
        <f>SUM(E17:E19)</f>
        <v>6250</v>
      </c>
      <c r="F16" s="11">
        <f>SUM(F17:F19)</f>
        <v>2450</v>
      </c>
      <c r="G16" s="11">
        <f>SUM(G17:G19)</f>
        <v>3800</v>
      </c>
      <c r="H16" s="21"/>
      <c r="I16" s="21"/>
      <c r="J16" s="21"/>
      <c r="K16" s="21"/>
      <c r="L16" s="21"/>
    </row>
    <row r="17" spans="2:12" s="33" customFormat="1" ht="48" customHeight="1" x14ac:dyDescent="0.25">
      <c r="B17" s="7" t="s">
        <v>14</v>
      </c>
      <c r="C17" s="12">
        <v>2</v>
      </c>
      <c r="D17" s="12">
        <v>1500</v>
      </c>
      <c r="E17" s="13">
        <f>SUM(C17*D17)</f>
        <v>3000</v>
      </c>
      <c r="F17" s="14"/>
      <c r="G17" s="14">
        <f>SUM(E17)</f>
        <v>3000</v>
      </c>
      <c r="H17" s="21"/>
      <c r="I17" s="21"/>
      <c r="J17" s="21"/>
      <c r="K17" s="21"/>
      <c r="L17" s="21"/>
    </row>
    <row r="18" spans="2:12" s="33" customFormat="1" ht="48" customHeight="1" x14ac:dyDescent="0.25">
      <c r="B18" s="7" t="s">
        <v>36</v>
      </c>
      <c r="C18" s="12">
        <v>2</v>
      </c>
      <c r="D18" s="12">
        <v>1225</v>
      </c>
      <c r="E18" s="15">
        <f>C18*D18</f>
        <v>2450</v>
      </c>
      <c r="F18" s="14">
        <f>E18</f>
        <v>2450</v>
      </c>
      <c r="G18" s="14"/>
      <c r="H18" s="21"/>
      <c r="I18" s="27"/>
      <c r="J18" s="27"/>
      <c r="K18" s="21"/>
      <c r="L18" s="21"/>
    </row>
    <row r="19" spans="2:12" s="33" customFormat="1" ht="46.15" customHeight="1" x14ac:dyDescent="0.25">
      <c r="B19" s="7" t="s">
        <v>15</v>
      </c>
      <c r="C19" s="12">
        <v>16</v>
      </c>
      <c r="D19" s="12">
        <v>50</v>
      </c>
      <c r="E19" s="15">
        <f>C19*D19</f>
        <v>800</v>
      </c>
      <c r="F19" s="14"/>
      <c r="G19" s="14">
        <f>SUM(E19)</f>
        <v>800</v>
      </c>
      <c r="H19" s="21"/>
      <c r="I19" s="21"/>
      <c r="J19" s="21"/>
      <c r="K19" s="21"/>
      <c r="L19" s="21"/>
    </row>
    <row r="20" spans="2:12" ht="21" customHeight="1" x14ac:dyDescent="0.25">
      <c r="B20" s="6" t="s">
        <v>16</v>
      </c>
      <c r="C20" s="3"/>
      <c r="D20" s="3"/>
      <c r="E20" s="5">
        <f>SUM(E21:E26)</f>
        <v>74750</v>
      </c>
      <c r="F20" s="5"/>
      <c r="G20" s="5">
        <v>74750</v>
      </c>
      <c r="H20" s="30"/>
      <c r="I20" s="30"/>
      <c r="J20" s="30"/>
      <c r="K20" s="30"/>
      <c r="L20" s="30"/>
    </row>
    <row r="21" spans="2:12" x14ac:dyDescent="0.25">
      <c r="B21" s="16" t="s">
        <v>33</v>
      </c>
      <c r="C21" s="8">
        <v>4</v>
      </c>
      <c r="D21" s="8">
        <v>7000</v>
      </c>
      <c r="E21" s="3">
        <f>SUM(C21*D21)</f>
        <v>28000</v>
      </c>
      <c r="F21" s="8"/>
      <c r="G21" s="8">
        <f>SUM(E21)</f>
        <v>28000</v>
      </c>
      <c r="H21" s="30"/>
      <c r="I21" s="30"/>
      <c r="J21" s="30"/>
      <c r="K21" s="30"/>
      <c r="L21" s="30"/>
    </row>
    <row r="22" spans="2:12" x14ac:dyDescent="0.25">
      <c r="B22" s="16" t="s">
        <v>34</v>
      </c>
      <c r="C22" s="8">
        <v>4</v>
      </c>
      <c r="D22" s="8">
        <v>5000</v>
      </c>
      <c r="E22" s="3">
        <f t="shared" ref="E22:E23" si="0">SUM(C22*D22)</f>
        <v>20000</v>
      </c>
      <c r="F22" s="8"/>
      <c r="G22" s="8">
        <f t="shared" ref="G22:G23" si="1">SUM(E22)</f>
        <v>20000</v>
      </c>
      <c r="H22" s="30"/>
      <c r="I22" s="30"/>
      <c r="J22" s="30"/>
      <c r="K22" s="30"/>
      <c r="L22" s="30"/>
    </row>
    <row r="23" spans="2:12" x14ac:dyDescent="0.25">
      <c r="B23" s="16" t="s">
        <v>35</v>
      </c>
      <c r="C23" s="8">
        <v>4</v>
      </c>
      <c r="D23" s="8">
        <v>3500</v>
      </c>
      <c r="E23" s="3">
        <f t="shared" si="0"/>
        <v>14000</v>
      </c>
      <c r="F23" s="8"/>
      <c r="G23" s="8">
        <f t="shared" si="1"/>
        <v>14000</v>
      </c>
      <c r="H23" s="30"/>
      <c r="I23" s="30"/>
      <c r="J23" s="34"/>
      <c r="K23" s="30"/>
      <c r="L23" s="30"/>
    </row>
    <row r="24" spans="2:12" x14ac:dyDescent="0.25">
      <c r="B24" s="16" t="s">
        <v>17</v>
      </c>
      <c r="C24" s="8">
        <v>2</v>
      </c>
      <c r="D24" s="8">
        <v>1700</v>
      </c>
      <c r="E24" s="3">
        <f>C24*D24</f>
        <v>3400</v>
      </c>
      <c r="F24" s="8"/>
      <c r="G24" s="8">
        <f>SUM(E24)</f>
        <v>3400</v>
      </c>
      <c r="H24" s="30"/>
      <c r="I24" s="30"/>
      <c r="J24" s="30"/>
      <c r="K24" s="30"/>
      <c r="L24" s="30"/>
    </row>
    <row r="25" spans="2:12" x14ac:dyDescent="0.25">
      <c r="B25" s="16" t="s">
        <v>18</v>
      </c>
      <c r="C25" s="8">
        <v>3</v>
      </c>
      <c r="D25" s="8">
        <v>1700</v>
      </c>
      <c r="E25" s="3">
        <f>C25*D25</f>
        <v>5100</v>
      </c>
      <c r="F25" s="8"/>
      <c r="G25" s="8">
        <f>SUM(E25)</f>
        <v>5100</v>
      </c>
      <c r="H25" s="30"/>
      <c r="I25" s="30"/>
      <c r="J25" s="30"/>
      <c r="K25" s="30"/>
      <c r="L25" s="30"/>
    </row>
    <row r="26" spans="2:12" x14ac:dyDescent="0.25">
      <c r="B26" s="16" t="s">
        <v>19</v>
      </c>
      <c r="C26" s="8">
        <v>5</v>
      </c>
      <c r="D26" s="8">
        <v>850</v>
      </c>
      <c r="E26" s="3">
        <f>D26*C26</f>
        <v>4250</v>
      </c>
      <c r="F26" s="8"/>
      <c r="G26" s="8">
        <f>SUM(E26)</f>
        <v>4250</v>
      </c>
      <c r="H26" s="30"/>
      <c r="I26" s="30"/>
      <c r="J26" s="30"/>
      <c r="K26" s="30"/>
      <c r="L26" s="30"/>
    </row>
    <row r="27" spans="2:12" x14ac:dyDescent="0.25">
      <c r="B27" s="6" t="s">
        <v>20</v>
      </c>
      <c r="C27" s="3">
        <v>20</v>
      </c>
      <c r="D27" s="3">
        <v>450</v>
      </c>
      <c r="E27" s="5">
        <f>C27*D27</f>
        <v>9000</v>
      </c>
      <c r="F27" s="5"/>
      <c r="G27" s="5">
        <v>9000</v>
      </c>
      <c r="H27" s="30"/>
      <c r="I27" s="30"/>
      <c r="J27" s="30"/>
      <c r="K27" s="30"/>
      <c r="L27" s="30"/>
    </row>
    <row r="28" spans="2:12" s="32" customFormat="1" ht="24" customHeight="1" x14ac:dyDescent="0.25">
      <c r="B28" s="6" t="s">
        <v>21</v>
      </c>
      <c r="C28" s="5"/>
      <c r="D28" s="5"/>
      <c r="E28" s="5">
        <f>SUM(E29:E37)</f>
        <v>293700</v>
      </c>
      <c r="F28" s="5">
        <f>SUM(F29:F37)</f>
        <v>66000</v>
      </c>
      <c r="G28" s="5">
        <f>SUM(G29:G37)</f>
        <v>227700</v>
      </c>
      <c r="H28" s="21"/>
      <c r="I28" s="21"/>
      <c r="J28" s="21"/>
      <c r="K28" s="21"/>
      <c r="L28" s="21"/>
    </row>
    <row r="29" spans="2:12" s="32" customFormat="1" ht="15" customHeight="1" x14ac:dyDescent="0.25">
      <c r="B29" s="18" t="s">
        <v>37</v>
      </c>
      <c r="C29" s="8">
        <v>18</v>
      </c>
      <c r="D29" s="8">
        <v>3000</v>
      </c>
      <c r="E29" s="3">
        <f>18*D29</f>
        <v>54000</v>
      </c>
      <c r="F29" s="8">
        <f>7*D29</f>
        <v>21000</v>
      </c>
      <c r="G29" s="8">
        <f>11*D29</f>
        <v>33000</v>
      </c>
      <c r="H29" s="17"/>
      <c r="I29" s="17"/>
      <c r="J29" s="27"/>
      <c r="K29" s="21"/>
      <c r="L29" s="21"/>
    </row>
    <row r="30" spans="2:12" s="32" customFormat="1" ht="13.9" customHeight="1" x14ac:dyDescent="0.25">
      <c r="B30" s="18" t="s">
        <v>38</v>
      </c>
      <c r="C30" s="8">
        <v>17</v>
      </c>
      <c r="D30" s="8">
        <v>2500</v>
      </c>
      <c r="E30" s="3">
        <f>C30*D30</f>
        <v>42500</v>
      </c>
      <c r="F30" s="8">
        <f>6*D30</f>
        <v>15000</v>
      </c>
      <c r="G30" s="8">
        <f>11*D30</f>
        <v>27500</v>
      </c>
      <c r="H30" s="17"/>
      <c r="I30" s="17"/>
      <c r="J30" s="27"/>
      <c r="K30" s="21"/>
      <c r="L30" s="21"/>
    </row>
    <row r="31" spans="2:12" s="32" customFormat="1" ht="30" customHeight="1" x14ac:dyDescent="0.25">
      <c r="B31" s="18" t="s">
        <v>39</v>
      </c>
      <c r="C31" s="8">
        <v>17</v>
      </c>
      <c r="D31" s="8">
        <v>2500</v>
      </c>
      <c r="E31" s="3">
        <f>C31*D31</f>
        <v>42500</v>
      </c>
      <c r="F31" s="8">
        <f>6*D31</f>
        <v>15000</v>
      </c>
      <c r="G31" s="8">
        <f>11*D31</f>
        <v>27500</v>
      </c>
      <c r="H31" s="17"/>
      <c r="I31" s="17"/>
      <c r="J31" s="27"/>
      <c r="K31" s="21"/>
      <c r="L31" s="21"/>
    </row>
    <row r="32" spans="2:12" s="32" customFormat="1" ht="30" customHeight="1" x14ac:dyDescent="0.25">
      <c r="B32" s="18" t="s">
        <v>40</v>
      </c>
      <c r="C32" s="8">
        <v>17</v>
      </c>
      <c r="D32" s="8">
        <v>2500</v>
      </c>
      <c r="E32" s="3">
        <f>C32*D32</f>
        <v>42500</v>
      </c>
      <c r="F32" s="8">
        <f>6*D32</f>
        <v>15000</v>
      </c>
      <c r="G32" s="8">
        <f>11*D32</f>
        <v>27500</v>
      </c>
      <c r="H32" s="17"/>
      <c r="I32" s="17"/>
      <c r="J32" s="27"/>
      <c r="K32" s="21"/>
      <c r="L32" s="21"/>
    </row>
    <row r="33" spans="2:12" s="32" customFormat="1" ht="26.45" customHeight="1" x14ac:dyDescent="0.25">
      <c r="B33" s="18" t="s">
        <v>41</v>
      </c>
      <c r="C33" s="8">
        <v>10</v>
      </c>
      <c r="D33" s="8">
        <v>2200</v>
      </c>
      <c r="E33" s="3">
        <f>C33*D33</f>
        <v>22000</v>
      </c>
      <c r="F33" s="8"/>
      <c r="G33" s="8">
        <f t="shared" ref="G33:G37" si="2">10*D33</f>
        <v>22000</v>
      </c>
      <c r="H33" s="17"/>
      <c r="I33" s="17"/>
      <c r="J33" s="27"/>
      <c r="K33" s="21"/>
      <c r="L33" s="21"/>
    </row>
    <row r="34" spans="2:12" s="32" customFormat="1" ht="15.6" customHeight="1" x14ac:dyDescent="0.25">
      <c r="B34" s="18" t="s">
        <v>42</v>
      </c>
      <c r="C34" s="8">
        <v>10</v>
      </c>
      <c r="D34" s="8">
        <v>2200</v>
      </c>
      <c r="E34" s="3">
        <f>C34*D34</f>
        <v>22000</v>
      </c>
      <c r="F34" s="8"/>
      <c r="G34" s="8">
        <f>10*D34</f>
        <v>22000</v>
      </c>
      <c r="H34" s="17"/>
      <c r="I34" s="17"/>
      <c r="J34" s="27"/>
      <c r="K34" s="21"/>
      <c r="L34" s="21"/>
    </row>
    <row r="35" spans="2:12" s="32" customFormat="1" ht="13.9" customHeight="1" x14ac:dyDescent="0.25">
      <c r="B35" s="18" t="s">
        <v>43</v>
      </c>
      <c r="C35" s="8">
        <v>11</v>
      </c>
      <c r="D35" s="8">
        <v>2200</v>
      </c>
      <c r="E35" s="3">
        <f t="shared" ref="E35:E37" si="3">C35*D35</f>
        <v>24200</v>
      </c>
      <c r="F35" s="8"/>
      <c r="G35" s="8">
        <f>11*D35</f>
        <v>24200</v>
      </c>
      <c r="H35" s="17"/>
      <c r="I35" s="17"/>
      <c r="J35" s="27"/>
      <c r="K35" s="21"/>
      <c r="L35" s="21"/>
    </row>
    <row r="36" spans="2:12" s="32" customFormat="1" ht="15.6" customHeight="1" x14ac:dyDescent="0.25">
      <c r="B36" s="18" t="s">
        <v>44</v>
      </c>
      <c r="C36" s="8">
        <v>10</v>
      </c>
      <c r="D36" s="8">
        <v>2200</v>
      </c>
      <c r="E36" s="3">
        <f t="shared" si="3"/>
        <v>22000</v>
      </c>
      <c r="F36" s="8"/>
      <c r="G36" s="8">
        <f t="shared" si="2"/>
        <v>22000</v>
      </c>
      <c r="H36" s="17"/>
      <c r="I36" s="17"/>
      <c r="J36" s="27"/>
      <c r="K36" s="21"/>
      <c r="L36" s="21"/>
    </row>
    <row r="37" spans="2:12" s="32" customFormat="1" ht="15.6" customHeight="1" x14ac:dyDescent="0.25">
      <c r="B37" s="18" t="s">
        <v>45</v>
      </c>
      <c r="C37" s="8">
        <v>10</v>
      </c>
      <c r="D37" s="8">
        <v>2200</v>
      </c>
      <c r="E37" s="3">
        <f t="shared" si="3"/>
        <v>22000</v>
      </c>
      <c r="F37" s="8"/>
      <c r="G37" s="8">
        <f t="shared" si="2"/>
        <v>22000</v>
      </c>
      <c r="H37" s="17"/>
      <c r="I37" s="17"/>
      <c r="J37" s="27"/>
      <c r="K37" s="21"/>
      <c r="L37" s="21"/>
    </row>
    <row r="38" spans="2:12" x14ac:dyDescent="0.25">
      <c r="B38" s="19" t="s">
        <v>27</v>
      </c>
      <c r="C38" s="5"/>
      <c r="D38" s="5"/>
      <c r="E38" s="5">
        <f>E28*0.2359</f>
        <v>69283.83</v>
      </c>
      <c r="F38" s="5">
        <f t="shared" ref="F38:G38" si="4">F28*0.2359</f>
        <v>15569.4</v>
      </c>
      <c r="G38" s="5">
        <f t="shared" si="4"/>
        <v>53714.43</v>
      </c>
      <c r="H38" s="30"/>
      <c r="I38" s="30"/>
      <c r="J38" s="30"/>
      <c r="K38" s="30"/>
      <c r="L38" s="30"/>
    </row>
    <row r="39" spans="2:12" ht="31.15" customHeight="1" x14ac:dyDescent="0.25">
      <c r="B39" s="2" t="s">
        <v>22</v>
      </c>
      <c r="C39" s="5"/>
      <c r="D39" s="5"/>
      <c r="E39" s="5">
        <f>SUM(E40:E41)</f>
        <v>25230</v>
      </c>
      <c r="F39" s="5">
        <f>SUM(F40:F41)</f>
        <v>0</v>
      </c>
      <c r="G39" s="5">
        <f>SUM(G40:G41)</f>
        <v>25230</v>
      </c>
      <c r="H39" s="30"/>
      <c r="I39" s="30"/>
      <c r="J39" s="30"/>
      <c r="K39" s="30"/>
      <c r="L39" s="30"/>
    </row>
    <row r="40" spans="2:12" s="32" customFormat="1" ht="40.9" customHeight="1" x14ac:dyDescent="0.25">
      <c r="B40" s="20" t="s">
        <v>28</v>
      </c>
      <c r="C40" s="8"/>
      <c r="D40" s="8"/>
      <c r="E40" s="3">
        <v>18850</v>
      </c>
      <c r="F40" s="8"/>
      <c r="G40" s="8">
        <v>18850</v>
      </c>
      <c r="H40" s="21"/>
      <c r="I40" s="21"/>
      <c r="J40" s="21"/>
      <c r="K40" s="21"/>
      <c r="L40" s="21"/>
    </row>
    <row r="41" spans="2:12" s="32" customFormat="1" ht="24" customHeight="1" x14ac:dyDescent="0.25">
      <c r="B41" s="16" t="s">
        <v>23</v>
      </c>
      <c r="C41" s="8"/>
      <c r="D41" s="8"/>
      <c r="E41" s="3">
        <v>6380</v>
      </c>
      <c r="F41" s="8"/>
      <c r="G41" s="8">
        <v>6380</v>
      </c>
      <c r="H41" s="21"/>
      <c r="I41" s="21"/>
      <c r="J41" s="21"/>
      <c r="K41" s="21"/>
      <c r="L41" s="21"/>
    </row>
    <row r="42" spans="2:12" x14ac:dyDescent="0.25">
      <c r="B42" s="6" t="s">
        <v>29</v>
      </c>
      <c r="C42" s="5"/>
      <c r="D42" s="5"/>
      <c r="E42" s="5">
        <f>E43*5%</f>
        <v>59550.191500000008</v>
      </c>
      <c r="F42" s="5">
        <f>F43*5%</f>
        <v>6193.47</v>
      </c>
      <c r="G42" s="5">
        <f>G43*5%</f>
        <v>53356.721500000014</v>
      </c>
      <c r="H42" s="30"/>
      <c r="I42" s="30"/>
      <c r="J42" s="30"/>
      <c r="K42" s="30"/>
      <c r="L42" s="30"/>
    </row>
    <row r="43" spans="2:12" x14ac:dyDescent="0.25">
      <c r="B43" s="6" t="s">
        <v>24</v>
      </c>
      <c r="C43" s="5"/>
      <c r="D43" s="5"/>
      <c r="E43" s="5">
        <f>SUM(E3+E5+E10+E12+E13+E15+E16+E20+E27+E28+E38+E39)</f>
        <v>1191003.83</v>
      </c>
      <c r="F43" s="5">
        <f>SUM(F3+F5+F10+F12+F13+F15+F16+F20+F27+F28+F38+F39)</f>
        <v>123869.4</v>
      </c>
      <c r="G43" s="5">
        <f>SUM(G3+G5+G10+G12+G13+G15+G16+G20+G27+G28+G38+G39)</f>
        <v>1067134.4300000002</v>
      </c>
      <c r="H43" s="30"/>
      <c r="I43" s="30"/>
      <c r="J43" s="30"/>
      <c r="K43" s="30"/>
      <c r="L43" s="30"/>
    </row>
    <row r="44" spans="2:12" x14ac:dyDescent="0.25">
      <c r="B44" s="21"/>
      <c r="C44" s="29" t="s">
        <v>30</v>
      </c>
      <c r="D44" s="29"/>
      <c r="E44" s="26">
        <f>E42+E43</f>
        <v>1250554.0215</v>
      </c>
      <c r="F44" s="26">
        <f>F42+F43</f>
        <v>130062.87</v>
      </c>
      <c r="G44" s="26">
        <f>G42+G43</f>
        <v>1120491.1515000002</v>
      </c>
      <c r="H44" s="30"/>
      <c r="I44" s="30"/>
      <c r="J44" s="30"/>
      <c r="K44" s="30"/>
      <c r="L44" s="30"/>
    </row>
    <row r="46" spans="2:12" x14ac:dyDescent="0.25">
      <c r="E46" s="35"/>
    </row>
    <row r="49" spans="5:6" x14ac:dyDescent="0.25">
      <c r="E49" s="36"/>
    </row>
    <row r="50" spans="5:6" x14ac:dyDescent="0.25">
      <c r="F50" s="35"/>
    </row>
  </sheetData>
  <mergeCells count="2">
    <mergeCell ref="B1:G1"/>
    <mergeCell ref="C44:D44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Agra Bērziņa</dc:creator>
  <cp:lastModifiedBy>Ivars Zemļanskis</cp:lastModifiedBy>
  <dcterms:created xsi:type="dcterms:W3CDTF">2024-01-11T07:26:54Z</dcterms:created>
  <dcterms:modified xsi:type="dcterms:W3CDTF">2024-03-19T13:38:01Z</dcterms:modified>
</cp:coreProperties>
</file>