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ssatiksme-my.sharepoint.com/personal/ieva_lauksteine_rigassatiksme_lv/Documents/Downloads/"/>
    </mc:Choice>
  </mc:AlternateContent>
  <xr:revisionPtr revIDLastSave="0" documentId="8_{DB3061A6-2A71-4849-9A4E-AC4A3D1387E5}" xr6:coauthVersionLast="47" xr6:coauthVersionMax="47" xr10:uidLastSave="{00000000-0000-0000-0000-000000000000}"/>
  <bookViews>
    <workbookView xWindow="28680" yWindow="-120" windowWidth="29040" windowHeight="15720" xr2:uid="{BE53C294-F2B9-46F0-B8B6-571807F3E838}"/>
  </bookViews>
  <sheets>
    <sheet name="435_PZA" sheetId="1" r:id="rId1"/>
  </sheets>
  <externalReferences>
    <externalReference r:id="rId2"/>
    <externalReference r:id="rId3"/>
    <externalReference r:id="rId4"/>
  </externalReferences>
  <definedNames>
    <definedName name="_AtRisk_SimSetting_AutomaticallyGenerateReports" hidden="1">FALSE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Regression_Out" hidden="1">#REF!</definedName>
    <definedName name="_Regression_X" hidden="1">#REF!</definedName>
    <definedName name="_Regression_Y" hidden="1">#REF!</definedName>
    <definedName name="a">#REF!</definedName>
    <definedName name="AA" hidden="1">{#N/A,#N/A,FALSE,"Aging Summary";#N/A,#N/A,FALSE,"Ratio Analysis";#N/A,#N/A,FALSE,"Test 120 Day Accts";#N/A,#N/A,FALSE,"Tickmarks"}</definedName>
    <definedName name="AAAA">#REF!</definedName>
    <definedName name="aaaaa">#REF!</definedName>
    <definedName name="AccessDatabase" hidden="1">"C:\My Documents\vlad\Var_2\can270398v2t05.mdb"</definedName>
    <definedName name="Analīze_ANG">[1]!Analīze_ANG</definedName>
    <definedName name="anscount" hidden="1">1</definedName>
    <definedName name="as" hidden="1">{#N/A,#N/A,FALSE,"activity"}</definedName>
    <definedName name="AS2DocOpenMode" hidden="1">"AS2DocumentEdit"</definedName>
    <definedName name="ax" hidden="1">{#N/A,#N/A,FALSE,"activity"}</definedName>
    <definedName name="b" hidden="1">{#N/A,#N/A,FALSE,"activity"}</definedName>
    <definedName name="BBBB" hidden="1">#REF!</definedName>
    <definedName name="Bilance_PZ">[1]!Bilance_PZ</definedName>
    <definedName name="d" hidden="1">{#N/A,#N/A,FALSE,"activity"}</definedName>
    <definedName name="Data">#REF!</definedName>
    <definedName name="Dati">#REF!</definedName>
    <definedName name="DepoNum">#REF!</definedName>
    <definedName name="dw" hidden="1">{#N/A,#N/A,FALSE,"activity"}</definedName>
    <definedName name="ffff" hidden="1">{#N/A,#N/A,FALSE,"activity"}</definedName>
    <definedName name="GGGGG">#REF!</definedName>
    <definedName name="gtc" hidden="1">{#N/A,#N/A,FALSE,"activity"}</definedName>
    <definedName name="iiiii" hidden="1">#REF!</definedName>
    <definedName name="iiiiii" hidden="1">#REF!</definedName>
    <definedName name="Ind2021.g" hidden="1">#REF!</definedName>
    <definedName name="intress">#REF!</definedName>
    <definedName name="JH" hidden="1">{#N/A,#N/A,FALSE,"activity"}</definedName>
    <definedName name="kkkkk">#REF!</definedName>
    <definedName name="limcount" hidden="1">1</definedName>
    <definedName name="Līgums">[1]!Līgums</definedName>
    <definedName name="n" hidden="1">{#N/A,#N/A,FALSE,"activity"}</definedName>
    <definedName name="newname" hidden="1">{#N/A,#N/A,FALSE,"activity"}</definedName>
    <definedName name="newname10" hidden="1">{#N/A,#N/A,FALSE,"Aging Summary";#N/A,#N/A,FALSE,"Ratio Analysis";#N/A,#N/A,FALSE,"Test 120 Day Accts";#N/A,#N/A,FALSE,"Tickmarks"}</definedName>
    <definedName name="newname11" hidden="1">{#N/A,#N/A,FALSE,"activity"}</definedName>
    <definedName name="newname12" hidden="1">{#N/A,#N/A,TRUE,"RozvahaMAX"}</definedName>
    <definedName name="newname13" hidden="1">{#N/A,#N/A,TRUE,"RozvahaMAX"}</definedName>
    <definedName name="newname2" hidden="1">{#N/A,#N/A,FALSE,"activity"}</definedName>
    <definedName name="newname6" hidden="1">{#N/A,#N/A,FALSE,"activity"}</definedName>
    <definedName name="newname7" hidden="1">{#N/A,#N/A,FALSE,"activity"}</definedName>
    <definedName name="newname8" hidden="1">{#N/A,#N/A,FALSE,"Aging Summary";#N/A,#N/A,FALSE,"Ratio Analysis";#N/A,#N/A,FALSE,"Test 120 Day Accts";#N/A,#N/A,FALSE,"Tickmarks"}</definedName>
    <definedName name="newname9" hidden="1">{#N/A,#N/A,FALSE,"activity"}</definedName>
    <definedName name="noskr">'[2]2003.b.fakt .izp.'!$BB$45</definedName>
    <definedName name="OB" hidden="1">{#N/A,#N/A,FALSE,"activity"}</definedName>
    <definedName name="Pal_Workbook_GUID" hidden="1">"YK27EP5C4XEPE45DV9CGLIEW"</definedName>
    <definedName name="pas">'[2]2003.b.fakt .izp.'!$BB$47</definedName>
    <definedName name="paskaid">#REF!</definedName>
    <definedName name="paskaidro">'[3]2003.b.fakt .izp.'!$BB$47</definedName>
    <definedName name="periood">#REF!</definedName>
    <definedName name="Pieteikums">[1]!Pieteikums</definedName>
    <definedName name="_xlnm.Print_Titles" localSheetId="0">'435_PZA'!$16:$17</definedName>
    <definedName name="Rēķins_HL">[1]!Rēķins_HL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důkspfks" hidden="1">{#N/A,#N/A,FALSE,"activity"}</definedName>
    <definedName name="sencount" hidden="1">1</definedName>
    <definedName name="sss" hidden="1">{#N/A,#N/A,FALSE,"Aging Summary";#N/A,#N/A,FALSE,"Ratio Analysis";#N/A,#N/A,FALSE,"Test 120 Day Accts";#N/A,#N/A,FALSE,"Tickmarks"}</definedName>
    <definedName name="Svars">#REF!</definedName>
    <definedName name="Table">#REF!</definedName>
    <definedName name="TextRefCopyRangeCount" hidden="1">62</definedName>
    <definedName name="tREASURY" hidden="1">{#N/A,#N/A,FALSE,"activity"}</definedName>
    <definedName name="wrn.1." hidden="1">{"konoplin - Личное представление",#N/A,TRUE,"ФинПлан_1кв";"konoplin - Личное представление",#N/A,TRUE,"ФинПлан_2кв"}</definedName>
    <definedName name="wrn.Aging._.and._.Trend._.Analysis." hidden="1">{#N/A,#N/A,FALSE,"Aging Summary";#N/A,#N/A,FALSE,"Ratio Analysis";#N/A,#N/A,FALSE,"Test 120 Day Accts";#N/A,#N/A,FALSE,"Tickmarks"}</definedName>
    <definedName name="wrn.analysis1." hidden="1">{#N/A,#N/A,FALSE,"activity"}</definedName>
    <definedName name="wrn.RozvCz498" hidden="1">{#N/A,#N/A,TRUE,"RozvahaMAX"}</definedName>
    <definedName name="wrn.RozvCZ498." hidden="1">{#N/A,#N/A,TRUE,"RozvahaMAX"}</definedName>
    <definedName name="X" hidden="1">{#N/A,#N/A,FALSE,"activity"}</definedName>
    <definedName name="ys" hidden="1">{#N/A,#N/A,FALSE,"activity"}</definedName>
    <definedName name="Z_30FEE15E_D26F_11D4_A6F7_00508B6A7686_.wvu.FilterData" hidden="1">#REF!</definedName>
    <definedName name="Z_30FEE15E_D26F_11D4_A6F7_00508B6A7686_.wvu.PrintArea" hidden="1">#REF!</definedName>
    <definedName name="Z_30FEE15E_D26F_11D4_A6F7_00508B6A7686_.wvu.PrintTitles" hidden="1">#REF!</definedName>
    <definedName name="Z_30FEE15E_D26F_11D4_A6F7_00508B6A7686_.wvu.Rows" hidden="1">#REF!</definedName>
    <definedName name="Z_AB45FFAE_19AD_47F2_A68A_497CFA02F912_.wvu.Rows" hidden="1">#REF!</definedName>
    <definedName name="кекекеек" hidden="1">{"konoplin - Личное представление",#N/A,TRUE,"ФинПлан_1кв";"konoplin - Личное представление",#N/A,TRUE,"ФинПлан_2кв"}</definedName>
    <definedName name="равропаоьрп" hidden="1">{"konoplin - Личное представление",#N/A,TRUE,"ФинПлан_1кв";"konoplin - Личное представление",#N/A,TRUE,"ФинПлан_2кв"}</definedName>
    <definedName name="ф" hidden="1">{"konoplin - Личное представление",#N/A,TRUE,"ФинПлан_1кв";"konoplin - Личное представление",#N/A,TRUE,"ФинПлан_2кв"}</definedName>
    <definedName name="ФинПланФакт" hidden="1">{"konoplin - Личное представление",#N/A,TRUE,"ФинПлан_1кв";"konoplin - Личное представление",#N/A,TRUE,"ФинПлан_2кв"}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7" i="1" l="1"/>
  <c r="C74" i="1"/>
  <c r="C73" i="1"/>
  <c r="C71" i="1"/>
  <c r="F70" i="1"/>
  <c r="E70" i="1"/>
  <c r="D70" i="1"/>
  <c r="C69" i="1"/>
  <c r="C68" i="1"/>
  <c r="C67" i="1"/>
  <c r="C70" i="1" s="1"/>
  <c r="C64" i="1"/>
  <c r="C63" i="1"/>
  <c r="C62" i="1"/>
  <c r="C61" i="1"/>
  <c r="C59" i="1" s="1"/>
  <c r="C60" i="1"/>
  <c r="F59" i="1"/>
  <c r="E59" i="1"/>
  <c r="D59" i="1"/>
  <c r="C58" i="1"/>
  <c r="C57" i="1"/>
  <c r="C56" i="1"/>
  <c r="C55" i="1"/>
  <c r="C54" i="1" s="1"/>
  <c r="F54" i="1"/>
  <c r="E54" i="1"/>
  <c r="D54" i="1"/>
  <c r="E52" i="1"/>
  <c r="C52" i="1"/>
  <c r="F51" i="1"/>
  <c r="E51" i="1"/>
  <c r="D51" i="1"/>
  <c r="C51" i="1"/>
  <c r="C50" i="1"/>
  <c r="C48" i="1"/>
  <c r="C47" i="1"/>
  <c r="C46" i="1"/>
  <c r="F45" i="1"/>
  <c r="C45" i="1" s="1"/>
  <c r="E45" i="1"/>
  <c r="D45" i="1"/>
  <c r="C44" i="1"/>
  <c r="C42" i="1"/>
  <c r="F41" i="1"/>
  <c r="E41" i="1"/>
  <c r="D41" i="1"/>
  <c r="D39" i="1" s="1"/>
  <c r="C41" i="1"/>
  <c r="C40" i="1"/>
  <c r="E39" i="1"/>
  <c r="C38" i="1"/>
  <c r="C37" i="1"/>
  <c r="C36" i="1"/>
  <c r="C35" i="1"/>
  <c r="C34" i="1"/>
  <c r="F33" i="1"/>
  <c r="E33" i="1"/>
  <c r="D33" i="1"/>
  <c r="C33" i="1"/>
  <c r="C32" i="1"/>
  <c r="C31" i="1"/>
  <c r="C30" i="1"/>
  <c r="C29" i="1"/>
  <c r="C28" i="1"/>
  <c r="F27" i="1"/>
  <c r="E27" i="1"/>
  <c r="D27" i="1"/>
  <c r="C27" i="1"/>
  <c r="C26" i="1"/>
  <c r="C24" i="1" s="1"/>
  <c r="F24" i="1"/>
  <c r="E24" i="1"/>
  <c r="E66" i="1" s="1"/>
  <c r="D24" i="1"/>
  <c r="C22" i="1"/>
  <c r="C21" i="1"/>
  <c r="F20" i="1"/>
  <c r="F23" i="1" s="1"/>
  <c r="E20" i="1"/>
  <c r="E23" i="1" s="1"/>
  <c r="E65" i="1" s="1"/>
  <c r="D20" i="1"/>
  <c r="D23" i="1" s="1"/>
  <c r="C20" i="1"/>
  <c r="C19" i="1"/>
  <c r="C23" i="1" s="1"/>
  <c r="C18" i="1"/>
  <c r="D65" i="1" l="1"/>
  <c r="C39" i="1"/>
  <c r="C65" i="1" s="1"/>
  <c r="E79" i="1"/>
  <c r="E80" i="1" s="1"/>
  <c r="E75" i="1"/>
  <c r="D66" i="1"/>
  <c r="F39" i="1"/>
  <c r="F65" i="1" s="1"/>
  <c r="F66" i="1" l="1"/>
  <c r="D79" i="1"/>
  <c r="D80" i="1" s="1"/>
  <c r="D75" i="1"/>
  <c r="C66" i="1"/>
  <c r="C75" i="1" l="1"/>
  <c r="C79" i="1"/>
  <c r="C80" i="1" s="1"/>
  <c r="F79" i="1"/>
  <c r="F80" i="1" s="1"/>
  <c r="F75" i="1"/>
</calcChain>
</file>

<file path=xl/sharedStrings.xml><?xml version="1.0" encoding="utf-8"?>
<sst xmlns="http://schemas.openxmlformats.org/spreadsheetml/2006/main" count="128" uniqueCount="128">
  <si>
    <t>Ministru kabineta</t>
  </si>
  <si>
    <t>2015.gada 28.jūlija noteikumiem Nr.435</t>
  </si>
  <si>
    <t>3.pielikums</t>
  </si>
  <si>
    <t xml:space="preserve">Pārskats par sabiedriskā transporta pakalpojumu peļņu vai zaudējumiem </t>
  </si>
  <si>
    <t xml:space="preserve">Pārskata periods: </t>
  </si>
  <si>
    <t>2025.gada</t>
  </si>
  <si>
    <t>Pārvadājumu veids:</t>
  </si>
  <si>
    <t>Pilsētas nozīmes maršruti</t>
  </si>
  <si>
    <t>Pārvadātāja nosaukums:</t>
  </si>
  <si>
    <t>Rīgas pašvaldības  SIA "Rīgas satiksme"</t>
  </si>
  <si>
    <t xml:space="preserve">Sabiedriskā transporta pakalpojumu pasūtījuma līguma numurs:  </t>
  </si>
  <si>
    <t xml:space="preserve">Nr. RD-11-1490-lī  </t>
  </si>
  <si>
    <t>Nr.p.k.</t>
  </si>
  <si>
    <t>Rādītāja nosaukums</t>
  </si>
  <si>
    <t>Aprēķins par pasūtījuma līgumā noteikto maršrutu tīklu</t>
  </si>
  <si>
    <t>t.sk.</t>
  </si>
  <si>
    <t>Autobusu maršruti</t>
  </si>
  <si>
    <t>Tramvaju  maršruti</t>
  </si>
  <si>
    <t>Trolejbusu maršruti</t>
  </si>
  <si>
    <t>1.</t>
  </si>
  <si>
    <t xml:space="preserve">Ieņēmumi </t>
  </si>
  <si>
    <t>2.</t>
  </si>
  <si>
    <t>Iepriekšējos gados saņemtais un ietaupītais valsts finansējums</t>
  </si>
  <si>
    <t>3.</t>
  </si>
  <si>
    <t>Pārējie saimnieciskās darbības ieņēmumi (3.1.+3.2.)</t>
  </si>
  <si>
    <t>3.1.</t>
  </si>
  <si>
    <t>Pārējie ieņēmumi</t>
  </si>
  <si>
    <t>3.2.</t>
  </si>
  <si>
    <t>Saņemtās kompensācijas par apbraucamā ceļa izmantošanu</t>
  </si>
  <si>
    <t>4.</t>
  </si>
  <si>
    <t>Ieņēmumi kopā (1.+2.+3.)</t>
  </si>
  <si>
    <t>5.</t>
  </si>
  <si>
    <t>Materiālu izmaksas kopā (5.1.+5.2.+5.3.+5.4.+5.5.):</t>
  </si>
  <si>
    <t>5.1.</t>
  </si>
  <si>
    <t>Izejvielas, materiāli</t>
  </si>
  <si>
    <t>5.2.</t>
  </si>
  <si>
    <t>Rezerves daļas un citi ekspluatācijai nepieciešamie materiāli</t>
  </si>
  <si>
    <t>5.3.</t>
  </si>
  <si>
    <t>Degviela (energoresursu) (5.3.1.+5.3.2.+5.3.3.)</t>
  </si>
  <si>
    <t>5.3.1.</t>
  </si>
  <si>
    <t xml:space="preserve">Degviela </t>
  </si>
  <si>
    <t>5.3.2.</t>
  </si>
  <si>
    <t>Elektroenerģija</t>
  </si>
  <si>
    <t>5.3.3.</t>
  </si>
  <si>
    <t>Ūdeņradis, gāze</t>
  </si>
  <si>
    <t>5.4.</t>
  </si>
  <si>
    <t>Riepas</t>
  </si>
  <si>
    <t>5.5.</t>
  </si>
  <si>
    <t>Citas materiālu izmaksas</t>
  </si>
  <si>
    <t>6.</t>
  </si>
  <si>
    <t>Personāla izmaksas kopā (6.1.+6.2.+6.3.+6.4.+6.5.):</t>
  </si>
  <si>
    <t>6.1.</t>
  </si>
  <si>
    <t>Atlīdzība par darbu transportlīdzekļu vadītājiem</t>
  </si>
  <si>
    <t>6.2.</t>
  </si>
  <si>
    <t xml:space="preserve">Valsts sociālās apdrošināšanas obligātās iemaksas  transportlīdzekļu vadītājiem </t>
  </si>
  <si>
    <t>6.3.</t>
  </si>
  <si>
    <t>Atlīdzība par darbu citiem darbiniekiem</t>
  </si>
  <si>
    <t>6.4.</t>
  </si>
  <si>
    <t>Valsts sociālās apdrošināšanas obligātās iemaksas citiem darbiniekiem</t>
  </si>
  <si>
    <t>6.5.</t>
  </si>
  <si>
    <t>Citas sociālās nodrošināšanas izmaksas</t>
  </si>
  <si>
    <t>7.</t>
  </si>
  <si>
    <t>Pārējās sabiedriskā transporta pakalpojumu sniegšanas izmaksas kopā (7.1.+7.2.+7.3.+7.4.+7.5.+7.6.+7.7):</t>
  </si>
  <si>
    <t>7.1.</t>
  </si>
  <si>
    <t xml:space="preserve">Sabiedrisko transportlīdzekļu apdrošināšana, licences, transportlīdzekļa reģistrēšana </t>
  </si>
  <si>
    <t>7.2.</t>
  </si>
  <si>
    <t>Sabiedriskā transportā apkopes nodrošināšanas izmaksas (7.2.1.+7.2.2.+7.2.3.)</t>
  </si>
  <si>
    <t>7.2.1.</t>
  </si>
  <si>
    <t>Sabiedriskā transportā uzkopšana, tīrīšana pārvadātāja uzņēmumā</t>
  </si>
  <si>
    <t>7.2.2.</t>
  </si>
  <si>
    <t>Sabiedriskā transportā uzkopšana, tīrīšana ārpus pārvadātāja uzņēmumā</t>
  </si>
  <si>
    <t>7.2.3.</t>
  </si>
  <si>
    <t>Sabiedriskajā transportlīdzrklī izmantojamo ierīču apkope, programmēšana</t>
  </si>
  <si>
    <t>7.3.</t>
  </si>
  <si>
    <t>Remonta izmaksas (7.3.1.+7.3.2.)</t>
  </si>
  <si>
    <t>7.3.1.</t>
  </si>
  <si>
    <t>Sabiedriskā transporta remonts pārvadātāja uzņēmumā</t>
  </si>
  <si>
    <t>7.3.2.</t>
  </si>
  <si>
    <t>Sabiedriskā transporta remonts ārpus pārvadātāja uzņēmuma</t>
  </si>
  <si>
    <t>7.4.</t>
  </si>
  <si>
    <t>Maksājumi par biļešu izplatīšanu (starpniecību)</t>
  </si>
  <si>
    <t>7.5.</t>
  </si>
  <si>
    <t>Maksājumi par autobusu iebraukšanu autoostās, maksājumi par dzelzceļa infrastruktūras izmantošanu</t>
  </si>
  <si>
    <t>7.6.</t>
  </si>
  <si>
    <t>Citas ar sabiedriskā transporta pakalpojumu nodrošināšanu saistītās izmaksas</t>
  </si>
  <si>
    <t>7.7.</t>
  </si>
  <si>
    <t>Citi pakalpojumi (ārpakalpojumi) (7.7.1.+7.7.2.)</t>
  </si>
  <si>
    <t>7.7.1.</t>
  </si>
  <si>
    <t>Pārvadātājam sniegtie pakalpojumi</t>
  </si>
  <si>
    <t>7.7.2.</t>
  </si>
  <si>
    <t>Sabiedriskā transporta nomas maksājumi</t>
  </si>
  <si>
    <t>8.</t>
  </si>
  <si>
    <t xml:space="preserve">Līdzekļu vērtību norakstīšana un procentu maksājumi (8.1.+8.2.+8.3.+8.4.) </t>
  </si>
  <si>
    <t>8.1.</t>
  </si>
  <si>
    <t>Sabiedriskie transportlīdzekļi</t>
  </si>
  <si>
    <t>8.2.</t>
  </si>
  <si>
    <t>Sabiedriskajā transportlīdzeklī izmantojamais inventārs</t>
  </si>
  <si>
    <t>8.3.</t>
  </si>
  <si>
    <t>Citi pamatlīdzekļi</t>
  </si>
  <si>
    <t>8.4.</t>
  </si>
  <si>
    <t>Procentu maksājumi par aizņemtajiem līdzekļiem</t>
  </si>
  <si>
    <t>9.</t>
  </si>
  <si>
    <t>Administrācijas izmaksas kopā (9.1.+9.2.+9.3.)</t>
  </si>
  <si>
    <t>9.1.</t>
  </si>
  <si>
    <t xml:space="preserve">Atlīdzība par darbu administrācijas personālam un administrācijai </t>
  </si>
  <si>
    <t>9.2.</t>
  </si>
  <si>
    <t>Sociālās nodrošināšanas izmaksas administrācijas personālam un administrācijai</t>
  </si>
  <si>
    <t>9.3.</t>
  </si>
  <si>
    <t xml:space="preserve">Pārējās administrācijas izmaksas </t>
  </si>
  <si>
    <t>10.</t>
  </si>
  <si>
    <t>Procentu maksājumi un līdzīgas izmaksas</t>
  </si>
  <si>
    <t>11.</t>
  </si>
  <si>
    <t>Apbraucamā ceļa izmantošanas izmaksas</t>
  </si>
  <si>
    <t xml:space="preserve">Pārskata perioda  peļņa vai zaudējumi                     (4.-5.-6.-7.-8.-9.-10.-11.)    </t>
  </si>
  <si>
    <t>Izmaksas kopā (EUR)</t>
  </si>
  <si>
    <t>Nobraukums maršrutu tīklā (tramvaju vagonkilometri) (M)</t>
  </si>
  <si>
    <t>Tehniskais nobraukumas (T)</t>
  </si>
  <si>
    <t>Nobraukums apbraucamā ceļa izmantošanai (A)</t>
  </si>
  <si>
    <t>Kopējais nobraukums (M+T+A)</t>
  </si>
  <si>
    <t>Degvielas patēriņš (litros) - pārvadājumos ar autobusiem</t>
  </si>
  <si>
    <t>Patērētā gāze - pārvadājumos ar autobusiem</t>
  </si>
  <si>
    <t>Elektroenerģijas patēriņš elektrotransporta piedziņai (kWh)</t>
  </si>
  <si>
    <t>Ūdeņraža patēriņš (kg)</t>
  </si>
  <si>
    <t>Viena kilometra pašizmaksa (EUR)</t>
  </si>
  <si>
    <t>Pasažieru pārvadājumu prognoze 2025.g., sk.</t>
  </si>
  <si>
    <t xml:space="preserve">Viena pārvadātā pasažiera pašizmaksa, EUR                                       </t>
  </si>
  <si>
    <t xml:space="preserve">Tas pats ar PVN, EUR                                </t>
  </si>
  <si>
    <t>Budžets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</si>
</sst>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00"/>
  </numFmts>
  <fonts count="9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name val="Arial"/>
      <family val="2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1">
    <xf numFmtId="0" fontId="0" fillId="0" borderId="0" xfId="0"/>
    <xf numFmtId="0" fontId="4" fillId="0" borderId="0" xfId="0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3" fontId="5" fillId="0" borderId="0" xfId="1" applyNumberFormat="1" applyFont="1" applyAlignment="1">
      <alignment vertical="center"/>
    </xf>
    <xf numFmtId="164" fontId="3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64" fontId="5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3" fontId="6" fillId="0" borderId="0" xfId="1" applyNumberFormat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3" fontId="3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  <xf numFmtId="3" fontId="3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justify" vertical="center" wrapText="1"/>
    </xf>
    <xf numFmtId="3" fontId="5" fillId="0" borderId="1" xfId="1" applyNumberFormat="1" applyFont="1" applyBorder="1" applyAlignment="1">
      <alignment horizontal="right" vertical="center" wrapText="1"/>
    </xf>
    <xf numFmtId="3" fontId="5" fillId="0" borderId="1" xfId="1" applyNumberFormat="1" applyFont="1" applyBorder="1" applyAlignment="1">
      <alignment vertical="center"/>
    </xf>
    <xf numFmtId="3" fontId="5" fillId="0" borderId="1" xfId="1" applyNumberFormat="1" applyFont="1" applyBorder="1" applyAlignment="1">
      <alignment horizontal="right" vertical="center"/>
    </xf>
    <xf numFmtId="3" fontId="5" fillId="0" borderId="1" xfId="1" applyNumberFormat="1" applyFont="1" applyBorder="1" applyAlignment="1">
      <alignment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justify" vertical="center" wrapText="1"/>
    </xf>
    <xf numFmtId="3" fontId="8" fillId="0" borderId="1" xfId="1" applyNumberFormat="1" applyFont="1" applyBorder="1" applyAlignment="1">
      <alignment horizontal="right" vertical="center" wrapText="1"/>
    </xf>
    <xf numFmtId="3" fontId="8" fillId="0" borderId="1" xfId="1" applyNumberFormat="1" applyFont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3" fontId="6" fillId="0" borderId="1" xfId="1" applyNumberFormat="1" applyFont="1" applyBorder="1" applyAlignment="1">
      <alignment horizontal="right" vertical="center" wrapText="1"/>
    </xf>
    <xf numFmtId="0" fontId="5" fillId="0" borderId="1" xfId="1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2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2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vertical="center"/>
    </xf>
    <xf numFmtId="3" fontId="5" fillId="0" borderId="1" xfId="0" applyNumberFormat="1" applyFont="1" applyBorder="1" applyAlignment="1">
      <alignment vertical="center" wrapText="1"/>
    </xf>
    <xf numFmtId="0" fontId="5" fillId="0" borderId="7" xfId="1" applyFont="1" applyBorder="1" applyAlignment="1">
      <alignment horizontal="justify" vertical="center" wrapText="1"/>
    </xf>
    <xf numFmtId="0" fontId="6" fillId="0" borderId="7" xfId="1" applyFont="1" applyBorder="1" applyAlignment="1">
      <alignment horizontal="left" vertical="center" wrapText="1"/>
    </xf>
    <xf numFmtId="2" fontId="4" fillId="0" borderId="0" xfId="0" applyNumberFormat="1" applyFont="1" applyAlignment="1">
      <alignment vertical="center"/>
    </xf>
    <xf numFmtId="16" fontId="5" fillId="0" borderId="1" xfId="1" applyNumberFormat="1" applyFont="1" applyBorder="1" applyAlignment="1">
      <alignment horizontal="left" vertical="center" wrapText="1"/>
    </xf>
    <xf numFmtId="0" fontId="5" fillId="0" borderId="8" xfId="1" applyFont="1" applyBorder="1" applyAlignment="1">
      <alignment horizontal="justify" vertical="center" wrapText="1"/>
    </xf>
    <xf numFmtId="0" fontId="6" fillId="0" borderId="1" xfId="1" applyFont="1" applyBorder="1" applyAlignment="1">
      <alignment horizontal="justify" vertical="center" wrapText="1"/>
    </xf>
    <xf numFmtId="3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5" fillId="0" borderId="1" xfId="2" applyFont="1" applyBorder="1" applyAlignment="1">
      <alignment horizontal="left" vertical="center" wrapText="1"/>
    </xf>
    <xf numFmtId="165" fontId="4" fillId="0" borderId="0" xfId="0" applyNumberFormat="1" applyFont="1" applyAlignment="1">
      <alignment vertical="center"/>
    </xf>
    <xf numFmtId="3" fontId="5" fillId="0" borderId="1" xfId="1" applyNumberFormat="1" applyFont="1" applyBorder="1" applyAlignment="1">
      <alignment horizontal="justify" vertical="center" wrapText="1"/>
    </xf>
    <xf numFmtId="4" fontId="5" fillId="0" borderId="1" xfId="1" applyNumberFormat="1" applyFont="1" applyBorder="1" applyAlignment="1">
      <alignment horizontal="right" vertical="center" wrapText="1"/>
    </xf>
    <xf numFmtId="0" fontId="3" fillId="0" borderId="1" xfId="1" applyFont="1" applyBorder="1" applyAlignment="1">
      <alignment vertical="center" wrapText="1"/>
    </xf>
    <xf numFmtId="3" fontId="3" fillId="0" borderId="1" xfId="1" applyNumberFormat="1" applyFont="1" applyBorder="1" applyAlignment="1">
      <alignment vertical="center"/>
    </xf>
    <xf numFmtId="0" fontId="3" fillId="0" borderId="1" xfId="1" applyFont="1" applyBorder="1" applyAlignment="1">
      <alignment horizontal="justify" vertical="center"/>
    </xf>
    <xf numFmtId="4" fontId="3" fillId="0" borderId="1" xfId="1" applyNumberFormat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5" xfId="1" applyFont="1" applyBorder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3" fontId="5" fillId="0" borderId="7" xfId="1" applyNumberFormat="1" applyFont="1" applyBorder="1" applyAlignment="1">
      <alignment horizontal="center" vertical="center" wrapText="1"/>
    </xf>
    <xf numFmtId="3" fontId="5" fillId="0" borderId="8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Normal" xfId="0" builtinId="0"/>
    <cellStyle name="Normal 12" xfId="1" xr:uid="{7EEC668B-D6E5-418C-9C5B-3E7A1A6D3C35}"/>
    <cellStyle name="Normal 9 2" xfId="2" xr:uid="{B682CC17-1A8F-4678-918D-C820AB934D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0</xdr:rowOff>
    </xdr:from>
    <xdr:to>
      <xdr:col>5</xdr:col>
      <xdr:colOff>557530</xdr:colOff>
      <xdr:row>0</xdr:row>
      <xdr:rowOff>1590675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1F3B26-DA9C-4188-93A3-C35CFEF37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0"/>
          <a:ext cx="5400040" cy="1590675"/>
        </a:xfrm>
        <a:prstGeom prst="rect">
          <a:avLst/>
        </a:prstGeom>
      </xdr:spPr>
    </xdr:pic>
    <xdr:clientData/>
  </xdr:twoCellAnchor>
  <xdr:twoCellAnchor editAs="oneCell">
    <xdr:from>
      <xdr:col>0</xdr:col>
      <xdr:colOff>243840</xdr:colOff>
      <xdr:row>0</xdr:row>
      <xdr:rowOff>0</xdr:rowOff>
    </xdr:from>
    <xdr:to>
      <xdr:col>5</xdr:col>
      <xdr:colOff>694690</xdr:colOff>
      <xdr:row>0</xdr:row>
      <xdr:rowOff>1587500</xdr:rowOff>
    </xdr:to>
    <xdr:pic>
      <xdr:nvPicPr>
        <xdr:cNvPr id="3" name="Attēls 7">
          <a:extLst>
            <a:ext uri="{FF2B5EF4-FFF2-40B4-BE49-F238E27FC236}">
              <a16:creationId xmlns:a16="http://schemas.microsoft.com/office/drawing/2014/main" id="{57EFB475-0C44-44A2-8FE4-797224EDA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0"/>
          <a:ext cx="5537200" cy="1587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Desktop\Pied&#257;v&#257;jums%20pardevejie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0_pr\11.01.2009\13.01.2010\15.10.2010\Documents%20and%20Settings\regina\Local%20Settings\Temporary%20Internet%20Files\OLK154\Documents%20and%20Settings\FIN_DIREK\Local%20Settings\Temporary%20Internet%20Files\Content.IE5\45G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FIN_DIREK\Local%20Settings\Temporary%20Internet%20Files\Content.IE5\45GH81XL\budzets,ienemumi,izd.pel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edāvājums pardevejiem"/>
      <sheetName val="Budzeta_plans"/>
      <sheetName val="Ceha_izd"/>
      <sheetName val="Rezult_raditaji_20_pielik"/>
      <sheetName val="Pamatlīdzekļu plāni 2020"/>
      <sheetName val="Budzeta_izpilde_2020"/>
      <sheetName val="2019_fakts"/>
      <sheetName val="Rezult_raditaji_11_pielik"/>
      <sheetName val="Pielikums_1"/>
      <sheetName val="Kopsavilkums"/>
      <sheetName val="neto apgrozījums"/>
      <sheetName val="ražošanas"/>
      <sheetName val="pārdošanas"/>
      <sheetName val="administrācijas"/>
      <sheetName val="pārējie ieņēmumi"/>
      <sheetName val="pārējas izmaksas"/>
      <sheetName val="Ednica_infrastr"/>
      <sheetName val="procentu maksājumi"/>
      <sheetName val="Izdevumi_20"/>
      <sheetName val="Izdevumu_kopsav"/>
      <sheetName val="Ekonomija_norakstitiem"/>
      <sheetName val="Kopsavilkuma_tabula"/>
      <sheetName val="Līdzdal.maks.dienesta TL"/>
      <sheetName val="APT"/>
      <sheetName val="Veidlapa-13_2019"/>
      <sheetName val="KM"/>
      <sheetName val="PIVOT"/>
      <sheetName val="PIVOT (2)"/>
      <sheetName val="Alga_19"/>
      <sheetName val="TL_saraksts_dec"/>
      <sheetName val="Visi transporta līdzekļi autobā"/>
      <sheetName val="Degv_cenas"/>
      <sheetName val="Reprez_TL"/>
      <sheetName val="Lizingi_19"/>
      <sheetName val="Materiali_19"/>
      <sheetName val="AP_remonti_19"/>
      <sheetName val="KASKO_19_dec"/>
      <sheetName val="OCTA_19_dec"/>
      <sheetName val="TLEN_19_dec"/>
      <sheetName val="UVTN_19_dec"/>
      <sheetName val="CSDD_19"/>
      <sheetName val="AB_PL-2019_12"/>
      <sheetName val="Janvaris"/>
      <sheetName val="Formulas"/>
      <sheetName val="Janvaris_Jakrins"/>
      <sheetName val="Februaris"/>
      <sheetName val="Decembris"/>
      <sheetName val="Marts"/>
      <sheetName val="Sheet1"/>
      <sheetName val="Km_lidzdal_ievade"/>
      <sheetName val="RIK_izcenojumi"/>
      <sheetName val="Virslimita_nobraukumi_veidlapa"/>
      <sheetName val="Izmaksu_sad_kodi"/>
      <sheetName val="Izmaksu_kodi"/>
      <sheetName val="Normas_2019"/>
      <sheetName val="Kodi_strukt"/>
      <sheetName val="Kodi_vad"/>
      <sheetName val="Pivot_km"/>
      <sheetName val="Pivot_izmaksas"/>
      <sheetName val="Lizingi"/>
      <sheetName val="Pivot_apk_lizings"/>
      <sheetName val="TL_saraksts"/>
      <sheetName val="Pivot_apk_lizings (2)"/>
      <sheetName val="Izmaksu_sad_kodi_20"/>
      <sheetName val="Atskaites_periods"/>
      <sheetName val="Datu_baze_2020"/>
      <sheetName val="Lizingi_2020"/>
      <sheetName val="Ligumi"/>
      <sheetName val="Izcenojumi"/>
    </sheetNames>
    <definedNames>
      <definedName name="Analīze_ANG" refersTo="#REF!"/>
      <definedName name="Bilance_PZ" refersTo="#REF!"/>
      <definedName name="Līgums" refersTo="#REF!"/>
      <definedName name="Pieteikums" refersTo="#REF!"/>
      <definedName name="Rēķins_HL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en-izd.pa kont."/>
      <sheetName val="ien-izd uz 1km"/>
      <sheetName val="2003.b.fakt .izp."/>
      <sheetName val="Sheet1"/>
      <sheetName val="2004.g.budžets"/>
      <sheetName val="2004.g.budžets (2)"/>
      <sheetName val="2004.g.budžets (3)"/>
      <sheetName val="Sheet1 (2)"/>
    </sheetNames>
    <sheetDataSet>
      <sheetData sheetId="0"/>
      <sheetData sheetId="1"/>
      <sheetData sheetId="2">
        <row r="45">
          <cell r="BB45">
            <v>28161349</v>
          </cell>
        </row>
        <row r="47">
          <cell r="BB47">
            <v>85235921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en-izd.pa kont."/>
      <sheetName val="ien-izd uz 1km"/>
      <sheetName val="2003.b.fakt .izp."/>
      <sheetName val="Sheet1"/>
      <sheetName val="2004.g.budžets"/>
      <sheetName val="2004.g.budžets (2)"/>
      <sheetName val="2004.g.budžets (3)"/>
      <sheetName val="Sheet1 (2)"/>
    </sheetNames>
    <sheetDataSet>
      <sheetData sheetId="0"/>
      <sheetData sheetId="1"/>
      <sheetData sheetId="2">
        <row r="45">
          <cell r="BB45">
            <v>28161349</v>
          </cell>
        </row>
        <row r="47">
          <cell r="BB47">
            <v>85235921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698C0-3CEB-452B-934E-51BF584062A5}">
  <dimension ref="A1:J85"/>
  <sheetViews>
    <sheetView showGridLines="0" tabSelected="1" topLeftCell="A2" workbookViewId="0">
      <selection activeCell="I10" sqref="I10"/>
    </sheetView>
  </sheetViews>
  <sheetFormatPr defaultColWidth="9.140625" defaultRowHeight="15" x14ac:dyDescent="0.2"/>
  <cols>
    <col min="1" max="1" width="6.28515625" style="8" customWidth="1"/>
    <col min="2" max="2" width="29.28515625" style="8" customWidth="1"/>
    <col min="3" max="3" width="16.42578125" style="13" customWidth="1"/>
    <col min="4" max="5" width="12.140625" style="8" customWidth="1"/>
    <col min="6" max="6" width="11.85546875" style="8" customWidth="1"/>
    <col min="7" max="7" width="9.140625" style="1"/>
    <col min="8" max="8" width="12.5703125" style="1" bestFit="1" customWidth="1"/>
    <col min="9" max="16384" width="9.140625" style="1"/>
  </cols>
  <sheetData>
    <row r="1" spans="1:6" ht="129" customHeight="1" x14ac:dyDescent="0.2">
      <c r="A1" s="69"/>
      <c r="B1" s="69"/>
      <c r="C1" s="69"/>
      <c r="D1" s="69"/>
      <c r="E1" s="69"/>
      <c r="F1" s="69"/>
    </row>
    <row r="2" spans="1:6" x14ac:dyDescent="0.2">
      <c r="A2" s="2"/>
      <c r="B2" s="3"/>
      <c r="C2" s="4"/>
      <c r="D2" s="5"/>
      <c r="E2" s="3"/>
      <c r="F2" s="6" t="s">
        <v>0</v>
      </c>
    </row>
    <row r="3" spans="1:6" x14ac:dyDescent="0.2">
      <c r="A3" s="2"/>
      <c r="B3" s="3"/>
      <c r="C3" s="4"/>
      <c r="D3" s="5"/>
      <c r="E3" s="7"/>
      <c r="F3" s="6" t="s">
        <v>1</v>
      </c>
    </row>
    <row r="4" spans="1:6" x14ac:dyDescent="0.2">
      <c r="A4" s="2"/>
      <c r="B4" s="3"/>
      <c r="C4" s="4"/>
      <c r="D4" s="7"/>
      <c r="F4" s="9" t="s">
        <v>2</v>
      </c>
    </row>
    <row r="5" spans="1:6" x14ac:dyDescent="0.2">
      <c r="A5" s="2"/>
      <c r="B5" s="3"/>
      <c r="C5" s="4"/>
      <c r="D5" s="7"/>
      <c r="E5" s="7"/>
      <c r="F5" s="6"/>
    </row>
    <row r="6" spans="1:6" x14ac:dyDescent="0.2">
      <c r="A6" s="70" t="s">
        <v>3</v>
      </c>
      <c r="B6" s="70"/>
      <c r="C6" s="70"/>
      <c r="D6" s="70"/>
      <c r="E6" s="70"/>
      <c r="F6" s="70"/>
    </row>
    <row r="7" spans="1:6" x14ac:dyDescent="0.2">
      <c r="A7" s="2"/>
      <c r="B7" s="10"/>
      <c r="C7" s="11"/>
      <c r="D7" s="10"/>
      <c r="E7" s="10"/>
      <c r="F7" s="10"/>
    </row>
    <row r="8" spans="1:6" x14ac:dyDescent="0.2">
      <c r="A8" s="3"/>
      <c r="B8" s="3"/>
      <c r="C8" s="4" t="s">
        <v>4</v>
      </c>
      <c r="D8" s="12" t="s">
        <v>5</v>
      </c>
      <c r="E8" s="66" t="s">
        <v>127</v>
      </c>
      <c r="F8" s="68"/>
    </row>
    <row r="9" spans="1:6" x14ac:dyDescent="0.2">
      <c r="A9" s="2"/>
      <c r="B9" s="3"/>
      <c r="F9" s="3"/>
    </row>
    <row r="10" spans="1:6" x14ac:dyDescent="0.2">
      <c r="A10" s="2"/>
      <c r="C10" s="13" t="s">
        <v>6</v>
      </c>
      <c r="D10" s="58" t="s">
        <v>7</v>
      </c>
      <c r="E10" s="59"/>
      <c r="F10" s="60"/>
    </row>
    <row r="11" spans="1:6" x14ac:dyDescent="0.2">
      <c r="A11" s="2"/>
      <c r="D11" s="14"/>
      <c r="E11" s="14"/>
      <c r="F11" s="3"/>
    </row>
    <row r="12" spans="1:6" x14ac:dyDescent="0.2">
      <c r="A12" s="2"/>
      <c r="B12" s="56" t="s">
        <v>8</v>
      </c>
      <c r="C12" s="57"/>
      <c r="D12" s="66" t="s">
        <v>9</v>
      </c>
      <c r="E12" s="67"/>
      <c r="F12" s="68"/>
    </row>
    <row r="13" spans="1:6" x14ac:dyDescent="0.2">
      <c r="A13" s="2"/>
      <c r="B13" s="9"/>
      <c r="C13" s="15"/>
      <c r="D13" s="2"/>
      <c r="E13" s="2"/>
      <c r="F13" s="2"/>
    </row>
    <row r="14" spans="1:6" x14ac:dyDescent="0.2">
      <c r="A14" s="56" t="s">
        <v>10</v>
      </c>
      <c r="B14" s="56"/>
      <c r="C14" s="57"/>
      <c r="D14" s="58" t="s">
        <v>11</v>
      </c>
      <c r="E14" s="59"/>
      <c r="F14" s="60"/>
    </row>
    <row r="15" spans="1:6" x14ac:dyDescent="0.2">
      <c r="A15" s="16"/>
      <c r="B15" s="2"/>
      <c r="C15" s="61"/>
      <c r="D15" s="61"/>
      <c r="E15" s="61"/>
      <c r="F15" s="17"/>
    </row>
    <row r="16" spans="1:6" x14ac:dyDescent="0.2">
      <c r="A16" s="62" t="s">
        <v>12</v>
      </c>
      <c r="B16" s="62" t="s">
        <v>13</v>
      </c>
      <c r="C16" s="64" t="s">
        <v>14</v>
      </c>
      <c r="D16" s="66" t="s">
        <v>15</v>
      </c>
      <c r="E16" s="67"/>
      <c r="F16" s="68"/>
    </row>
    <row r="17" spans="1:6" ht="37.5" customHeight="1" x14ac:dyDescent="0.2">
      <c r="A17" s="63"/>
      <c r="B17" s="63"/>
      <c r="C17" s="65"/>
      <c r="D17" s="18" t="s">
        <v>16</v>
      </c>
      <c r="E17" s="18" t="s">
        <v>17</v>
      </c>
      <c r="F17" s="18" t="s">
        <v>18</v>
      </c>
    </row>
    <row r="18" spans="1:6" x14ac:dyDescent="0.2">
      <c r="A18" s="19" t="s">
        <v>19</v>
      </c>
      <c r="B18" s="20" t="s">
        <v>20</v>
      </c>
      <c r="C18" s="21">
        <f>SUM(D18:F18)</f>
        <v>35528626</v>
      </c>
      <c r="D18" s="21">
        <v>15992814</v>
      </c>
      <c r="E18" s="21">
        <v>7321153</v>
      </c>
      <c r="F18" s="21">
        <v>12214659</v>
      </c>
    </row>
    <row r="19" spans="1:6" ht="30" x14ac:dyDescent="0.2">
      <c r="A19" s="19" t="s">
        <v>21</v>
      </c>
      <c r="B19" s="20" t="s">
        <v>22</v>
      </c>
      <c r="C19" s="21">
        <f>SUM(D19:F19)</f>
        <v>0</v>
      </c>
      <c r="D19" s="21"/>
      <c r="E19" s="22"/>
      <c r="F19" s="23"/>
    </row>
    <row r="20" spans="1:6" ht="30" x14ac:dyDescent="0.2">
      <c r="A20" s="19" t="s">
        <v>23</v>
      </c>
      <c r="B20" s="20" t="s">
        <v>24</v>
      </c>
      <c r="C20" s="21">
        <f>SUM(D20:F20)</f>
        <v>1272400</v>
      </c>
      <c r="D20" s="24">
        <f>SUM(D21:D22)</f>
        <v>690838</v>
      </c>
      <c r="E20" s="24">
        <f>SUM(E21:E22)</f>
        <v>302474</v>
      </c>
      <c r="F20" s="24">
        <f>SUM(F21:F22)</f>
        <v>279088</v>
      </c>
    </row>
    <row r="21" spans="1:6" x14ac:dyDescent="0.2">
      <c r="A21" s="25" t="s">
        <v>25</v>
      </c>
      <c r="B21" s="26" t="s">
        <v>26</v>
      </c>
      <c r="C21" s="27">
        <f>SUM(D21:F21)</f>
        <v>1272400</v>
      </c>
      <c r="D21" s="27">
        <v>690838</v>
      </c>
      <c r="E21" s="27">
        <v>302474</v>
      </c>
      <c r="F21" s="27">
        <v>279088</v>
      </c>
    </row>
    <row r="22" spans="1:6" ht="30" x14ac:dyDescent="0.2">
      <c r="A22" s="25" t="s">
        <v>27</v>
      </c>
      <c r="B22" s="26" t="s">
        <v>28</v>
      </c>
      <c r="C22" s="27">
        <f>SUM(D22:F22)</f>
        <v>0</v>
      </c>
      <c r="D22" s="27"/>
      <c r="E22" s="28"/>
      <c r="F22" s="27"/>
    </row>
    <row r="23" spans="1:6" ht="14.25" x14ac:dyDescent="0.2">
      <c r="A23" s="29" t="s">
        <v>29</v>
      </c>
      <c r="B23" s="30" t="s">
        <v>30</v>
      </c>
      <c r="C23" s="31">
        <f>SUM(C18:C20)</f>
        <v>36801026</v>
      </c>
      <c r="D23" s="31">
        <f>SUM(D18:D20)</f>
        <v>16683652</v>
      </c>
      <c r="E23" s="31">
        <f>SUM(E18:E20)</f>
        <v>7623627</v>
      </c>
      <c r="F23" s="31">
        <f>SUM(F18:F20)</f>
        <v>12493747</v>
      </c>
    </row>
    <row r="24" spans="1:6" ht="28.5" x14ac:dyDescent="0.2">
      <c r="A24" s="29" t="s">
        <v>31</v>
      </c>
      <c r="B24" s="30" t="s">
        <v>32</v>
      </c>
      <c r="C24" s="31">
        <f>SUM(C25:C27,C31:C32)</f>
        <v>33209761</v>
      </c>
      <c r="D24" s="31">
        <f t="shared" ref="D24" si="0">SUM(D25:D27,D31:D32)</f>
        <v>17355779</v>
      </c>
      <c r="E24" s="31">
        <f>SUM(E25:E27,E31:E32)</f>
        <v>8305931</v>
      </c>
      <c r="F24" s="31">
        <f>SUM(F25:F27,F31:F32)</f>
        <v>7548051</v>
      </c>
    </row>
    <row r="25" spans="1:6" x14ac:dyDescent="0.2">
      <c r="A25" s="19" t="s">
        <v>33</v>
      </c>
      <c r="B25" s="32" t="s">
        <v>34</v>
      </c>
      <c r="C25" s="21"/>
      <c r="D25" s="21"/>
      <c r="E25" s="24"/>
      <c r="F25" s="22"/>
    </row>
    <row r="26" spans="1:6" ht="45" x14ac:dyDescent="0.2">
      <c r="A26" s="19" t="s">
        <v>35</v>
      </c>
      <c r="B26" s="19" t="s">
        <v>36</v>
      </c>
      <c r="C26" s="21">
        <f t="shared" ref="C26:C58" si="1">SUM(D26:F26)</f>
        <v>11084203</v>
      </c>
      <c r="D26" s="33">
        <v>3484572</v>
      </c>
      <c r="E26" s="33">
        <v>5097787</v>
      </c>
      <c r="F26" s="33">
        <v>2501844</v>
      </c>
    </row>
    <row r="27" spans="1:6" ht="30" x14ac:dyDescent="0.2">
      <c r="A27" s="19" t="s">
        <v>37</v>
      </c>
      <c r="B27" s="19" t="s">
        <v>38</v>
      </c>
      <c r="C27" s="21">
        <f>SUM(C28:C30)</f>
        <v>19802035</v>
      </c>
      <c r="D27" s="33">
        <f t="shared" ref="D27:E27" si="2">SUM(D28:D30)</f>
        <v>12675285</v>
      </c>
      <c r="E27" s="33">
        <f t="shared" si="2"/>
        <v>2704300</v>
      </c>
      <c r="F27" s="33">
        <f>SUM(F28:F30)</f>
        <v>4422450</v>
      </c>
    </row>
    <row r="28" spans="1:6" x14ac:dyDescent="0.2">
      <c r="A28" s="19" t="s">
        <v>39</v>
      </c>
      <c r="B28" s="20" t="s">
        <v>40</v>
      </c>
      <c r="C28" s="21">
        <f t="shared" si="1"/>
        <v>13392285</v>
      </c>
      <c r="D28" s="33">
        <v>12402285</v>
      </c>
      <c r="E28" s="33">
        <v>0</v>
      </c>
      <c r="F28" s="33">
        <v>990000</v>
      </c>
    </row>
    <row r="29" spans="1:6" x14ac:dyDescent="0.2">
      <c r="A29" s="19" t="s">
        <v>41</v>
      </c>
      <c r="B29" s="20" t="s">
        <v>42</v>
      </c>
      <c r="C29" s="21">
        <f t="shared" si="1"/>
        <v>6284120</v>
      </c>
      <c r="D29" s="33">
        <v>273000</v>
      </c>
      <c r="E29" s="33">
        <v>2704300</v>
      </c>
      <c r="F29" s="33">
        <v>3306820</v>
      </c>
    </row>
    <row r="30" spans="1:6" x14ac:dyDescent="0.2">
      <c r="A30" s="19" t="s">
        <v>43</v>
      </c>
      <c r="B30" s="34" t="s">
        <v>44</v>
      </c>
      <c r="C30" s="21">
        <f t="shared" si="1"/>
        <v>125630</v>
      </c>
      <c r="D30" s="33"/>
      <c r="E30" s="33"/>
      <c r="F30" s="33">
        <v>125630</v>
      </c>
    </row>
    <row r="31" spans="1:6" x14ac:dyDescent="0.2">
      <c r="A31" s="19" t="s">
        <v>45</v>
      </c>
      <c r="B31" s="20" t="s">
        <v>46</v>
      </c>
      <c r="C31" s="21">
        <f t="shared" si="1"/>
        <v>343940</v>
      </c>
      <c r="D31" s="33">
        <v>217640</v>
      </c>
      <c r="E31" s="33">
        <v>0</v>
      </c>
      <c r="F31" s="33">
        <v>126300</v>
      </c>
    </row>
    <row r="32" spans="1:6" x14ac:dyDescent="0.2">
      <c r="A32" s="19" t="s">
        <v>47</v>
      </c>
      <c r="B32" s="20" t="s">
        <v>48</v>
      </c>
      <c r="C32" s="21">
        <f t="shared" si="1"/>
        <v>1979583</v>
      </c>
      <c r="D32" s="33">
        <v>978282</v>
      </c>
      <c r="E32" s="33">
        <v>503844</v>
      </c>
      <c r="F32" s="33">
        <v>497457</v>
      </c>
    </row>
    <row r="33" spans="1:6" ht="28.5" x14ac:dyDescent="0.2">
      <c r="A33" s="29" t="s">
        <v>49</v>
      </c>
      <c r="B33" s="30" t="s">
        <v>50</v>
      </c>
      <c r="C33" s="31">
        <f>SUM(C34:C38)</f>
        <v>68097149</v>
      </c>
      <c r="D33" s="31">
        <f>SUM(D34:D38)</f>
        <v>33301461</v>
      </c>
      <c r="E33" s="31">
        <f>SUM(E34:E38)</f>
        <v>14725792</v>
      </c>
      <c r="F33" s="31">
        <f>SUM(F34:F38)</f>
        <v>20069896</v>
      </c>
    </row>
    <row r="34" spans="1:6" ht="30" x14ac:dyDescent="0.2">
      <c r="A34" s="19" t="s">
        <v>51</v>
      </c>
      <c r="B34" s="20" t="s">
        <v>52</v>
      </c>
      <c r="C34" s="21">
        <f t="shared" si="1"/>
        <v>29769151</v>
      </c>
      <c r="D34" s="21">
        <v>16392855</v>
      </c>
      <c r="E34" s="21">
        <v>4027841</v>
      </c>
      <c r="F34" s="21">
        <v>9348455</v>
      </c>
    </row>
    <row r="35" spans="1:6" ht="45" x14ac:dyDescent="0.2">
      <c r="A35" s="19" t="s">
        <v>53</v>
      </c>
      <c r="B35" s="20" t="s">
        <v>54</v>
      </c>
      <c r="C35" s="21">
        <f t="shared" si="1"/>
        <v>7022544</v>
      </c>
      <c r="D35" s="21">
        <v>3867074</v>
      </c>
      <c r="E35" s="21">
        <v>950168</v>
      </c>
      <c r="F35" s="21">
        <v>2205302</v>
      </c>
    </row>
    <row r="36" spans="1:6" ht="30" x14ac:dyDescent="0.2">
      <c r="A36" s="19" t="s">
        <v>55</v>
      </c>
      <c r="B36" s="20" t="s">
        <v>56</v>
      </c>
      <c r="C36" s="21">
        <f t="shared" si="1"/>
        <v>21363102</v>
      </c>
      <c r="D36" s="21">
        <v>8697868</v>
      </c>
      <c r="E36" s="21">
        <v>6926947</v>
      </c>
      <c r="F36" s="21">
        <v>5738287</v>
      </c>
    </row>
    <row r="37" spans="1:6" ht="45" x14ac:dyDescent="0.2">
      <c r="A37" s="19" t="s">
        <v>57</v>
      </c>
      <c r="B37" s="20" t="s">
        <v>58</v>
      </c>
      <c r="C37" s="21">
        <f t="shared" si="1"/>
        <v>5039562</v>
      </c>
      <c r="D37" s="21">
        <v>2051829</v>
      </c>
      <c r="E37" s="21">
        <v>1634069</v>
      </c>
      <c r="F37" s="21">
        <v>1353664</v>
      </c>
    </row>
    <row r="38" spans="1:6" ht="30" x14ac:dyDescent="0.2">
      <c r="A38" s="19" t="s">
        <v>59</v>
      </c>
      <c r="B38" s="20" t="s">
        <v>60</v>
      </c>
      <c r="C38" s="21">
        <f t="shared" si="1"/>
        <v>4902790</v>
      </c>
      <c r="D38" s="21">
        <v>2291835</v>
      </c>
      <c r="E38" s="21">
        <v>1186767</v>
      </c>
      <c r="F38" s="21">
        <v>1424188</v>
      </c>
    </row>
    <row r="39" spans="1:6" ht="71.25" x14ac:dyDescent="0.2">
      <c r="A39" s="29" t="s">
        <v>61</v>
      </c>
      <c r="B39" s="30" t="s">
        <v>62</v>
      </c>
      <c r="C39" s="31">
        <f>SUM(C40:C41,C45,C48:C51)</f>
        <v>28373443</v>
      </c>
      <c r="D39" s="31">
        <f>SUM(D40:D41,D45,D48:D51)</f>
        <v>12221421</v>
      </c>
      <c r="E39" s="31">
        <f>SUM(E40:E41,E45,E48:E51)</f>
        <v>8732282</v>
      </c>
      <c r="F39" s="31">
        <f>SUM(F40:F41,F45,F48:F51)</f>
        <v>7419740</v>
      </c>
    </row>
    <row r="40" spans="1:6" ht="45" x14ac:dyDescent="0.2">
      <c r="A40" s="19" t="s">
        <v>63</v>
      </c>
      <c r="B40" s="20" t="s">
        <v>64</v>
      </c>
      <c r="C40" s="21">
        <f t="shared" si="1"/>
        <v>773500</v>
      </c>
      <c r="D40" s="33">
        <v>443000</v>
      </c>
      <c r="E40" s="33">
        <v>151500</v>
      </c>
      <c r="F40" s="33">
        <v>179000</v>
      </c>
    </row>
    <row r="41" spans="1:6" ht="45" x14ac:dyDescent="0.2">
      <c r="A41" s="19" t="s">
        <v>65</v>
      </c>
      <c r="B41" s="20" t="s">
        <v>66</v>
      </c>
      <c r="C41" s="21">
        <f>SUM(C42:C44)</f>
        <v>2256909</v>
      </c>
      <c r="D41" s="33">
        <f>SUM(D42:D44)</f>
        <v>1033098</v>
      </c>
      <c r="E41" s="33">
        <f>SUM(E42:E44)</f>
        <v>633291</v>
      </c>
      <c r="F41" s="33">
        <f>SUM(F42:F44)</f>
        <v>590520</v>
      </c>
    </row>
    <row r="42" spans="1:6" ht="45" x14ac:dyDescent="0.2">
      <c r="A42" s="25" t="s">
        <v>67</v>
      </c>
      <c r="B42" s="26" t="s">
        <v>68</v>
      </c>
      <c r="C42" s="27">
        <f t="shared" si="1"/>
        <v>2106909</v>
      </c>
      <c r="D42" s="35">
        <v>959088</v>
      </c>
      <c r="E42" s="35">
        <v>593841</v>
      </c>
      <c r="F42" s="35">
        <v>553980</v>
      </c>
    </row>
    <row r="43" spans="1:6" ht="45" x14ac:dyDescent="0.2">
      <c r="A43" s="25" t="s">
        <v>69</v>
      </c>
      <c r="B43" s="26" t="s">
        <v>70</v>
      </c>
      <c r="C43" s="27"/>
      <c r="D43" s="36"/>
      <c r="E43" s="35"/>
      <c r="F43" s="35"/>
    </row>
    <row r="44" spans="1:6" ht="60" x14ac:dyDescent="0.2">
      <c r="A44" s="25" t="s">
        <v>71</v>
      </c>
      <c r="B44" s="26" t="s">
        <v>72</v>
      </c>
      <c r="C44" s="27">
        <f>SUM(D44:F44)</f>
        <v>150000</v>
      </c>
      <c r="D44" s="35">
        <v>74010</v>
      </c>
      <c r="E44" s="35">
        <v>39450</v>
      </c>
      <c r="F44" s="35">
        <v>36540</v>
      </c>
    </row>
    <row r="45" spans="1:6" ht="30" x14ac:dyDescent="0.2">
      <c r="A45" s="19" t="s">
        <v>73</v>
      </c>
      <c r="B45" s="20" t="s">
        <v>74</v>
      </c>
      <c r="C45" s="21">
        <f>SUM(D45:F45)</f>
        <v>14613037</v>
      </c>
      <c r="D45" s="37">
        <f>SUM(D46:D47)</f>
        <v>5908995</v>
      </c>
      <c r="E45" s="37">
        <f>SUM(E46:E47)</f>
        <v>5039444</v>
      </c>
      <c r="F45" s="37">
        <f>SUM(F46:F47)</f>
        <v>3664598</v>
      </c>
    </row>
    <row r="46" spans="1:6" ht="45" x14ac:dyDescent="0.2">
      <c r="A46" s="25" t="s">
        <v>75</v>
      </c>
      <c r="B46" s="26" t="s">
        <v>76</v>
      </c>
      <c r="C46" s="27">
        <f>SUM(D46:F46)</f>
        <v>14606537</v>
      </c>
      <c r="D46" s="35">
        <v>5908677</v>
      </c>
      <c r="E46" s="35">
        <v>5034021</v>
      </c>
      <c r="F46" s="35">
        <v>3663839</v>
      </c>
    </row>
    <row r="47" spans="1:6" ht="45" x14ac:dyDescent="0.2">
      <c r="A47" s="25" t="s">
        <v>77</v>
      </c>
      <c r="B47" s="26" t="s">
        <v>78</v>
      </c>
      <c r="C47" s="27">
        <f>SUM(D47:F47)</f>
        <v>6500</v>
      </c>
      <c r="D47" s="35">
        <v>318</v>
      </c>
      <c r="E47" s="35">
        <v>5423</v>
      </c>
      <c r="F47" s="35">
        <v>759</v>
      </c>
    </row>
    <row r="48" spans="1:6" ht="30" x14ac:dyDescent="0.2">
      <c r="A48" s="19" t="s">
        <v>79</v>
      </c>
      <c r="B48" s="20" t="s">
        <v>80</v>
      </c>
      <c r="C48" s="21">
        <f>SUM(D48:F48)</f>
        <v>1172445</v>
      </c>
      <c r="D48" s="33">
        <v>527763</v>
      </c>
      <c r="E48" s="33">
        <v>241599</v>
      </c>
      <c r="F48" s="33">
        <v>403083</v>
      </c>
    </row>
    <row r="49" spans="1:10" ht="60" x14ac:dyDescent="0.2">
      <c r="A49" s="19" t="s">
        <v>81</v>
      </c>
      <c r="B49" s="20" t="s">
        <v>82</v>
      </c>
      <c r="C49" s="21"/>
      <c r="D49" s="33"/>
      <c r="E49" s="38"/>
      <c r="F49" s="37"/>
    </row>
    <row r="50" spans="1:10" ht="45" x14ac:dyDescent="0.2">
      <c r="A50" s="19" t="s">
        <v>83</v>
      </c>
      <c r="B50" s="20" t="s">
        <v>84</v>
      </c>
      <c r="C50" s="21">
        <f t="shared" si="1"/>
        <v>2675343</v>
      </c>
      <c r="D50" s="33">
        <v>1144043</v>
      </c>
      <c r="E50" s="33">
        <v>680769</v>
      </c>
      <c r="F50" s="33">
        <v>850531</v>
      </c>
    </row>
    <row r="51" spans="1:10" ht="30" x14ac:dyDescent="0.2">
      <c r="A51" s="19" t="s">
        <v>85</v>
      </c>
      <c r="B51" s="20" t="s">
        <v>86</v>
      </c>
      <c r="C51" s="21">
        <f>SUM(C52:C53)</f>
        <v>6882209</v>
      </c>
      <c r="D51" s="21">
        <f>SUM(D52:D53)</f>
        <v>3164522</v>
      </c>
      <c r="E51" s="21">
        <f>SUM(E52:E53)</f>
        <v>1985679</v>
      </c>
      <c r="F51" s="21">
        <f>SUM(F52:F53)</f>
        <v>1732008</v>
      </c>
    </row>
    <row r="52" spans="1:10" ht="30" x14ac:dyDescent="0.2">
      <c r="A52" s="25" t="s">
        <v>87</v>
      </c>
      <c r="B52" s="26" t="s">
        <v>88</v>
      </c>
      <c r="C52" s="27">
        <f t="shared" si="1"/>
        <v>6882209</v>
      </c>
      <c r="D52" s="27">
        <v>3164522</v>
      </c>
      <c r="E52" s="27">
        <f>1986282-603</f>
        <v>1985679</v>
      </c>
      <c r="F52" s="27">
        <v>1732008</v>
      </c>
    </row>
    <row r="53" spans="1:10" ht="31.15" customHeight="1" x14ac:dyDescent="0.2">
      <c r="A53" s="25" t="s">
        <v>89</v>
      </c>
      <c r="B53" s="26" t="s">
        <v>90</v>
      </c>
      <c r="C53" s="27"/>
      <c r="D53" s="21"/>
      <c r="E53" s="21"/>
      <c r="F53" s="21"/>
    </row>
    <row r="54" spans="1:10" ht="57" x14ac:dyDescent="0.2">
      <c r="A54" s="29" t="s">
        <v>91</v>
      </c>
      <c r="B54" s="29" t="s">
        <v>92</v>
      </c>
      <c r="C54" s="31">
        <f>SUM(C55:C58)</f>
        <v>49047458</v>
      </c>
      <c r="D54" s="31">
        <f>SUM(D55:D58)</f>
        <v>14784282</v>
      </c>
      <c r="E54" s="31">
        <f>SUM(E55:E58)</f>
        <v>22041463</v>
      </c>
      <c r="F54" s="31">
        <f>SUM(F55:F58)</f>
        <v>12221713</v>
      </c>
    </row>
    <row r="55" spans="1:10" x14ac:dyDescent="0.2">
      <c r="A55" s="19" t="s">
        <v>93</v>
      </c>
      <c r="B55" s="20" t="s">
        <v>94</v>
      </c>
      <c r="C55" s="21">
        <f t="shared" si="1"/>
        <v>22867795</v>
      </c>
      <c r="D55" s="21">
        <v>8832237</v>
      </c>
      <c r="E55" s="21">
        <v>6762074</v>
      </c>
      <c r="F55" s="21">
        <v>7273484</v>
      </c>
    </row>
    <row r="56" spans="1:10" ht="30" x14ac:dyDescent="0.2">
      <c r="A56" s="19" t="s">
        <v>95</v>
      </c>
      <c r="B56" s="39" t="s">
        <v>96</v>
      </c>
      <c r="C56" s="21">
        <f t="shared" si="1"/>
        <v>2260229</v>
      </c>
      <c r="D56" s="21">
        <v>1027372</v>
      </c>
      <c r="E56" s="21">
        <v>725626</v>
      </c>
      <c r="F56" s="21">
        <v>507231</v>
      </c>
    </row>
    <row r="57" spans="1:10" x14ac:dyDescent="0.2">
      <c r="A57" s="19" t="s">
        <v>97</v>
      </c>
      <c r="B57" s="39" t="s">
        <v>98</v>
      </c>
      <c r="C57" s="21">
        <f t="shared" si="1"/>
        <v>12805471</v>
      </c>
      <c r="D57" s="21">
        <v>2987126</v>
      </c>
      <c r="E57" s="21">
        <v>6514725</v>
      </c>
      <c r="F57" s="21">
        <v>3303620</v>
      </c>
    </row>
    <row r="58" spans="1:10" ht="30" x14ac:dyDescent="0.2">
      <c r="A58" s="19" t="s">
        <v>99</v>
      </c>
      <c r="B58" s="39" t="s">
        <v>100</v>
      </c>
      <c r="C58" s="21">
        <f t="shared" si="1"/>
        <v>11113963</v>
      </c>
      <c r="D58" s="21">
        <v>1937547</v>
      </c>
      <c r="E58" s="21">
        <v>8039038</v>
      </c>
      <c r="F58" s="21">
        <v>1137378</v>
      </c>
    </row>
    <row r="59" spans="1:10" ht="28.5" x14ac:dyDescent="0.2">
      <c r="A59" s="40" t="s">
        <v>101</v>
      </c>
      <c r="B59" s="30" t="s">
        <v>102</v>
      </c>
      <c r="C59" s="31">
        <f>SUM(C60:C62)</f>
        <v>7041014</v>
      </c>
      <c r="D59" s="31">
        <f>SUM(D60:D62)</f>
        <v>3474036</v>
      </c>
      <c r="E59" s="31">
        <f>SUM(E60:E62)</f>
        <v>1851787</v>
      </c>
      <c r="F59" s="31">
        <f>SUM(F60:F62)</f>
        <v>1715191</v>
      </c>
      <c r="H59" s="41"/>
      <c r="J59" s="41"/>
    </row>
    <row r="60" spans="1:10" ht="45" x14ac:dyDescent="0.2">
      <c r="A60" s="42" t="s">
        <v>103</v>
      </c>
      <c r="B60" s="43" t="s">
        <v>104</v>
      </c>
      <c r="C60" s="21">
        <f>SUM(D60:F60)</f>
        <v>4848571</v>
      </c>
      <c r="D60" s="21">
        <v>2392285</v>
      </c>
      <c r="E60" s="21">
        <v>1275174</v>
      </c>
      <c r="F60" s="21">
        <v>1181112</v>
      </c>
    </row>
    <row r="61" spans="1:10" ht="45" x14ac:dyDescent="0.2">
      <c r="A61" s="42" t="s">
        <v>105</v>
      </c>
      <c r="B61" s="20" t="s">
        <v>106</v>
      </c>
      <c r="C61" s="21">
        <f>SUM(D61:F61)</f>
        <v>1143778</v>
      </c>
      <c r="D61" s="21">
        <v>564340</v>
      </c>
      <c r="E61" s="21">
        <v>300814</v>
      </c>
      <c r="F61" s="21">
        <v>278624</v>
      </c>
    </row>
    <row r="62" spans="1:10" x14ac:dyDescent="0.2">
      <c r="A62" s="19" t="s">
        <v>107</v>
      </c>
      <c r="B62" s="20" t="s">
        <v>108</v>
      </c>
      <c r="C62" s="21">
        <f>SUM(D62:F62)</f>
        <v>1048665</v>
      </c>
      <c r="D62" s="21">
        <v>517411</v>
      </c>
      <c r="E62" s="21">
        <v>275799</v>
      </c>
      <c r="F62" s="21">
        <v>255455</v>
      </c>
    </row>
    <row r="63" spans="1:10" ht="28.5" x14ac:dyDescent="0.2">
      <c r="A63" s="29" t="s">
        <v>109</v>
      </c>
      <c r="B63" s="44" t="s">
        <v>110</v>
      </c>
      <c r="C63" s="31">
        <f>SUM(D63:F63)</f>
        <v>95943</v>
      </c>
      <c r="D63" s="31">
        <v>15267</v>
      </c>
      <c r="E63" s="31">
        <v>73138</v>
      </c>
      <c r="F63" s="31">
        <v>7538</v>
      </c>
    </row>
    <row r="64" spans="1:10" ht="28.5" x14ac:dyDescent="0.2">
      <c r="A64" s="29" t="s">
        <v>111</v>
      </c>
      <c r="B64" s="44" t="s">
        <v>112</v>
      </c>
      <c r="C64" s="31">
        <f>SUM(D64:F64)</f>
        <v>0</v>
      </c>
      <c r="D64" s="21"/>
      <c r="E64" s="21"/>
      <c r="F64" s="21"/>
    </row>
    <row r="65" spans="1:9" ht="42.75" x14ac:dyDescent="0.2">
      <c r="A65" s="29"/>
      <c r="B65" s="29" t="s">
        <v>113</v>
      </c>
      <c r="C65" s="31">
        <f>C23-C24-C33-C39-C54-C59-C63-C64</f>
        <v>-149063742</v>
      </c>
      <c r="D65" s="31">
        <f>D23-D24-D33-D39-D54-D59-D63-D64</f>
        <v>-64468594</v>
      </c>
      <c r="E65" s="31">
        <f>E23-E24-E33-E39-E54-E59-E63-E64</f>
        <v>-48106766</v>
      </c>
      <c r="F65" s="31">
        <f>F23-F24-F33-F39-F54-F59-F63-F64</f>
        <v>-36488382</v>
      </c>
    </row>
    <row r="66" spans="1:9" ht="14.25" x14ac:dyDescent="0.2">
      <c r="A66" s="29"/>
      <c r="B66" s="29" t="s">
        <v>114</v>
      </c>
      <c r="C66" s="31">
        <f>SUM(D66:F66)</f>
        <v>185864768</v>
      </c>
      <c r="D66" s="31">
        <f>D24+D33+D39+D54+D59+D63+D64</f>
        <v>81152246</v>
      </c>
      <c r="E66" s="31">
        <f>E24+E33+E39+E54+E59+E63+E64</f>
        <v>55730393</v>
      </c>
      <c r="F66" s="31">
        <f>F24+F33+F39+F54+F59+F63+F64</f>
        <v>48982129</v>
      </c>
      <c r="H66" s="45"/>
      <c r="I66" s="46"/>
    </row>
    <row r="67" spans="1:9" ht="30" x14ac:dyDescent="0.2">
      <c r="A67" s="29"/>
      <c r="B67" s="47" t="s">
        <v>115</v>
      </c>
      <c r="C67" s="21">
        <f>SUM(D67:F67)</f>
        <v>34798750</v>
      </c>
      <c r="D67" s="23">
        <v>19011960</v>
      </c>
      <c r="E67" s="23">
        <v>6256480</v>
      </c>
      <c r="F67" s="23">
        <v>9530310</v>
      </c>
      <c r="H67" s="48"/>
    </row>
    <row r="68" spans="1:9" x14ac:dyDescent="0.2">
      <c r="A68" s="29"/>
      <c r="B68" s="34" t="s">
        <v>116</v>
      </c>
      <c r="C68" s="21">
        <f>SUM(D68:F68)</f>
        <v>2262000</v>
      </c>
      <c r="D68" s="23">
        <v>2262000</v>
      </c>
      <c r="E68" s="23"/>
      <c r="F68" s="23"/>
    </row>
    <row r="69" spans="1:9" ht="30" x14ac:dyDescent="0.2">
      <c r="A69" s="29"/>
      <c r="B69" s="34" t="s">
        <v>117</v>
      </c>
      <c r="C69" s="21">
        <f>SUM(D69:F69)</f>
        <v>0</v>
      </c>
      <c r="D69" s="21"/>
      <c r="E69" s="21"/>
      <c r="F69" s="21"/>
    </row>
    <row r="70" spans="1:9" x14ac:dyDescent="0.2">
      <c r="A70" s="29"/>
      <c r="B70" s="34" t="s">
        <v>118</v>
      </c>
      <c r="C70" s="21">
        <f>SUM(C67:C69)</f>
        <v>37060750</v>
      </c>
      <c r="D70" s="21">
        <f>SUM(D67:D69)</f>
        <v>21273960</v>
      </c>
      <c r="E70" s="21">
        <f>SUM(E67:E69)</f>
        <v>6256480</v>
      </c>
      <c r="F70" s="21">
        <f>SUM(F67:F69)</f>
        <v>9530310</v>
      </c>
    </row>
    <row r="71" spans="1:9" ht="30" x14ac:dyDescent="0.2">
      <c r="A71" s="29"/>
      <c r="B71" s="19" t="s">
        <v>119</v>
      </c>
      <c r="C71" s="21">
        <f>SUM(D71:F71)</f>
        <v>10668826</v>
      </c>
      <c r="D71" s="21">
        <v>9877026</v>
      </c>
      <c r="E71" s="21"/>
      <c r="F71" s="21">
        <v>791800</v>
      </c>
    </row>
    <row r="72" spans="1:9" ht="30" x14ac:dyDescent="0.2">
      <c r="A72" s="29"/>
      <c r="B72" s="19" t="s">
        <v>120</v>
      </c>
      <c r="C72" s="49"/>
      <c r="D72" s="20"/>
      <c r="E72" s="20"/>
      <c r="F72" s="20"/>
    </row>
    <row r="73" spans="1:9" ht="45" x14ac:dyDescent="0.2">
      <c r="A73" s="29"/>
      <c r="B73" s="19" t="s">
        <v>121</v>
      </c>
      <c r="C73" s="21">
        <f t="shared" ref="C73:C74" si="3">SUM(D73:F73)</f>
        <v>48339331</v>
      </c>
      <c r="D73" s="21">
        <v>2100000</v>
      </c>
      <c r="E73" s="21">
        <v>20802259</v>
      </c>
      <c r="F73" s="21">
        <v>25437072</v>
      </c>
    </row>
    <row r="74" spans="1:9" x14ac:dyDescent="0.2">
      <c r="A74" s="29"/>
      <c r="B74" s="19" t="s">
        <v>122</v>
      </c>
      <c r="C74" s="21">
        <f t="shared" si="3"/>
        <v>14960</v>
      </c>
      <c r="D74" s="21"/>
      <c r="E74" s="49"/>
      <c r="F74" s="21">
        <v>14960</v>
      </c>
    </row>
    <row r="75" spans="1:9" ht="30" x14ac:dyDescent="0.2">
      <c r="A75" s="29"/>
      <c r="B75" s="19" t="s">
        <v>123</v>
      </c>
      <c r="C75" s="50">
        <f>C66/C67</f>
        <v>5.3411334602536007</v>
      </c>
      <c r="D75" s="50">
        <f>D66/D67</f>
        <v>4.2684839437911712</v>
      </c>
      <c r="E75" s="50">
        <f>E66/E67</f>
        <v>8.9076274518579144</v>
      </c>
      <c r="F75" s="50">
        <f>F66/F67</f>
        <v>5.1396155004401747</v>
      </c>
    </row>
    <row r="76" spans="1:9" x14ac:dyDescent="0.2">
      <c r="A76" s="2"/>
      <c r="B76" s="3"/>
      <c r="C76" s="4"/>
      <c r="D76" s="3"/>
      <c r="E76" s="3"/>
      <c r="F76" s="3"/>
    </row>
    <row r="77" spans="1:9" ht="26.45" customHeight="1" x14ac:dyDescent="0.2">
      <c r="B77" s="51" t="s">
        <v>124</v>
      </c>
      <c r="C77" s="52">
        <f>SUM(D77:F77)</f>
        <v>118619090</v>
      </c>
      <c r="D77" s="52">
        <v>52957832</v>
      </c>
      <c r="E77" s="52">
        <v>24606919</v>
      </c>
      <c r="F77" s="52">
        <v>41054339</v>
      </c>
    </row>
    <row r="79" spans="1:9" ht="30" x14ac:dyDescent="0.2">
      <c r="B79" s="53" t="s">
        <v>125</v>
      </c>
      <c r="C79" s="54">
        <f>ROUND(C66/C77,2)</f>
        <v>1.57</v>
      </c>
      <c r="D79" s="54">
        <f t="shared" ref="D79:F79" si="4">ROUND(D66/D77,2)</f>
        <v>1.53</v>
      </c>
      <c r="E79" s="54">
        <f t="shared" si="4"/>
        <v>2.2599999999999998</v>
      </c>
      <c r="F79" s="54">
        <f t="shared" si="4"/>
        <v>1.19</v>
      </c>
    </row>
    <row r="80" spans="1:9" ht="15" customHeight="1" x14ac:dyDescent="0.2">
      <c r="B80" s="55" t="s">
        <v>126</v>
      </c>
      <c r="C80" s="54">
        <f>ROUND(C79*1.12,2)</f>
        <v>1.76</v>
      </c>
      <c r="D80" s="54">
        <f t="shared" ref="D80:F80" si="5">ROUND(D79*1.12,2)</f>
        <v>1.71</v>
      </c>
      <c r="E80" s="54">
        <f t="shared" si="5"/>
        <v>2.5299999999999998</v>
      </c>
      <c r="F80" s="54">
        <f t="shared" si="5"/>
        <v>1.33</v>
      </c>
    </row>
    <row r="83" spans="4:4" x14ac:dyDescent="0.2">
      <c r="D83" s="13"/>
    </row>
    <row r="85" spans="4:4" x14ac:dyDescent="0.2">
      <c r="D85" s="13"/>
    </row>
  </sheetData>
  <mergeCells count="13">
    <mergeCell ref="A1:F1"/>
    <mergeCell ref="A6:F6"/>
    <mergeCell ref="E8:F8"/>
    <mergeCell ref="D10:F10"/>
    <mergeCell ref="B12:C12"/>
    <mergeCell ref="D12:F12"/>
    <mergeCell ref="A14:C14"/>
    <mergeCell ref="D14:F14"/>
    <mergeCell ref="C15:E15"/>
    <mergeCell ref="A16:A17"/>
    <mergeCell ref="B16:B17"/>
    <mergeCell ref="C16:C17"/>
    <mergeCell ref="D16:F16"/>
  </mergeCells>
  <pageMargins left="0.59055118110236227" right="0.59055118110236227" top="0.59055118110236227" bottom="0.59055118110236227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435_PZA</vt:lpstr>
      <vt:lpstr>'435_PZA'!Print_Titles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Laine Hodaseviča</dc:creator>
  <cp:lastModifiedBy>Ieva Laukšteine</cp:lastModifiedBy>
  <dcterms:created xsi:type="dcterms:W3CDTF">2025-10-28T06:09:40Z</dcterms:created>
  <dcterms:modified xsi:type="dcterms:W3CDTF">2025-11-28T07:45:46Z</dcterms:modified>
</cp:coreProperties>
</file>