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ad3a3fc34294400/Desktop/994/"/>
    </mc:Choice>
  </mc:AlternateContent>
  <xr:revisionPtr revIDLastSave="0" documentId="8_{DBB8AC8C-6064-454B-A404-2FE9C38229E6}" xr6:coauthVersionLast="47" xr6:coauthVersionMax="47" xr10:uidLastSave="{00000000-0000-0000-0000-000000000000}"/>
  <bookViews>
    <workbookView xWindow="-120" yWindow="-120" windowWidth="29040" windowHeight="15720" xr2:uid="{5392B93E-203E-457A-98F3-3386E92BCBB8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" i="1" l="1"/>
  <c r="H28" i="1"/>
  <c r="O27" i="1" s="1"/>
  <c r="G28" i="1"/>
  <c r="N18" i="1" s="1"/>
  <c r="F28" i="1"/>
  <c r="M15" i="1" s="1"/>
  <c r="E28" i="1"/>
  <c r="L15" i="1" s="1"/>
  <c r="D28" i="1"/>
  <c r="K15" i="1" s="1"/>
  <c r="C28" i="1"/>
  <c r="J15" i="1" s="1"/>
  <c r="B28" i="1"/>
  <c r="I14" i="1" s="1"/>
  <c r="O25" i="1"/>
  <c r="N25" i="1"/>
  <c r="P25" i="1" s="1"/>
  <c r="Q25" i="1" s="1"/>
  <c r="S25" i="1" s="1"/>
  <c r="T25" i="1" s="1"/>
  <c r="O23" i="1"/>
  <c r="N23" i="1"/>
  <c r="O18" i="1"/>
  <c r="I17" i="1"/>
  <c r="O15" i="1"/>
  <c r="N15" i="1"/>
  <c r="I13" i="1"/>
  <c r="O11" i="1"/>
  <c r="N11" i="1"/>
  <c r="I9" i="1"/>
  <c r="O7" i="1"/>
  <c r="N7" i="1"/>
  <c r="I5" i="1"/>
  <c r="R28" i="1"/>
  <c r="O16" i="1"/>
  <c r="N14" i="1"/>
  <c r="M14" i="1"/>
  <c r="L17" i="1"/>
  <c r="K6" i="1"/>
  <c r="J17" i="1"/>
  <c r="P18" i="1" l="1"/>
  <c r="Q18" i="1" s="1"/>
  <c r="S18" i="1" s="1"/>
  <c r="T18" i="1" s="1"/>
  <c r="P23" i="1"/>
  <c r="Q23" i="1" s="1"/>
  <c r="S23" i="1" s="1"/>
  <c r="T23" i="1" s="1"/>
  <c r="K10" i="1"/>
  <c r="J10" i="1"/>
  <c r="J13" i="1"/>
  <c r="J6" i="1"/>
  <c r="M10" i="1"/>
  <c r="J9" i="1"/>
  <c r="K5" i="1"/>
  <c r="O6" i="1"/>
  <c r="K9" i="1"/>
  <c r="O10" i="1"/>
  <c r="K13" i="1"/>
  <c r="O14" i="1"/>
  <c r="K17" i="1"/>
  <c r="O21" i="1"/>
  <c r="K14" i="1"/>
  <c r="L14" i="1"/>
  <c r="N19" i="1"/>
  <c r="J5" i="1"/>
  <c r="I4" i="1"/>
  <c r="M5" i="1"/>
  <c r="I8" i="1"/>
  <c r="M9" i="1"/>
  <c r="I12" i="1"/>
  <c r="M13" i="1"/>
  <c r="I16" i="1"/>
  <c r="M17" i="1"/>
  <c r="O19" i="1"/>
  <c r="N26" i="1"/>
  <c r="L5" i="1"/>
  <c r="J4" i="1"/>
  <c r="N5" i="1"/>
  <c r="J8" i="1"/>
  <c r="N9" i="1"/>
  <c r="J12" i="1"/>
  <c r="N13" i="1"/>
  <c r="J16" i="1"/>
  <c r="N17" i="1"/>
  <c r="O26" i="1"/>
  <c r="L6" i="1"/>
  <c r="N10" i="1"/>
  <c r="K4" i="1"/>
  <c r="O5" i="1"/>
  <c r="K8" i="1"/>
  <c r="O9" i="1"/>
  <c r="K12" i="1"/>
  <c r="O13" i="1"/>
  <c r="K16" i="1"/>
  <c r="O17" i="1"/>
  <c r="N24" i="1"/>
  <c r="M6" i="1"/>
  <c r="L13" i="1"/>
  <c r="L4" i="1"/>
  <c r="L8" i="1"/>
  <c r="L12" i="1"/>
  <c r="L16" i="1"/>
  <c r="O24" i="1"/>
  <c r="J14" i="1"/>
  <c r="N21" i="1"/>
  <c r="L9" i="1"/>
  <c r="M4" i="1"/>
  <c r="I7" i="1"/>
  <c r="M8" i="1"/>
  <c r="I11" i="1"/>
  <c r="M12" i="1"/>
  <c r="I15" i="1"/>
  <c r="P15" i="1" s="1"/>
  <c r="Q15" i="1" s="1"/>
  <c r="S15" i="1" s="1"/>
  <c r="T15" i="1" s="1"/>
  <c r="M16" i="1"/>
  <c r="N22" i="1"/>
  <c r="P3" i="1"/>
  <c r="N4" i="1"/>
  <c r="J7" i="1"/>
  <c r="N8" i="1"/>
  <c r="J11" i="1"/>
  <c r="N12" i="1"/>
  <c r="N16" i="1"/>
  <c r="O22" i="1"/>
  <c r="O4" i="1"/>
  <c r="K7" i="1"/>
  <c r="O8" i="1"/>
  <c r="K11" i="1"/>
  <c r="O12" i="1"/>
  <c r="N20" i="1"/>
  <c r="L7" i="1"/>
  <c r="L11" i="1"/>
  <c r="O20" i="1"/>
  <c r="N27" i="1"/>
  <c r="P27" i="1" s="1"/>
  <c r="Q27" i="1" s="1"/>
  <c r="S27" i="1" s="1"/>
  <c r="T27" i="1" s="1"/>
  <c r="L10" i="1"/>
  <c r="N6" i="1"/>
  <c r="I6" i="1"/>
  <c r="P6" i="1" s="1"/>
  <c r="Q6" i="1" s="1"/>
  <c r="S6" i="1" s="1"/>
  <c r="T6" i="1" s="1"/>
  <c r="M7" i="1"/>
  <c r="I10" i="1"/>
  <c r="P10" i="1" s="1"/>
  <c r="Q10" i="1" s="1"/>
  <c r="S10" i="1" s="1"/>
  <c r="T10" i="1" s="1"/>
  <c r="M11" i="1"/>
  <c r="P17" i="1" l="1"/>
  <c r="Q17" i="1" s="1"/>
  <c r="S17" i="1" s="1"/>
  <c r="T17" i="1" s="1"/>
  <c r="P21" i="1"/>
  <c r="Q21" i="1" s="1"/>
  <c r="S21" i="1" s="1"/>
  <c r="T21" i="1" s="1"/>
  <c r="P13" i="1"/>
  <c r="Q13" i="1" s="1"/>
  <c r="S13" i="1" s="1"/>
  <c r="T13" i="1" s="1"/>
  <c r="P9" i="1"/>
  <c r="Q9" i="1" s="1"/>
  <c r="S9" i="1" s="1"/>
  <c r="T9" i="1" s="1"/>
  <c r="P14" i="1"/>
  <c r="Q14" i="1" s="1"/>
  <c r="S14" i="1" s="1"/>
  <c r="T14" i="1" s="1"/>
  <c r="P5" i="1"/>
  <c r="Q5" i="1" s="1"/>
  <c r="S5" i="1" s="1"/>
  <c r="T5" i="1" s="1"/>
  <c r="P16" i="1"/>
  <c r="Q16" i="1" s="1"/>
  <c r="S16" i="1" s="1"/>
  <c r="T16" i="1" s="1"/>
  <c r="K28" i="1"/>
  <c r="K29" i="1" s="1"/>
  <c r="P4" i="1"/>
  <c r="I28" i="1"/>
  <c r="I29" i="1" s="1"/>
  <c r="P12" i="1"/>
  <c r="Q12" i="1" s="1"/>
  <c r="S12" i="1" s="1"/>
  <c r="T12" i="1" s="1"/>
  <c r="N28" i="1"/>
  <c r="N29" i="1" s="1"/>
  <c r="L28" i="1"/>
  <c r="L29" i="1" s="1"/>
  <c r="P22" i="1"/>
  <c r="Q22" i="1" s="1"/>
  <c r="S22" i="1" s="1"/>
  <c r="T22" i="1" s="1"/>
  <c r="P20" i="1"/>
  <c r="Q20" i="1" s="1"/>
  <c r="S20" i="1" s="1"/>
  <c r="T20" i="1" s="1"/>
  <c r="P24" i="1"/>
  <c r="Q24" i="1" s="1"/>
  <c r="S24" i="1" s="1"/>
  <c r="T24" i="1" s="1"/>
  <c r="P11" i="1"/>
  <c r="Q11" i="1" s="1"/>
  <c r="S11" i="1" s="1"/>
  <c r="T11" i="1" s="1"/>
  <c r="J28" i="1"/>
  <c r="J29" i="1" s="1"/>
  <c r="P7" i="1"/>
  <c r="Q7" i="1" s="1"/>
  <c r="S7" i="1" s="1"/>
  <c r="T7" i="1" s="1"/>
  <c r="P8" i="1"/>
  <c r="Q8" i="1" s="1"/>
  <c r="S8" i="1" s="1"/>
  <c r="T8" i="1" s="1"/>
  <c r="P19" i="1"/>
  <c r="Q19" i="1" s="1"/>
  <c r="S19" i="1" s="1"/>
  <c r="T19" i="1" s="1"/>
  <c r="O28" i="1"/>
  <c r="O29" i="1" s="1"/>
  <c r="M28" i="1"/>
  <c r="M29" i="1" s="1"/>
  <c r="P26" i="1"/>
  <c r="Q26" i="1" s="1"/>
  <c r="S26" i="1" s="1"/>
  <c r="T26" i="1" s="1"/>
  <c r="Q4" i="1" l="1"/>
  <c r="P28" i="1"/>
  <c r="S4" i="1" l="1"/>
  <c r="Q28" i="1"/>
  <c r="T4" i="1" l="1"/>
  <c r="S28" i="1"/>
  <c r="T28" i="1" s="1"/>
</calcChain>
</file>

<file path=xl/sharedStrings.xml><?xml version="1.0" encoding="utf-8"?>
<sst xmlns="http://schemas.openxmlformats.org/spreadsheetml/2006/main" count="49" uniqueCount="49">
  <si>
    <t>DATI</t>
  </si>
  <si>
    <t>PIESAISTĪTAIS FINANSĒJUMS NO KATRA KRITĒRIJA</t>
  </si>
  <si>
    <r>
      <t>P</t>
    </r>
    <r>
      <rPr>
        <b/>
        <vertAlign val="subscript"/>
        <sz val="11"/>
        <color theme="1"/>
        <rFont val="Aptos Narrow"/>
        <family val="2"/>
        <charset val="186"/>
        <scheme val="minor"/>
      </rPr>
      <t>z</t>
    </r>
    <r>
      <rPr>
        <b/>
        <sz val="11"/>
        <color theme="1"/>
        <rFont val="Aptos Narrow"/>
        <family val="2"/>
        <scheme val="minor"/>
      </rPr>
      <t xml:space="preserve"> (PLE)*</t>
    </r>
  </si>
  <si>
    <r>
      <t>D</t>
    </r>
    <r>
      <rPr>
        <b/>
        <vertAlign val="subscript"/>
        <sz val="11"/>
        <color theme="1"/>
        <rFont val="Aptos Narrow"/>
        <family val="2"/>
        <charset val="186"/>
        <scheme val="minor"/>
      </rPr>
      <t>z</t>
    </r>
    <r>
      <rPr>
        <b/>
        <sz val="11"/>
        <color theme="1"/>
        <rFont val="Aptos Narrow"/>
        <family val="2"/>
        <scheme val="minor"/>
      </rPr>
      <t xml:space="preserve"> (skaits)^^</t>
    </r>
  </si>
  <si>
    <r>
      <t>S</t>
    </r>
    <r>
      <rPr>
        <b/>
        <vertAlign val="subscript"/>
        <sz val="10"/>
        <color rgb="FF414142"/>
        <rFont val="Arial"/>
        <family val="2"/>
        <charset val="186"/>
      </rPr>
      <t xml:space="preserve">z </t>
    </r>
    <r>
      <rPr>
        <b/>
        <sz val="10"/>
        <color rgb="FF414142"/>
        <rFont val="Arial"/>
        <family val="2"/>
        <charset val="186"/>
      </rPr>
      <t>(EUR)**</t>
    </r>
  </si>
  <si>
    <r>
      <t>L</t>
    </r>
    <r>
      <rPr>
        <b/>
        <vertAlign val="subscript"/>
        <sz val="10"/>
        <color rgb="FF414142"/>
        <rFont val="Arial"/>
        <family val="2"/>
        <charset val="186"/>
      </rPr>
      <t>z</t>
    </r>
    <r>
      <rPr>
        <b/>
        <sz val="10"/>
        <color rgb="FF414142"/>
        <rFont val="Arial"/>
        <family val="2"/>
        <charset val="186"/>
      </rPr>
      <t> (EUR)***</t>
    </r>
  </si>
  <si>
    <r>
      <t>M</t>
    </r>
    <r>
      <rPr>
        <b/>
        <vertAlign val="subscript"/>
        <sz val="10"/>
        <color rgb="FF414142"/>
        <rFont val="Arial"/>
        <family val="2"/>
        <charset val="186"/>
      </rPr>
      <t>z</t>
    </r>
    <r>
      <rPr>
        <b/>
        <sz val="10"/>
        <color rgb="FF414142"/>
        <rFont val="Arial"/>
        <family val="2"/>
        <charset val="186"/>
      </rPr>
      <t>(EUR)^</t>
    </r>
  </si>
  <si>
    <t>As (Skaits)</t>
  </si>
  <si>
    <t>Ks (Skaits)</t>
  </si>
  <si>
    <r>
      <t>P</t>
    </r>
    <r>
      <rPr>
        <b/>
        <vertAlign val="subscript"/>
        <sz val="11"/>
        <color theme="1"/>
        <rFont val="Aptos Narrow"/>
        <family val="2"/>
        <charset val="186"/>
        <scheme val="minor"/>
      </rPr>
      <t>z</t>
    </r>
    <r>
      <rPr>
        <b/>
        <sz val="11"/>
        <color theme="1"/>
        <rFont val="Aptos Narrow"/>
        <family val="2"/>
        <scheme val="minor"/>
      </rPr>
      <t xml:space="preserve"> (PLE) - 0,15</t>
    </r>
  </si>
  <si>
    <r>
      <t>D</t>
    </r>
    <r>
      <rPr>
        <b/>
        <vertAlign val="subscript"/>
        <sz val="11"/>
        <color theme="1"/>
        <rFont val="Aptos Narrow"/>
        <family val="2"/>
        <charset val="186"/>
        <scheme val="minor"/>
      </rPr>
      <t>z</t>
    </r>
    <r>
      <rPr>
        <b/>
        <sz val="11"/>
        <color theme="1"/>
        <rFont val="Aptos Narrow"/>
        <family val="2"/>
        <scheme val="minor"/>
      </rPr>
      <t xml:space="preserve"> (skaits) - 0,05</t>
    </r>
  </si>
  <si>
    <r>
      <t>S</t>
    </r>
    <r>
      <rPr>
        <b/>
        <vertAlign val="subscript"/>
        <sz val="10"/>
        <color rgb="FF414142"/>
        <rFont val="Arial"/>
        <family val="2"/>
        <charset val="186"/>
      </rPr>
      <t xml:space="preserve">z </t>
    </r>
    <r>
      <rPr>
        <b/>
        <sz val="10"/>
        <color rgb="FF414142"/>
        <rFont val="Arial"/>
        <family val="2"/>
        <charset val="186"/>
      </rPr>
      <t>(EUR) - 0,125</t>
    </r>
  </si>
  <si>
    <r>
      <t>L</t>
    </r>
    <r>
      <rPr>
        <b/>
        <vertAlign val="subscript"/>
        <sz val="10"/>
        <color rgb="FF414142"/>
        <rFont val="Arial"/>
        <family val="2"/>
        <charset val="186"/>
      </rPr>
      <t>z</t>
    </r>
    <r>
      <rPr>
        <b/>
        <sz val="10"/>
        <color rgb="FF414142"/>
        <rFont val="Arial"/>
        <family val="2"/>
        <charset val="186"/>
      </rPr>
      <t> (EUR) - 0,125</t>
    </r>
  </si>
  <si>
    <r>
      <t>M</t>
    </r>
    <r>
      <rPr>
        <b/>
        <vertAlign val="subscript"/>
        <sz val="10"/>
        <color rgb="FF414142"/>
        <rFont val="Arial"/>
        <family val="2"/>
        <charset val="186"/>
      </rPr>
      <t>z</t>
    </r>
    <r>
      <rPr>
        <b/>
        <sz val="10"/>
        <color rgb="FF414142"/>
        <rFont val="Arial"/>
        <family val="2"/>
        <charset val="186"/>
      </rPr>
      <t>(EUR) - 0,05</t>
    </r>
  </si>
  <si>
    <t>As (Skaits) - 0,25</t>
  </si>
  <si>
    <t>Ks (Skaits) -0,25</t>
  </si>
  <si>
    <t xml:space="preserve">KOPĀ </t>
  </si>
  <si>
    <t xml:space="preserve">Noapaļots rīkojumam </t>
  </si>
  <si>
    <t>2024 vecs</t>
  </si>
  <si>
    <t>Starpība</t>
  </si>
  <si>
    <t>% izmaiņas</t>
  </si>
  <si>
    <t>Īpatsvars</t>
  </si>
  <si>
    <t>LU</t>
  </si>
  <si>
    <t>RTU</t>
  </si>
  <si>
    <t>LBTU</t>
  </si>
  <si>
    <t>VeA</t>
  </si>
  <si>
    <t>RSU</t>
  </si>
  <si>
    <t>JVLMA</t>
  </si>
  <si>
    <t>DU</t>
  </si>
  <si>
    <t>LMA</t>
  </si>
  <si>
    <t>LKA</t>
  </si>
  <si>
    <t>LiepU</t>
  </si>
  <si>
    <t>ViA</t>
  </si>
  <si>
    <t>RTA</t>
  </si>
  <si>
    <t>LSPA</t>
  </si>
  <si>
    <t>BA</t>
  </si>
  <si>
    <t>DU DMK</t>
  </si>
  <si>
    <t>LBTU MK</t>
  </si>
  <si>
    <t>LU PSMK</t>
  </si>
  <si>
    <t>LU RMK</t>
  </si>
  <si>
    <t>LU R1MK</t>
  </si>
  <si>
    <t>LJK</t>
  </si>
  <si>
    <t>RTK</t>
  </si>
  <si>
    <t>RCK</t>
  </si>
  <si>
    <t>RTU OTK</t>
  </si>
  <si>
    <t>SIVA</t>
  </si>
  <si>
    <t>KOPĀ</t>
  </si>
  <si>
    <t>Check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</si>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</sst>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€&quot;\ #,##0"/>
    <numFmt numFmtId="165" formatCode="#,##0\ &quot;€&quot;"/>
    <numFmt numFmtId="166" formatCode="&quot;€&quot;\ #,##0.000"/>
    <numFmt numFmtId="167" formatCode="0.0%"/>
    <numFmt numFmtId="168" formatCode="&quot;€&quot;\ #,##0.00"/>
    <numFmt numFmtId="169" formatCode="#,##0.00\ &quot;€&quot;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bscript"/>
      <sz val="11"/>
      <color theme="1"/>
      <name val="Aptos Narrow"/>
      <family val="2"/>
      <charset val="186"/>
      <scheme val="minor"/>
    </font>
    <font>
      <b/>
      <sz val="10"/>
      <color rgb="FF414142"/>
      <name val="Arial"/>
      <family val="2"/>
      <charset val="186"/>
    </font>
    <font>
      <b/>
      <vertAlign val="subscript"/>
      <sz val="10"/>
      <color rgb="FF414142"/>
      <name val="Arial"/>
      <family val="2"/>
      <charset val="186"/>
    </font>
    <font>
      <b/>
      <sz val="11"/>
      <color theme="1"/>
      <name val="Aptos Narrow"/>
      <family val="2"/>
      <charset val="186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186"/>
      <scheme val="minor"/>
    </font>
    <font>
      <i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164" fontId="5" fillId="2" borderId="7" xfId="0" applyNumberFormat="1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64" fontId="5" fillId="3" borderId="10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center" vertical="center" wrapText="1"/>
    </xf>
    <xf numFmtId="164" fontId="7" fillId="4" borderId="12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0" fontId="3" fillId="0" borderId="0" xfId="0" applyFont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64" fontId="5" fillId="2" borderId="14" xfId="0" applyNumberFormat="1" applyFont="1" applyFill="1" applyBorder="1" applyAlignment="1">
      <alignment horizontal="center" vertical="center"/>
    </xf>
    <xf numFmtId="164" fontId="5" fillId="2" borderId="15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9" fontId="7" fillId="4" borderId="17" xfId="1" applyFont="1" applyFill="1" applyBorder="1" applyAlignment="1">
      <alignment horizontal="center" vertical="center"/>
    </xf>
    <xf numFmtId="164" fontId="7" fillId="4" borderId="18" xfId="0" applyNumberFormat="1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/>
    </xf>
    <xf numFmtId="2" fontId="9" fillId="5" borderId="19" xfId="0" applyNumberFormat="1" applyFont="1" applyFill="1" applyBorder="1" applyAlignment="1">
      <alignment horizontal="center" vertical="center"/>
    </xf>
    <xf numFmtId="2" fontId="9" fillId="6" borderId="20" xfId="0" applyNumberFormat="1" applyFont="1" applyFill="1" applyBorder="1" applyAlignment="1">
      <alignment horizontal="center" vertical="center"/>
    </xf>
    <xf numFmtId="164" fontId="0" fillId="6" borderId="19" xfId="0" applyNumberFormat="1" applyFill="1" applyBorder="1" applyAlignment="1">
      <alignment horizontal="center" vertical="center"/>
    </xf>
    <xf numFmtId="2" fontId="9" fillId="6" borderId="21" xfId="0" applyNumberFormat="1" applyFont="1" applyFill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6" borderId="20" xfId="0" applyNumberFormat="1" applyFont="1" applyFill="1" applyBorder="1" applyAlignment="1">
      <alignment horizontal="center" vertical="center"/>
    </xf>
    <xf numFmtId="164" fontId="2" fillId="6" borderId="23" xfId="0" applyNumberFormat="1" applyFont="1" applyFill="1" applyBorder="1" applyAlignment="1">
      <alignment horizontal="center" vertical="center"/>
    </xf>
    <xf numFmtId="166" fontId="7" fillId="4" borderId="17" xfId="0" applyNumberFormat="1" applyFont="1" applyFill="1" applyBorder="1" applyAlignment="1">
      <alignment horizontal="center" vertical="center"/>
    </xf>
    <xf numFmtId="164" fontId="7" fillId="4" borderId="24" xfId="0" applyNumberFormat="1" applyFont="1" applyFill="1" applyBorder="1" applyAlignment="1">
      <alignment horizontal="center"/>
    </xf>
    <xf numFmtId="164" fontId="0" fillId="0" borderId="0" xfId="0" applyNumberFormat="1"/>
    <xf numFmtId="9" fontId="3" fillId="0" borderId="0" xfId="1" applyFont="1"/>
    <xf numFmtId="0" fontId="8" fillId="5" borderId="22" xfId="0" applyFont="1" applyFill="1" applyBorder="1" applyAlignment="1">
      <alignment horizontal="center" vertical="center"/>
    </xf>
    <xf numFmtId="2" fontId="0" fillId="5" borderId="20" xfId="0" applyNumberFormat="1" applyFill="1" applyBorder="1" applyAlignment="1">
      <alignment horizontal="center" vertical="center"/>
    </xf>
    <xf numFmtId="164" fontId="0" fillId="6" borderId="20" xfId="0" applyNumberForma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164" fontId="0" fillId="6" borderId="20" xfId="0" applyNumberFormat="1" applyFill="1" applyBorder="1" applyAlignment="1">
      <alignment horizontal="center"/>
    </xf>
    <xf numFmtId="0" fontId="8" fillId="5" borderId="22" xfId="0" applyFont="1" applyFill="1" applyBorder="1" applyAlignment="1">
      <alignment horizontal="left" vertical="center" wrapText="1"/>
    </xf>
    <xf numFmtId="2" fontId="0" fillId="2" borderId="25" xfId="0" applyNumberFormat="1" applyFill="1" applyBorder="1" applyAlignment="1">
      <alignment vertical="center"/>
    </xf>
    <xf numFmtId="2" fontId="0" fillId="2" borderId="26" xfId="0" applyNumberFormat="1" applyFill="1" applyBorder="1" applyAlignment="1">
      <alignment vertical="center"/>
    </xf>
    <xf numFmtId="2" fontId="0" fillId="2" borderId="27" xfId="0" applyNumberFormat="1" applyFill="1" applyBorder="1" applyAlignment="1">
      <alignment vertical="center"/>
    </xf>
    <xf numFmtId="164" fontId="0" fillId="2" borderId="28" xfId="0" applyNumberForma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2" borderId="26" xfId="0" applyNumberFormat="1" applyFill="1" applyBorder="1" applyAlignment="1">
      <alignment vertical="center"/>
    </xf>
    <xf numFmtId="164" fontId="0" fillId="2" borderId="27" xfId="0" applyNumberFormat="1" applyFill="1" applyBorder="1" applyAlignment="1">
      <alignment vertical="center"/>
    </xf>
    <xf numFmtId="166" fontId="7" fillId="7" borderId="17" xfId="0" applyNumberFormat="1" applyFont="1" applyFill="1" applyBorder="1" applyAlignment="1">
      <alignment horizontal="center" vertical="center"/>
    </xf>
    <xf numFmtId="2" fontId="0" fillId="2" borderId="15" xfId="0" applyNumberFormat="1" applyFill="1" applyBorder="1" applyAlignment="1">
      <alignment vertical="center"/>
    </xf>
    <xf numFmtId="2" fontId="0" fillId="2" borderId="0" xfId="0" applyNumberFormat="1" applyFill="1" applyAlignment="1">
      <alignment vertical="center"/>
    </xf>
    <xf numFmtId="2" fontId="0" fillId="2" borderId="29" xfId="0" applyNumberFormat="1" applyFill="1" applyBorder="1" applyAlignment="1">
      <alignment vertical="center"/>
    </xf>
    <xf numFmtId="164" fontId="0" fillId="2" borderId="4" xfId="0" applyNumberFormat="1" applyFill="1" applyBorder="1" applyAlignment="1">
      <alignment vertical="center"/>
    </xf>
    <xf numFmtId="164" fontId="0" fillId="2" borderId="29" xfId="0" applyNumberFormat="1" applyFill="1" applyBorder="1" applyAlignment="1">
      <alignment vertical="center"/>
    </xf>
    <xf numFmtId="0" fontId="8" fillId="5" borderId="30" xfId="0" applyFont="1" applyFill="1" applyBorder="1" applyAlignment="1">
      <alignment horizontal="left" vertical="center" wrapText="1"/>
    </xf>
    <xf numFmtId="2" fontId="0" fillId="2" borderId="31" xfId="0" applyNumberFormat="1" applyFill="1" applyBorder="1" applyAlignment="1">
      <alignment vertical="center"/>
    </xf>
    <xf numFmtId="2" fontId="0" fillId="2" borderId="32" xfId="0" applyNumberFormat="1" applyFill="1" applyBorder="1" applyAlignment="1">
      <alignment vertical="center"/>
    </xf>
    <xf numFmtId="2" fontId="0" fillId="2" borderId="33" xfId="0" applyNumberFormat="1" applyFill="1" applyBorder="1" applyAlignment="1">
      <alignment vertical="center"/>
    </xf>
    <xf numFmtId="2" fontId="9" fillId="6" borderId="34" xfId="0" applyNumberFormat="1" applyFont="1" applyFill="1" applyBorder="1" applyAlignment="1">
      <alignment horizontal="center" vertical="center"/>
    </xf>
    <xf numFmtId="2" fontId="9" fillId="6" borderId="35" xfId="0" applyNumberFormat="1" applyFont="1" applyFill="1" applyBorder="1" applyAlignment="1">
      <alignment horizontal="center" vertical="center"/>
    </xf>
    <xf numFmtId="164" fontId="0" fillId="2" borderId="36" xfId="0" applyNumberFormat="1" applyFill="1" applyBorder="1" applyAlignment="1">
      <alignment vertical="center"/>
    </xf>
    <xf numFmtId="164" fontId="0" fillId="2" borderId="32" xfId="0" applyNumberFormat="1" applyFill="1" applyBorder="1" applyAlignment="1">
      <alignment vertical="center"/>
    </xf>
    <xf numFmtId="164" fontId="0" fillId="2" borderId="33" xfId="0" applyNumberFormat="1" applyFill="1" applyBorder="1" applyAlignment="1">
      <alignment vertical="center"/>
    </xf>
    <xf numFmtId="0" fontId="7" fillId="8" borderId="5" xfId="0" applyFont="1" applyFill="1" applyBorder="1" applyAlignment="1">
      <alignment horizontal="center" vertical="center"/>
    </xf>
    <xf numFmtId="2" fontId="7" fillId="8" borderId="6" xfId="0" applyNumberFormat="1" applyFont="1" applyFill="1" applyBorder="1" applyAlignment="1">
      <alignment horizontal="center"/>
    </xf>
    <xf numFmtId="164" fontId="7" fillId="9" borderId="37" xfId="0" applyNumberFormat="1" applyFont="1" applyFill="1" applyBorder="1" applyAlignment="1">
      <alignment horizontal="center"/>
    </xf>
    <xf numFmtId="166" fontId="7" fillId="4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167" fontId="10" fillId="0" borderId="2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1" applyFont="1"/>
    <xf numFmtId="168" fontId="0" fillId="0" borderId="0" xfId="1" applyNumberFormat="1" applyFont="1"/>
    <xf numFmtId="169" fontId="0" fillId="0" borderId="0" xfId="0" applyNumberFormat="1"/>
    <xf numFmtId="164" fontId="0" fillId="10" borderId="38" xfId="0" applyNumberForma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cad3a3fc34294400/Desktop/994/Sniegums_2024%20gala.xlsx" TargetMode="External"/><Relationship Id="rId1" Type="http://schemas.openxmlformats.org/officeDocument/2006/relationships/externalLinkPath" Target="Sniegums_2024%20ga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4 sniegums"/>
      <sheetName val="Koeficientu aprēķins"/>
      <sheetName val="2024 sniegums jauns"/>
    </sheetNames>
    <sheetDataSet>
      <sheetData sheetId="0"/>
      <sheetData sheetId="1">
        <row r="10">
          <cell r="I10">
            <v>19175828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11B4F-02E7-402A-8C9A-1F4FCBC3F1C3}">
  <dimension ref="A1:U31"/>
  <sheetViews>
    <sheetView tabSelected="1" workbookViewId="0">
      <selection activeCell="B30" sqref="B30"/>
    </sheetView>
  </sheetViews>
  <sheetFormatPr defaultRowHeight="15" x14ac:dyDescent="0.25"/>
  <cols>
    <col min="2" max="2" width="8.85546875" bestFit="1" customWidth="1"/>
    <col min="3" max="3" width="12.42578125" bestFit="1" customWidth="1"/>
    <col min="4" max="4" width="11.5703125" bestFit="1" customWidth="1"/>
    <col min="5" max="5" width="10.5703125" bestFit="1" customWidth="1"/>
    <col min="6" max="6" width="9.5703125" bestFit="1" customWidth="1"/>
    <col min="7" max="8" width="10.28515625" bestFit="1" customWidth="1"/>
    <col min="9" max="9" width="13.140625" bestFit="1" customWidth="1"/>
    <col min="10" max="10" width="15.42578125" bestFit="1" customWidth="1"/>
    <col min="11" max="12" width="14.7109375" bestFit="1" customWidth="1"/>
    <col min="13" max="13" width="13.5703125" bestFit="1" customWidth="1"/>
    <col min="14" max="14" width="15.7109375" bestFit="1" customWidth="1"/>
    <col min="15" max="15" width="15.140625" bestFit="1" customWidth="1"/>
    <col min="16" max="16" width="15.28515625" bestFit="1" customWidth="1"/>
    <col min="17" max="18" width="11.5703125" bestFit="1" customWidth="1"/>
    <col min="19" max="19" width="10.5703125" bestFit="1" customWidth="1"/>
  </cols>
  <sheetData>
    <row r="1" spans="1:21" ht="15.75" thickBot="1" x14ac:dyDescent="0.3">
      <c r="A1" s="1" t="s">
        <v>0</v>
      </c>
      <c r="B1" s="2"/>
      <c r="C1" s="2"/>
      <c r="D1" s="2"/>
      <c r="E1" s="2"/>
      <c r="F1" s="2"/>
      <c r="G1" s="2"/>
      <c r="H1" s="3"/>
      <c r="I1" s="4" t="s">
        <v>1</v>
      </c>
      <c r="J1" s="5"/>
      <c r="K1" s="5"/>
      <c r="L1" s="5"/>
      <c r="M1" s="5"/>
      <c r="N1" s="5"/>
      <c r="O1" s="5"/>
      <c r="P1" s="6"/>
      <c r="Q1" s="6"/>
      <c r="R1" s="6"/>
    </row>
    <row r="2" spans="1:21" ht="60.75" thickBot="1" x14ac:dyDescent="0.3">
      <c r="A2" s="7"/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10" t="s">
        <v>7</v>
      </c>
      <c r="H2" s="11" t="s">
        <v>8</v>
      </c>
      <c r="I2" s="12" t="s">
        <v>9</v>
      </c>
      <c r="J2" s="13" t="s">
        <v>10</v>
      </c>
      <c r="K2" s="14" t="s">
        <v>11</v>
      </c>
      <c r="L2" s="14" t="s">
        <v>12</v>
      </c>
      <c r="M2" s="14" t="s">
        <v>13</v>
      </c>
      <c r="N2" s="14" t="s">
        <v>14</v>
      </c>
      <c r="O2" s="15" t="s">
        <v>15</v>
      </c>
      <c r="P2" s="16" t="s">
        <v>16</v>
      </c>
      <c r="Q2" s="17" t="s">
        <v>17</v>
      </c>
      <c r="R2" s="18" t="s">
        <v>18</v>
      </c>
      <c r="S2" s="19" t="s">
        <v>19</v>
      </c>
      <c r="T2" s="19" t="s">
        <v>20</v>
      </c>
      <c r="U2" s="19"/>
    </row>
    <row r="3" spans="1:21" ht="15.75" thickBot="1" x14ac:dyDescent="0.3">
      <c r="A3" s="20" t="s">
        <v>21</v>
      </c>
      <c r="B3" s="21"/>
      <c r="C3" s="21"/>
      <c r="D3" s="22"/>
      <c r="E3" s="22"/>
      <c r="F3" s="23"/>
      <c r="G3" s="23"/>
      <c r="H3" s="23"/>
      <c r="I3" s="24">
        <v>0.1</v>
      </c>
      <c r="J3" s="24">
        <v>0.05</v>
      </c>
      <c r="K3" s="24">
        <v>0.1</v>
      </c>
      <c r="L3" s="24">
        <v>0.1</v>
      </c>
      <c r="M3" s="24">
        <v>0.05</v>
      </c>
      <c r="N3" s="24">
        <v>0.4</v>
      </c>
      <c r="O3" s="24">
        <v>0.2</v>
      </c>
      <c r="P3" s="25">
        <f>SUM(I3:O3)</f>
        <v>1</v>
      </c>
      <c r="Q3" s="26"/>
      <c r="R3" s="18"/>
      <c r="S3" s="19"/>
      <c r="T3" s="19"/>
      <c r="U3" s="19"/>
    </row>
    <row r="4" spans="1:21" ht="15.75" thickBot="1" x14ac:dyDescent="0.3">
      <c r="A4" s="27" t="s">
        <v>22</v>
      </c>
      <c r="B4" s="28">
        <v>168.04519999999999</v>
      </c>
      <c r="C4" s="29">
        <v>40</v>
      </c>
      <c r="D4" s="30">
        <v>3356323.1399999997</v>
      </c>
      <c r="E4" s="30">
        <v>1778277</v>
      </c>
      <c r="F4" s="30">
        <v>0</v>
      </c>
      <c r="G4" s="29">
        <v>10670</v>
      </c>
      <c r="H4" s="31">
        <v>4640</v>
      </c>
      <c r="I4" s="32">
        <f t="shared" ref="I4:O19" si="0">(B4/B$28)*I$3*$I$31</f>
        <v>609739.78278544103</v>
      </c>
      <c r="J4" s="33">
        <f t="shared" si="0"/>
        <v>255677.70666666669</v>
      </c>
      <c r="K4" s="33">
        <f t="shared" si="0"/>
        <v>494140.29352291545</v>
      </c>
      <c r="L4" s="34">
        <f t="shared" si="0"/>
        <v>565474.62337009551</v>
      </c>
      <c r="M4" s="35">
        <f t="shared" si="0"/>
        <v>0</v>
      </c>
      <c r="N4" s="35">
        <f t="shared" si="0"/>
        <v>2002605.8036158886</v>
      </c>
      <c r="O4" s="36">
        <f t="shared" si="0"/>
        <v>1128275.9563783922</v>
      </c>
      <c r="P4" s="37">
        <f>SUM(I4:O4)</f>
        <v>5055914.1663393993</v>
      </c>
      <c r="Q4" s="38">
        <f>ROUND(P4,0)</f>
        <v>5055914</v>
      </c>
      <c r="R4" s="39">
        <v>3556701</v>
      </c>
      <c r="S4" s="39">
        <f t="shared" ref="S4:S15" si="1">Q4-R4</f>
        <v>1499213</v>
      </c>
      <c r="T4" s="40">
        <f>S4/R4</f>
        <v>0.42151786163638721</v>
      </c>
    </row>
    <row r="5" spans="1:21" ht="15.75" thickBot="1" x14ac:dyDescent="0.3">
      <c r="A5" s="41" t="s">
        <v>23</v>
      </c>
      <c r="B5" s="42">
        <v>260.14729999999997</v>
      </c>
      <c r="C5" s="29">
        <v>51</v>
      </c>
      <c r="D5" s="43">
        <v>5867538.9499999993</v>
      </c>
      <c r="E5" s="43">
        <v>1696054.9100000006</v>
      </c>
      <c r="F5" s="30">
        <v>3610</v>
      </c>
      <c r="G5" s="29">
        <v>6522</v>
      </c>
      <c r="H5" s="31">
        <v>2858</v>
      </c>
      <c r="I5" s="32">
        <f t="shared" si="0"/>
        <v>943925.55213846592</v>
      </c>
      <c r="J5" s="33">
        <f t="shared" si="0"/>
        <v>325989.076</v>
      </c>
      <c r="K5" s="33">
        <f t="shared" si="0"/>
        <v>863858.24548769125</v>
      </c>
      <c r="L5" s="34">
        <f t="shared" si="0"/>
        <v>539328.80616869696</v>
      </c>
      <c r="M5" s="35">
        <f t="shared" si="0"/>
        <v>10829.251275024973</v>
      </c>
      <c r="N5" s="35">
        <f t="shared" si="0"/>
        <v>1224085.7592486243</v>
      </c>
      <c r="O5" s="36">
        <f t="shared" si="0"/>
        <v>694959.63002789754</v>
      </c>
      <c r="P5" s="37">
        <f t="shared" ref="P5:P27" si="2">SUM(I5:O5)</f>
        <v>4602976.3203464011</v>
      </c>
      <c r="Q5" s="38">
        <f t="shared" ref="Q5:Q27" si="3">ROUND(P5,0)</f>
        <v>4602976</v>
      </c>
      <c r="R5" s="39">
        <v>3545433</v>
      </c>
      <c r="S5" s="39">
        <f t="shared" si="1"/>
        <v>1057543</v>
      </c>
      <c r="T5" s="40">
        <f t="shared" ref="T5:T15" si="4">S5/R5</f>
        <v>0.29828317161824802</v>
      </c>
    </row>
    <row r="6" spans="1:21" ht="15.75" thickBot="1" x14ac:dyDescent="0.3">
      <c r="A6" s="41" t="s">
        <v>24</v>
      </c>
      <c r="B6" s="44">
        <v>23.756</v>
      </c>
      <c r="C6" s="29">
        <v>15</v>
      </c>
      <c r="D6" s="43">
        <v>768823.92</v>
      </c>
      <c r="E6" s="43">
        <v>763627.97000000009</v>
      </c>
      <c r="F6" s="30">
        <v>0</v>
      </c>
      <c r="G6" s="29">
        <v>2450.87</v>
      </c>
      <c r="H6" s="31">
        <v>1005</v>
      </c>
      <c r="I6" s="32">
        <f t="shared" si="0"/>
        <v>86196.917733151175</v>
      </c>
      <c r="J6" s="33">
        <f t="shared" si="0"/>
        <v>95879.140000000014</v>
      </c>
      <c r="K6" s="33">
        <f t="shared" si="0"/>
        <v>113191.38880538137</v>
      </c>
      <c r="L6" s="34">
        <f t="shared" si="0"/>
        <v>242826.1956549068</v>
      </c>
      <c r="M6" s="35">
        <f t="shared" si="0"/>
        <v>0</v>
      </c>
      <c r="N6" s="35">
        <f t="shared" si="0"/>
        <v>459993.11020694207</v>
      </c>
      <c r="O6" s="36">
        <f t="shared" si="0"/>
        <v>244378.73624144052</v>
      </c>
      <c r="P6" s="37">
        <f t="shared" si="2"/>
        <v>1242465.488641822</v>
      </c>
      <c r="Q6" s="38">
        <f>ROUND(P6,0)+1</f>
        <v>1242466</v>
      </c>
      <c r="R6" s="39">
        <v>871222</v>
      </c>
      <c r="S6" s="39">
        <f t="shared" si="1"/>
        <v>371244</v>
      </c>
      <c r="T6" s="40">
        <f t="shared" si="4"/>
        <v>0.42611871601038542</v>
      </c>
    </row>
    <row r="7" spans="1:21" ht="15.75" thickBot="1" x14ac:dyDescent="0.3">
      <c r="A7" s="41" t="s">
        <v>25</v>
      </c>
      <c r="B7" s="42">
        <v>4.67</v>
      </c>
      <c r="C7" s="29">
        <v>0</v>
      </c>
      <c r="D7" s="43">
        <v>205836.77000000002</v>
      </c>
      <c r="E7" s="43">
        <v>833766</v>
      </c>
      <c r="F7" s="30">
        <v>0</v>
      </c>
      <c r="G7" s="29">
        <v>330</v>
      </c>
      <c r="H7" s="31">
        <v>201</v>
      </c>
      <c r="I7" s="32">
        <f t="shared" si="0"/>
        <v>16944.755253991247</v>
      </c>
      <c r="J7" s="33">
        <f t="shared" si="0"/>
        <v>0</v>
      </c>
      <c r="K7" s="33">
        <f t="shared" si="0"/>
        <v>30304.66308008974</v>
      </c>
      <c r="L7" s="34">
        <f t="shared" si="0"/>
        <v>265129.40044143354</v>
      </c>
      <c r="M7" s="35">
        <f t="shared" si="0"/>
        <v>0</v>
      </c>
      <c r="N7" s="35">
        <f t="shared" si="0"/>
        <v>61936.261967501705</v>
      </c>
      <c r="O7" s="36">
        <f t="shared" si="0"/>
        <v>48875.747248288106</v>
      </c>
      <c r="P7" s="37">
        <f t="shared" si="2"/>
        <v>423190.82799130434</v>
      </c>
      <c r="Q7" s="38">
        <f t="shared" si="3"/>
        <v>423191</v>
      </c>
      <c r="R7" s="39">
        <v>341073</v>
      </c>
      <c r="S7" s="39">
        <f t="shared" si="1"/>
        <v>82118</v>
      </c>
      <c r="T7" s="40">
        <f t="shared" si="4"/>
        <v>0.24076370747611214</v>
      </c>
    </row>
    <row r="8" spans="1:21" ht="15.75" thickBot="1" x14ac:dyDescent="0.3">
      <c r="A8" s="41" t="s">
        <v>26</v>
      </c>
      <c r="B8" s="44">
        <v>15.23</v>
      </c>
      <c r="C8" s="29">
        <v>17</v>
      </c>
      <c r="D8" s="43">
        <v>1514586.56</v>
      </c>
      <c r="E8" s="43">
        <v>522931.44</v>
      </c>
      <c r="F8" s="30">
        <v>23086.2</v>
      </c>
      <c r="G8" s="29">
        <v>7151</v>
      </c>
      <c r="H8" s="31">
        <v>2501</v>
      </c>
      <c r="I8" s="32">
        <f t="shared" si="0"/>
        <v>55260.947006057104</v>
      </c>
      <c r="J8" s="33">
        <f t="shared" si="0"/>
        <v>108663.02533333334</v>
      </c>
      <c r="K8" s="33">
        <f t="shared" si="0"/>
        <v>222987.54205301663</v>
      </c>
      <c r="L8" s="34">
        <f t="shared" si="0"/>
        <v>166287.06274803181</v>
      </c>
      <c r="M8" s="35">
        <f t="shared" si="0"/>
        <v>69253.811851933948</v>
      </c>
      <c r="N8" s="35">
        <f t="shared" si="0"/>
        <v>1342140.0282715294</v>
      </c>
      <c r="O8" s="36">
        <f t="shared" si="0"/>
        <v>608150.46700481861</v>
      </c>
      <c r="P8" s="37">
        <f t="shared" si="2"/>
        <v>2572742.8842687206</v>
      </c>
      <c r="Q8" s="38">
        <f t="shared" si="3"/>
        <v>2572743</v>
      </c>
      <c r="R8" s="39">
        <v>1618363</v>
      </c>
      <c r="S8" s="39">
        <f t="shared" si="1"/>
        <v>954380</v>
      </c>
      <c r="T8" s="40">
        <f t="shared" si="4"/>
        <v>0.58971936456777618</v>
      </c>
    </row>
    <row r="9" spans="1:21" ht="15.75" thickBot="1" x14ac:dyDescent="0.3">
      <c r="A9" s="41" t="s">
        <v>27</v>
      </c>
      <c r="B9" s="42">
        <v>3.5</v>
      </c>
      <c r="C9" s="29">
        <v>0</v>
      </c>
      <c r="D9" s="43">
        <v>3156</v>
      </c>
      <c r="E9" s="43">
        <v>0</v>
      </c>
      <c r="F9" s="30">
        <v>98905</v>
      </c>
      <c r="G9" s="29">
        <v>913</v>
      </c>
      <c r="H9" s="31">
        <v>236</v>
      </c>
      <c r="I9" s="32">
        <f t="shared" si="0"/>
        <v>12699.495372370311</v>
      </c>
      <c r="J9" s="33">
        <f t="shared" si="0"/>
        <v>0</v>
      </c>
      <c r="K9" s="33">
        <f t="shared" si="0"/>
        <v>464.64738385062685</v>
      </c>
      <c r="L9" s="34">
        <f t="shared" si="0"/>
        <v>0</v>
      </c>
      <c r="M9" s="35">
        <f t="shared" si="0"/>
        <v>296694.48680231167</v>
      </c>
      <c r="N9" s="35">
        <f t="shared" si="0"/>
        <v>171356.99144342137</v>
      </c>
      <c r="O9" s="36">
        <f t="shared" si="0"/>
        <v>57386.4495054527</v>
      </c>
      <c r="P9" s="37">
        <f t="shared" si="2"/>
        <v>538602.07050740661</v>
      </c>
      <c r="Q9" s="38">
        <f t="shared" si="3"/>
        <v>538602</v>
      </c>
      <c r="R9" s="39">
        <v>341516</v>
      </c>
      <c r="S9" s="39">
        <f t="shared" si="1"/>
        <v>197086</v>
      </c>
      <c r="T9" s="40">
        <f t="shared" si="4"/>
        <v>0.57709155647173194</v>
      </c>
    </row>
    <row r="10" spans="1:21" ht="15.75" thickBot="1" x14ac:dyDescent="0.3">
      <c r="A10" s="41" t="s">
        <v>28</v>
      </c>
      <c r="B10" s="42">
        <v>27.84</v>
      </c>
      <c r="C10" s="29">
        <v>8</v>
      </c>
      <c r="D10" s="43">
        <v>384794.65</v>
      </c>
      <c r="E10" s="43">
        <v>166918.63000000003</v>
      </c>
      <c r="F10" s="30">
        <v>0</v>
      </c>
      <c r="G10" s="29">
        <v>1582</v>
      </c>
      <c r="H10" s="31">
        <v>584</v>
      </c>
      <c r="I10" s="32">
        <f t="shared" si="0"/>
        <v>101015.41461908272</v>
      </c>
      <c r="J10" s="33">
        <f t="shared" si="0"/>
        <v>51135.541333333342</v>
      </c>
      <c r="K10" s="33">
        <f t="shared" si="0"/>
        <v>56652.036578649437</v>
      </c>
      <c r="L10" s="34">
        <f t="shared" si="0"/>
        <v>53078.485203768789</v>
      </c>
      <c r="M10" s="35">
        <f t="shared" si="0"/>
        <v>0</v>
      </c>
      <c r="N10" s="35">
        <f t="shared" si="0"/>
        <v>296918.68615935661</v>
      </c>
      <c r="O10" s="36">
        <f t="shared" si="0"/>
        <v>142007.14623383211</v>
      </c>
      <c r="P10" s="37">
        <f t="shared" si="2"/>
        <v>700807.31012802303</v>
      </c>
      <c r="Q10" s="38">
        <f t="shared" si="3"/>
        <v>700807</v>
      </c>
      <c r="R10" s="39">
        <v>484803</v>
      </c>
      <c r="S10" s="39">
        <f t="shared" si="1"/>
        <v>216004</v>
      </c>
      <c r="T10" s="40">
        <f t="shared" si="4"/>
        <v>0.44555004816389338</v>
      </c>
    </row>
    <row r="11" spans="1:21" ht="15.75" thickBot="1" x14ac:dyDescent="0.3">
      <c r="A11" s="41" t="s">
        <v>29</v>
      </c>
      <c r="B11" s="42">
        <v>5.2</v>
      </c>
      <c r="C11" s="29">
        <v>3</v>
      </c>
      <c r="D11" s="43">
        <v>77247</v>
      </c>
      <c r="E11" s="43">
        <v>0</v>
      </c>
      <c r="F11" s="30">
        <v>31000</v>
      </c>
      <c r="G11" s="29">
        <v>828</v>
      </c>
      <c r="H11" s="31">
        <v>188</v>
      </c>
      <c r="I11" s="32">
        <f t="shared" si="0"/>
        <v>18867.821696093033</v>
      </c>
      <c r="J11" s="33">
        <f t="shared" si="0"/>
        <v>19175.828000000001</v>
      </c>
      <c r="K11" s="33">
        <f t="shared" si="0"/>
        <v>11372.818903773565</v>
      </c>
      <c r="L11" s="34">
        <f t="shared" si="0"/>
        <v>0</v>
      </c>
      <c r="M11" s="35">
        <f t="shared" si="0"/>
        <v>92993.570505754615</v>
      </c>
      <c r="N11" s="35">
        <f t="shared" si="0"/>
        <v>155403.71184573154</v>
      </c>
      <c r="O11" s="36">
        <f t="shared" si="0"/>
        <v>45714.629267055541</v>
      </c>
      <c r="P11" s="37">
        <f t="shared" si="2"/>
        <v>343528.3802184083</v>
      </c>
      <c r="Q11" s="38">
        <f t="shared" si="3"/>
        <v>343528</v>
      </c>
      <c r="R11" s="39">
        <v>213092</v>
      </c>
      <c r="S11" s="39">
        <f t="shared" si="1"/>
        <v>130436</v>
      </c>
      <c r="T11" s="40">
        <f t="shared" si="4"/>
        <v>0.61211120079590031</v>
      </c>
    </row>
    <row r="12" spans="1:21" ht="15.75" thickBot="1" x14ac:dyDescent="0.3">
      <c r="A12" s="41" t="s">
        <v>30</v>
      </c>
      <c r="B12" s="42">
        <v>4.71</v>
      </c>
      <c r="C12" s="29">
        <v>3</v>
      </c>
      <c r="D12" s="45">
        <v>119200.03</v>
      </c>
      <c r="E12" s="43">
        <v>61604.039999999994</v>
      </c>
      <c r="F12" s="30">
        <v>155278.02999999997</v>
      </c>
      <c r="G12" s="29">
        <v>840</v>
      </c>
      <c r="H12" s="31">
        <v>232</v>
      </c>
      <c r="I12" s="32">
        <f t="shared" si="0"/>
        <v>17089.89234396119</v>
      </c>
      <c r="J12" s="33">
        <f t="shared" si="0"/>
        <v>19175.828000000001</v>
      </c>
      <c r="K12" s="33">
        <f t="shared" si="0"/>
        <v>17549.423984289049</v>
      </c>
      <c r="L12" s="34">
        <f t="shared" si="0"/>
        <v>19589.47977006749</v>
      </c>
      <c r="M12" s="35">
        <f t="shared" si="0"/>
        <v>465801.88486450579</v>
      </c>
      <c r="N12" s="35">
        <f t="shared" si="0"/>
        <v>157655.9395536407</v>
      </c>
      <c r="O12" s="36">
        <f t="shared" si="0"/>
        <v>56413.797818919607</v>
      </c>
      <c r="P12" s="37">
        <f t="shared" si="2"/>
        <v>753276.24633538385</v>
      </c>
      <c r="Q12" s="38">
        <f t="shared" si="3"/>
        <v>753276</v>
      </c>
      <c r="R12" s="39">
        <v>500793</v>
      </c>
      <c r="S12" s="39">
        <f t="shared" si="1"/>
        <v>252483</v>
      </c>
      <c r="T12" s="40">
        <f t="shared" si="4"/>
        <v>0.50416639210212599</v>
      </c>
    </row>
    <row r="13" spans="1:21" ht="15.75" thickBot="1" x14ac:dyDescent="0.3">
      <c r="A13" s="41" t="s">
        <v>31</v>
      </c>
      <c r="B13" s="42">
        <v>6.65</v>
      </c>
      <c r="C13" s="29">
        <v>6</v>
      </c>
      <c r="D13" s="43">
        <v>251201</v>
      </c>
      <c r="E13" s="43">
        <v>0</v>
      </c>
      <c r="F13" s="30">
        <v>7740</v>
      </c>
      <c r="G13" s="29">
        <v>1231</v>
      </c>
      <c r="H13" s="31">
        <v>407</v>
      </c>
      <c r="I13" s="32">
        <f t="shared" si="0"/>
        <v>24129.041207503597</v>
      </c>
      <c r="J13" s="33">
        <f t="shared" si="0"/>
        <v>38351.656000000003</v>
      </c>
      <c r="K13" s="33">
        <f t="shared" si="0"/>
        <v>36983.48779171778</v>
      </c>
      <c r="L13" s="34">
        <f t="shared" si="0"/>
        <v>0</v>
      </c>
      <c r="M13" s="35">
        <f t="shared" si="0"/>
        <v>23218.394700469056</v>
      </c>
      <c r="N13" s="35">
        <f t="shared" si="0"/>
        <v>231041.0257030139</v>
      </c>
      <c r="O13" s="36">
        <f t="shared" si="0"/>
        <v>98967.309104742599</v>
      </c>
      <c r="P13" s="37">
        <f t="shared" si="2"/>
        <v>452690.91450744693</v>
      </c>
      <c r="Q13" s="38">
        <f t="shared" si="3"/>
        <v>452691</v>
      </c>
      <c r="R13" s="39">
        <v>284233</v>
      </c>
      <c r="S13" s="39">
        <f t="shared" si="1"/>
        <v>168458</v>
      </c>
      <c r="T13" s="40">
        <f t="shared" si="4"/>
        <v>0.59267572730822948</v>
      </c>
    </row>
    <row r="14" spans="1:21" ht="15.75" thickBot="1" x14ac:dyDescent="0.3">
      <c r="A14" s="41" t="s">
        <v>32</v>
      </c>
      <c r="B14" s="42">
        <v>3.88</v>
      </c>
      <c r="C14" s="29">
        <v>0</v>
      </c>
      <c r="D14" s="43">
        <v>475988.83</v>
      </c>
      <c r="E14" s="43">
        <v>193702.80000000002</v>
      </c>
      <c r="F14" s="30">
        <v>0</v>
      </c>
      <c r="G14" s="29">
        <v>360</v>
      </c>
      <c r="H14" s="31">
        <v>183</v>
      </c>
      <c r="I14" s="32">
        <f t="shared" si="0"/>
        <v>14078.297727084802</v>
      </c>
      <c r="J14" s="33">
        <f t="shared" si="0"/>
        <v>0</v>
      </c>
      <c r="K14" s="33">
        <f t="shared" si="0"/>
        <v>70078.252408625092</v>
      </c>
      <c r="L14" s="34">
        <f t="shared" si="0"/>
        <v>61595.588243976039</v>
      </c>
      <c r="M14" s="35">
        <f t="shared" si="0"/>
        <v>0</v>
      </c>
      <c r="N14" s="35">
        <f t="shared" si="0"/>
        <v>67566.831237274586</v>
      </c>
      <c r="O14" s="36">
        <f t="shared" si="0"/>
        <v>44498.814658889169</v>
      </c>
      <c r="P14" s="37">
        <f t="shared" si="2"/>
        <v>257817.78427584967</v>
      </c>
      <c r="Q14" s="38">
        <f t="shared" si="3"/>
        <v>257818</v>
      </c>
      <c r="R14" s="39">
        <v>195577</v>
      </c>
      <c r="S14" s="39">
        <f t="shared" si="1"/>
        <v>62241</v>
      </c>
      <c r="T14" s="40">
        <f t="shared" si="4"/>
        <v>0.31824294267730868</v>
      </c>
    </row>
    <row r="15" spans="1:21" ht="15.75" thickBot="1" x14ac:dyDescent="0.3">
      <c r="A15" s="41" t="s">
        <v>33</v>
      </c>
      <c r="B15" s="42">
        <v>0.78820000000000001</v>
      </c>
      <c r="C15" s="29">
        <v>1</v>
      </c>
      <c r="D15" s="43">
        <v>0</v>
      </c>
      <c r="E15" s="43">
        <v>7438.02</v>
      </c>
      <c r="F15" s="30">
        <v>0</v>
      </c>
      <c r="G15" s="29">
        <v>1010</v>
      </c>
      <c r="H15" s="31">
        <v>405</v>
      </c>
      <c r="I15" s="32">
        <f t="shared" si="0"/>
        <v>2859.9263578577938</v>
      </c>
      <c r="J15" s="33">
        <f t="shared" si="0"/>
        <v>6391.9426666666677</v>
      </c>
      <c r="K15" s="33">
        <f t="shared" si="0"/>
        <v>0</v>
      </c>
      <c r="L15" s="34">
        <f t="shared" si="0"/>
        <v>2365.2173188537208</v>
      </c>
      <c r="M15" s="35">
        <f t="shared" si="0"/>
        <v>0</v>
      </c>
      <c r="N15" s="35">
        <f t="shared" si="0"/>
        <v>189562.49874902036</v>
      </c>
      <c r="O15" s="36">
        <f t="shared" si="0"/>
        <v>98480.983261476053</v>
      </c>
      <c r="P15" s="37">
        <f t="shared" si="2"/>
        <v>299660.56835387461</v>
      </c>
      <c r="Q15" s="38">
        <f t="shared" si="3"/>
        <v>299661</v>
      </c>
      <c r="R15" s="39">
        <v>176026</v>
      </c>
      <c r="S15" s="39">
        <f t="shared" si="1"/>
        <v>123635</v>
      </c>
      <c r="T15" s="40">
        <f t="shared" si="4"/>
        <v>0.70236783202481456</v>
      </c>
    </row>
    <row r="16" spans="1:21" ht="15.75" thickBot="1" x14ac:dyDescent="0.3">
      <c r="A16" s="41" t="s">
        <v>34</v>
      </c>
      <c r="B16" s="42">
        <v>2.89</v>
      </c>
      <c r="C16" s="29">
        <v>5</v>
      </c>
      <c r="D16" s="43">
        <v>0</v>
      </c>
      <c r="E16" s="43">
        <v>0</v>
      </c>
      <c r="F16" s="30">
        <v>0</v>
      </c>
      <c r="G16" s="29">
        <v>701</v>
      </c>
      <c r="H16" s="31">
        <v>277</v>
      </c>
      <c r="I16" s="32">
        <f t="shared" si="0"/>
        <v>10486.154750328631</v>
      </c>
      <c r="J16" s="33">
        <f t="shared" si="0"/>
        <v>31959.713333333337</v>
      </c>
      <c r="K16" s="33">
        <f t="shared" si="0"/>
        <v>0</v>
      </c>
      <c r="L16" s="34">
        <f t="shared" si="0"/>
        <v>0</v>
      </c>
      <c r="M16" s="35">
        <f t="shared" si="0"/>
        <v>0</v>
      </c>
      <c r="N16" s="35">
        <f t="shared" si="0"/>
        <v>131567.63527035969</v>
      </c>
      <c r="O16" s="36">
        <f t="shared" si="0"/>
        <v>67356.129292416939</v>
      </c>
      <c r="P16" s="37">
        <f t="shared" si="2"/>
        <v>241369.63264643861</v>
      </c>
      <c r="Q16" s="38">
        <f t="shared" si="3"/>
        <v>241370</v>
      </c>
      <c r="R16" s="39">
        <v>147677</v>
      </c>
      <c r="S16" s="39">
        <f>Q16-R16</f>
        <v>93693</v>
      </c>
      <c r="T16" s="40">
        <f>S16/R16</f>
        <v>0.63444544512686474</v>
      </c>
    </row>
    <row r="17" spans="1:21" ht="15.75" thickBot="1" x14ac:dyDescent="0.3">
      <c r="A17" s="41" t="s">
        <v>35</v>
      </c>
      <c r="B17" s="42">
        <v>1.1819999999999999</v>
      </c>
      <c r="C17" s="29">
        <v>1</v>
      </c>
      <c r="D17" s="43">
        <v>0</v>
      </c>
      <c r="E17" s="43">
        <v>6000</v>
      </c>
      <c r="F17" s="43">
        <v>0</v>
      </c>
      <c r="G17" s="29">
        <v>498</v>
      </c>
      <c r="H17" s="31">
        <v>418</v>
      </c>
      <c r="I17" s="32">
        <f t="shared" si="0"/>
        <v>4288.8010086119166</v>
      </c>
      <c r="J17" s="33">
        <f t="shared" si="0"/>
        <v>6391.9426666666677</v>
      </c>
      <c r="K17" s="33">
        <f t="shared" si="0"/>
        <v>0</v>
      </c>
      <c r="L17" s="34">
        <f t="shared" si="0"/>
        <v>1907.9410801694974</v>
      </c>
      <c r="M17" s="35">
        <f t="shared" si="0"/>
        <v>0</v>
      </c>
      <c r="N17" s="35">
        <f t="shared" si="0"/>
        <v>93467.449878229847</v>
      </c>
      <c r="O17" s="36">
        <f t="shared" si="0"/>
        <v>101642.10124270861</v>
      </c>
      <c r="P17" s="37">
        <f t="shared" si="2"/>
        <v>207698.23587638652</v>
      </c>
      <c r="Q17" s="38">
        <f t="shared" si="3"/>
        <v>207698</v>
      </c>
      <c r="R17" s="39">
        <v>138412</v>
      </c>
      <c r="S17" s="39">
        <f t="shared" ref="S17:S27" si="5">Q17-R17</f>
        <v>69286</v>
      </c>
      <c r="T17" s="40">
        <f t="shared" ref="T17:T28" si="6">S17/R17</f>
        <v>0.500577984567812</v>
      </c>
    </row>
    <row r="18" spans="1:21" ht="15.75" thickBot="1" x14ac:dyDescent="0.3">
      <c r="A18" s="46" t="s">
        <v>36</v>
      </c>
      <c r="B18" s="47"/>
      <c r="C18" s="48"/>
      <c r="D18" s="48"/>
      <c r="E18" s="48"/>
      <c r="F18" s="49"/>
      <c r="G18" s="29">
        <v>399</v>
      </c>
      <c r="H18" s="31">
        <v>107</v>
      </c>
      <c r="I18" s="50"/>
      <c r="J18" s="51"/>
      <c r="K18" s="52"/>
      <c r="L18" s="52"/>
      <c r="M18" s="53"/>
      <c r="N18" s="35">
        <f t="shared" si="0"/>
        <v>74886.571287979328</v>
      </c>
      <c r="O18" s="36">
        <f t="shared" si="0"/>
        <v>26018.432614760335</v>
      </c>
      <c r="P18" s="54">
        <f t="shared" si="2"/>
        <v>100905.00390273967</v>
      </c>
      <c r="Q18" s="38">
        <f t="shared" si="3"/>
        <v>100905</v>
      </c>
      <c r="R18" s="39">
        <v>54713</v>
      </c>
      <c r="S18" s="39">
        <f t="shared" si="5"/>
        <v>46192</v>
      </c>
      <c r="T18" s="40">
        <f t="shared" si="6"/>
        <v>0.84426004788624276</v>
      </c>
      <c r="U18" s="19"/>
    </row>
    <row r="19" spans="1:21" ht="15.75" thickBot="1" x14ac:dyDescent="0.3">
      <c r="A19" s="41" t="s">
        <v>37</v>
      </c>
      <c r="B19" s="55"/>
      <c r="C19" s="56"/>
      <c r="D19" s="56"/>
      <c r="E19" s="56"/>
      <c r="F19" s="57"/>
      <c r="G19" s="29">
        <v>87.1</v>
      </c>
      <c r="H19" s="31">
        <v>22</v>
      </c>
      <c r="I19" s="58"/>
      <c r="J19" s="51"/>
      <c r="K19" s="51"/>
      <c r="L19" s="51"/>
      <c r="M19" s="59"/>
      <c r="N19" s="35">
        <f t="shared" si="0"/>
        <v>16347.419446573935</v>
      </c>
      <c r="O19" s="36">
        <f t="shared" si="0"/>
        <v>5349.5842759320312</v>
      </c>
      <c r="P19" s="54">
        <f t="shared" si="2"/>
        <v>21697.003722505964</v>
      </c>
      <c r="Q19" s="38">
        <f t="shared" si="3"/>
        <v>21697</v>
      </c>
      <c r="R19" s="39">
        <v>11659</v>
      </c>
      <c r="S19" s="39">
        <f t="shared" si="5"/>
        <v>10038</v>
      </c>
      <c r="T19" s="40">
        <f t="shared" si="6"/>
        <v>0.86096577751093573</v>
      </c>
    </row>
    <row r="20" spans="1:21" ht="15.75" thickBot="1" x14ac:dyDescent="0.3">
      <c r="A20" s="46" t="s">
        <v>38</v>
      </c>
      <c r="B20" s="55"/>
      <c r="C20" s="56"/>
      <c r="D20" s="56"/>
      <c r="E20" s="56"/>
      <c r="F20" s="57"/>
      <c r="G20" s="29">
        <v>1689</v>
      </c>
      <c r="H20" s="31">
        <v>407</v>
      </c>
      <c r="I20" s="58"/>
      <c r="J20" s="51"/>
      <c r="K20" s="51"/>
      <c r="L20" s="51"/>
      <c r="M20" s="59"/>
      <c r="N20" s="35">
        <f t="shared" ref="N20:O31" si="7">(G20/G$28)*N$3*$I$31</f>
        <v>317001.04988821328</v>
      </c>
      <c r="O20" s="36">
        <f t="shared" si="7"/>
        <v>98967.309104742599</v>
      </c>
      <c r="P20" s="37">
        <f t="shared" si="2"/>
        <v>415968.35899295588</v>
      </c>
      <c r="Q20" s="38">
        <f t="shared" si="3"/>
        <v>415968</v>
      </c>
      <c r="R20" s="39">
        <v>221974</v>
      </c>
      <c r="S20" s="39">
        <f t="shared" si="5"/>
        <v>193994</v>
      </c>
      <c r="T20" s="40">
        <f t="shared" si="6"/>
        <v>0.87394920125780495</v>
      </c>
    </row>
    <row r="21" spans="1:21" ht="15.75" thickBot="1" x14ac:dyDescent="0.3">
      <c r="A21" s="46" t="s">
        <v>39</v>
      </c>
      <c r="B21" s="55"/>
      <c r="C21" s="56"/>
      <c r="D21" s="56"/>
      <c r="E21" s="56"/>
      <c r="F21" s="57"/>
      <c r="G21" s="29">
        <v>1304</v>
      </c>
      <c r="H21" s="31">
        <v>370</v>
      </c>
      <c r="I21" s="58"/>
      <c r="J21" s="51"/>
      <c r="K21" s="51"/>
      <c r="L21" s="51"/>
      <c r="M21" s="59"/>
      <c r="N21" s="35">
        <f t="shared" si="7"/>
        <v>244742.07759279464</v>
      </c>
      <c r="O21" s="36">
        <f t="shared" si="7"/>
        <v>89970.281004311459</v>
      </c>
      <c r="P21" s="37">
        <f t="shared" si="2"/>
        <v>334712.35859710607</v>
      </c>
      <c r="Q21" s="38">
        <f t="shared" si="3"/>
        <v>334712</v>
      </c>
      <c r="R21" s="39">
        <v>183068</v>
      </c>
      <c r="S21" s="39">
        <f t="shared" si="5"/>
        <v>151644</v>
      </c>
      <c r="T21" s="40">
        <f t="shared" si="6"/>
        <v>0.82834793628597025</v>
      </c>
    </row>
    <row r="22" spans="1:21" ht="15.75" thickBot="1" x14ac:dyDescent="0.3">
      <c r="A22" s="46" t="s">
        <v>40</v>
      </c>
      <c r="B22" s="55"/>
      <c r="C22" s="56"/>
      <c r="D22" s="56"/>
      <c r="E22" s="56"/>
      <c r="F22" s="57"/>
      <c r="G22" s="29">
        <v>1100</v>
      </c>
      <c r="H22" s="31">
        <v>304</v>
      </c>
      <c r="I22" s="58"/>
      <c r="J22" s="51"/>
      <c r="K22" s="51"/>
      <c r="L22" s="51"/>
      <c r="M22" s="59"/>
      <c r="N22" s="35">
        <f t="shared" si="7"/>
        <v>206454.20655833901</v>
      </c>
      <c r="O22" s="36">
        <f t="shared" si="7"/>
        <v>73921.528176515349</v>
      </c>
      <c r="P22" s="37">
        <f t="shared" si="2"/>
        <v>280375.73473485437</v>
      </c>
      <c r="Q22" s="38">
        <f t="shared" si="3"/>
        <v>280376</v>
      </c>
      <c r="R22" s="39">
        <v>152727</v>
      </c>
      <c r="S22" s="39">
        <f t="shared" si="5"/>
        <v>127649</v>
      </c>
      <c r="T22" s="40">
        <f t="shared" si="6"/>
        <v>0.83579851630687441</v>
      </c>
    </row>
    <row r="23" spans="1:21" ht="15.75" thickBot="1" x14ac:dyDescent="0.3">
      <c r="A23" s="46" t="s">
        <v>41</v>
      </c>
      <c r="B23" s="55"/>
      <c r="C23" s="56"/>
      <c r="D23" s="56"/>
      <c r="E23" s="56"/>
      <c r="F23" s="57"/>
      <c r="G23" s="29">
        <v>308</v>
      </c>
      <c r="H23" s="31">
        <v>140</v>
      </c>
      <c r="I23" s="58"/>
      <c r="J23" s="51"/>
      <c r="K23" s="51"/>
      <c r="L23" s="51"/>
      <c r="M23" s="59"/>
      <c r="N23" s="35">
        <f t="shared" si="7"/>
        <v>57807.177836334922</v>
      </c>
      <c r="O23" s="36">
        <f t="shared" si="7"/>
        <v>34042.809028658383</v>
      </c>
      <c r="P23" s="37">
        <f t="shared" si="2"/>
        <v>91849.986864993305</v>
      </c>
      <c r="Q23" s="38">
        <f t="shared" si="3"/>
        <v>91850</v>
      </c>
      <c r="R23" s="39">
        <v>54269</v>
      </c>
      <c r="S23" s="39">
        <f t="shared" si="5"/>
        <v>37581</v>
      </c>
      <c r="T23" s="40">
        <f t="shared" si="6"/>
        <v>0.69249479444987005</v>
      </c>
    </row>
    <row r="24" spans="1:21" ht="15.75" thickBot="1" x14ac:dyDescent="0.3">
      <c r="A24" s="46" t="s">
        <v>42</v>
      </c>
      <c r="B24" s="55"/>
      <c r="C24" s="56"/>
      <c r="D24" s="56"/>
      <c r="E24" s="56"/>
      <c r="F24" s="57"/>
      <c r="G24" s="29">
        <v>534</v>
      </c>
      <c r="H24" s="31">
        <v>181</v>
      </c>
      <c r="I24" s="58"/>
      <c r="J24" s="51"/>
      <c r="K24" s="51"/>
      <c r="L24" s="51"/>
      <c r="M24" s="59"/>
      <c r="N24" s="35">
        <f t="shared" si="7"/>
        <v>100224.13300195731</v>
      </c>
      <c r="O24" s="36">
        <f t="shared" si="7"/>
        <v>44012.488815622615</v>
      </c>
      <c r="P24" s="37">
        <f t="shared" si="2"/>
        <v>144236.62181757993</v>
      </c>
      <c r="Q24" s="38">
        <f t="shared" si="3"/>
        <v>144237</v>
      </c>
      <c r="R24" s="39">
        <v>81149</v>
      </c>
      <c r="S24" s="39">
        <f t="shared" si="5"/>
        <v>63088</v>
      </c>
      <c r="T24" s="40">
        <f t="shared" si="6"/>
        <v>0.77743410269997171</v>
      </c>
    </row>
    <row r="25" spans="1:21" ht="15.75" thickBot="1" x14ac:dyDescent="0.3">
      <c r="A25" s="46" t="s">
        <v>43</v>
      </c>
      <c r="B25" s="55"/>
      <c r="C25" s="56"/>
      <c r="D25" s="56"/>
      <c r="E25" s="56"/>
      <c r="F25" s="57"/>
      <c r="G25" s="29">
        <v>292</v>
      </c>
      <c r="H25" s="31">
        <v>82</v>
      </c>
      <c r="I25" s="58"/>
      <c r="J25" s="51"/>
      <c r="K25" s="51"/>
      <c r="L25" s="51"/>
      <c r="M25" s="59"/>
      <c r="N25" s="35">
        <f t="shared" si="7"/>
        <v>54804.207559122726</v>
      </c>
      <c r="O25" s="36">
        <f t="shared" si="7"/>
        <v>19939.359573928483</v>
      </c>
      <c r="P25" s="37">
        <f t="shared" si="2"/>
        <v>74743.567133051212</v>
      </c>
      <c r="Q25" s="38">
        <f t="shared" si="3"/>
        <v>74744</v>
      </c>
      <c r="R25" s="39">
        <v>40815</v>
      </c>
      <c r="S25" s="39">
        <f t="shared" si="5"/>
        <v>33929</v>
      </c>
      <c r="T25" s="40">
        <f t="shared" si="6"/>
        <v>0.83128751684429747</v>
      </c>
    </row>
    <row r="26" spans="1:21" ht="15.75" thickBot="1" x14ac:dyDescent="0.3">
      <c r="A26" s="46" t="s">
        <v>44</v>
      </c>
      <c r="B26" s="55"/>
      <c r="C26" s="56"/>
      <c r="D26" s="56"/>
      <c r="E26" s="56"/>
      <c r="F26" s="57"/>
      <c r="G26" s="29">
        <v>32</v>
      </c>
      <c r="H26" s="31">
        <v>8</v>
      </c>
      <c r="I26" s="58"/>
      <c r="J26" s="51"/>
      <c r="K26" s="51"/>
      <c r="L26" s="51"/>
      <c r="M26" s="59"/>
      <c r="N26" s="35">
        <f t="shared" si="7"/>
        <v>6005.9405544244073</v>
      </c>
      <c r="O26" s="36">
        <f t="shared" si="7"/>
        <v>1945.3033730661934</v>
      </c>
      <c r="P26" s="37">
        <f t="shared" si="2"/>
        <v>7951.243927490601</v>
      </c>
      <c r="Q26" s="38">
        <f t="shared" si="3"/>
        <v>7951</v>
      </c>
      <c r="R26" s="39">
        <v>4266</v>
      </c>
      <c r="S26" s="39">
        <f t="shared" si="5"/>
        <v>3685</v>
      </c>
      <c r="T26" s="40">
        <f t="shared" si="6"/>
        <v>0.86380684481950309</v>
      </c>
    </row>
    <row r="27" spans="1:21" ht="15.75" thickBot="1" x14ac:dyDescent="0.3">
      <c r="A27" s="60" t="s">
        <v>45</v>
      </c>
      <c r="B27" s="61"/>
      <c r="C27" s="62"/>
      <c r="D27" s="62"/>
      <c r="E27" s="62"/>
      <c r="F27" s="63"/>
      <c r="G27" s="64">
        <v>36</v>
      </c>
      <c r="H27" s="65">
        <v>16</v>
      </c>
      <c r="I27" s="66"/>
      <c r="J27" s="67"/>
      <c r="K27" s="67"/>
      <c r="L27" s="67"/>
      <c r="M27" s="68"/>
      <c r="N27" s="35">
        <f t="shared" si="7"/>
        <v>6756.6831237274591</v>
      </c>
      <c r="O27" s="36">
        <f t="shared" si="7"/>
        <v>3890.6067461323869</v>
      </c>
      <c r="P27" s="37">
        <f t="shared" si="2"/>
        <v>10647.289869859846</v>
      </c>
      <c r="Q27" s="38">
        <f t="shared" si="3"/>
        <v>10647</v>
      </c>
      <c r="R27" s="39">
        <v>6267</v>
      </c>
      <c r="S27" s="39">
        <f t="shared" si="5"/>
        <v>4380</v>
      </c>
      <c r="T27" s="40">
        <f t="shared" si="6"/>
        <v>0.6988989947343226</v>
      </c>
    </row>
    <row r="28" spans="1:21" ht="15.75" thickBot="1" x14ac:dyDescent="0.3">
      <c r="A28" s="69" t="s">
        <v>46</v>
      </c>
      <c r="B28" s="70">
        <f>SUM(B4:B27)</f>
        <v>528.48869999999988</v>
      </c>
      <c r="C28" s="70">
        <f t="shared" ref="C28:S28" si="8">SUM(C4:C27)</f>
        <v>150</v>
      </c>
      <c r="D28" s="70">
        <f t="shared" si="8"/>
        <v>13024696.85</v>
      </c>
      <c r="E28" s="70">
        <f t="shared" si="8"/>
        <v>6030320.8100000005</v>
      </c>
      <c r="F28" s="70">
        <f t="shared" si="8"/>
        <v>319619.23</v>
      </c>
      <c r="G28" s="70">
        <f t="shared" si="8"/>
        <v>40867.969999999994</v>
      </c>
      <c r="H28" s="70">
        <f t="shared" si="8"/>
        <v>15772</v>
      </c>
      <c r="I28" s="71">
        <f t="shared" si="8"/>
        <v>1917582.8000000007</v>
      </c>
      <c r="J28" s="71">
        <f t="shared" si="8"/>
        <v>958791.4</v>
      </c>
      <c r="K28" s="71">
        <f t="shared" si="8"/>
        <v>1917582.7999999998</v>
      </c>
      <c r="L28" s="71">
        <f t="shared" si="8"/>
        <v>1917582.8000000003</v>
      </c>
      <c r="M28" s="71">
        <f t="shared" si="8"/>
        <v>958791.4</v>
      </c>
      <c r="N28" s="71">
        <f t="shared" si="8"/>
        <v>7670331.2000000011</v>
      </c>
      <c r="O28" s="71">
        <f t="shared" si="8"/>
        <v>3835165.6</v>
      </c>
      <c r="P28" s="72">
        <f t="shared" si="8"/>
        <v>19175828.000000004</v>
      </c>
      <c r="Q28" s="73">
        <f t="shared" si="8"/>
        <v>19175828</v>
      </c>
      <c r="R28" s="6">
        <f t="shared" si="8"/>
        <v>13225828</v>
      </c>
      <c r="S28" s="39">
        <f t="shared" si="8"/>
        <v>5950000</v>
      </c>
      <c r="T28" s="40">
        <f t="shared" si="6"/>
        <v>0.44987731580964158</v>
      </c>
    </row>
    <row r="29" spans="1:21" x14ac:dyDescent="0.25">
      <c r="D29" s="39"/>
      <c r="E29" s="39"/>
      <c r="F29" s="39"/>
      <c r="G29" s="39"/>
      <c r="H29" s="74" t="s">
        <v>47</v>
      </c>
      <c r="I29" s="75">
        <f>I28/$I31</f>
        <v>0.10000000000000003</v>
      </c>
      <c r="J29" s="75">
        <f t="shared" ref="J29:O29" si="9">J28/$I31</f>
        <v>0.05</v>
      </c>
      <c r="K29" s="75">
        <f t="shared" si="9"/>
        <v>9.9999999999999992E-2</v>
      </c>
      <c r="L29" s="75">
        <f t="shared" si="9"/>
        <v>0.10000000000000002</v>
      </c>
      <c r="M29" s="75">
        <f t="shared" si="9"/>
        <v>0.05</v>
      </c>
      <c r="N29" s="75">
        <f>N28/$I31</f>
        <v>0.40000000000000008</v>
      </c>
      <c r="O29" s="75">
        <f t="shared" si="9"/>
        <v>0.2</v>
      </c>
      <c r="P29" s="6"/>
      <c r="Q29" s="6"/>
      <c r="R29" s="6"/>
    </row>
    <row r="30" spans="1:21" ht="15.75" thickBot="1" x14ac:dyDescent="0.3">
      <c r="A30" s="76"/>
      <c r="B30" s="77"/>
      <c r="C30" s="77"/>
      <c r="D30" s="77"/>
      <c r="E30" s="78"/>
      <c r="F30" s="77"/>
      <c r="G30" s="77"/>
      <c r="H30" s="77"/>
      <c r="J30" s="79"/>
      <c r="P30" s="6"/>
      <c r="Q30" s="6"/>
      <c r="R30" s="6"/>
    </row>
    <row r="31" spans="1:21" ht="15.75" thickBot="1" x14ac:dyDescent="0.3">
      <c r="D31" s="39"/>
      <c r="E31" s="39"/>
      <c r="F31" s="39"/>
      <c r="G31" s="39"/>
      <c r="H31" s="39" t="s">
        <v>48</v>
      </c>
      <c r="I31" s="80">
        <f>'[1]Koeficientu aprēķins'!I10</f>
        <v>19175828</v>
      </c>
      <c r="J31" s="39"/>
      <c r="P31" s="6"/>
      <c r="Q31" s="6"/>
      <c r="R31" s="6"/>
    </row>
  </sheetData>
  <mergeCells count="2">
    <mergeCell ref="A1:H1"/>
    <mergeCell ref="I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2024-07-26T06:15:19Z</dcterms:created>
  <dcterms:modified xsi:type="dcterms:W3CDTF">2024-07-26T06:17:09Z</dcterms:modified>
</cp:coreProperties>
</file>