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https://vide-my.sharepoint.com/personal/solvitavaivode_varam_gov_lv/Documents/Desktop/DARBS_2025/LNG_2025/LIETAVAS/4. MK rikojuma projekts/"/>
    </mc:Choice>
  </mc:AlternateContent>
  <xr:revisionPtr revIDLastSave="9" documentId="8_{BE3F4F41-9A01-4F86-83BE-F73D84FA85A3}" xr6:coauthVersionLast="47" xr6:coauthVersionMax="47" xr10:uidLastSave="{73CEB3B2-7BD3-44DB-A97B-C1942AE31B4A}"/>
  <bookViews>
    <workbookView xWindow="28680" yWindow="-120" windowWidth="29040" windowHeight="15720" activeTab="4" xr2:uid="{3E0B600F-6014-4D9E-8ED0-4195F6CBFC45}"/>
  </bookViews>
  <sheets>
    <sheet name="Daugavpils valstspilsēta" sheetId="11" r:id="rId1"/>
    <sheet name="Gulbenes novads" sheetId="9" r:id="rId2"/>
    <sheet name="Jēkabpils novads" sheetId="13" r:id="rId3"/>
    <sheet name="Smiltenes novads" sheetId="12" r:id="rId4"/>
    <sheet name="Kopā" sheetId="6"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8" i="12" l="1"/>
  <c r="D5" i="12"/>
  <c r="D13" i="12" l="1"/>
  <c r="D9" i="12"/>
  <c r="C5" i="6"/>
  <c r="B5" i="6"/>
  <c r="D5" i="6"/>
  <c r="E6" i="13"/>
  <c r="F6" i="13" s="1"/>
  <c r="E7" i="13"/>
  <c r="F7" i="13" s="1"/>
  <c r="E8" i="13"/>
  <c r="F8" i="13" s="1"/>
  <c r="E9" i="13"/>
  <c r="F9" i="13" s="1"/>
  <c r="E10" i="13"/>
  <c r="F10" i="13" s="1"/>
  <c r="E11" i="13"/>
  <c r="F11" i="13" s="1"/>
  <c r="E12" i="13"/>
  <c r="F12" i="13" s="1"/>
  <c r="E13" i="13"/>
  <c r="F13" i="13" s="1"/>
  <c r="E14" i="13"/>
  <c r="F14" i="13" s="1"/>
  <c r="E15" i="13"/>
  <c r="F15" i="13" s="1"/>
  <c r="E16" i="13"/>
  <c r="E17" i="13"/>
  <c r="F17" i="13" s="1"/>
  <c r="E18" i="13"/>
  <c r="F18" i="13" s="1"/>
  <c r="F16" i="13"/>
  <c r="C26" i="13"/>
  <c r="D19" i="13"/>
  <c r="E5" i="13"/>
  <c r="F5" i="13" s="1"/>
  <c r="E9" i="12"/>
  <c r="E5" i="12"/>
  <c r="C6" i="6"/>
  <c r="B6" i="6"/>
  <c r="B7" i="6" s="1"/>
  <c r="E13" i="12"/>
  <c r="F13" i="12"/>
  <c r="E30" i="12"/>
  <c r="F30" i="12" s="1"/>
  <c r="C38" i="12"/>
  <c r="E30" i="9"/>
  <c r="F30" i="9" s="1"/>
  <c r="E27" i="9"/>
  <c r="F27" i="9" s="1"/>
  <c r="D21" i="9"/>
  <c r="D37" i="9" s="1"/>
  <c r="D9" i="9"/>
  <c r="E9" i="9"/>
  <c r="F9" i="9" s="1"/>
  <c r="E12" i="9"/>
  <c r="F12" i="9" s="1"/>
  <c r="C4" i="6"/>
  <c r="B4" i="6"/>
  <c r="D4" i="6" s="1"/>
  <c r="E5" i="9"/>
  <c r="F5" i="9" s="1"/>
  <c r="E34" i="9"/>
  <c r="F34" i="9" s="1"/>
  <c r="E8" i="9"/>
  <c r="F8" i="9" s="1"/>
  <c r="E19" i="9"/>
  <c r="F19" i="9" s="1"/>
  <c r="E20" i="9"/>
  <c r="F20" i="9" s="1"/>
  <c r="C3" i="6"/>
  <c r="B3" i="6"/>
  <c r="F5" i="11"/>
  <c r="E5" i="11"/>
  <c r="C7" i="6" l="1"/>
  <c r="D6" i="6"/>
  <c r="E19" i="13"/>
  <c r="F9" i="12"/>
  <c r="F5" i="12"/>
  <c r="D31" i="12"/>
  <c r="E18" i="12"/>
  <c r="F18" i="12" s="1"/>
  <c r="F31" i="12" s="1"/>
  <c r="E31" i="12"/>
  <c r="E21" i="9"/>
  <c r="F21" i="9"/>
  <c r="D10" i="11"/>
  <c r="F19" i="13" l="1"/>
  <c r="C17" i="11"/>
  <c r="E9" i="11"/>
  <c r="F9" i="11" s="1"/>
  <c r="E8" i="11"/>
  <c r="F8" i="11" s="1"/>
  <c r="D3" i="6" l="1"/>
  <c r="D7" i="6" s="1"/>
  <c r="E10" i="11"/>
  <c r="F10" i="11"/>
  <c r="E36" i="9" l="1"/>
  <c r="F36" i="9" s="1"/>
  <c r="E35" i="9"/>
  <c r="F35" i="9" s="1"/>
  <c r="E37" i="9" l="1"/>
  <c r="F37" i="9"/>
  <c r="C44" i="9" l="1"/>
</calcChain>
</file>

<file path=xl/sharedStrings.xml><?xml version="1.0" encoding="utf-8"?>
<sst xmlns="http://schemas.openxmlformats.org/spreadsheetml/2006/main" count="545" uniqueCount="282">
  <si>
    <r>
      <rPr>
        <b/>
        <u/>
        <sz val="18"/>
        <color rgb="FF000000"/>
        <rFont val="Times New Roman"/>
        <family val="1"/>
        <charset val="186"/>
      </rPr>
      <t>Daugavpils valstspilsētas</t>
    </r>
    <r>
      <rPr>
        <b/>
        <sz val="18"/>
        <color rgb="FF000000"/>
        <rFont val="Times New Roman"/>
        <family val="1"/>
      </rPr>
      <t xml:space="preserve"> pašvaldības 2025. gada jūnijā un jūlijā spēcīgu lietavu laikā radītie postījumi </t>
    </r>
  </si>
  <si>
    <t>Nr. p.k.</t>
  </si>
  <si>
    <t>Objekta nosaukums un adrese</t>
  </si>
  <si>
    <t>Veicamie pasākumi/darbi</t>
  </si>
  <si>
    <r>
      <t xml:space="preserve">Postījumu novēršanai nepieciešamā finansējuma apmērs, </t>
    </r>
    <r>
      <rPr>
        <b/>
        <i/>
        <sz val="10"/>
        <color rgb="FF000000"/>
        <rFont val="Times New Roman"/>
        <family val="1"/>
        <charset val="186"/>
      </rPr>
      <t>euro</t>
    </r>
  </si>
  <si>
    <r>
      <t xml:space="preserve">Pašvaldības līdz- finansējums, </t>
    </r>
    <r>
      <rPr>
        <b/>
        <i/>
        <sz val="10"/>
        <color rgb="FF000000"/>
        <rFont val="Times New Roman"/>
        <family val="1"/>
        <charset val="186"/>
      </rPr>
      <t>euro</t>
    </r>
  </si>
  <si>
    <t>No valsts budžeta programmas "Līdzekļi neparedzētiem gadījumiem" nepieciešamā finansējuma apmērs, euro</t>
  </si>
  <si>
    <t>Pašvaldības iesniegtie finansiālā pamatojuma dokumenti</t>
  </si>
  <si>
    <t>Piezīmes, komentāri</t>
  </si>
  <si>
    <t>MK noteikumu Nr.421
5.pielikums</t>
  </si>
  <si>
    <r>
      <t xml:space="preserve">apsekošanas akts </t>
    </r>
    <r>
      <rPr>
        <sz val="8"/>
        <rFont val="Times New Roman"/>
        <family val="1"/>
      </rPr>
      <t>(zaudējumu novērtējums vai dokumenti, kas apliecina notikušo faktu), vai ir pievienota fotogrāfija/jas</t>
    </r>
  </si>
  <si>
    <r>
      <t xml:space="preserve">pieprasīto līdzekļu aprēķins/tāme </t>
    </r>
    <r>
      <rPr>
        <sz val="8"/>
        <rFont val="Times New Roman"/>
        <family val="1"/>
      </rPr>
      <t>(veicamo darbu/ pakalpojumu apraksts, nepieciešamo materiālu daudzums, cena, atalgojums un paredzamo nodokļu samaksa)</t>
    </r>
  </si>
  <si>
    <t>apliecinājums, ka infrastruktūras objekts ir pašvaldības īpašumā vai valdījumā (pamatlīdzekļu uzskaites kartīte vai zemesgrāmatas apliecinājums)</t>
  </si>
  <si>
    <t>informācija par pašvaldības līdzfinansējuma apmēru objektam radīto zaudējumu novēršanai (domes lēmums)</t>
  </si>
  <si>
    <t>apliecinājums, ka par objektu pašvaldībai nepienākas vai pienākas apdrošināšanas atlīdzība
+
skaidrojums, ja nebija apdrošināts</t>
  </si>
  <si>
    <t>Ganību iela posmā no Ganību ielas 16B līdz Ganību ielai 12 Daugavpilī</t>
  </si>
  <si>
    <t>Nesaistītu minerālmateriālu seguma dilumkārtas atjaunošana/remonts, uzvedot sagatavotu minerālmateriālu maisījumu (fr.0/32)</t>
  </si>
  <si>
    <t>x</t>
  </si>
  <si>
    <t>22.07.2025. apsekošanas akts, apsekošanā piedalījās attiecīgās jomas speciālists (sertifik. Nr.4-00079), veikta fotofiksācija</t>
  </si>
  <si>
    <t>01.08.2025. akts par izpildītajiem darbiem un pielikums Nr.1
-04.08.2025. rēķins Nr.AT 2-500/258/5,
07.08.2025. MU Nr. 0050525 un Nr. 0050527 (par PVN apmaksu)</t>
  </si>
  <si>
    <t>Pamatlīdzekļu uzskaites kartīte Nr.12130396</t>
  </si>
  <si>
    <t>Daugavpils valstspilsētas pašvakdības domes 28.08.2025. lēmums Nr.509 "Par Daugavpils valstspilsētas pašvaldības līdzfinansējuma apmēru 2025. gada jūnija un jūlija mēnesī dabas stihiju radīto seku novēršanai un zaudējumu kompensēšanai"</t>
  </si>
  <si>
    <t>5. pielikumā Daugavpils valstspilsētas pašvaldība norāda, ka objekti, kuros bija noticis postījums sakarā ar dabas stihiju (stiprām lietusgāzēm) netika apdrošināts:
- jo atbilstoši Apdrošināšanas un pārapdrošināšanas likuma 6.pantam, apdrošināšana ir brīvprātīga, izņemot gadījumus, kad ar likumu ir noteikts citādi.
- Pašvaldību likuma 6.pants nosaka, ka Pašvaldība savas administratīvās teritorijas iedzīvotāju interesēs var brīvprātīgi īstenot iniciatīvas ikvienā jautājumā, ja tās nav citu institūciju kompetencē un šādu darbību neierobežo citi likumi.
- ka Daugavpils pilsētā, ņemot vērā lielo nekustamo īpašumu skaitu, to apdrošināšana netiek veikta, jo visu nekustamo īpašumu (ielas, mākslīgās būves, koki utt.) apdrošināšana ir nesamērīga, jo tādi ārkārtas gadījumi Latvijas Republikā notiek ļoti reti.</t>
  </si>
  <si>
    <t>Ezeru iela posmā no Telts ielas līdz Artilērijas ielai Daugavpilī</t>
  </si>
  <si>
    <t>Pamatlīdzekļu uzskaites kartīte Nr.12130215</t>
  </si>
  <si>
    <t>Pļavu iela posmā no Vidzemes ielas līdz Artilērijas ielai Daugavpilī</t>
  </si>
  <si>
    <t>Pamatlīdzekļu uzskaites kartīte Nr.12131380</t>
  </si>
  <si>
    <t>Daugavpils Ruģeļu pirmsskolas izglītības iestādes teritorija, Gaismas ielā 9, Daugavpilī</t>
  </si>
  <si>
    <t>Betona bruģakmens seguma demontāža, virsmas attīrīšana, izlīdzināšana, gruntēšana, betona bruģakmens izbūve</t>
  </si>
  <si>
    <t>04.08.2025. apsekošanas/defektu akts, veikta fotofiksācija, apsekošanas akta atbilstību apliecina sertificēts speciālists, sertifik. Nr.4-03606</t>
  </si>
  <si>
    <t>11.08.2025. sertificēta speciālista, sertifik. Nr.20-5910, sagatavota lokālā tāme Nr.1-2</t>
  </si>
  <si>
    <t>Zemesgrāmatu apliecība, kadastra Nr. 0500 021 1105</t>
  </si>
  <si>
    <t>Daugavpils pilsētas 24. pirmsskolas izglītības iestādes teritorija, Muzeja ielā9, Daugavpilī</t>
  </si>
  <si>
    <t>11.08.2025. sertificēta speciālista, sertifik. Nr.20-5910, sagatavota lokālā tāme Nr.1-1</t>
  </si>
  <si>
    <t>Zemesgrāmatu apliecība, kadastra Nr. 0500 001 1202</t>
  </si>
  <si>
    <t>KOPĀ:</t>
  </si>
  <si>
    <t>Atbalstāms zaudējumu apmērs, euro</t>
  </si>
  <si>
    <t>Pašvaldības līdzfinansējums, euro</t>
  </si>
  <si>
    <t>No LNG atbalstāmais finansējums, euro</t>
  </si>
  <si>
    <r>
      <rPr>
        <b/>
        <u/>
        <sz val="18"/>
        <color theme="1"/>
        <rFont val="Times New Roman"/>
        <family val="1"/>
      </rPr>
      <t>Gulbenes novada</t>
    </r>
    <r>
      <rPr>
        <b/>
        <sz val="18"/>
        <color theme="1"/>
        <rFont val="Times New Roman"/>
        <family val="1"/>
      </rPr>
      <t xml:space="preserve"> pašvaldības 2025. gada jūlijā un augustā ilgstošu un spēcīgu lietavu laikā radītie postījumi </t>
    </r>
  </si>
  <si>
    <t>Ceļs Kalniena - Lūri, Stāmerienas pagasts, Gulbenes novads, 0,27 km - 0,42 km, 1,035 km - 1,045 km, 1,565 km - 1,645 km</t>
  </si>
  <si>
    <t>ceļa klātnes labošana un seguma pastiprināšana ar dolomīta šķembu maisījuma iestrādi</t>
  </si>
  <si>
    <t>16.07.2025. ikdienas uzturēšanas darbu defektu akts Nr.2025/8, veikta fotofiksācija, 18.09.2025. apliecinājums no sertificēta speciālista (sertifik. Nr.4-05964) atkārtota apsekošana 11.09.2025.</t>
  </si>
  <si>
    <t>24.07.2025. līgums Nr.LSS/4.2/25/39 ar ZS "GRAVAS"
21.07.2025. tāme Nr.2507-1
28.07.2025. pieņemšanas - nodošanas akts
28.07.2025. rēķins Nr. GRA 1292
29.07.2025. MU Nr. 24396</t>
  </si>
  <si>
    <t>17.09.2025. Gulbenes novada pašvaldības apliecinājums nr. GND/4.18/25/2633 par inženierbūvju piederību
Pamatlīdzekļu uzskaites kartīte Nr. 003828</t>
  </si>
  <si>
    <t>Gulbenes novada pašvaldība 18.09.2025. pavadvēstulē Nr. GND/4.23/25/2683 norāda, ka atjaunošanas darbi ir pabeigti un apmaksāti, līdz ar to no valsts budžeta programmas "Līdzekļi neparedzētiem gadījumiem" Gulbenes novada pašvaldība lūdz kompensēt izdevumus 70 % apmērā, kā to paredz MK noteikumu Nr. 421 47. punkts.</t>
  </si>
  <si>
    <t>5. pielikumā norādīts, ka ceļi, ielas netiek apdrošinātas</t>
  </si>
  <si>
    <t>KOMPENSĀCIJA</t>
  </si>
  <si>
    <t>Ceļš Kalniena - Vidiena, Stāmerienas pagasts, Gulbenes novads, 0,18 km - 0,24 km</t>
  </si>
  <si>
    <t>16.07.2025. ikdienas uzturēšanas darbu defektu akts Nr.2025/5, veikta fotofiksācija, 18.09.2025. apliecinājums no sertificēta speciālista (sertifik. Nr.4-05964) atkārtota apsekošana 11.09.2025.</t>
  </si>
  <si>
    <t>17.09.2025. Gulbenes novada pašvaldības apliecinājums nr. GND/4.18/25/2633 par inženierbūvju piederību
Pamatlīdzekļu uzskaites kartīte Nr. 003821</t>
  </si>
  <si>
    <t>Ceļš Kalniena - Alejas, Stāmerienas pagasts, Gulbenes novads, 0,00 km - 0,20 km</t>
  </si>
  <si>
    <t>izskalojumu labošana un seguma pastiprināšana ar dolomīta šķembu maisījuma iestrādi</t>
  </si>
  <si>
    <t>16.07.2025. ikdienas uzturēšanas darbu defektu akts Nr.2025/7, veikta fotofiksācija, 18.09.2025. apliecinājums no sertificēta speciālista (sertifik. Nr.4-05964) atkārtota apsekošana 11.09.2025.</t>
  </si>
  <si>
    <t>17.09.2025. Gulbenes novada pašvaldības apliecinājums nr. GND/4.18/25/2633 par inženierbūvju piederību
Pamatlīdzekļu uzskaites kartīte Nr. 003825</t>
  </si>
  <si>
    <t>Brīvības iela (pretī baznīcai), Gulbene, Gulbenes novads</t>
  </si>
  <si>
    <t>Ilas nogāzes noslīdējuma remonts</t>
  </si>
  <si>
    <t>Veikta fotofiksācija, 18.09.2025. apliecinājums no sertificēta speciālista (sertifik. Nr.4-05964), apsekošana 11.09.2025.</t>
  </si>
  <si>
    <t>01.08.2025. VAS "Latvijas autoceļu uzturētājs" akts Nr. 5.3.3.-V.3/2025-616
01.08.2025. rēķins Nr.R25191432
12.08.2025. MU Nr. 25803
12.08.2025. MU Nr.25804 (PVN)</t>
  </si>
  <si>
    <t>17.09.2025. Gulbenes novada pašvaldības apliecinājums nr. GND/4.18/25/2633 par inženierbūvju piederību
Pamatlīdzekļu uzskaites kartīte Nr. 020921</t>
  </si>
  <si>
    <t>Ceļš Elstu pienotava - Priednieki - Mirgas, Daukstu pagasts, Gulbenes novads, 0,491 km - 0,533 km</t>
  </si>
  <si>
    <t>Seguma remonts, grants piegāde ar iestrādi</t>
  </si>
  <si>
    <t>VAS "Latvijas autoceļu uzturētājs" 30.07.2025. darba uzdevums Nr.30.07.25
04.08.2025. akts Nr. 5.3.3.-V.3/2025-627
05.08.2025. rēķins Nr. R25191461
11.08.2025. MU Nr. 25487
11.08.2025. MU Nr.25488
VAS "Latvijas autoceļu uzturētājs"05.08.2025. darba uzdevums Nr. 05.08.25.
21.08.2025. akts Nr. 5.3.3.-V.3/2025-691
31.08.2025. rēķins Nr.R25191630
05.09.2025. MU Nr.28687
05.09.2025. MU Nr.28688 (PVN)</t>
  </si>
  <si>
    <t>17.09.2025. Gulbenes novada pašvaldības apliecinājums nr. GND/4.18/25/2633 par inženierbūvju piederību
Pamatlīdzekļu uzskaites kartīte Nr. 003578</t>
  </si>
  <si>
    <t>Ceļš Kapukalns - Melderi - Krapas pietura, Daukstu pagasts, Gulbenes novads, 1,682 km - 1,702 km</t>
  </si>
  <si>
    <t>17.09.2025. Gulbenes novada pašvaldības apliecinājums nr. GND/4.18/25/2633 par inženierbūvju piederību
Pamatlīdzekļu uzskaites kartīte Nr. 003583</t>
  </si>
  <si>
    <t>Ceļš 92.dzelzceļa km - Elstes, Daukstu pagasts, Gulbenes novads, 0,03 km - 0,04 km, 1,835 km - 1,862 km</t>
  </si>
  <si>
    <t>17.09.2025. Gulbenes novada pašvaldības apliecinājums nr. GND/4.18/25/2633 par inženierbūvju piederību
Pamatlīdzekļu uzskaites kartīte Nr. 003572</t>
  </si>
  <si>
    <t>Ceļš V428 Dzeņi - Galgauska, Daukstu pagasts, Gulbenes novads, 1,100 km - 1,129 km, 1,400 km - 1,438 km, 1,600 km - 1,631 km</t>
  </si>
  <si>
    <t>23.07.2025. VAS "Latvijas autoceļu uzturētājs" akts Nr. 5.3.3.-V.3/2025-567
24.07.2025. rēķins Nr. R25191359
25.07.2025. MU Nr. 24236
25.07.2025. MU Nr.24237 (PVN)</t>
  </si>
  <si>
    <t>17.09.2025. Gulbenes novada pašvaldības apliecinājums nr. GND/4.18/25/2633 par inženierbūvju piederību
Pamatlīdzekļu uzskaites kartīte Nr. 020489</t>
  </si>
  <si>
    <t>Ceļš Mālukalni - Zaķīši - Krapa, Daukstu pagasts, Gulbenes novads, 2,310 km - 2,344 km, 3,592 km - 3,632 km</t>
  </si>
  <si>
    <t>17.09.2025. Gulbenes novada pašvaldības apliecinājums nr. GND/4.18/25/2633 par inženierbūvju piederību
Pamatlīdzekļu uzskaites kartīte Nr. 003590</t>
  </si>
  <si>
    <t>Ceļš Krapa - Aizupieši - Gāršas ceļš, Daukstu pagasts, Gulbenes novads, 1,882 km - 1,916 km, 2,462 km - 2,505 km, 2,510 km - 2,554 km, 2,556 km - 2,588 km</t>
  </si>
  <si>
    <t>17.09.2025. Gulbenes novada pašvaldības apliecinājums nr. GND/4.18/25/2633 par inženierbūvju piederību
Pamatlīdzekļu uzskaites kartīte Nr. 003584</t>
  </si>
  <si>
    <t>Ceļš Madonas ceļš - Krapa, Daukstu pagasts, Gulbenes novads, 0,009 km - 0,028 km, 0,212 km - 0,230 km, 0,897 km - 0,931 km, 1,211 km - 1,242 km</t>
  </si>
  <si>
    <t>17.09.2025. Gulbenes novada pašvaldības apliecinājums nr. GND/4.18/25/2633 par inženierbūvju piederību
Pamatlīdzekļu uzskaites kartīte Nr. 003591</t>
  </si>
  <si>
    <t>Ceļš Elstu pien. - Dzidrumi - Medņi - Odzenieši, Daukstu pagasts, Gulbenes novads, 4,488 km - 4,516 km, 4,786 km - 4,811 km, 4,897 km - 4,932 km, 4,994 km - 5,010 km</t>
  </si>
  <si>
    <t>17.09.2025. Gulbenes novada pašvaldības apliecinājums nr. GND/4.18/25/2633 par inženierbūvju piederību
Pamatlīdzekļu uzskaites kartīte Nr. 003579, Nr.003577</t>
  </si>
  <si>
    <t>Ceļš Skudras - Viduči - Mālukalni, Daukstu pagasts, Gulbenes novads, 1,124 km - 1,154 km, 1,798 km - 1,829 km, 2,201 km - 2,234 km, 2,497 km - 2,53 km</t>
  </si>
  <si>
    <t>17.09.2025. Gulbenes novada pašvaldības apliecinājums nr. GND/4.18/25/2633 par inženierbūvju piederību
Pamatlīdzekļu uzskaites kartīte Nr. 003592</t>
  </si>
  <si>
    <t>Ceļš Krimu ozols - Kramiņi, Daukstu pagasts, Gulbenes novads, 0,382 km - 0,412 km, 0,490 km - 0,541 km, 0,789 km - 0,865 km, 0,957 km - 0,998 km</t>
  </si>
  <si>
    <t>17.09.2025. Gulbenes novada pašvaldības apliecinājums nr. GND/4.18/25/2633 par inženierbūvju piederību
Pamatlīdzekļu uzskaites kartīte Nr. 003586</t>
  </si>
  <si>
    <t>Ceļš  V428  Dzeņi - Galgauska, Galgauskas pagasts, Gulbenes novads, 0,3 km - 0,33 km, 3,1 km - 3,11 km, 3,8 km - 3,81 km</t>
  </si>
  <si>
    <t>Seguma atjaunošana ar granti</t>
  </si>
  <si>
    <t>05.08.2025. VAS "Latvijas autoceļu uzturētājs" akts Nr. 5.3.3.-V.3/2025-636
05.08.2025. rēķins Nr. R25191472
11.08.2025. MU Nr. 25479
11.08.2025. MU Nr.25480 (PVN)</t>
  </si>
  <si>
    <t>17.09.2025. Gulbenes novada pašvaldības apliecinājums nr. GND/4.18/25/2633 par inženierbūvju piederību
Pamatlīdzekļu uzskaites kartīte Nr. 020490</t>
  </si>
  <si>
    <t>Ceļš   Priednieki - Celmiņi, Galgauskas pagasts, Gulbenes novads, 0,01 km - 0,02 km</t>
  </si>
  <si>
    <t>Seguma atjaunošana ar drupinātu šķembu</t>
  </si>
  <si>
    <t>22.08.2025. VAS "Latvijas autoceļu uzturētājs" akts Nr. 5.3.3.-V.3/2025-692
31.08.2025. rēķins Nr.R25191631
05.09.2025. MU Nr.28685
05.09.2025. MU Nr.28686 (PVN)</t>
  </si>
  <si>
    <t>17.09.2025. Gulbenes novada pašvaldības apliecinājums nr. GND/4.18/25/2633 par inženierbūvju piederību
Pamatlīdzekļu uzskaites kartīte Nr. 003629</t>
  </si>
  <si>
    <t>Ceļš Gulbītis - Indrāni, Jaungulbenes pagasts, Gulbenes novads, 0,00 km - 0,040 km, 0,192 km - 0,202 km, 0,330 km - 0,345 km, 0,605 km - 0,615 km, 2,085 km - 2,095 km, 2,507 km - 2,517 km, 2,543 km - 2,550 km</t>
  </si>
  <si>
    <t>Drupinātas grants piegāde ar iestrādi izskaloto bedru un iesēdumu remontam</t>
  </si>
  <si>
    <t>07.07.2025. VAS "Latvijas autoceļu uzturētājs" akts Nr. 5.3.3.-V.3/2025-525
07.07.2025 rēķins N. R25191238
09.07.2025. MU Nr. 22214
09.07.2025. MU Nr.22215 (PVN)
23.07.2025. VAS "Latvijas autoceļu uzturētājs" akts Nr.5.3.3.-V.3/2025-544
24.07.2025. rēķins Nr. R25191363
25.07.2025. MU Nr. 24204
25.07.2025. MU Nr.24205 (PVN)</t>
  </si>
  <si>
    <t>17.09.2025. Gulbenes novada pašvaldības apliecinājums nr. GND/4.18/25/2633 par inženierbūvju piederību
Pamatlīdzekļu uzskaites kartīte Nr. 003641, Nr.022518</t>
  </si>
  <si>
    <t>Ceļš Ušuru ceļš - Jaungulbene, Jaungulbenes pagasts, Gulbenes novads, 0,723 km - 0,753 km, 0,895 km - 0,905 km, 1,290 km - 1,295 km, 1,560 km - 1,565 km, 2,195 km - 2,200 km, 2,660 km - 2,665 km</t>
  </si>
  <si>
    <t>17.09.2025. Gulbenes novada pašvaldības apliecinājums nr. GND/4.18/25/2633 par inženierbūvju piederību
Pamatlīdzekļu uzskaites kartīte Nr. 003653</t>
  </si>
  <si>
    <t>Ceļš Jaunstāmeri - Doktas, Jaungulbenes pagasts, Gulbenes novads, 1,250 km - 1,255 km, 1,410 km - 1,415 km, 1,530 km - 1,540 km, 1,605 km - 1,610 km, 1,750 km - 1,755 km, 1,830 km - 1,840 km, 2,120 km - 2,135 km, 2,250 km - 2,265 km, 2,363 km - 2,373 km</t>
  </si>
  <si>
    <t>17.09.2025. Gulbenes novada pašvaldības apliecinājums nr. GND/4.18/25/2633 par inženierbūvju piederību
Pamatlīdzekļu uzskaites kartīte Nr. 003646</t>
  </si>
  <si>
    <t>Ceļš Austumi - Sēlieši, Jaungulbenes pagasts, Gulbenes novads, 0,360 km - 0,370 km</t>
  </si>
  <si>
    <t>17.09.2025. Gulbenes novada pašvaldības apliecinājums nr. GND/4.18/25/2633 par inženierbūvju piederību
Pamatlīdzekļu uzskaites kartīte Nr. 003639</t>
  </si>
  <si>
    <t>Ceļš V431 Pievedceļš Sveķu skolai, Jaungulbenes pagasts, Gulbenes novads, 1,085 km - 1,125 km</t>
  </si>
  <si>
    <t>17.09.2025. Gulbenes novada pašvaldības apliecinājums nr. GND/4.18/25/2633 par inženierbūvju piederību
Pamatlīdzekļu uzskaites kartīte Nr. 020164</t>
  </si>
  <si>
    <t>Ezera iela, Jaungulbenes pagasts, Gulbenes novads, 0,00 km - 0,015 km</t>
  </si>
  <si>
    <t>17.09.2025. Gulbenes novada pašvaldības apliecinājums nr. GND/4.18/25/2633 par inženierbūvju piederību
Pamatlīdzekļu uzskaites kartīte Nr. 003355</t>
  </si>
  <si>
    <t>Ceļš Lembi - Jaunagrumi, Jaungulbenes pagasts, Gulbenes novads, 3,345 km - 3,436 km</t>
  </si>
  <si>
    <t>05.08.2025. VAS "Latvijas autoceļu uzturētājs" akts Nr. 5.3.3.-V.3/2025-629
05.08.2025. rēķins Nr. R25191470
11.08.2025. MU Nr. 25481
11.08.2025. MU Nr.25482 (PVN)</t>
  </si>
  <si>
    <t>17.09.2025. Gulbenes novada pašvaldības apliecinājums nr. GND/4.18/25/2633 par inženierbūvju piederību
Pamatlīdzekļu uzskaites kartīte Nr. 003649</t>
  </si>
  <si>
    <t>Ceļš Gulbītis - Kraujas, Jaungulbenes pagasts, Gulbenes novads, 0,050 km - 0,055 km</t>
  </si>
  <si>
    <t>17.09.2025. Gulbenes novada pašvaldības apliecinājums nr. GND/4.18/25/2633 par inženierbūvju piederību
Pamatlīdzekļu uzskaites kartīte Nr. 003642</t>
  </si>
  <si>
    <t>Vārpiņu iela, Jaungulbenes pagasts, Gulbenes novads, 0,360 km - 0,370 km</t>
  </si>
  <si>
    <t>17.09.2025. Gulbenes novada pašvaldības apliecinājums nr. GND/4.18/25/2633 par inženierbūvju piederību
Pamatlīdzekļu uzskaites kartīte Nr. 003359</t>
  </si>
  <si>
    <t>Ceļš Siltais - Liedupes, Līgo pagasts, Gulbenes novads, 0,03 km - 0,040 km, 0,420 km - 0,430 km, 0,590 km - 0,600 km, 0,895 km - 0,900 km, 1,680 km - 1,685 km, 2,220 km - 2,230 km, 2,515 km - 2,520 km, 2,700 km - 2,705 km</t>
  </si>
  <si>
    <t>23.07.2025. VAS "Latvijas autoceļu uzturētājs" akts Nr. 5.3.3.-V.3/2025-575
31.07.2025. rēķins Nr. R25191372
06.08.2025. MU Nr. 24963
06.08.2025. MU Nr.24964 (PVN)</t>
  </si>
  <si>
    <t>17.09.2025. Gulbenes novada pašvaldības apliecinājums nr. GND/4.18/25/2633 par inženierbūvju piederību
Pamatlīdzekļu uzskaites kartīte Nr. 003783</t>
  </si>
  <si>
    <t>Ceļš Liedupes - Rožkalni, Līgo pagasts, Gulbenes novads, 0,770 km - 0,780 km, 1,0720 km - 1,0730 km</t>
  </si>
  <si>
    <t>17.09.2025. Gulbenes novada pašvaldības apliecinājums nr. GND/4.18/25/2633 par inženierbūvju piederību
Pamatlīdzekļu uzskaites kartīte Nr. 003782</t>
  </si>
  <si>
    <t>Ceļš Līgo muiža - Dzelzavas robeža, Līgo pagasts, Gulbenes novads, 0,200 km - 0,210 km, 0,430 km - 0,435 km, 0,645 km - 0,650 km, 0,700 km - 0,705 km, 0,875 km - 0,880 km, 1,150 km - 1,155 km, 1,430 km - 1,435 km, 1,550 km - 1,555 km, 1,845 km - 1,850 km</t>
  </si>
  <si>
    <t>17.09.2025. Gulbenes novada pašvaldības apliecinājums nr. GND/4.18/25/2633 par inženierbūvju piederību
Pamatlīdzekļu uzskaites kartīte Nr. 003777</t>
  </si>
  <si>
    <t>Ceļš Varītes - Vecezeriņi, Līgo pagasts, Gulbenes novads, 0,110 km - 0,120 km, 0,195 km - 0,205 km</t>
  </si>
  <si>
    <t>17.09.2025. Gulbenes novada pašvaldības apliecinājums nr. GND/4.18/25/2633 par inženierbūvju piederību
Pamatlīdzekļu uzskaites kartīte Nr. 003776</t>
  </si>
  <si>
    <t>Ceļš Lapši - Ušuri, Līgo pagasts, Gulbenes novads, 1,080 km - 1,085 km</t>
  </si>
  <si>
    <t>Drupinātas grants piegāde ar iestrādi izskalojuma remontam</t>
  </si>
  <si>
    <t>04.08.2025. VAS "Latvijas autoceļu uzturētājs" akts Nr. 5.3.3.-V.3/2025-628
05.08.2025. rēķins Nr. R25191459
11.08.2025. MU Nr. 25489
11.08.2025. MU Nr.25490 (PVN)</t>
  </si>
  <si>
    <t>17.09.2025. Gulbenes novada pašvaldības apliecinājums nr. GND/4.18/25/2633 par inženierbūvju piederību
Pamatlīdzekļu uzskaites kartīte Nr. 003774</t>
  </si>
  <si>
    <t>Ceļš V438 Ūdrupe - Rankas stacija, Rankas pagasts, Gulbenes novads, 0,200 km - 0,480 km, 1,580 km - 1,640 km, 1,920 km - 1,980 km</t>
  </si>
  <si>
    <t>Drupinātas grants piegāde ar iestrādi izskaloto bedru un iesēdumu remontam
Ekskavatora pakalpojumi sāngrāvju tīrīšanai, ūdens novadīšanai no brauktuves virsmas</t>
  </si>
  <si>
    <t>04.08.2025. VAS "Latvijas autoceļu uzturētājs" akts Nr. 5.3.3.-V.3/2025-632
04.08.2025. rēķins Nr. R25191453
06.08.2025. MU Nr. 25029
06.08.2025. MU Nr.25030 (PVN)</t>
  </si>
  <si>
    <t>17.09.2025. Gulbenes novada pašvaldības apliecinājums nr. GND/4.18/25/2633 par inženierbūvju piederību
Pamatlīdzekļu uzskaites kartīte Nr. 020801</t>
  </si>
  <si>
    <t>Ceļš Rankas stacija - Ērkalni, Rankas pagasts, Gulbenes novads, 0,600 km - 0,300 km, 0,480 km - 0,630 km, 0,710 km - 0,740 km, 0,820 km - 0,860 km, 1,100 km - 1,150 km, 1,230 km - 1,310 km, 1,420 km - 1,440 km</t>
  </si>
  <si>
    <t>27.08.2025. VAS "Latvijas autoceļu uzturētājs" akts Nr. 5.3.3.-V.3/2025-696
31.08.2025. rēķins Nr.R25191634
05.09.2025. MU Nr.28683
05.09.2025. MU Nr.28684 (PVN)</t>
  </si>
  <si>
    <t>17.09.2025. Gulbenes novada pašvaldības apliecinājums nr. GND/4.18/25/2633 par inženierbūvju piederību
Pamatlīdzekļu uzskaites kartīte Nr. 003789</t>
  </si>
  <si>
    <r>
      <rPr>
        <b/>
        <u/>
        <sz val="18"/>
        <color theme="1"/>
        <rFont val="Times New Roman"/>
        <family val="1"/>
        <charset val="186"/>
      </rPr>
      <t>Jēkabpils novada</t>
    </r>
    <r>
      <rPr>
        <b/>
        <sz val="18"/>
        <color theme="1"/>
        <rFont val="Times New Roman"/>
        <family val="1"/>
        <charset val="186"/>
      </rPr>
      <t xml:space="preserve"> pašvaldības 2025. gada jūlijā un augustā ilgstošu un spēcīgu lietavu laikā radītie postījumi </t>
    </r>
  </si>
  <si>
    <t>apsekošanas akts (zaudējumu novērtējums vai dokumenti, kas apliecina notikušo faktu), vai ir pievienota fotogrāfija/jas</t>
  </si>
  <si>
    <t>pieprasīto līdzekļu aprēķins/tāme (veicamo darbu/ pakalpojumu apraksts, nepieciešamo materiālu daudzums, cena, atalgojums un paredzamo nodokļu samaksa)</t>
  </si>
  <si>
    <t>Ceļš AS11 Smilgas - Lukstiņi, Asares pagasts, Jēkabpils novads, 3,850 km - 3,950 km, 4,210 km -4,340 km, 5,090 km - 5,170 km</t>
  </si>
  <si>
    <t>Atjaunot ceļa konstruktīvos slāņus, pārbūvēt un pastiprināt ceļa pamata kārtu izskalojumu vietās un papildināt ar nesaistītu minerālmateriālu, veikt ceļa planēšanu un nomaļu noņemšanu</t>
  </si>
  <si>
    <t>06.08.2025. apsekošanas akts, veikta fotofiksācija, piedalījās sertificēts speciālists, sertifik. Nr.4-03246</t>
  </si>
  <si>
    <r>
      <t xml:space="preserve">09.09.2025. darbu pieņemšanas - nodošanas akts Nr. PNA 25-045
</t>
    </r>
    <r>
      <rPr>
        <sz val="10"/>
        <color rgb="FF00B050"/>
        <rFont val="Times New Roman"/>
        <family val="1"/>
        <charset val="186"/>
      </rPr>
      <t>12.09.2025. rēķins Nr.R-SSK-25-104</t>
    </r>
    <r>
      <rPr>
        <sz val="10"/>
        <color theme="1"/>
        <rFont val="Times New Roman"/>
        <family val="1"/>
        <charset val="186"/>
      </rPr>
      <t xml:space="preserve">
</t>
    </r>
    <r>
      <rPr>
        <sz val="10"/>
        <color rgb="FF0070C0"/>
        <rFont val="Times New Roman"/>
        <family val="1"/>
        <charset val="186"/>
      </rPr>
      <t>30.09.2025. MU Nr.23910</t>
    </r>
    <r>
      <rPr>
        <sz val="10"/>
        <color theme="1"/>
        <rFont val="Times New Roman"/>
        <family val="1"/>
        <charset val="186"/>
      </rPr>
      <t xml:space="preserve">
</t>
    </r>
    <r>
      <rPr>
        <sz val="10"/>
        <color rgb="FF0070C0"/>
        <rFont val="Times New Roman"/>
        <family val="1"/>
        <charset val="186"/>
      </rPr>
      <t>08.10.2025. MU Nr.24660 (par PVN)</t>
    </r>
  </si>
  <si>
    <t>Pamatlīdzekļu uzskaites kartīte Nr. AK412</t>
  </si>
  <si>
    <t>Jēkabpils novada pašvaldības 25.09.2025. lēmums Nr.624 "Par papildu finansējuma piešķiršanu 2025.gada jūlijā un augustā lietavu izraisīto plūdu seku likvidācijai"</t>
  </si>
  <si>
    <t>5.pielikumā norādīts, ka pašvaldība neapdrošina ielas un ceļus</t>
  </si>
  <si>
    <t>Ceļš AS12 Dangas - Viļņi, Asares pagasts, Jēkabpils novads, 2,07 km - 2,310 km, 2,890 km - 2,980 km</t>
  </si>
  <si>
    <r>
      <t xml:space="preserve">09.09.2025. darbu pieņemšanas - nodošanas akts Nr. PNA 25-046
</t>
    </r>
    <r>
      <rPr>
        <sz val="10"/>
        <color rgb="FF00B050"/>
        <rFont val="Times New Roman"/>
        <family val="1"/>
        <charset val="186"/>
      </rPr>
      <t xml:space="preserve">12.09.2025. rēķins Nr.R-SSK-25-105
</t>
    </r>
    <r>
      <rPr>
        <sz val="10"/>
        <color rgb="FF0070C0"/>
        <rFont val="Times New Roman"/>
        <family val="1"/>
        <charset val="186"/>
      </rPr>
      <t>30.09.2025. MU Nr.23910</t>
    </r>
    <r>
      <rPr>
        <sz val="10"/>
        <color theme="1"/>
        <rFont val="Times New Roman"/>
        <family val="1"/>
        <charset val="186"/>
      </rPr>
      <t xml:space="preserve">
</t>
    </r>
    <r>
      <rPr>
        <sz val="10"/>
        <color rgb="FF0070C0"/>
        <rFont val="Times New Roman"/>
        <family val="1"/>
        <charset val="186"/>
      </rPr>
      <t>08.10.2025. MU Nr.24660 (par PVN)</t>
    </r>
  </si>
  <si>
    <t>Pamatlīdzekļu uzskaites kartīte Nr. AK413</t>
  </si>
  <si>
    <t>Ceļš AS16 Aveņi - Skujas, Asares pagasts, Jēkabpils novads, 1,260 km - 1,390 km</t>
  </si>
  <si>
    <r>
      <t xml:space="preserve">22.08.2025. darbu pieņemšanas - nodošanas akts Nr. PNA 25-040
</t>
    </r>
    <r>
      <rPr>
        <sz val="10"/>
        <color rgb="FF00B050"/>
        <rFont val="Times New Roman"/>
        <family val="1"/>
        <charset val="186"/>
      </rPr>
      <t>22.08.2025. rēķins Nr.R-SSK-25-089</t>
    </r>
    <r>
      <rPr>
        <sz val="10"/>
        <color theme="1"/>
        <rFont val="Times New Roman"/>
        <family val="1"/>
        <charset val="186"/>
      </rPr>
      <t xml:space="preserve">
</t>
    </r>
    <r>
      <rPr>
        <sz val="10"/>
        <color rgb="FF0070C0"/>
        <rFont val="Times New Roman"/>
        <family val="1"/>
        <charset val="186"/>
      </rPr>
      <t>30.09.2025. MU Nr.23910</t>
    </r>
    <r>
      <rPr>
        <sz val="10"/>
        <color theme="1"/>
        <rFont val="Times New Roman"/>
        <family val="1"/>
        <charset val="186"/>
      </rPr>
      <t xml:space="preserve">
</t>
    </r>
    <r>
      <rPr>
        <sz val="10"/>
        <color rgb="FF0070C0"/>
        <rFont val="Times New Roman"/>
        <family val="1"/>
        <charset val="186"/>
      </rPr>
      <t>08.10.2025. MU Nr.24660 (par PVN)</t>
    </r>
  </si>
  <si>
    <t>Pamatlīdzekļu uzskaites kartīte Nr. AK417</t>
  </si>
  <si>
    <t>Ceļš AS24 Liepiņas - Lejasbērzi, Asares pagasts, Jēkabpils novads, 0,750 km - 0,840 km</t>
  </si>
  <si>
    <r>
      <t xml:space="preserve">22.08.2025. darbu pieņemšanas - nodošanas akts Nr. PNA 25-041
</t>
    </r>
    <r>
      <rPr>
        <sz val="10"/>
        <color rgb="FF00B050"/>
        <rFont val="Times New Roman"/>
        <family val="1"/>
        <charset val="186"/>
      </rPr>
      <t>22.08.2025. rēķins Nr.R-SSK-090</t>
    </r>
    <r>
      <rPr>
        <sz val="10"/>
        <color theme="1"/>
        <rFont val="Times New Roman"/>
        <family val="1"/>
        <charset val="186"/>
      </rPr>
      <t xml:space="preserve">
</t>
    </r>
    <r>
      <rPr>
        <sz val="10"/>
        <color rgb="FF0070C0"/>
        <rFont val="Times New Roman"/>
        <family val="1"/>
        <charset val="186"/>
      </rPr>
      <t>30.09.2025. MU Nr.23910</t>
    </r>
    <r>
      <rPr>
        <sz val="10"/>
        <color theme="1"/>
        <rFont val="Times New Roman"/>
        <family val="1"/>
        <charset val="186"/>
      </rPr>
      <t xml:space="preserve">
</t>
    </r>
    <r>
      <rPr>
        <sz val="10"/>
        <color rgb="FF0070C0"/>
        <rFont val="Times New Roman"/>
        <family val="1"/>
        <charset val="186"/>
      </rPr>
      <t>08.10.2025. MU Nr.24660 (par PVN)</t>
    </r>
  </si>
  <si>
    <t>Pamatlīdzekļu uzskaites kartīte Nr. AK425</t>
  </si>
  <si>
    <t>Ceļš GA07 Gārsene - Jaunmuiža - Irbes, Gārsenes pagasts, Jēkabpils novads, 1,800 km - 2,000 km</t>
  </si>
  <si>
    <t>30.07.2025. apsekošanas akts, veikta fotofiksācija, piedalījās sertificēts speciālists, sertifik. Nr.4-03246</t>
  </si>
  <si>
    <r>
      <t xml:space="preserve">09.09.2025. darbu pieņemšanas - nodošanas akts Nr. PNA 25-047
</t>
    </r>
    <r>
      <rPr>
        <sz val="10"/>
        <color rgb="FF00B050"/>
        <rFont val="Times New Roman"/>
        <family val="1"/>
        <charset val="186"/>
      </rPr>
      <t>12.09.2025. rēķins Nr.R-SSK-25-106</t>
    </r>
    <r>
      <rPr>
        <sz val="10"/>
        <color theme="1"/>
        <rFont val="Times New Roman"/>
        <family val="1"/>
        <charset val="186"/>
      </rPr>
      <t xml:space="preserve">
</t>
    </r>
    <r>
      <rPr>
        <sz val="10"/>
        <color rgb="FF0070C0"/>
        <rFont val="Times New Roman"/>
        <family val="1"/>
        <charset val="186"/>
      </rPr>
      <t>30.09.2025. MU Nr.23910</t>
    </r>
    <r>
      <rPr>
        <sz val="10"/>
        <color theme="1"/>
        <rFont val="Times New Roman"/>
        <family val="1"/>
        <charset val="186"/>
      </rPr>
      <t xml:space="preserve">
</t>
    </r>
    <r>
      <rPr>
        <sz val="10"/>
        <color rgb="FF0070C0"/>
        <rFont val="Times New Roman"/>
        <family val="1"/>
        <charset val="186"/>
      </rPr>
      <t>08.10.2025. MU Nr.24660 (par PVN)</t>
    </r>
  </si>
  <si>
    <t>Pamatlīdzekļu uzskaites kartīte Nr. AK126</t>
  </si>
  <si>
    <t>Ceļš RU06 Pudāni - Jaunkalniņi, Rubenes pagasts, Jēkabpils novads, caurteka pik 08/40, 0,050 km - 0,200 km</t>
  </si>
  <si>
    <t>Pagarināt caurteku, caurtekas galā atjaunot ceļa konstruktīvos slāņus, veikt caurtekas gala sienas nostiprināšanu, veikt ceļa planēšanu un nomaļu noņemšanu tuvāk caurtekai</t>
  </si>
  <si>
    <t>22.09.2025. darbu apjomu saraksts, saskaņoja sertificēts speciālists, sertifik. Nr. 4-03246</t>
  </si>
  <si>
    <t>Pamatlīdzekļu uzskaites kartīte Nr. 6-277</t>
  </si>
  <si>
    <t>RU44 Sēļu ceļš, Rubenes pagasts, Jēkabpils novads, 0,070 km - 0,122 km, caurteka pik 01/40</t>
  </si>
  <si>
    <t>Atjaunot ceļa konstruktīvos slāņus, pārbūvēt un pastiprināt ceļa pamata kārtu izskalojumu vietās un papildināt ar nesaistītu minerālmateriālu, veikt ceļa planēšanu un nomaļu noņemšanu, caurtekas aizbēršanu ar nesaistīto minerālmateriālu un caurtekas gala nostiprināšanu</t>
  </si>
  <si>
    <r>
      <t xml:space="preserve">03.09.2025. akts Nr. JK 08-07
</t>
    </r>
    <r>
      <rPr>
        <sz val="10"/>
        <color rgb="FF00B050"/>
        <rFont val="Times New Roman"/>
        <family val="1"/>
        <charset val="186"/>
      </rPr>
      <t>02.09.2025. rēķins Nr.R25171038</t>
    </r>
    <r>
      <rPr>
        <sz val="10"/>
        <color theme="1"/>
        <rFont val="Times New Roman"/>
        <family val="1"/>
        <charset val="186"/>
      </rPr>
      <t xml:space="preserve">
</t>
    </r>
    <r>
      <rPr>
        <sz val="10"/>
        <color rgb="FF0070C0"/>
        <rFont val="Times New Roman"/>
        <family val="1"/>
        <charset val="186"/>
      </rPr>
      <t>30.09.2025. MU Nr.23919</t>
    </r>
    <r>
      <rPr>
        <sz val="10"/>
        <color theme="1"/>
        <rFont val="Times New Roman"/>
        <family val="1"/>
        <charset val="186"/>
      </rPr>
      <t xml:space="preserve">
</t>
    </r>
    <r>
      <rPr>
        <sz val="10"/>
        <color rgb="FF0070C0"/>
        <rFont val="Times New Roman"/>
        <family val="1"/>
        <charset val="186"/>
      </rPr>
      <t>08.10.2025. MU Nr.24660 (par PVN)</t>
    </r>
  </si>
  <si>
    <t>Pamatlīdzekļu uzskaites kartīte Nr. 6-430</t>
  </si>
  <si>
    <t>Ceļš RU45 Brimaņi - Pagasta robeža, Rubenes pagasts, Jēkabpils novads, 0,370 km - 0,450 km</t>
  </si>
  <si>
    <t>Pamatlīdzekļu uzskaites kartīte Nr. 6-431</t>
  </si>
  <si>
    <t>Ceļš SA03 Odzāni - Pālāni - Lejas Dindzāni, Saukas pagasts, Jēkabpils novads, 0,430 km - 0,570 km</t>
  </si>
  <si>
    <r>
      <rPr>
        <sz val="10"/>
        <color rgb="FF00B050"/>
        <rFont val="Times New Roman"/>
        <family val="1"/>
        <charset val="186"/>
      </rPr>
      <t>26.08.2025. rēķins Nr. 93/2025,</t>
    </r>
    <r>
      <rPr>
        <sz val="10"/>
        <color theme="1"/>
        <rFont val="Times New Roman"/>
        <family val="1"/>
        <charset val="186"/>
      </rPr>
      <t xml:space="preserve">
28.08.2025. akts Nr. 96 par izpildīto darbu nodošanu - pieņemšanu
</t>
    </r>
    <r>
      <rPr>
        <sz val="10"/>
        <color rgb="FF0070C0"/>
        <rFont val="Times New Roman"/>
        <family val="1"/>
        <charset val="186"/>
      </rPr>
      <t>30.09.2025. MU Nr.23911
08.10.2025. MU Nr.24660 (par PVN)</t>
    </r>
    <r>
      <rPr>
        <sz val="10"/>
        <color theme="1"/>
        <rFont val="Times New Roman"/>
        <family val="1"/>
        <charset val="186"/>
      </rPr>
      <t xml:space="preserve">
</t>
    </r>
  </si>
  <si>
    <t>Pamatlīdzekļu uzskaites kartīte Nr. /P004010</t>
  </si>
  <si>
    <t>Ceļš SA01 Baloži - Meža Balceri, Saukas pagasts, Jēkabpils novads, pik 10/50</t>
  </si>
  <si>
    <t>Caurtekas galā atjaunot ceļa konstruktīvos slāņus, veikt caurtekas gala sienas nostiprināšanu, veikt ceļa planēšanu un nomaļu noņemšanu tuvāk caurtekai</t>
  </si>
  <si>
    <r>
      <rPr>
        <sz val="10"/>
        <color rgb="FF00B050"/>
        <rFont val="Times New Roman"/>
        <family val="1"/>
        <charset val="186"/>
      </rPr>
      <t>26.08.2025. rēķins Nr. 94/2025,</t>
    </r>
    <r>
      <rPr>
        <sz val="10"/>
        <color theme="1"/>
        <rFont val="Times New Roman"/>
        <family val="1"/>
        <charset val="186"/>
      </rPr>
      <t xml:space="preserve">
28.08.2025. akts Nr. 97 par izpildīto darbu nodošanu - pieņemšanu
</t>
    </r>
    <r>
      <rPr>
        <sz val="10"/>
        <color rgb="FF0070C0"/>
        <rFont val="Times New Roman"/>
        <family val="1"/>
        <charset val="186"/>
      </rPr>
      <t>30.09.2025. MU Nr.23911
08.10.2025. MU Nr.24660 (par PVN)</t>
    </r>
    <r>
      <rPr>
        <sz val="10"/>
        <color theme="1"/>
        <rFont val="Times New Roman"/>
        <family val="1"/>
        <charset val="186"/>
      </rPr>
      <t xml:space="preserve">
</t>
    </r>
  </si>
  <si>
    <t>Pamatlīdzekļu uzskaites kartīte Nr. /P004006</t>
  </si>
  <si>
    <t>Ceļš SA34 Pālāni - Dzintras, Saukas pagasts, Jēkabpils novads, 0,180 km - 0,290 km</t>
  </si>
  <si>
    <r>
      <rPr>
        <sz val="10"/>
        <color rgb="FF00B050"/>
        <rFont val="Times New Roman"/>
        <family val="1"/>
        <charset val="186"/>
      </rPr>
      <t>26.08.2025. rēķins Nr. 91/2025</t>
    </r>
    <r>
      <rPr>
        <sz val="10"/>
        <color theme="1"/>
        <rFont val="Times New Roman"/>
        <family val="1"/>
        <charset val="186"/>
      </rPr>
      <t xml:space="preserve">,
28.08.2025. akts Nr. 94 par izpildīto darbu nodošanu - pieņemšanu
</t>
    </r>
    <r>
      <rPr>
        <sz val="10"/>
        <color rgb="FF0070C0"/>
        <rFont val="Times New Roman"/>
        <family val="1"/>
        <charset val="186"/>
      </rPr>
      <t>30.09.2025. MU Nr.23911</t>
    </r>
    <r>
      <rPr>
        <sz val="10"/>
        <color theme="1"/>
        <rFont val="Times New Roman"/>
        <family val="1"/>
        <charset val="186"/>
      </rPr>
      <t xml:space="preserve">
</t>
    </r>
    <r>
      <rPr>
        <sz val="10"/>
        <color rgb="FF0070C0"/>
        <rFont val="Times New Roman"/>
        <family val="1"/>
        <charset val="186"/>
      </rPr>
      <t>08.10.2025. MU Nr.24660 (par PVN)</t>
    </r>
  </si>
  <si>
    <t>Pamatlīdzekļu uzskaites kartīte Nr. JN-01962</t>
  </si>
  <si>
    <t>Ceļš SE10 Priekšāni - Stūrītes, Sēlpils pagasts, Jēkabpils novads, 0,000 km - 0,120 km, 0,350 km - 0,430 km</t>
  </si>
  <si>
    <t>31.07.2025. apsekošanas akts, veikta fotofiksācija, piedalījās sertificēts speciālists, sertifik. Nr.4-03246</t>
  </si>
  <si>
    <r>
      <t xml:space="preserve">16.09.2025. akts par izpildīto darbu pieņemšanu
</t>
    </r>
    <r>
      <rPr>
        <sz val="10"/>
        <color rgb="FF00B050"/>
        <rFont val="Times New Roman"/>
        <family val="1"/>
        <charset val="186"/>
      </rPr>
      <t>16.09.2025. rēķins Nr.279</t>
    </r>
    <r>
      <rPr>
        <sz val="10"/>
        <color theme="1"/>
        <rFont val="Times New Roman"/>
        <family val="1"/>
        <charset val="186"/>
      </rPr>
      <t xml:space="preserve">
</t>
    </r>
    <r>
      <rPr>
        <sz val="10"/>
        <color rgb="FF0070C0"/>
        <rFont val="Times New Roman"/>
        <family val="1"/>
        <charset val="186"/>
      </rPr>
      <t>30.09.2025. MU Nr.23914</t>
    </r>
  </si>
  <si>
    <t>Pamatlīdzekļu uzskaites kartīte Nr. /Ps859</t>
  </si>
  <si>
    <t>Ceļš SE11 Beķerāni - Atvari - Meldernieki, Sēlpils pagasts, Jēkabpils novads, 0,490 km - 0,780 km, 1,890 km - 1,990 km, 2,160 km - 2,250 km, 2,550 km - 2,800 km</t>
  </si>
  <si>
    <r>
      <t xml:space="preserve">16.09.2025. akts par izpildīto darbu pieņemšanu
</t>
    </r>
    <r>
      <rPr>
        <sz val="10"/>
        <color rgb="FF00B050"/>
        <rFont val="Times New Roman"/>
        <family val="1"/>
        <charset val="186"/>
      </rPr>
      <t>16.09.2025. rēķins Nr.278</t>
    </r>
    <r>
      <rPr>
        <sz val="10"/>
        <color theme="1"/>
        <rFont val="Times New Roman"/>
        <family val="1"/>
        <charset val="186"/>
      </rPr>
      <t xml:space="preserve">
</t>
    </r>
    <r>
      <rPr>
        <sz val="10"/>
        <color rgb="FF0070C0"/>
        <rFont val="Times New Roman"/>
        <family val="1"/>
        <charset val="186"/>
      </rPr>
      <t>30.09.2025. MU Nr.24204</t>
    </r>
    <r>
      <rPr>
        <sz val="10"/>
        <color theme="1"/>
        <rFont val="Times New Roman"/>
        <family val="1"/>
        <charset val="186"/>
      </rPr>
      <t xml:space="preserve">
</t>
    </r>
    <r>
      <rPr>
        <sz val="10"/>
        <color rgb="FF0070C0"/>
        <rFont val="Times New Roman"/>
        <family val="1"/>
        <charset val="186"/>
      </rPr>
      <t>08.10.2025. MU Nr.24660 (par PVN)</t>
    </r>
  </si>
  <si>
    <t>Pamatlīdzekļu uzskaites kartīte Nr. /Ps872</t>
  </si>
  <si>
    <t>Ceļš VI11 Žagari - Migliņas, Vīpes pagasts, Jēkabpils novads, 0,510 km - 0,570 km, 0,650 km - 0,920 km, 1,14 km - 1,240 km</t>
  </si>
  <si>
    <t>01.08.2025. apsekošanas akts, veikta fotofiksācija, piedalījās sertificēts speciālists, sertifik. Nr.4-03246</t>
  </si>
  <si>
    <r>
      <t xml:space="preserve">09.09.2025. akts Nr. JK 08-11
</t>
    </r>
    <r>
      <rPr>
        <sz val="10"/>
        <color rgb="FF00B050"/>
        <rFont val="Times New Roman"/>
        <family val="1"/>
        <charset val="186"/>
      </rPr>
      <t>08.09.2025. rēķins Nr.R25171098</t>
    </r>
    <r>
      <rPr>
        <sz val="10"/>
        <color theme="1"/>
        <rFont val="Times New Roman"/>
        <family val="1"/>
        <charset val="186"/>
      </rPr>
      <t xml:space="preserve">
</t>
    </r>
    <r>
      <rPr>
        <sz val="10"/>
        <color rgb="FF0070C0"/>
        <rFont val="Times New Roman"/>
        <family val="1"/>
        <charset val="186"/>
      </rPr>
      <t>30.09.2025. MU Nr.23919</t>
    </r>
    <r>
      <rPr>
        <sz val="10"/>
        <color theme="1"/>
        <rFont val="Times New Roman"/>
        <family val="1"/>
        <charset val="186"/>
      </rPr>
      <t xml:space="preserve">
</t>
    </r>
    <r>
      <rPr>
        <sz val="10"/>
        <color rgb="FF0070C0"/>
        <rFont val="Times New Roman"/>
        <family val="1"/>
        <charset val="186"/>
      </rPr>
      <t>08.10.2025. MU Nr.24660 (par PVN)</t>
    </r>
  </si>
  <si>
    <t>Pamatlīdzekļu uzskaites kartīte Nr. 7130</t>
  </si>
  <si>
    <r>
      <rPr>
        <b/>
        <u/>
        <sz val="18"/>
        <color rgb="FF000000"/>
        <rFont val="Times New Roman"/>
      </rPr>
      <t>Smiltenes valstspilsētas</t>
    </r>
    <r>
      <rPr>
        <b/>
        <sz val="18"/>
        <color rgb="FF000000"/>
        <rFont val="Times New Roman"/>
      </rPr>
      <t xml:space="preserve"> pašvaldības 2025. gada jūlijā lietavu un lielgraudu krusas laikā radītie postījumi </t>
    </r>
  </si>
  <si>
    <t>Ceļš Skripji - Avotiņi, Apes pagasts, Smiltenes novads, 0,43 km-0,6 km</t>
  </si>
  <si>
    <t>Brauktuves virsmas atjaunošana, iestrādājot grants šķembu maisījumu</t>
  </si>
  <si>
    <t>11.08.2025. apsekošanas akts, apsekošana veikta 14.07.2025., saskaņo sertificēts speciālists, sertifik. Nr.4-02992, veikta fotofiksācija</t>
  </si>
  <si>
    <r>
      <rPr>
        <sz val="10"/>
        <color rgb="FF00B050"/>
        <rFont val="Times New Roman"/>
        <family val="1"/>
        <charset val="186"/>
      </rPr>
      <t xml:space="preserve">08.08.2025. akts Nr.5.3.3.-V.3/2025-682
18.08.2025. akts Nr.5.3.3.-V.3/2025-690
</t>
    </r>
    <r>
      <rPr>
        <sz val="10"/>
        <color theme="1"/>
        <rFont val="Times New Roman"/>
        <family val="1"/>
        <charset val="186"/>
      </rPr>
      <t xml:space="preserve">
08.08.2025. rēķins Nr. R25191531
</t>
    </r>
    <r>
      <rPr>
        <sz val="10"/>
        <color rgb="FF0070C0"/>
        <rFont val="Times New Roman"/>
        <family val="1"/>
        <charset val="186"/>
      </rPr>
      <t>13.08.2025. MU Nr.13906
13.08.2025. MU Nr.13888 (par PVN)</t>
    </r>
    <r>
      <rPr>
        <sz val="10"/>
        <color rgb="FFFF0000"/>
        <rFont val="Times New Roman"/>
        <family val="1"/>
        <charset val="186"/>
      </rPr>
      <t xml:space="preserve">
</t>
    </r>
    <r>
      <rPr>
        <sz val="10"/>
        <color theme="1"/>
        <rFont val="Times New Roman"/>
        <family val="1"/>
        <charset val="186"/>
      </rPr>
      <t>19.08.2025. rēķins Nr. R25191571</t>
    </r>
    <r>
      <rPr>
        <sz val="10"/>
        <color rgb="FFFF0000"/>
        <rFont val="Times New Roman"/>
        <family val="1"/>
        <charset val="186"/>
      </rPr>
      <t xml:space="preserve">
</t>
    </r>
    <r>
      <rPr>
        <sz val="10"/>
        <color rgb="FF0070C0"/>
        <rFont val="Times New Roman"/>
        <family val="1"/>
        <charset val="186"/>
      </rPr>
      <t>21.08.2025. MU Nr.14399
21.08.2025. MU Nr.14400 (par PVN)</t>
    </r>
  </si>
  <si>
    <t>Pamatlīdzekļu uzskaites kartīte Nr. 13057</t>
  </si>
  <si>
    <t>Ceļu atjaunošanas darbi ir pabeigti un apmaksāti, tādējādi no LNG kompensējami izdevumu 70% apmērā, atbilstoši MKN Nr. 421 noteiktajam</t>
  </si>
  <si>
    <t>5. pielikumā pašvaldība nrāda, ka objekti nebija apdrošināti, jo nav vispārpieņemta prakse, kā arī nebūtu efektīva publiskas personas finanšu līdzekļu izmantošana.</t>
  </si>
  <si>
    <t>Ceļš Ape - Kalpaki - Silmaļi - Melnupes, Apes pagasts, Smiltenes novads, 4,71 km-4,83 km; 12,49 km-12,57 km</t>
  </si>
  <si>
    <t>Pamatlīdzekļu uzskaites kartīte Nr. 13050, Nr. 18314</t>
  </si>
  <si>
    <t>Ceļš Ape - Skripji - Dārziņi - Peļļi, Apes pagasts, Smiltenes novads, 0,7 km-0,96 km; 3,33 km-3,35 km</t>
  </si>
  <si>
    <t>Pamatlīdzekļu uzskaites kartīte Nr. 13053</t>
  </si>
  <si>
    <t xml:space="preserve">Ceļš Dārziņi - Purakalni - Ķekši, Apes pagasts, Smiltenes novads, 1,69 km-1,79 km; 2,49km-2,59km </t>
  </si>
  <si>
    <t>Pamatlīdzekļu uzskaites kartīte Nr. 13061</t>
  </si>
  <si>
    <t>Ceļš Tiltlejas - Estrāde, Gaujiena, Gaujienas pagasts, Smiltenes novads, 0,09 km-0,14 km</t>
  </si>
  <si>
    <t>28.08.2025. apsekošanas akts, apsekošana veikta 14.07.2025., saskaņo sertificēts speciālists, sertifik. Nr.4-02992, veikta fotofiksācija</t>
  </si>
  <si>
    <r>
      <rPr>
        <sz val="10"/>
        <color rgb="FF00B050"/>
        <rFont val="Times New Roman"/>
        <family val="1"/>
        <charset val="186"/>
      </rPr>
      <t>05.08.2025. akts Nr.5.3.3.-V.3/2025-652
05.08.2025. akts Nr.5.3.3.-V.3/2025-662
05.08.2025. akts Nr.5.3.3.-V.3/2025-657
28.08.2025. akts Nr.5.3.3.-V.3/2025-698
28.08.2025. akts Nr.5.3.3.-V.3/2025-697</t>
    </r>
    <r>
      <rPr>
        <sz val="10"/>
        <rFont val="Times New Roman"/>
        <family val="1"/>
        <charset val="186"/>
      </rPr>
      <t xml:space="preserve">
28.08.2025. pavadzīme Nr. 25191611
</t>
    </r>
    <r>
      <rPr>
        <sz val="10"/>
        <color rgb="FF0070C0"/>
        <rFont val="Times New Roman"/>
        <family val="1"/>
        <charset val="186"/>
      </rPr>
      <t>29.08.2025. MU Nr.14840
29.08.2025. MU Nr.14843 (par PVN)</t>
    </r>
    <r>
      <rPr>
        <sz val="10"/>
        <rFont val="Times New Roman"/>
        <family val="1"/>
        <charset val="186"/>
      </rPr>
      <t xml:space="preserve">
28.08.2025. pavadzīme Nr. 25191612
</t>
    </r>
    <r>
      <rPr>
        <sz val="10"/>
        <color rgb="FF0070C0"/>
        <rFont val="Times New Roman"/>
        <family val="1"/>
        <charset val="186"/>
      </rPr>
      <t>03.09.2025. MU Nr.15007
03.09.2025. MU Nr.15008 (par PVN)</t>
    </r>
    <r>
      <rPr>
        <sz val="10"/>
        <rFont val="Times New Roman"/>
        <family val="1"/>
        <charset val="186"/>
      </rPr>
      <t xml:space="preserve">
</t>
    </r>
    <r>
      <rPr>
        <sz val="10"/>
        <color theme="1"/>
        <rFont val="Times New Roman"/>
        <family val="1"/>
        <charset val="186"/>
      </rPr>
      <t>05.08.2025. rēķins Nr. R25191469</t>
    </r>
    <r>
      <rPr>
        <sz val="10"/>
        <color rgb="FFFF0000"/>
        <rFont val="Times New Roman"/>
        <family val="1"/>
        <charset val="186"/>
      </rPr>
      <t xml:space="preserve">
</t>
    </r>
    <r>
      <rPr>
        <sz val="10"/>
        <color rgb="FF0070C0"/>
        <rFont val="Times New Roman"/>
        <family val="1"/>
        <charset val="186"/>
      </rPr>
      <t xml:space="preserve">07.08.2025. MU Nr.13671
</t>
    </r>
    <r>
      <rPr>
        <sz val="10"/>
        <color theme="1"/>
        <rFont val="Times New Roman"/>
        <family val="1"/>
        <charset val="186"/>
      </rPr>
      <t>05.08.2025. rēķins Nr. R25191471</t>
    </r>
    <r>
      <rPr>
        <sz val="10"/>
        <color rgb="FFFF0000"/>
        <rFont val="Times New Roman"/>
        <family val="1"/>
        <charset val="186"/>
      </rPr>
      <t xml:space="preserve">
</t>
    </r>
    <r>
      <rPr>
        <sz val="10"/>
        <color rgb="FF0070C0"/>
        <rFont val="Times New Roman"/>
        <family val="1"/>
        <charset val="186"/>
      </rPr>
      <t>07.08.2025. MU Nr.13670</t>
    </r>
    <r>
      <rPr>
        <sz val="10"/>
        <color rgb="FFFF0000"/>
        <rFont val="Times New Roman"/>
        <family val="1"/>
        <charset val="186"/>
      </rPr>
      <t xml:space="preserve">
</t>
    </r>
    <r>
      <rPr>
        <sz val="10"/>
        <color theme="1"/>
        <rFont val="Times New Roman"/>
        <family val="1"/>
        <charset val="186"/>
      </rPr>
      <t>05.08.2025. rēķins Nr. R25191473</t>
    </r>
    <r>
      <rPr>
        <sz val="10"/>
        <color rgb="FFFF0000"/>
        <rFont val="Times New Roman"/>
        <family val="1"/>
        <charset val="186"/>
      </rPr>
      <t xml:space="preserve">
</t>
    </r>
    <r>
      <rPr>
        <sz val="10"/>
        <color rgb="FF0070C0"/>
        <rFont val="Times New Roman"/>
        <family val="1"/>
        <charset val="186"/>
      </rPr>
      <t>07.08.2025. MU Nr.13672</t>
    </r>
    <r>
      <rPr>
        <sz val="10"/>
        <rFont val="Times New Roman"/>
        <family val="1"/>
        <charset val="186"/>
      </rPr>
      <t xml:space="preserve">
</t>
    </r>
    <r>
      <rPr>
        <sz val="10"/>
        <color rgb="FF0070C0"/>
        <rFont val="Times New Roman"/>
        <family val="1"/>
        <charset val="186"/>
      </rPr>
      <t>08.08.2025. MU Nr.13743 (par PVN)</t>
    </r>
  </si>
  <si>
    <t>Pamatlīdzekļu uzskaites kartīte Nr. 13120</t>
  </si>
  <si>
    <t>Ceļš Indriķi - Ķēniņkalni, Trapenes pagasts, Smiltenes novads, 1,65 km-1,66 km</t>
  </si>
  <si>
    <t>Brauktuves virsmas atjaunošana, iestrādājot grants šķembu maisījumu, caurtekas sakārtošana, caurtekas ieteces, izteces attīrīšana</t>
  </si>
  <si>
    <t>28.08.2025. apsekošanas akts, apsekošana veikta 28.07.2025., saskaņo sertificēts speciālists, sertifik. Nr.4-02992, veikta fotofiksācija</t>
  </si>
  <si>
    <t>Pamatlīdzekļu uzskaites kartīte Nr. 13096</t>
  </si>
  <si>
    <t xml:space="preserve">Ceļš Gobas - Pagastnams, Trapenes pagasts, Smiltenes novads, 0,07 km </t>
  </si>
  <si>
    <t>Pamatlīdzekļu uzskaites kartīte Nr. 17490, Nr. 12999</t>
  </si>
  <si>
    <t>Ceļš Rudzīši - Smidzi, Gaujiena, Gaujienas pagasts, Smiltenes novads, 0,4 km - 0,55 km</t>
  </si>
  <si>
    <t>08.09.2025. apsekošanas akts, apsekošana veikta 14.07.2025., saskaņo sertificēts speciālists, sertifik. Nr.4-02992, veikta fotofiksācija</t>
  </si>
  <si>
    <t>Pamatlīdzekļu uzskaites kartīte Nr. 13118</t>
  </si>
  <si>
    <t>Ceļš Mazvīvuļi - Apiņi - Gatarta, Drustu pagasts, Smiltenes novads, 0,31 km - 0,91 km</t>
  </si>
  <si>
    <t>28.08.2025. apsekošanas akts, apsekošana veikta 12.07.2025., saskaņo sertificēts speciālists, sertifik. Nr.4-02992, veikta fotofiksācija</t>
  </si>
  <si>
    <r>
      <rPr>
        <sz val="10"/>
        <color rgb="FF00B050"/>
        <rFont val="Times New Roman"/>
        <family val="1"/>
        <charset val="186"/>
      </rPr>
      <t>05.09.2025. akts Nr.1
05.09.2025. akts Nr.1
05.09.2025. akts Nr.5.3.3.-V.3/2025-772</t>
    </r>
    <r>
      <rPr>
        <sz val="10"/>
        <rFont val="Times New Roman"/>
        <family val="1"/>
        <charset val="186"/>
      </rPr>
      <t xml:space="preserve">
05.09.2025. pavadzīme Nr. 302
</t>
    </r>
    <r>
      <rPr>
        <sz val="10"/>
        <color rgb="FF0070C0"/>
        <rFont val="Times New Roman"/>
        <family val="1"/>
        <charset val="186"/>
      </rPr>
      <t>05.09.2025. MU Nr.15325</t>
    </r>
    <r>
      <rPr>
        <sz val="10"/>
        <rFont val="Times New Roman"/>
        <family val="1"/>
        <charset val="186"/>
      </rPr>
      <t xml:space="preserve">
05.09.2025. pavadzīme Nr. 303
</t>
    </r>
    <r>
      <rPr>
        <sz val="10"/>
        <color rgb="FF0070C0"/>
        <rFont val="Times New Roman"/>
        <family val="1"/>
        <charset val="186"/>
      </rPr>
      <t>05.09.2025. MU Nr.15324</t>
    </r>
    <r>
      <rPr>
        <sz val="10"/>
        <rFont val="Times New Roman"/>
        <family val="1"/>
        <charset val="186"/>
      </rPr>
      <t xml:space="preserve">
05.09.2025. pavadzīme Nr. 25191717
</t>
    </r>
    <r>
      <rPr>
        <sz val="10"/>
        <color rgb="FF0070C0"/>
        <rFont val="Times New Roman"/>
        <family val="1"/>
        <charset val="186"/>
      </rPr>
      <t>05.09.2025. MU Nr.15326
05.09.2025. MU Nr.15327</t>
    </r>
  </si>
  <si>
    <t>Pamatlīdzekļu uzskaites kartīte Nr. 11064</t>
  </si>
  <si>
    <t>Ceļš Skripsti - Rideļi, Drustu pagasts, Smiltenes novads, 1,85 km - 2,05 km, 1,95 km - 2,00 km</t>
  </si>
  <si>
    <t>Brauktuves virsmas atjaunošana, iestrādājot grants šķembu maisījumu, ceļa klātnes brauktuves malas sakārtošana un stiprināšana ar šķembu maisījumu</t>
  </si>
  <si>
    <r>
      <t xml:space="preserve">28.08.2025. apsekošanas akts, apsekošana veikta 12.07.2025., saskaņo sertificēts speciālists, sertifik. Nr.4-02992, </t>
    </r>
    <r>
      <rPr>
        <sz val="10"/>
        <rFont val="Times New Roman"/>
        <family val="1"/>
        <charset val="186"/>
      </rPr>
      <t>veikta fotofiksācija</t>
    </r>
  </si>
  <si>
    <t>Pamatlīdzekļu uzskaites kartīte Nr. 11066</t>
  </si>
  <si>
    <t>Ceļš Skripsti - Smukuļi, Drustu pagasts, Smiltenes novads, 2,65 km - 3,15 km, 3,35 km - 3,75 km, 6,36 km - 6,38 km</t>
  </si>
  <si>
    <t>Brauktuves virsmas atjaunošana, iestrādājot grants šķembu maisījumu,  caurtekas iztekas sakārtošana, nostiprināšana ar grunti un ceļa klātnes atjaunošana ar grants šķembu maisījumu</t>
  </si>
  <si>
    <t>Pamatlīdzekļu uzskaites kartīte Nr. 11052</t>
  </si>
  <si>
    <t>Prieņu ceļš, Brantu pagasts, Smiltenes novads, 0,75 km - 1,15 km</t>
  </si>
  <si>
    <t>Pamatlīdzekļu uzskaites kartīte Nr. 5086</t>
  </si>
  <si>
    <t>Āšķipu ceļš, Brantu pagasts, Smiltenes novads, 4,70 km - 4,80 km</t>
  </si>
  <si>
    <t>Brauktuves virsmas atjaunošana, iestrādājot grants šķembu maisījumu, caurtekas iztekas sakārtošana, nostiprināšana un ceļa klātnes atjaunošana ar šķembu maisījumu</t>
  </si>
  <si>
    <t>Pamatlīdzekļu uzskaites kartīte Nr. 5084</t>
  </si>
  <si>
    <t>Ceļš Zaļkalni - Straumītes, Raunas pagasts, Smiltenes novads, 0,30 km - 0,40 km, 0,41 km - 0,42 km</t>
  </si>
  <si>
    <r>
      <rPr>
        <sz val="10"/>
        <color rgb="FF00B050"/>
        <rFont val="Times New Roman"/>
        <family val="1"/>
        <charset val="186"/>
      </rPr>
      <t xml:space="preserve">17.07.2025. akts par saņemtiem un izlietotiem krājumiem Smiltenes novada pašvaldības darbības nodrošināšanai
</t>
    </r>
    <r>
      <rPr>
        <sz val="10"/>
        <rFont val="Times New Roman"/>
        <family val="1"/>
        <charset val="186"/>
      </rPr>
      <t xml:space="preserve">17.07.2025. pavadzīme Nr. VIR 250372
</t>
    </r>
    <r>
      <rPr>
        <sz val="10"/>
        <color rgb="FF0070C0"/>
        <rFont val="Times New Roman"/>
        <family val="1"/>
        <charset val="186"/>
      </rPr>
      <t>25.07.2025. MU Nr.13089</t>
    </r>
    <r>
      <rPr>
        <sz val="10"/>
        <rFont val="Times New Roman"/>
        <family val="1"/>
        <charset val="186"/>
      </rPr>
      <t xml:space="preserve">
</t>
    </r>
    <r>
      <rPr>
        <sz val="10"/>
        <color rgb="FF00B050"/>
        <rFont val="Times New Roman"/>
        <family val="1"/>
        <charset val="186"/>
      </rPr>
      <t>18.07.2025. akts par saņemtiem un izlietotiem krājumiem Smiltenes novada pašvaldības darbības nodrošināšanai</t>
    </r>
    <r>
      <rPr>
        <sz val="10"/>
        <rFont val="Times New Roman"/>
        <family val="1"/>
        <charset val="186"/>
      </rPr>
      <t xml:space="preserve">
18.07.2025. pavadzīme Nr. VIR 250373
</t>
    </r>
    <r>
      <rPr>
        <sz val="10"/>
        <color rgb="FF0070C0"/>
        <rFont val="Times New Roman"/>
        <family val="1"/>
        <charset val="186"/>
      </rPr>
      <t xml:space="preserve">25.07.2025. MU Nr.13089
</t>
    </r>
    <r>
      <rPr>
        <sz val="10"/>
        <color rgb="FF00B050"/>
        <rFont val="Times New Roman"/>
        <family val="1"/>
        <charset val="186"/>
      </rPr>
      <t>31.07.2025. akts par saņemtiem un izlietotiem krājumiem Smiltenes novada pašvaldības darbības nodrošināšanai</t>
    </r>
    <r>
      <rPr>
        <sz val="10"/>
        <rFont val="Times New Roman"/>
        <family val="1"/>
        <charset val="186"/>
      </rPr>
      <t xml:space="preserve">
31.07.2025. pavadzīme Nr. VIR 250408
</t>
    </r>
    <r>
      <rPr>
        <sz val="10"/>
        <color rgb="FF0070C0"/>
        <rFont val="Times New Roman"/>
        <family val="1"/>
        <charset val="186"/>
      </rPr>
      <t xml:space="preserve">06.08.2025. MU Nr.13559
</t>
    </r>
    <r>
      <rPr>
        <sz val="10"/>
        <color rgb="FF00B050"/>
        <rFont val="Times New Roman"/>
        <family val="1"/>
        <charset val="186"/>
      </rPr>
      <t xml:space="preserve">Divi akti par grants ceļu seguma planēšanu un profilēšanu Raunas pagastā </t>
    </r>
    <r>
      <rPr>
        <i/>
        <sz val="10"/>
        <color rgb="FF00B050"/>
        <rFont val="Times New Roman"/>
        <family val="1"/>
        <charset val="186"/>
      </rPr>
      <t>(1. un 3. ceļu saraksti, atbilstoši 16. - 18.07.2025. paveiktajam uz cietušajiem ceļiem attiecināmas summas 366,05 euro un 365,54 euro)</t>
    </r>
    <r>
      <rPr>
        <sz val="10"/>
        <rFont val="Times New Roman"/>
        <family val="1"/>
        <charset val="186"/>
      </rPr>
      <t xml:space="preserve">
22.07.2025. faktūra rēķins Nr. 09
</t>
    </r>
    <r>
      <rPr>
        <sz val="10"/>
        <color rgb="FF0070C0"/>
        <rFont val="Times New Roman"/>
        <family val="1"/>
        <charset val="186"/>
      </rPr>
      <t>25.07.2025. MU Nr.13088</t>
    </r>
  </si>
  <si>
    <t>Pamatlīdzekļu uzskaites kartīte Nr. 10981</t>
  </si>
  <si>
    <t>Ceļš Stādiņi - Andrēni, Raunas pagasts, Smiltenes novads, 0,00 km -1,38 km</t>
  </si>
  <si>
    <t>Nogulsnējušo materiālu no ceļmalām ar greideri uzvilkšana uz braucamās daļas</t>
  </si>
  <si>
    <t>Pamatlīdzekļu uzskaites kartīte Nr. 10962</t>
  </si>
  <si>
    <t>Ceļš Līči - Pansionāts, Raunas pagasts, Smiltenes novads, 2,30 km -2,50 km, 0,00 km - 2,29 km, 2,51 km -2,87 km</t>
  </si>
  <si>
    <t>Brauktuves virsmas atjaunošana, iestrādājot grants šķembu maisījumu, nogulsnējušo materiālu no ceļmalām ar greideri uzvilkšana uz braucamās daļas</t>
  </si>
  <si>
    <t>Pamatlīdzekļu uzskaites kartīte Nr. 10955</t>
  </si>
  <si>
    <t>Ceļš Kauliņi - Māliņi, Raunas pagasts, Smiltenes novads, 1,12 km - 1,17 km, 1,80 km - 1,90 km</t>
  </si>
  <si>
    <t>Pamatlīdzekļu uzskaites kartīte Nr. 10966</t>
  </si>
  <si>
    <t>Jaunatnes iela, Raunas pagasts, Smiltenes novads, 0,705 km - 0,780 km</t>
  </si>
  <si>
    <t>Pamatlīdzekļu uzskaites kartīte Nr. 11012</t>
  </si>
  <si>
    <t>Ceļš Cimza - Bormaņi, Raunas pagasts, Smiltenes novads, 0,40 km  0,65 km</t>
  </si>
  <si>
    <t>Pamatlīdzekļu uzskaites kartīte Nr. 10950</t>
  </si>
  <si>
    <t>Ceļš Vības - Kauliņi, Raunas pagasts, Smiltenes novads, 2,57 km - 2,70 km</t>
  </si>
  <si>
    <t>Pamatlīdzekļu uzskaites kartīte Nr. 11036</t>
  </si>
  <si>
    <t>Ceļš Pansionāts - Drūģi, Raunas pagasts, Smiltenes novads, 0,00 km -1,93 km</t>
  </si>
  <si>
    <t>08.08.2025. apsekošanas akts, apsekošana veikta 12.07.2025., saskaņo sertificēts speciālists, sertifik. Nr.4-02992, nav fotofiksācijas</t>
  </si>
  <si>
    <t>Pamatlīdzekļu uzskaites kartīte Nr. 10954</t>
  </si>
  <si>
    <t>Ceļš Baiduņi - Rauna,  Raunas pagasts, Smiltenes novads, 0,165 km - 0,53 km</t>
  </si>
  <si>
    <t>Pamatlīdzekļu uzskaites kartīte Nr. 11037</t>
  </si>
  <si>
    <t>Ceļš Cimza - Dravēļi, Raunas pagasts, Smiltenes novads, 5,10 km - 5,40 km</t>
  </si>
  <si>
    <t>Pamatlīdzekļu uzskaites kartīte Nr. 10963</t>
  </si>
  <si>
    <t>Ceļš Kareļi - Mūri,  Raunas pagasts, Smiltenes novads, 1,35 km - 1,63 km</t>
  </si>
  <si>
    <t>Pamatlīdzekļu uzskaites kartīte Nr. 10946</t>
  </si>
  <si>
    <t xml:space="preserve">Ceļš Klinči - Immuri, Raunas pagasts, Smiltenes novads, 3,60 km - 3,92 km </t>
  </si>
  <si>
    <t>Pamatlīdzekļu uzskaites kartīte Nr. 10961</t>
  </si>
  <si>
    <t>Rudbāržu ceļš, Variņu pagasts, Smiltenes novads, 0,38 km - 0,63 km</t>
  </si>
  <si>
    <t>Caurtekas nomaiņa, brauktuves remonts - minerālmateriāla pievešana, grāvja atjaunošana</t>
  </si>
  <si>
    <t>10.10.2025. apsekošanas akts, apsekošana veikta 11.07.2025., veikta fotofiksācija, paraksta  sertificēts speciālists, sertifik. Nr.4-02992</t>
  </si>
  <si>
    <r>
      <rPr>
        <sz val="10"/>
        <color rgb="FF00B050"/>
        <rFont val="Times New Roman"/>
        <family val="1"/>
        <charset val="186"/>
      </rPr>
      <t>07.08.2025. akts Nr.5.3.3.-V.3/2025-670</t>
    </r>
    <r>
      <rPr>
        <sz val="10"/>
        <color rgb="FFFF0000"/>
        <rFont val="Times New Roman"/>
        <family val="1"/>
        <charset val="186"/>
      </rPr>
      <t xml:space="preserve">
</t>
    </r>
    <r>
      <rPr>
        <sz val="10"/>
        <color theme="1"/>
        <rFont val="Times New Roman"/>
        <family val="1"/>
        <charset val="186"/>
      </rPr>
      <t>07.08.2025. rēķins Nr. R25191479</t>
    </r>
    <r>
      <rPr>
        <sz val="10"/>
        <color rgb="FFFF0000"/>
        <rFont val="Times New Roman"/>
        <family val="1"/>
        <charset val="186"/>
      </rPr>
      <t xml:space="preserve">
</t>
    </r>
    <r>
      <rPr>
        <sz val="10"/>
        <color rgb="FF0070C0"/>
        <rFont val="Times New Roman"/>
        <family val="1"/>
        <charset val="186"/>
      </rPr>
      <t>13.08.2025. MU Nr.14011</t>
    </r>
    <r>
      <rPr>
        <sz val="10"/>
        <color rgb="FFFF0000"/>
        <rFont val="Times New Roman"/>
        <family val="1"/>
        <charset val="186"/>
      </rPr>
      <t xml:space="preserve">
</t>
    </r>
    <r>
      <rPr>
        <sz val="10"/>
        <color rgb="FF0070C0"/>
        <rFont val="Times New Roman"/>
        <family val="1"/>
        <charset val="186"/>
      </rPr>
      <t>13.08.2025. MU Nr.14012 (par PVN)</t>
    </r>
  </si>
  <si>
    <t>Pamatlīdzekļu uzskaites kartīte Nr. 18753, Nr. 7030</t>
  </si>
  <si>
    <t>Pašvaldība</t>
  </si>
  <si>
    <t>Izdevumi kopā, euro</t>
  </si>
  <si>
    <t>No LNG nepieciešams, euro</t>
  </si>
  <si>
    <t>Daugavpils vailstspilsētas pašvaldība</t>
  </si>
  <si>
    <t>Gulbenes novada pašvaldība</t>
  </si>
  <si>
    <t>Jēkabpils novada pašvaldība</t>
  </si>
  <si>
    <t>Smiltenes novada pašvaldība</t>
  </si>
  <si>
    <t>Kopā:</t>
  </si>
  <si>
    <t>Apkopojuma tabula tiesību akta projektam 25-TA-2473</t>
  </si>
  <si>
    <t>30.07.2025. ikdienas uzturēšanas darbu defektu akts Nr.2025/2
18.09.2025. apliecinājums no sertificēta speciālista (sertifik. Nr.4-05964) atkārtota apsekošana 11.09.2025.
Nav fotofiksācijas</t>
  </si>
  <si>
    <t>04.08.2025. ikdienas uzturēšanas darbu defektu akts Nr.2025/3, 18.09.2025. apliecinājums no sertificēta speciālista (sertifik. Nr.4-05964) atkārtota apsekošana 11.09.2025.
Nav fotofiksācijas</t>
  </si>
  <si>
    <t>04.08.2025. ikdienas uzturēšanas darbu defektu akts Nr.2025/4, 18.09.2025. apliecinājums no sertificēta speciālista (sertifik. Nr.4-05964) atkārtota apsekošana 11.09.2025.
Nav fotofiksācijas</t>
  </si>
  <si>
    <t>01.07.2025. ikdienas uzturēšanas darbu defektu akts Nr.2025/1, 18.09.2025. apliecinājums no sertificēta speciālista (sertifik. Nr.4-05964) atkārtota apsekošana 11.09.2025.
Nav fotofiksācijas</t>
  </si>
  <si>
    <t>30.07.2025. ikdienas uzturēšanas darbu defektu akts Nr.2025/2, 18.09.2025. apliecinājums no sertificēta speciālista (sertifik. Nr.4-05964) atkārtota apsekošana 12.09.2025.
Nav fotofiksācijas</t>
  </si>
  <si>
    <t>04.08.2025. ikdienas uzturēšanas darbu defektu akts Nr.2025/3, 18.09.2025. apliecinājums no sertificēta speciālista (sertifik. Nr.4-05964) atkārtota apsekošana 12.09.2025.
Nav fotofiksācijas</t>
  </si>
  <si>
    <t>25.06.2025. ikdienas uzturēšanas darbu defektu akts Nr.11/2025,  18.09.2025. apliecinājums no sertificēta speciālista (sertifik. Nr.4-05964) atkārtota apsekošana 12.09.2025.
Nav fotofiksācijas</t>
  </si>
  <si>
    <t>31.07.2025. ikdienas uzturēšanas darbu defektu akts Nr.15/2025, 18.09.2025. apliecinājums no sertificēta speciālista (sertifik. Nr.4-05964) atkārtota apsekošana 12.09.2025.
Nav fotofiksācijas</t>
  </si>
  <si>
    <t>25.06.2025. ikdienas uzturēšanas darbu defektu akts Nr.8/2025,  18.09.2025. apliecinājums no sertificēta speciālista (sertifik. Nr.4-05964) atkārtota apsekošana 12.09.2025.
Nav fotofiksācijas</t>
  </si>
  <si>
    <t>31.07.2025. ikdienas uzturēšanas darbu defektu akts Nr.11/2025, 18.09.2025. apliecinājums no sertificēta speciālista (sertifik. Nr.4-05964) atkārtota apsekošana 12.09.2025.
Nav fotofiksācijas</t>
  </si>
  <si>
    <t>25.07.2025. ikdienas uzturēšanas darbu defektu akts Nr.07/2025, 18.09.2025. apliecinājums no sertificēta speciālista (sertifik. Nr.4-05964) atkārtota apsekošana 12.09.2025.
Nav fotofiksācijas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</si>
</sst>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charset val="186"/>
      <scheme val="minor"/>
    </font>
    <font>
      <b/>
      <sz val="18"/>
      <color rgb="FF000000"/>
      <name val="Times New Roman"/>
      <family val="1"/>
    </font>
    <font>
      <b/>
      <sz val="10"/>
      <color rgb="FF000000"/>
      <name val="Times New Roman"/>
      <family val="1"/>
    </font>
    <font>
      <b/>
      <i/>
      <sz val="10"/>
      <color rgb="FF000000"/>
      <name val="Times New Roman"/>
      <family val="1"/>
      <charset val="186"/>
    </font>
    <font>
      <b/>
      <sz val="11"/>
      <color rgb="FF000000"/>
      <name val="Times New Roman"/>
      <family val="1"/>
    </font>
    <font>
      <sz val="10"/>
      <name val="Times New Roman"/>
      <family val="1"/>
    </font>
    <font>
      <sz val="8"/>
      <name val="Times New Roman"/>
      <family val="1"/>
    </font>
    <font>
      <b/>
      <sz val="18"/>
      <color rgb="FF000000"/>
      <name val="Times New Roman"/>
      <family val="1"/>
      <charset val="186"/>
    </font>
    <font>
      <b/>
      <u/>
      <sz val="18"/>
      <color rgb="FF000000"/>
      <name val="Times New Roman"/>
      <family val="1"/>
      <charset val="186"/>
    </font>
    <font>
      <sz val="8"/>
      <name val="Calibri"/>
      <family val="2"/>
      <charset val="186"/>
      <scheme val="minor"/>
    </font>
    <font>
      <b/>
      <sz val="14"/>
      <color rgb="FF000000"/>
      <name val="Times New Roman"/>
      <family val="1"/>
      <charset val="186"/>
    </font>
    <font>
      <sz val="10"/>
      <color theme="1"/>
      <name val="Times New Roman"/>
      <family val="1"/>
      <charset val="186"/>
    </font>
    <font>
      <sz val="11"/>
      <color rgb="FFFF0000"/>
      <name val="Calibri"/>
      <family val="2"/>
      <charset val="186"/>
      <scheme val="minor"/>
    </font>
    <font>
      <sz val="12"/>
      <color theme="1"/>
      <name val="Times New Roman"/>
      <family val="1"/>
      <charset val="186"/>
    </font>
    <font>
      <b/>
      <sz val="12"/>
      <color theme="1"/>
      <name val="Times New Roman"/>
      <family val="1"/>
      <charset val="186"/>
    </font>
    <font>
      <sz val="10"/>
      <color theme="1"/>
      <name val="Times New Roman"/>
      <family val="1"/>
    </font>
    <font>
      <b/>
      <sz val="10"/>
      <color theme="1"/>
      <name val="Times New Roman"/>
      <family val="1"/>
      <charset val="186"/>
    </font>
    <font>
      <b/>
      <sz val="11"/>
      <color theme="1"/>
      <name val="Times New Roman"/>
      <family val="1"/>
      <charset val="186"/>
    </font>
    <font>
      <sz val="10"/>
      <color rgb="FF000000"/>
      <name val="Times New Roman"/>
      <family val="1"/>
      <charset val="186"/>
    </font>
    <font>
      <i/>
      <sz val="10"/>
      <color theme="1"/>
      <name val="Times New Roman"/>
      <family val="1"/>
      <charset val="186"/>
    </font>
    <font>
      <sz val="10"/>
      <name val="Times New Roman"/>
      <family val="1"/>
      <charset val="186"/>
    </font>
    <font>
      <sz val="11"/>
      <name val="Calibri"/>
      <family val="2"/>
      <charset val="186"/>
      <scheme val="minor"/>
    </font>
    <font>
      <b/>
      <sz val="18"/>
      <color theme="1"/>
      <name val="Times New Roman"/>
      <family val="1"/>
    </font>
    <font>
      <b/>
      <u/>
      <sz val="18"/>
      <color theme="1"/>
      <name val="Times New Roman"/>
      <family val="1"/>
    </font>
    <font>
      <sz val="10"/>
      <color rgb="FFFF0000"/>
      <name val="Times New Roman"/>
      <family val="1"/>
      <charset val="186"/>
    </font>
    <font>
      <b/>
      <sz val="11"/>
      <color rgb="FFFF0000"/>
      <name val="Calibri"/>
      <family val="2"/>
      <charset val="186"/>
      <scheme val="minor"/>
    </font>
    <font>
      <b/>
      <sz val="12"/>
      <color rgb="FFFF0000"/>
      <name val="Aptos"/>
      <family val="2"/>
    </font>
    <font>
      <sz val="11"/>
      <color theme="1"/>
      <name val="Times New Roman"/>
      <family val="1"/>
      <charset val="186"/>
    </font>
    <font>
      <b/>
      <sz val="18"/>
      <color theme="1"/>
      <name val="Times New Roman"/>
      <family val="1"/>
      <charset val="186"/>
    </font>
    <font>
      <b/>
      <u/>
      <sz val="18"/>
      <color theme="1"/>
      <name val="Times New Roman"/>
      <family val="1"/>
      <charset val="186"/>
    </font>
    <font>
      <b/>
      <sz val="10"/>
      <color rgb="FF000000"/>
      <name val="Times New Roman"/>
      <family val="1"/>
      <charset val="186"/>
    </font>
    <font>
      <b/>
      <sz val="11"/>
      <color rgb="FFFF0000"/>
      <name val="Times New Roman"/>
      <family val="1"/>
      <charset val="186"/>
    </font>
    <font>
      <b/>
      <sz val="12"/>
      <color rgb="FFFF0000"/>
      <name val="Times New Roman"/>
      <family val="1"/>
      <charset val="186"/>
    </font>
    <font>
      <sz val="11"/>
      <color rgb="FFFF0000"/>
      <name val="Times New Roman"/>
      <family val="1"/>
      <charset val="186"/>
    </font>
    <font>
      <sz val="10"/>
      <color rgb="FF00B050"/>
      <name val="Times New Roman"/>
      <family val="1"/>
      <charset val="186"/>
    </font>
    <font>
      <sz val="10"/>
      <color rgb="FF0070C0"/>
      <name val="Times New Roman"/>
      <family val="1"/>
      <charset val="186"/>
    </font>
    <font>
      <i/>
      <sz val="10"/>
      <color rgb="FF00B050"/>
      <name val="Times New Roman"/>
      <family val="1"/>
      <charset val="186"/>
    </font>
    <font>
      <b/>
      <u/>
      <sz val="18"/>
      <color rgb="FF000000"/>
      <name val="Times New Roman"/>
    </font>
    <font>
      <b/>
      <sz val="18"/>
      <color rgb="FF000000"/>
      <name val="Times New Roman"/>
    </font>
  </fonts>
  <fills count="11">
    <fill>
      <patternFill patternType="none"/>
    </fill>
    <fill>
      <patternFill patternType="gray125"/>
    </fill>
    <fill>
      <patternFill patternType="solid">
        <fgColor rgb="FFFFFFFF"/>
        <bgColor rgb="FF000000"/>
      </patternFill>
    </fill>
    <fill>
      <patternFill patternType="solid">
        <fgColor rgb="FFC6E0B4"/>
        <bgColor rgb="FF000000"/>
      </patternFill>
    </fill>
    <fill>
      <patternFill patternType="solid">
        <fgColor theme="9" tint="0.59999389629810485"/>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2" tint="-9.9978637043366805E-2"/>
        <bgColor indexed="64"/>
      </patternFill>
    </fill>
  </fills>
  <borders count="2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rgb="FF000000"/>
      </left>
      <right style="thin">
        <color rgb="FF000000"/>
      </right>
      <top/>
      <bottom style="thin">
        <color indexed="64"/>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indexed="64"/>
      </top>
      <bottom style="thin">
        <color indexed="64"/>
      </bottom>
      <diagonal/>
    </border>
    <border>
      <left style="thin">
        <color rgb="FF000000"/>
      </left>
      <right style="thin">
        <color rgb="FF000000"/>
      </right>
      <top style="thin">
        <color indexed="64"/>
      </top>
      <bottom/>
      <diagonal/>
    </border>
    <border>
      <left style="thin">
        <color rgb="FF000000"/>
      </left>
      <right/>
      <top style="thin">
        <color rgb="FF000000"/>
      </top>
      <bottom style="thin">
        <color indexed="64"/>
      </bottom>
      <diagonal/>
    </border>
    <border>
      <left style="thin">
        <color indexed="64"/>
      </left>
      <right style="thin">
        <color indexed="64"/>
      </right>
      <top/>
      <bottom style="thin">
        <color indexed="64"/>
      </bottom>
      <diagonal/>
    </border>
    <border>
      <left/>
      <right style="thin">
        <color rgb="FF000000"/>
      </right>
      <top/>
      <bottom style="thin">
        <color indexed="64"/>
      </bottom>
      <diagonal/>
    </border>
  </borders>
  <cellStyleXfs count="1">
    <xf numFmtId="0" fontId="0" fillId="0" borderId="0"/>
  </cellStyleXfs>
  <cellXfs count="129">
    <xf numFmtId="0" fontId="0" fillId="0" borderId="0" xfId="0"/>
    <xf numFmtId="0" fontId="5" fillId="0" borderId="1" xfId="0" applyFont="1" applyBorder="1" applyAlignment="1">
      <alignment horizontal="center" vertical="center" wrapText="1"/>
    </xf>
    <xf numFmtId="0" fontId="10" fillId="0" borderId="8" xfId="0" applyFont="1" applyBorder="1" applyAlignment="1">
      <alignment vertical="top" wrapText="1"/>
    </xf>
    <xf numFmtId="4" fontId="10" fillId="0" borderId="7" xfId="0" applyNumberFormat="1" applyFont="1" applyBorder="1" applyAlignment="1">
      <alignment vertical="top"/>
    </xf>
    <xf numFmtId="4" fontId="10" fillId="4" borderId="7" xfId="0" applyNumberFormat="1" applyFont="1" applyFill="1" applyBorder="1" applyAlignment="1">
      <alignment vertical="top"/>
    </xf>
    <xf numFmtId="0" fontId="11" fillId="0" borderId="6" xfId="0" applyFont="1" applyBorder="1" applyAlignment="1">
      <alignment vertical="top" wrapText="1"/>
    </xf>
    <xf numFmtId="49" fontId="13" fillId="0" borderId="8" xfId="0" applyNumberFormat="1" applyFont="1" applyBorder="1" applyAlignment="1">
      <alignment horizontal="center" vertical="center" wrapText="1"/>
    </xf>
    <xf numFmtId="0" fontId="13" fillId="0" borderId="0" xfId="0" applyFont="1"/>
    <xf numFmtId="0" fontId="13" fillId="0" borderId="8" xfId="0" applyFont="1" applyBorder="1"/>
    <xf numFmtId="3" fontId="13" fillId="0" borderId="8" xfId="0" applyNumberFormat="1" applyFont="1" applyBorder="1"/>
    <xf numFmtId="0" fontId="14" fillId="0" borderId="8" xfId="0" applyFont="1" applyBorder="1"/>
    <xf numFmtId="3" fontId="14" fillId="0" borderId="8" xfId="0" applyNumberFormat="1" applyFont="1" applyBorder="1"/>
    <xf numFmtId="49" fontId="13" fillId="4" borderId="8" xfId="0" applyNumberFormat="1" applyFont="1" applyFill="1" applyBorder="1" applyAlignment="1">
      <alignment horizontal="center" vertical="center" wrapText="1"/>
    </xf>
    <xf numFmtId="3" fontId="13" fillId="4" borderId="8" xfId="0" applyNumberFormat="1" applyFont="1" applyFill="1" applyBorder="1"/>
    <xf numFmtId="3" fontId="14" fillId="4" borderId="8" xfId="0" applyNumberFormat="1" applyFont="1" applyFill="1" applyBorder="1"/>
    <xf numFmtId="0" fontId="11" fillId="0" borderId="6" xfId="0" applyFont="1" applyBorder="1" applyAlignment="1">
      <alignment vertical="top"/>
    </xf>
    <xf numFmtId="4" fontId="11" fillId="0" borderId="6" xfId="0" applyNumberFormat="1" applyFont="1" applyBorder="1" applyAlignment="1">
      <alignment vertical="top"/>
    </xf>
    <xf numFmtId="4" fontId="16" fillId="3" borderId="6" xfId="0" applyNumberFormat="1" applyFont="1" applyFill="1" applyBorder="1" applyAlignment="1">
      <alignment vertical="top"/>
    </xf>
    <xf numFmtId="0" fontId="11" fillId="0" borderId="6" xfId="0" applyFont="1" applyBorder="1" applyAlignment="1">
      <alignment horizontal="center" vertical="top"/>
    </xf>
    <xf numFmtId="0" fontId="11" fillId="0" borderId="7" xfId="0" applyFont="1" applyBorder="1" applyAlignment="1">
      <alignment vertical="top" wrapText="1"/>
    </xf>
    <xf numFmtId="0" fontId="11" fillId="0" borderId="8" xfId="0" applyFont="1" applyBorder="1" applyAlignment="1">
      <alignment vertical="top" wrapText="1"/>
    </xf>
    <xf numFmtId="4" fontId="0" fillId="0" borderId="0" xfId="0" applyNumberFormat="1"/>
    <xf numFmtId="0" fontId="5" fillId="0" borderId="9" xfId="0" applyFont="1" applyBorder="1" applyAlignment="1">
      <alignment horizontal="center" vertical="center" wrapText="1"/>
    </xf>
    <xf numFmtId="4" fontId="12" fillId="0" borderId="0" xfId="0" applyNumberFormat="1" applyFont="1"/>
    <xf numFmtId="0" fontId="17" fillId="4" borderId="8" xfId="0" applyFont="1" applyFill="1" applyBorder="1" applyAlignment="1">
      <alignment vertical="center"/>
    </xf>
    <xf numFmtId="0" fontId="12" fillId="0" borderId="0" xfId="0" applyFont="1"/>
    <xf numFmtId="3" fontId="17" fillId="4" borderId="8" xfId="0" applyNumberFormat="1" applyFont="1" applyFill="1" applyBorder="1" applyAlignment="1">
      <alignment vertical="center"/>
    </xf>
    <xf numFmtId="0" fontId="18" fillId="5" borderId="6" xfId="0" applyFont="1" applyFill="1" applyBorder="1" applyAlignment="1">
      <alignment horizontal="left" vertical="top" wrapText="1"/>
    </xf>
    <xf numFmtId="0" fontId="18" fillId="5" borderId="17" xfId="0" applyFont="1" applyFill="1" applyBorder="1" applyAlignment="1">
      <alignment horizontal="left" vertical="top" wrapText="1"/>
    </xf>
    <xf numFmtId="0" fontId="20" fillId="0" borderId="7" xfId="0" applyFont="1" applyBorder="1" applyAlignment="1">
      <alignment horizontal="left" vertical="top" wrapText="1"/>
    </xf>
    <xf numFmtId="0" fontId="24" fillId="0" borderId="8" xfId="0" applyFont="1" applyBorder="1" applyAlignment="1">
      <alignment vertical="top" wrapText="1"/>
    </xf>
    <xf numFmtId="0" fontId="25" fillId="0" borderId="0" xfId="0" applyFont="1" applyAlignment="1">
      <alignment horizontal="right"/>
    </xf>
    <xf numFmtId="4" fontId="25" fillId="0" borderId="0" xfId="0" applyNumberFormat="1" applyFont="1"/>
    <xf numFmtId="0" fontId="26" fillId="0" borderId="0" xfId="0" applyFont="1" applyAlignment="1">
      <alignment horizontal="left" vertical="top"/>
    </xf>
    <xf numFmtId="0" fontId="11" fillId="0" borderId="8" xfId="0" applyFont="1" applyBorder="1" applyAlignment="1">
      <alignment horizontal="center" vertical="top"/>
    </xf>
    <xf numFmtId="0" fontId="10" fillId="0" borderId="20" xfId="0" applyFont="1" applyBorder="1" applyAlignment="1">
      <alignment vertical="top" wrapText="1"/>
    </xf>
    <xf numFmtId="4" fontId="10" fillId="0" borderId="21" xfId="0" applyNumberFormat="1" applyFont="1" applyBorder="1" applyAlignment="1">
      <alignment vertical="top"/>
    </xf>
    <xf numFmtId="4" fontId="10" fillId="4" borderId="21" xfId="0" applyNumberFormat="1" applyFont="1" applyFill="1" applyBorder="1" applyAlignment="1">
      <alignment vertical="top"/>
    </xf>
    <xf numFmtId="4" fontId="11" fillId="0" borderId="8" xfId="0" applyNumberFormat="1" applyFont="1" applyBorder="1" applyAlignment="1">
      <alignment vertical="top"/>
    </xf>
    <xf numFmtId="4" fontId="16" fillId="3" borderId="8" xfId="0" applyNumberFormat="1" applyFont="1" applyFill="1" applyBorder="1" applyAlignment="1">
      <alignment vertical="top"/>
    </xf>
    <xf numFmtId="0" fontId="11" fillId="0" borderId="8" xfId="0" applyFont="1" applyBorder="1" applyAlignment="1">
      <alignment horizontal="center" vertical="top" wrapText="1"/>
    </xf>
    <xf numFmtId="0" fontId="11" fillId="6" borderId="19" xfId="0" applyFont="1" applyFill="1" applyBorder="1" applyAlignment="1">
      <alignment vertical="top"/>
    </xf>
    <xf numFmtId="0" fontId="11" fillId="7" borderId="19" xfId="0" applyFont="1" applyFill="1" applyBorder="1" applyAlignment="1">
      <alignment vertical="top"/>
    </xf>
    <xf numFmtId="0" fontId="11" fillId="8" borderId="19" xfId="0" applyFont="1" applyFill="1" applyBorder="1" applyAlignment="1">
      <alignment vertical="top"/>
    </xf>
    <xf numFmtId="0" fontId="11" fillId="9" borderId="19" xfId="0" applyFont="1" applyFill="1" applyBorder="1" applyAlignment="1">
      <alignment vertical="top"/>
    </xf>
    <xf numFmtId="0" fontId="11" fillId="10" borderId="19" xfId="0" applyFont="1" applyFill="1" applyBorder="1" applyAlignment="1">
      <alignment vertical="top"/>
    </xf>
    <xf numFmtId="0" fontId="27" fillId="0" borderId="7" xfId="0" applyFont="1" applyBorder="1" applyAlignment="1">
      <alignment vertical="top" wrapText="1"/>
    </xf>
    <xf numFmtId="49" fontId="11" fillId="0" borderId="8" xfId="0" applyNumberFormat="1" applyFont="1" applyBorder="1" applyAlignment="1">
      <alignment vertical="top" wrapText="1"/>
    </xf>
    <xf numFmtId="0" fontId="11" fillId="0" borderId="8" xfId="0" applyFont="1" applyBorder="1" applyAlignment="1">
      <alignment vertical="top"/>
    </xf>
    <xf numFmtId="0" fontId="27" fillId="0" borderId="0" xfId="0" applyFont="1"/>
    <xf numFmtId="0" fontId="20" fillId="0" borderId="1" xfId="0" applyFont="1" applyBorder="1" applyAlignment="1">
      <alignment horizontal="center" vertical="center" wrapText="1"/>
    </xf>
    <xf numFmtId="0" fontId="20" fillId="0" borderId="9" xfId="0" applyFont="1" applyBorder="1" applyAlignment="1">
      <alignment horizontal="center" vertical="center" wrapText="1"/>
    </xf>
    <xf numFmtId="0" fontId="31" fillId="0" borderId="0" xfId="0" applyFont="1" applyAlignment="1">
      <alignment horizontal="right"/>
    </xf>
    <xf numFmtId="4" fontId="31" fillId="0" borderId="0" xfId="0" applyNumberFormat="1" applyFont="1"/>
    <xf numFmtId="0" fontId="32" fillId="0" borderId="0" xfId="0" applyFont="1" applyAlignment="1">
      <alignment horizontal="left" vertical="top"/>
    </xf>
    <xf numFmtId="4" fontId="33" fillId="0" borderId="0" xfId="0" applyNumberFormat="1" applyFont="1"/>
    <xf numFmtId="4" fontId="27" fillId="0" borderId="0" xfId="0" applyNumberFormat="1" applyFont="1"/>
    <xf numFmtId="0" fontId="11" fillId="0" borderId="0" xfId="0" applyFont="1"/>
    <xf numFmtId="0" fontId="11" fillId="0" borderId="8" xfId="0" applyFont="1" applyBorder="1" applyAlignment="1">
      <alignment horizontal="left" vertical="top" wrapText="1"/>
    </xf>
    <xf numFmtId="2" fontId="11" fillId="0" borderId="8" xfId="0" applyNumberFormat="1" applyFont="1" applyBorder="1" applyAlignment="1">
      <alignment vertical="top"/>
    </xf>
    <xf numFmtId="0" fontId="0" fillId="0" borderId="8" xfId="0" applyBorder="1" applyAlignment="1">
      <alignment vertical="top" wrapText="1"/>
    </xf>
    <xf numFmtId="49" fontId="11" fillId="0" borderId="8" xfId="0" applyNumberFormat="1" applyFont="1" applyBorder="1" applyAlignment="1">
      <alignment horizontal="left" vertical="top" wrapText="1"/>
    </xf>
    <xf numFmtId="4" fontId="16" fillId="3" borderId="12" xfId="0" applyNumberFormat="1" applyFont="1" applyFill="1" applyBorder="1" applyAlignment="1">
      <alignment vertical="top"/>
    </xf>
    <xf numFmtId="0" fontId="0" fillId="0" borderId="11" xfId="0" applyBorder="1" applyAlignment="1">
      <alignment vertical="top"/>
    </xf>
    <xf numFmtId="0" fontId="0" fillId="0" borderId="16" xfId="0" applyBorder="1" applyAlignment="1">
      <alignment vertical="top"/>
    </xf>
    <xf numFmtId="0" fontId="20" fillId="0" borderId="12" xfId="0" applyFont="1" applyBorder="1" applyAlignment="1">
      <alignment vertical="top" wrapText="1"/>
    </xf>
    <xf numFmtId="0" fontId="21" fillId="0" borderId="11" xfId="0" applyFont="1" applyBorder="1" applyAlignment="1">
      <alignment vertical="top" wrapText="1"/>
    </xf>
    <xf numFmtId="0" fontId="21" fillId="0" borderId="16" xfId="0" applyFont="1" applyBorder="1" applyAlignment="1">
      <alignment vertical="top" wrapText="1"/>
    </xf>
    <xf numFmtId="49" fontId="19" fillId="0" borderId="0" xfId="0" applyNumberFormat="1" applyFont="1" applyAlignment="1">
      <alignment horizontal="left" vertical="top" wrapText="1"/>
    </xf>
    <xf numFmtId="0" fontId="11" fillId="0" borderId="12" xfId="0" applyFont="1" applyBorder="1" applyAlignment="1">
      <alignment vertical="top" wrapText="1"/>
    </xf>
    <xf numFmtId="0" fontId="0" fillId="0" borderId="11" xfId="0" applyBorder="1" applyAlignment="1">
      <alignment vertical="top" wrapText="1"/>
    </xf>
    <xf numFmtId="0" fontId="0" fillId="0" borderId="10" xfId="0" applyBorder="1" applyAlignment="1">
      <alignment vertical="top" wrapText="1"/>
    </xf>
    <xf numFmtId="0" fontId="11" fillId="0" borderId="13" xfId="0" applyFont="1" applyBorder="1" applyAlignment="1">
      <alignment vertical="top" wrapText="1"/>
    </xf>
    <xf numFmtId="0" fontId="0" fillId="0" borderId="14" xfId="0" applyBorder="1" applyAlignment="1">
      <alignment vertical="top" wrapText="1"/>
    </xf>
    <xf numFmtId="0" fontId="0" fillId="0" borderId="15" xfId="0" applyBorder="1" applyAlignment="1">
      <alignment vertical="top" wrapText="1"/>
    </xf>
    <xf numFmtId="49" fontId="20" fillId="0" borderId="12" xfId="0" applyNumberFormat="1" applyFont="1" applyBorder="1" applyAlignment="1">
      <alignment horizontal="left" vertical="top" wrapText="1"/>
    </xf>
    <xf numFmtId="49" fontId="21" fillId="0" borderId="11" xfId="0" applyNumberFormat="1" applyFont="1" applyBorder="1" applyAlignment="1">
      <alignment horizontal="left" vertical="top" wrapText="1"/>
    </xf>
    <xf numFmtId="49" fontId="21" fillId="0" borderId="16" xfId="0" applyNumberFormat="1" applyFont="1" applyBorder="1" applyAlignment="1">
      <alignment horizontal="left" vertical="top" wrapText="1"/>
    </xf>
    <xf numFmtId="0" fontId="0" fillId="0" borderId="16" xfId="0" applyBorder="1" applyAlignment="1">
      <alignment vertical="top" wrapText="1"/>
    </xf>
    <xf numFmtId="4" fontId="11" fillId="0" borderId="12" xfId="0" applyNumberFormat="1" applyFont="1" applyBorder="1" applyAlignment="1">
      <alignment vertical="top"/>
    </xf>
    <xf numFmtId="0" fontId="2" fillId="0" borderId="8" xfId="0" applyFont="1" applyBorder="1" applyAlignment="1">
      <alignment horizontal="center" vertical="center" wrapText="1"/>
    </xf>
    <xf numFmtId="0" fontId="7" fillId="0" borderId="4" xfId="0" applyFont="1" applyBorder="1" applyAlignment="1">
      <alignment wrapText="1"/>
    </xf>
    <xf numFmtId="0" fontId="1" fillId="0" borderId="4" xfId="0" applyFont="1" applyBorder="1" applyAlignment="1">
      <alignment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49" fontId="4" fillId="0" borderId="5" xfId="0" applyNumberFormat="1" applyFont="1" applyBorder="1" applyAlignment="1">
      <alignment horizontal="center" vertical="center" wrapText="1"/>
    </xf>
    <xf numFmtId="0" fontId="0" fillId="0" borderId="3" xfId="0" applyBorder="1" applyAlignment="1">
      <alignment horizontal="center" vertical="center" wrapText="1"/>
    </xf>
    <xf numFmtId="0" fontId="11" fillId="0" borderId="18" xfId="0" applyFont="1" applyBorder="1" applyAlignment="1">
      <alignment vertical="top" wrapText="1"/>
    </xf>
    <xf numFmtId="4" fontId="11" fillId="0" borderId="18" xfId="0" applyNumberFormat="1" applyFont="1" applyBorder="1" applyAlignment="1">
      <alignment vertical="top"/>
    </xf>
    <xf numFmtId="4" fontId="16" fillId="3" borderId="18" xfId="0" applyNumberFormat="1" applyFont="1" applyFill="1" applyBorder="1" applyAlignment="1">
      <alignment vertical="top"/>
    </xf>
    <xf numFmtId="0" fontId="0" fillId="0" borderId="10" xfId="0" applyBorder="1" applyAlignment="1">
      <alignment vertical="top"/>
    </xf>
    <xf numFmtId="0" fontId="15" fillId="0" borderId="13" xfId="0" applyFont="1" applyBorder="1" applyAlignment="1">
      <alignment vertical="top" wrapText="1"/>
    </xf>
    <xf numFmtId="49" fontId="11" fillId="0" borderId="12" xfId="0" applyNumberFormat="1" applyFont="1" applyBorder="1" applyAlignment="1">
      <alignment vertical="top" wrapText="1"/>
    </xf>
    <xf numFmtId="49" fontId="0" fillId="0" borderId="11" xfId="0" applyNumberFormat="1" applyBorder="1" applyAlignment="1">
      <alignment vertical="top" wrapText="1"/>
    </xf>
    <xf numFmtId="49" fontId="0" fillId="0" borderId="10" xfId="0" applyNumberFormat="1" applyBorder="1" applyAlignment="1">
      <alignment vertical="top" wrapText="1"/>
    </xf>
    <xf numFmtId="0" fontId="22" fillId="0" borderId="4" xfId="0" applyFont="1" applyBorder="1" applyAlignment="1">
      <alignment wrapText="1"/>
    </xf>
    <xf numFmtId="49" fontId="11" fillId="0" borderId="18" xfId="0" applyNumberFormat="1" applyFont="1" applyBorder="1" applyAlignment="1">
      <alignment vertical="top" wrapText="1"/>
    </xf>
    <xf numFmtId="49" fontId="0" fillId="0" borderId="16" xfId="0" applyNumberFormat="1" applyBorder="1" applyAlignment="1">
      <alignment vertical="top" wrapText="1"/>
    </xf>
    <xf numFmtId="0" fontId="11" fillId="0" borderId="1" xfId="0" applyFont="1" applyBorder="1" applyAlignment="1">
      <alignment vertical="top" wrapText="1"/>
    </xf>
    <xf numFmtId="0" fontId="0" fillId="0" borderId="20" xfId="0" applyBorder="1" applyAlignment="1">
      <alignment vertical="top" wrapText="1"/>
    </xf>
    <xf numFmtId="0" fontId="30" fillId="0" borderId="8" xfId="0" applyFont="1" applyBorder="1" applyAlignment="1">
      <alignment horizontal="center" vertical="center" wrapText="1"/>
    </xf>
    <xf numFmtId="0" fontId="30" fillId="0" borderId="1" xfId="0" applyFont="1" applyBorder="1" applyAlignment="1">
      <alignment horizontal="center" vertical="center" wrapText="1"/>
    </xf>
    <xf numFmtId="0" fontId="28" fillId="0" borderId="4" xfId="0" applyFont="1" applyBorder="1" applyAlignment="1">
      <alignment wrapText="1"/>
    </xf>
    <xf numFmtId="0" fontId="30" fillId="0" borderId="2" xfId="0" applyFont="1" applyBorder="1" applyAlignment="1">
      <alignment horizontal="center" vertical="center" wrapText="1"/>
    </xf>
    <xf numFmtId="0" fontId="30" fillId="2" borderId="1" xfId="0" applyFont="1" applyFill="1" applyBorder="1" applyAlignment="1">
      <alignment horizontal="center" vertical="center" wrapText="1"/>
    </xf>
    <xf numFmtId="0" fontId="30" fillId="2" borderId="2" xfId="0" applyFont="1" applyFill="1" applyBorder="1" applyAlignment="1">
      <alignment horizontal="center" vertical="center" wrapText="1"/>
    </xf>
    <xf numFmtId="0" fontId="30" fillId="3" borderId="1" xfId="0" applyFont="1" applyFill="1" applyBorder="1" applyAlignment="1">
      <alignment horizontal="center" vertical="center" wrapText="1"/>
    </xf>
    <xf numFmtId="0" fontId="30" fillId="3" borderId="2" xfId="0" applyFont="1" applyFill="1" applyBorder="1" applyAlignment="1">
      <alignment horizontal="center" vertical="center" wrapText="1"/>
    </xf>
    <xf numFmtId="49" fontId="30" fillId="0" borderId="5" xfId="0" applyNumberFormat="1" applyFont="1" applyBorder="1" applyAlignment="1">
      <alignment horizontal="center" vertical="center" wrapText="1"/>
    </xf>
    <xf numFmtId="0" fontId="11" fillId="0" borderId="3" xfId="0" applyFont="1" applyBorder="1" applyAlignment="1">
      <alignment horizontal="center" vertical="center" wrapText="1"/>
    </xf>
    <xf numFmtId="49" fontId="11" fillId="0" borderId="1" xfId="0" applyNumberFormat="1" applyFont="1" applyBorder="1" applyAlignment="1">
      <alignment vertical="top" wrapText="1"/>
    </xf>
    <xf numFmtId="0" fontId="0" fillId="0" borderId="2" xfId="0" applyBorder="1" applyAlignment="1">
      <alignment vertical="top" wrapText="1"/>
    </xf>
    <xf numFmtId="49" fontId="0" fillId="0" borderId="2" xfId="0" applyNumberFormat="1" applyBorder="1" applyAlignment="1">
      <alignment vertical="top" wrapText="1"/>
    </xf>
    <xf numFmtId="49" fontId="0" fillId="0" borderId="20" xfId="0" applyNumberFormat="1" applyBorder="1" applyAlignment="1">
      <alignment vertical="top" wrapText="1"/>
    </xf>
    <xf numFmtId="4" fontId="11" fillId="0" borderId="1" xfId="0" applyNumberFormat="1" applyFont="1" applyBorder="1" applyAlignment="1">
      <alignment vertical="top"/>
    </xf>
    <xf numFmtId="0" fontId="0" fillId="0" borderId="2" xfId="0" applyBorder="1" applyAlignment="1">
      <alignment vertical="top"/>
    </xf>
    <xf numFmtId="0" fontId="0" fillId="0" borderId="20" xfId="0" applyBorder="1" applyAlignment="1">
      <alignment vertical="top"/>
    </xf>
    <xf numFmtId="4" fontId="16" fillId="3" borderId="1" xfId="0" applyNumberFormat="1" applyFont="1" applyFill="1" applyBorder="1" applyAlignment="1">
      <alignment vertical="top"/>
    </xf>
    <xf numFmtId="0" fontId="20" fillId="0" borderId="1" xfId="0" applyFont="1" applyBorder="1" applyAlignment="1">
      <alignment vertical="top" wrapText="1"/>
    </xf>
    <xf numFmtId="0" fontId="24" fillId="0" borderId="1" xfId="0" applyFont="1" applyBorder="1" applyAlignment="1">
      <alignment vertical="top" wrapText="1"/>
    </xf>
    <xf numFmtId="0" fontId="38" fillId="0" borderId="4" xfId="0" applyFont="1" applyBorder="1" applyAlignment="1">
      <alignment wrapText="1"/>
    </xf>
    <xf numFmtId="0" fontId="0" fillId="0" borderId="11" xfId="0" applyFont="1" applyBorder="1" applyAlignment="1">
      <alignment vertical="top" wrapText="1"/>
    </xf>
    <xf numFmtId="0" fontId="0" fillId="0" borderId="16" xfId="0" applyFont="1" applyBorder="1" applyAlignment="1">
      <alignment vertical="top" wrapText="1"/>
    </xf>
    <xf numFmtId="0" fontId="18" fillId="0" borderId="8" xfId="0" applyFont="1" applyFill="1" applyBorder="1" applyAlignment="1">
      <alignment horizontal="left" vertical="top" wrapText="1"/>
    </xf>
    <xf numFmtId="0" fontId="11" fillId="0" borderId="8"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6FBEB-89FE-443C-AA89-1897A52F0579}">
  <dimension ref="A1:M17"/>
  <sheetViews>
    <sheetView topLeftCell="C3" workbookViewId="0">
      <selection activeCell="M8" sqref="M8"/>
    </sheetView>
  </sheetViews>
  <sheetFormatPr defaultRowHeight="14.5" x14ac:dyDescent="0.35"/>
  <cols>
    <col min="2" max="2" width="51" customWidth="1"/>
    <col min="3" max="3" width="23.54296875" customWidth="1"/>
    <col min="4" max="4" width="17.453125" customWidth="1"/>
    <col min="5" max="5" width="21.453125" customWidth="1"/>
    <col min="6" max="6" width="24.54296875" customWidth="1"/>
    <col min="7" max="8" width="16.54296875" customWidth="1"/>
    <col min="9" max="9" width="22.1796875" customWidth="1"/>
    <col min="10" max="10" width="18.54296875" customWidth="1"/>
    <col min="11" max="11" width="16.54296875" customWidth="1"/>
    <col min="12" max="12" width="52.453125" customWidth="1"/>
    <col min="13" max="13" width="28.1796875" customWidth="1"/>
  </cols>
  <sheetData>
    <row r="1" spans="1:13" x14ac:dyDescent="0.35">
      <c r="A1" s="68" t="s">
        <v>270</v>
      </c>
      <c r="B1" s="68"/>
    </row>
    <row r="2" spans="1:13" ht="22.5" x14ac:dyDescent="0.45">
      <c r="A2" s="81" t="s">
        <v>0</v>
      </c>
      <c r="B2" s="82"/>
      <c r="C2" s="82"/>
      <c r="D2" s="82"/>
      <c r="E2" s="82"/>
      <c r="F2" s="82"/>
      <c r="G2" s="82"/>
      <c r="H2" s="82"/>
      <c r="I2" s="82"/>
      <c r="J2" s="82"/>
      <c r="K2" s="82"/>
      <c r="L2" s="82"/>
    </row>
    <row r="3" spans="1:13" x14ac:dyDescent="0.35">
      <c r="A3" s="83" t="s">
        <v>1</v>
      </c>
      <c r="B3" s="85" t="s">
        <v>2</v>
      </c>
      <c r="C3" s="83" t="s">
        <v>3</v>
      </c>
      <c r="D3" s="83" t="s">
        <v>4</v>
      </c>
      <c r="E3" s="83" t="s">
        <v>5</v>
      </c>
      <c r="F3" s="87" t="s">
        <v>6</v>
      </c>
      <c r="G3" s="89" t="s">
        <v>7</v>
      </c>
      <c r="H3" s="90"/>
      <c r="I3" s="90"/>
      <c r="J3" s="90"/>
      <c r="K3" s="90"/>
      <c r="L3" s="90"/>
      <c r="M3" s="80" t="s">
        <v>8</v>
      </c>
    </row>
    <row r="4" spans="1:13" ht="104" x14ac:dyDescent="0.35">
      <c r="A4" s="84"/>
      <c r="B4" s="86"/>
      <c r="C4" s="84"/>
      <c r="D4" s="84"/>
      <c r="E4" s="84"/>
      <c r="F4" s="88"/>
      <c r="G4" s="1" t="s">
        <v>9</v>
      </c>
      <c r="H4" s="1" t="s">
        <v>10</v>
      </c>
      <c r="I4" s="1" t="s">
        <v>11</v>
      </c>
      <c r="J4" s="1" t="s">
        <v>12</v>
      </c>
      <c r="K4" s="1" t="s">
        <v>13</v>
      </c>
      <c r="L4" s="22" t="s">
        <v>14</v>
      </c>
      <c r="M4" s="80"/>
    </row>
    <row r="5" spans="1:13" ht="38.5" customHeight="1" x14ac:dyDescent="0.35">
      <c r="A5" s="15">
        <v>1</v>
      </c>
      <c r="B5" s="27" t="s">
        <v>15</v>
      </c>
      <c r="C5" s="69" t="s">
        <v>16</v>
      </c>
      <c r="D5" s="79">
        <v>8935.67</v>
      </c>
      <c r="E5" s="79">
        <f>D5*30%</f>
        <v>2680.701</v>
      </c>
      <c r="F5" s="62">
        <f>D5-E5</f>
        <v>6254.9690000000001</v>
      </c>
      <c r="G5" s="18" t="s">
        <v>17</v>
      </c>
      <c r="H5" s="75" t="s">
        <v>18</v>
      </c>
      <c r="I5" s="65" t="s">
        <v>19</v>
      </c>
      <c r="J5" s="19" t="s">
        <v>20</v>
      </c>
      <c r="K5" s="69" t="s">
        <v>21</v>
      </c>
      <c r="L5" s="72" t="s">
        <v>22</v>
      </c>
      <c r="M5" s="20" t="s">
        <v>47</v>
      </c>
    </row>
    <row r="6" spans="1:13" ht="38.5" customHeight="1" x14ac:dyDescent="0.35">
      <c r="A6" s="15">
        <v>2</v>
      </c>
      <c r="B6" s="5" t="s">
        <v>23</v>
      </c>
      <c r="C6" s="70"/>
      <c r="D6" s="63"/>
      <c r="E6" s="63"/>
      <c r="F6" s="63"/>
      <c r="G6" s="18" t="s">
        <v>17</v>
      </c>
      <c r="H6" s="76"/>
      <c r="I6" s="66"/>
      <c r="J6" s="19" t="s">
        <v>24</v>
      </c>
      <c r="K6" s="70"/>
      <c r="L6" s="73"/>
      <c r="M6" s="20" t="s">
        <v>47</v>
      </c>
    </row>
    <row r="7" spans="1:13" ht="38.5" customHeight="1" x14ac:dyDescent="0.35">
      <c r="A7" s="15">
        <v>3</v>
      </c>
      <c r="B7" s="27" t="s">
        <v>25</v>
      </c>
      <c r="C7" s="78"/>
      <c r="D7" s="64"/>
      <c r="E7" s="64"/>
      <c r="F7" s="64"/>
      <c r="G7" s="18" t="s">
        <v>17</v>
      </c>
      <c r="H7" s="77"/>
      <c r="I7" s="67"/>
      <c r="J7" s="19" t="s">
        <v>26</v>
      </c>
      <c r="K7" s="70"/>
      <c r="L7" s="73"/>
      <c r="M7" s="20" t="s">
        <v>47</v>
      </c>
    </row>
    <row r="8" spans="1:13" ht="113.15" customHeight="1" x14ac:dyDescent="0.35">
      <c r="A8" s="15">
        <v>4</v>
      </c>
      <c r="B8" s="27" t="s">
        <v>27</v>
      </c>
      <c r="C8" s="5" t="s">
        <v>28</v>
      </c>
      <c r="D8" s="16">
        <v>1150.04</v>
      </c>
      <c r="E8" s="16">
        <f t="shared" ref="E8:E9" si="0">D8*30%</f>
        <v>345.012</v>
      </c>
      <c r="F8" s="17">
        <f t="shared" ref="F8:F9" si="1">D8-E8</f>
        <v>805.02800000000002</v>
      </c>
      <c r="G8" s="18" t="s">
        <v>17</v>
      </c>
      <c r="H8" s="29" t="s">
        <v>29</v>
      </c>
      <c r="I8" s="19" t="s">
        <v>30</v>
      </c>
      <c r="J8" s="19" t="s">
        <v>31</v>
      </c>
      <c r="K8" s="70"/>
      <c r="L8" s="73"/>
      <c r="M8" s="20"/>
    </row>
    <row r="9" spans="1:13" ht="113.15" customHeight="1" x14ac:dyDescent="0.35">
      <c r="A9" s="15">
        <v>5</v>
      </c>
      <c r="B9" s="28" t="s">
        <v>32</v>
      </c>
      <c r="C9" s="5" t="s">
        <v>28</v>
      </c>
      <c r="D9" s="16">
        <v>4200</v>
      </c>
      <c r="E9" s="16">
        <f t="shared" si="0"/>
        <v>1260</v>
      </c>
      <c r="F9" s="17">
        <f t="shared" si="1"/>
        <v>2940</v>
      </c>
      <c r="G9" s="18" t="s">
        <v>17</v>
      </c>
      <c r="H9" s="29" t="s">
        <v>29</v>
      </c>
      <c r="I9" s="19" t="s">
        <v>33</v>
      </c>
      <c r="J9" s="19" t="s">
        <v>34</v>
      </c>
      <c r="K9" s="71"/>
      <c r="L9" s="74"/>
      <c r="M9" s="20"/>
    </row>
    <row r="10" spans="1:13" ht="17.5" x14ac:dyDescent="0.35">
      <c r="C10" s="2" t="s">
        <v>35</v>
      </c>
      <c r="D10" s="3">
        <f>SUM(D5:D9)</f>
        <v>14285.71</v>
      </c>
      <c r="E10" s="3">
        <f>SUM(E5:E9)</f>
        <v>4285.7129999999997</v>
      </c>
      <c r="F10" s="4">
        <f>SUM(F5:F9)</f>
        <v>9999.9969999999994</v>
      </c>
    </row>
    <row r="12" spans="1:13" x14ac:dyDescent="0.35">
      <c r="C12" s="25"/>
      <c r="D12" s="23"/>
      <c r="E12" s="23"/>
      <c r="F12" s="23"/>
    </row>
    <row r="13" spans="1:13" x14ac:dyDescent="0.35">
      <c r="D13" s="23"/>
      <c r="E13" s="23"/>
      <c r="F13" s="23"/>
    </row>
    <row r="15" spans="1:13" ht="30" customHeight="1" x14ac:dyDescent="0.35">
      <c r="B15" s="24" t="s">
        <v>36</v>
      </c>
      <c r="C15" s="26">
        <v>14286</v>
      </c>
      <c r="F15" s="21"/>
    </row>
    <row r="16" spans="1:13" ht="30" customHeight="1" x14ac:dyDescent="0.35">
      <c r="B16" s="24" t="s">
        <v>37</v>
      </c>
      <c r="C16" s="26">
        <v>4286</v>
      </c>
    </row>
    <row r="17" spans="2:3" ht="30" customHeight="1" x14ac:dyDescent="0.35">
      <c r="B17" s="24" t="s">
        <v>38</v>
      </c>
      <c r="C17" s="26">
        <f>C15-C16</f>
        <v>10000</v>
      </c>
    </row>
  </sheetData>
  <mergeCells count="18">
    <mergeCell ref="M3:M4"/>
    <mergeCell ref="A2:L2"/>
    <mergeCell ref="A3:A4"/>
    <mergeCell ref="B3:B4"/>
    <mergeCell ref="C3:C4"/>
    <mergeCell ref="D3:D4"/>
    <mergeCell ref="E3:E4"/>
    <mergeCell ref="F3:F4"/>
    <mergeCell ref="G3:L3"/>
    <mergeCell ref="F5:F7"/>
    <mergeCell ref="I5:I7"/>
    <mergeCell ref="A1:B1"/>
    <mergeCell ref="K5:K9"/>
    <mergeCell ref="L5:L9"/>
    <mergeCell ref="H5:H7"/>
    <mergeCell ref="C5:C7"/>
    <mergeCell ref="D5:D7"/>
    <mergeCell ref="E5:E7"/>
  </mergeCells>
  <phoneticPr fontId="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63662-2268-4238-B87C-3FADFCAFDF7A}">
  <dimension ref="A2:M44"/>
  <sheetViews>
    <sheetView topLeftCell="A32" zoomScale="80" zoomScaleNormal="80" workbookViewId="0">
      <selection activeCell="H8" sqref="H8:H36"/>
    </sheetView>
  </sheetViews>
  <sheetFormatPr defaultRowHeight="14.5" x14ac:dyDescent="0.35"/>
  <cols>
    <col min="2" max="2" width="51" customWidth="1"/>
    <col min="3" max="3" width="23.54296875" customWidth="1"/>
    <col min="4" max="4" width="17.453125" customWidth="1"/>
    <col min="5" max="5" width="21.453125" customWidth="1"/>
    <col min="6" max="6" width="24.54296875" customWidth="1"/>
    <col min="7" max="7" width="16.54296875" customWidth="1"/>
    <col min="8" max="8" width="28.81640625" customWidth="1"/>
    <col min="9" max="9" width="22.1796875" customWidth="1"/>
    <col min="10" max="10" width="18.54296875" customWidth="1"/>
    <col min="11" max="11" width="16.54296875" customWidth="1"/>
    <col min="12" max="12" width="19.1796875" customWidth="1"/>
    <col min="13" max="13" width="28.1796875" customWidth="1"/>
  </cols>
  <sheetData>
    <row r="2" spans="1:13" ht="22.5" x14ac:dyDescent="0.45">
      <c r="A2" s="99" t="s">
        <v>39</v>
      </c>
      <c r="B2" s="99"/>
      <c r="C2" s="99"/>
      <c r="D2" s="99"/>
      <c r="E2" s="99"/>
      <c r="F2" s="99"/>
      <c r="G2" s="99"/>
      <c r="H2" s="99"/>
      <c r="I2" s="99"/>
      <c r="J2" s="99"/>
      <c r="K2" s="99"/>
      <c r="L2" s="99"/>
    </row>
    <row r="3" spans="1:13" x14ac:dyDescent="0.35">
      <c r="A3" s="83" t="s">
        <v>1</v>
      </c>
      <c r="B3" s="85" t="s">
        <v>2</v>
      </c>
      <c r="C3" s="83" t="s">
        <v>3</v>
      </c>
      <c r="D3" s="83" t="s">
        <v>4</v>
      </c>
      <c r="E3" s="83" t="s">
        <v>5</v>
      </c>
      <c r="F3" s="87" t="s">
        <v>6</v>
      </c>
      <c r="G3" s="89" t="s">
        <v>7</v>
      </c>
      <c r="H3" s="90"/>
      <c r="I3" s="90"/>
      <c r="J3" s="90"/>
      <c r="K3" s="90"/>
      <c r="L3" s="90"/>
      <c r="M3" s="80" t="s">
        <v>8</v>
      </c>
    </row>
    <row r="4" spans="1:13" ht="104" x14ac:dyDescent="0.35">
      <c r="A4" s="84"/>
      <c r="B4" s="86"/>
      <c r="C4" s="84"/>
      <c r="D4" s="84"/>
      <c r="E4" s="84"/>
      <c r="F4" s="88"/>
      <c r="G4" s="1" t="s">
        <v>9</v>
      </c>
      <c r="H4" s="1" t="s">
        <v>10</v>
      </c>
      <c r="I4" s="1" t="s">
        <v>11</v>
      </c>
      <c r="J4" s="1" t="s">
        <v>12</v>
      </c>
      <c r="K4" s="1" t="s">
        <v>13</v>
      </c>
      <c r="L4" s="22" t="s">
        <v>14</v>
      </c>
      <c r="M4" s="80"/>
    </row>
    <row r="5" spans="1:13" ht="91" x14ac:dyDescent="0.35">
      <c r="A5" s="15">
        <v>1</v>
      </c>
      <c r="B5" s="5" t="s">
        <v>40</v>
      </c>
      <c r="C5" s="5" t="s">
        <v>41</v>
      </c>
      <c r="D5" s="79">
        <v>4475.0600000000004</v>
      </c>
      <c r="E5" s="79">
        <f>D5*30%</f>
        <v>1342.518</v>
      </c>
      <c r="F5" s="62">
        <f>D5-E5</f>
        <v>3132.5420000000004</v>
      </c>
      <c r="G5" s="18" t="s">
        <v>17</v>
      </c>
      <c r="H5" s="19" t="s">
        <v>42</v>
      </c>
      <c r="I5" s="69" t="s">
        <v>43</v>
      </c>
      <c r="J5" s="19" t="s">
        <v>44</v>
      </c>
      <c r="K5" s="96" t="s">
        <v>45</v>
      </c>
      <c r="L5" s="95" t="s">
        <v>46</v>
      </c>
      <c r="M5" s="20" t="s">
        <v>47</v>
      </c>
    </row>
    <row r="6" spans="1:13" ht="91" x14ac:dyDescent="0.35">
      <c r="A6" s="15">
        <v>2</v>
      </c>
      <c r="B6" s="5" t="s">
        <v>48</v>
      </c>
      <c r="C6" s="5" t="s">
        <v>41</v>
      </c>
      <c r="D6" s="63"/>
      <c r="E6" s="63"/>
      <c r="F6" s="63"/>
      <c r="G6" s="18" t="s">
        <v>17</v>
      </c>
      <c r="H6" s="19" t="s">
        <v>49</v>
      </c>
      <c r="I6" s="70"/>
      <c r="J6" s="19" t="s">
        <v>50</v>
      </c>
      <c r="K6" s="97"/>
      <c r="L6" s="73"/>
      <c r="M6" s="20" t="s">
        <v>47</v>
      </c>
    </row>
    <row r="7" spans="1:13" ht="91" x14ac:dyDescent="0.35">
      <c r="A7" s="15">
        <v>3</v>
      </c>
      <c r="B7" s="5" t="s">
        <v>51</v>
      </c>
      <c r="C7" s="5" t="s">
        <v>52</v>
      </c>
      <c r="D7" s="64"/>
      <c r="E7" s="64"/>
      <c r="F7" s="64"/>
      <c r="G7" s="18" t="s">
        <v>17</v>
      </c>
      <c r="H7" s="19" t="s">
        <v>53</v>
      </c>
      <c r="I7" s="78"/>
      <c r="J7" s="19" t="s">
        <v>54</v>
      </c>
      <c r="K7" s="97"/>
      <c r="L7" s="73"/>
      <c r="M7" s="20" t="s">
        <v>47</v>
      </c>
    </row>
    <row r="8" spans="1:13" ht="130" x14ac:dyDescent="0.35">
      <c r="A8" s="15">
        <v>4</v>
      </c>
      <c r="B8" s="5" t="s">
        <v>55</v>
      </c>
      <c r="C8" s="5" t="s">
        <v>56</v>
      </c>
      <c r="D8" s="16">
        <v>1909.56</v>
      </c>
      <c r="E8" s="16">
        <f t="shared" ref="E8:E20" si="0">D8*30%</f>
        <v>572.86799999999994</v>
      </c>
      <c r="F8" s="17">
        <f t="shared" ref="F8:F20" si="1">D8-E8</f>
        <v>1336.692</v>
      </c>
      <c r="G8" s="18" t="s">
        <v>17</v>
      </c>
      <c r="H8" s="19" t="s">
        <v>57</v>
      </c>
      <c r="I8" s="19" t="s">
        <v>58</v>
      </c>
      <c r="J8" s="19" t="s">
        <v>59</v>
      </c>
      <c r="K8" s="97"/>
      <c r="L8" s="73"/>
      <c r="M8" s="20" t="s">
        <v>47</v>
      </c>
    </row>
    <row r="9" spans="1:13" ht="115.5" customHeight="1" x14ac:dyDescent="0.35">
      <c r="A9" s="15">
        <v>5</v>
      </c>
      <c r="B9" s="5" t="s">
        <v>60</v>
      </c>
      <c r="C9" s="5" t="s">
        <v>61</v>
      </c>
      <c r="D9" s="92">
        <f>716.32+1934.06</f>
        <v>2650.38</v>
      </c>
      <c r="E9" s="92">
        <f>D9*30%</f>
        <v>795.11400000000003</v>
      </c>
      <c r="F9" s="93">
        <f>D9-E9</f>
        <v>1855.2660000000001</v>
      </c>
      <c r="G9" s="18" t="s">
        <v>17</v>
      </c>
      <c r="H9" s="19" t="s">
        <v>271</v>
      </c>
      <c r="I9" s="91" t="s">
        <v>62</v>
      </c>
      <c r="J9" s="19" t="s">
        <v>63</v>
      </c>
      <c r="K9" s="97"/>
      <c r="L9" s="73"/>
      <c r="M9" s="20" t="s">
        <v>47</v>
      </c>
    </row>
    <row r="10" spans="1:13" ht="95.5" customHeight="1" x14ac:dyDescent="0.35">
      <c r="A10" s="15">
        <v>6</v>
      </c>
      <c r="B10" s="5" t="s">
        <v>64</v>
      </c>
      <c r="C10" s="5" t="s">
        <v>61</v>
      </c>
      <c r="D10" s="63"/>
      <c r="E10" s="63"/>
      <c r="F10" s="63"/>
      <c r="G10" s="18" t="s">
        <v>17</v>
      </c>
      <c r="H10" s="19" t="s">
        <v>272</v>
      </c>
      <c r="I10" s="70"/>
      <c r="J10" s="19" t="s">
        <v>65</v>
      </c>
      <c r="K10" s="97"/>
      <c r="L10" s="73"/>
      <c r="M10" s="20" t="s">
        <v>47</v>
      </c>
    </row>
    <row r="11" spans="1:13" ht="116.15" customHeight="1" x14ac:dyDescent="0.35">
      <c r="A11" s="15">
        <v>7</v>
      </c>
      <c r="B11" s="5" t="s">
        <v>66</v>
      </c>
      <c r="C11" s="5" t="s">
        <v>61</v>
      </c>
      <c r="D11" s="94"/>
      <c r="E11" s="94"/>
      <c r="F11" s="94"/>
      <c r="G11" s="18" t="s">
        <v>17</v>
      </c>
      <c r="H11" s="19" t="s">
        <v>273</v>
      </c>
      <c r="I11" s="71"/>
      <c r="J11" s="19" t="s">
        <v>67</v>
      </c>
      <c r="K11" s="97"/>
      <c r="L11" s="73"/>
      <c r="M11" s="20" t="s">
        <v>47</v>
      </c>
    </row>
    <row r="12" spans="1:13" ht="91" x14ac:dyDescent="0.35">
      <c r="A12" s="15">
        <v>8</v>
      </c>
      <c r="B12" s="5" t="s">
        <v>68</v>
      </c>
      <c r="C12" s="5" t="s">
        <v>61</v>
      </c>
      <c r="D12" s="92">
        <v>10888.06</v>
      </c>
      <c r="E12" s="92">
        <f>D12*30%</f>
        <v>3266.4179999999997</v>
      </c>
      <c r="F12" s="93">
        <f>D12-E12</f>
        <v>7621.6419999999998</v>
      </c>
      <c r="G12" s="18" t="s">
        <v>17</v>
      </c>
      <c r="H12" s="91" t="s">
        <v>274</v>
      </c>
      <c r="I12" s="100" t="s">
        <v>69</v>
      </c>
      <c r="J12" s="19" t="s">
        <v>70</v>
      </c>
      <c r="K12" s="97"/>
      <c r="L12" s="73"/>
      <c r="M12" s="20" t="s">
        <v>47</v>
      </c>
    </row>
    <row r="13" spans="1:13" ht="91" x14ac:dyDescent="0.35">
      <c r="A13" s="15">
        <v>9</v>
      </c>
      <c r="B13" s="5" t="s">
        <v>71</v>
      </c>
      <c r="C13" s="5" t="s">
        <v>61</v>
      </c>
      <c r="D13" s="63"/>
      <c r="E13" s="63"/>
      <c r="F13" s="63"/>
      <c r="G13" s="18" t="s">
        <v>17</v>
      </c>
      <c r="H13" s="125"/>
      <c r="I13" s="97"/>
      <c r="J13" s="19" t="s">
        <v>72</v>
      </c>
      <c r="K13" s="97"/>
      <c r="L13" s="73"/>
      <c r="M13" s="20" t="s">
        <v>47</v>
      </c>
    </row>
    <row r="14" spans="1:13" ht="91" x14ac:dyDescent="0.35">
      <c r="A14" s="15">
        <v>10</v>
      </c>
      <c r="B14" s="5" t="s">
        <v>73</v>
      </c>
      <c r="C14" s="5" t="s">
        <v>61</v>
      </c>
      <c r="D14" s="63"/>
      <c r="E14" s="63"/>
      <c r="F14" s="63"/>
      <c r="G14" s="18" t="s">
        <v>17</v>
      </c>
      <c r="H14" s="125"/>
      <c r="I14" s="97"/>
      <c r="J14" s="19" t="s">
        <v>74</v>
      </c>
      <c r="K14" s="97"/>
      <c r="L14" s="73"/>
      <c r="M14" s="20" t="s">
        <v>47</v>
      </c>
    </row>
    <row r="15" spans="1:13" ht="91" x14ac:dyDescent="0.35">
      <c r="A15" s="15">
        <v>11</v>
      </c>
      <c r="B15" s="5" t="s">
        <v>75</v>
      </c>
      <c r="C15" s="5" t="s">
        <v>61</v>
      </c>
      <c r="D15" s="63"/>
      <c r="E15" s="63"/>
      <c r="F15" s="63"/>
      <c r="G15" s="18" t="s">
        <v>17</v>
      </c>
      <c r="H15" s="125"/>
      <c r="I15" s="97"/>
      <c r="J15" s="19" t="s">
        <v>76</v>
      </c>
      <c r="K15" s="97"/>
      <c r="L15" s="73"/>
      <c r="M15" s="20" t="s">
        <v>47</v>
      </c>
    </row>
    <row r="16" spans="1:13" ht="104" x14ac:dyDescent="0.35">
      <c r="A16" s="15">
        <v>12</v>
      </c>
      <c r="B16" s="5" t="s">
        <v>77</v>
      </c>
      <c r="C16" s="5" t="s">
        <v>61</v>
      </c>
      <c r="D16" s="63"/>
      <c r="E16" s="63"/>
      <c r="F16" s="63"/>
      <c r="G16" s="18" t="s">
        <v>17</v>
      </c>
      <c r="H16" s="125"/>
      <c r="I16" s="97"/>
      <c r="J16" s="19" t="s">
        <v>78</v>
      </c>
      <c r="K16" s="97"/>
      <c r="L16" s="73"/>
      <c r="M16" s="20" t="s">
        <v>47</v>
      </c>
    </row>
    <row r="17" spans="1:13" ht="91" x14ac:dyDescent="0.35">
      <c r="A17" s="15">
        <v>13</v>
      </c>
      <c r="B17" s="5" t="s">
        <v>79</v>
      </c>
      <c r="C17" s="5" t="s">
        <v>61</v>
      </c>
      <c r="D17" s="63"/>
      <c r="E17" s="63"/>
      <c r="F17" s="63"/>
      <c r="G17" s="18" t="s">
        <v>17</v>
      </c>
      <c r="H17" s="125"/>
      <c r="I17" s="97"/>
      <c r="J17" s="19" t="s">
        <v>80</v>
      </c>
      <c r="K17" s="97"/>
      <c r="L17" s="73"/>
      <c r="M17" s="20" t="s">
        <v>47</v>
      </c>
    </row>
    <row r="18" spans="1:13" ht="91" x14ac:dyDescent="0.35">
      <c r="A18" s="15">
        <v>14</v>
      </c>
      <c r="B18" s="5" t="s">
        <v>81</v>
      </c>
      <c r="C18" s="5" t="s">
        <v>61</v>
      </c>
      <c r="D18" s="64"/>
      <c r="E18" s="64"/>
      <c r="F18" s="64"/>
      <c r="G18" s="18" t="s">
        <v>17</v>
      </c>
      <c r="H18" s="126"/>
      <c r="I18" s="101"/>
      <c r="J18" s="19" t="s">
        <v>82</v>
      </c>
      <c r="K18" s="97"/>
      <c r="L18" s="73"/>
      <c r="M18" s="20" t="s">
        <v>47</v>
      </c>
    </row>
    <row r="19" spans="1:13" ht="130" x14ac:dyDescent="0.35">
      <c r="A19" s="15">
        <v>15</v>
      </c>
      <c r="B19" s="5" t="s">
        <v>83</v>
      </c>
      <c r="C19" s="5" t="s">
        <v>84</v>
      </c>
      <c r="D19" s="16">
        <v>1432.64</v>
      </c>
      <c r="E19" s="16">
        <f t="shared" si="0"/>
        <v>429.79200000000003</v>
      </c>
      <c r="F19" s="17">
        <f t="shared" si="1"/>
        <v>1002.8480000000001</v>
      </c>
      <c r="G19" s="18" t="s">
        <v>17</v>
      </c>
      <c r="H19" s="19" t="s">
        <v>275</v>
      </c>
      <c r="I19" s="19" t="s">
        <v>85</v>
      </c>
      <c r="J19" s="19" t="s">
        <v>86</v>
      </c>
      <c r="K19" s="97"/>
      <c r="L19" s="73"/>
      <c r="M19" s="20" t="s">
        <v>47</v>
      </c>
    </row>
    <row r="20" spans="1:13" ht="137.15" customHeight="1" x14ac:dyDescent="0.35">
      <c r="A20" s="15">
        <v>16</v>
      </c>
      <c r="B20" s="5" t="s">
        <v>87</v>
      </c>
      <c r="C20" s="5" t="s">
        <v>88</v>
      </c>
      <c r="D20" s="16">
        <v>949.29</v>
      </c>
      <c r="E20" s="16">
        <f t="shared" si="0"/>
        <v>284.78699999999998</v>
      </c>
      <c r="F20" s="17">
        <f t="shared" si="1"/>
        <v>664.50299999999993</v>
      </c>
      <c r="G20" s="18" t="s">
        <v>17</v>
      </c>
      <c r="H20" s="19" t="s">
        <v>276</v>
      </c>
      <c r="I20" s="19" t="s">
        <v>89</v>
      </c>
      <c r="J20" s="19" t="s">
        <v>90</v>
      </c>
      <c r="K20" s="97"/>
      <c r="L20" s="73"/>
      <c r="M20" s="20" t="s">
        <v>47</v>
      </c>
    </row>
    <row r="21" spans="1:13" ht="104" x14ac:dyDescent="0.35">
      <c r="A21" s="15">
        <v>17</v>
      </c>
      <c r="B21" s="5" t="s">
        <v>91</v>
      </c>
      <c r="C21" s="5" t="s">
        <v>92</v>
      </c>
      <c r="D21" s="92">
        <f>5276.81+3557.4</f>
        <v>8834.2100000000009</v>
      </c>
      <c r="E21" s="92">
        <f>D21*30%</f>
        <v>2650.2630000000004</v>
      </c>
      <c r="F21" s="93">
        <f>D21-E21</f>
        <v>6183.9470000000001</v>
      </c>
      <c r="G21" s="18" t="s">
        <v>17</v>
      </c>
      <c r="H21" s="91" t="s">
        <v>277</v>
      </c>
      <c r="I21" s="91" t="s">
        <v>93</v>
      </c>
      <c r="J21" s="19" t="s">
        <v>94</v>
      </c>
      <c r="K21" s="97"/>
      <c r="L21" s="73"/>
      <c r="M21" s="20" t="s">
        <v>47</v>
      </c>
    </row>
    <row r="22" spans="1:13" ht="91" x14ac:dyDescent="0.35">
      <c r="A22" s="15">
        <v>18</v>
      </c>
      <c r="B22" s="5" t="s">
        <v>95</v>
      </c>
      <c r="C22" s="5" t="s">
        <v>92</v>
      </c>
      <c r="D22" s="63"/>
      <c r="E22" s="63"/>
      <c r="F22" s="63"/>
      <c r="G22" s="18" t="s">
        <v>17</v>
      </c>
      <c r="H22" s="125"/>
      <c r="I22" s="70"/>
      <c r="J22" s="19" t="s">
        <v>96</v>
      </c>
      <c r="K22" s="97"/>
      <c r="L22" s="73"/>
      <c r="M22" s="20" t="s">
        <v>47</v>
      </c>
    </row>
    <row r="23" spans="1:13" ht="91" x14ac:dyDescent="0.35">
      <c r="A23" s="15">
        <v>19</v>
      </c>
      <c r="B23" s="5" t="s">
        <v>97</v>
      </c>
      <c r="C23" s="5" t="s">
        <v>92</v>
      </c>
      <c r="D23" s="63"/>
      <c r="E23" s="63"/>
      <c r="F23" s="63"/>
      <c r="G23" s="18" t="s">
        <v>17</v>
      </c>
      <c r="H23" s="125"/>
      <c r="I23" s="70"/>
      <c r="J23" s="19" t="s">
        <v>98</v>
      </c>
      <c r="K23" s="97"/>
      <c r="L23" s="73"/>
      <c r="M23" s="20" t="s">
        <v>47</v>
      </c>
    </row>
    <row r="24" spans="1:13" ht="91" x14ac:dyDescent="0.35">
      <c r="A24" s="15">
        <v>20</v>
      </c>
      <c r="B24" s="5" t="s">
        <v>99</v>
      </c>
      <c r="C24" s="5" t="s">
        <v>92</v>
      </c>
      <c r="D24" s="63"/>
      <c r="E24" s="63"/>
      <c r="F24" s="63"/>
      <c r="G24" s="18" t="s">
        <v>17</v>
      </c>
      <c r="H24" s="125"/>
      <c r="I24" s="70"/>
      <c r="J24" s="19" t="s">
        <v>100</v>
      </c>
      <c r="K24" s="97"/>
      <c r="L24" s="73"/>
      <c r="M24" s="20" t="s">
        <v>47</v>
      </c>
    </row>
    <row r="25" spans="1:13" ht="91" x14ac:dyDescent="0.35">
      <c r="A25" s="15">
        <v>21</v>
      </c>
      <c r="B25" s="5" t="s">
        <v>101</v>
      </c>
      <c r="C25" s="5" t="s">
        <v>92</v>
      </c>
      <c r="D25" s="63"/>
      <c r="E25" s="63"/>
      <c r="F25" s="63"/>
      <c r="G25" s="18" t="s">
        <v>17</v>
      </c>
      <c r="H25" s="125"/>
      <c r="I25" s="70"/>
      <c r="J25" s="19" t="s">
        <v>102</v>
      </c>
      <c r="K25" s="97"/>
      <c r="L25" s="73"/>
      <c r="M25" s="20" t="s">
        <v>47</v>
      </c>
    </row>
    <row r="26" spans="1:13" ht="91" x14ac:dyDescent="0.35">
      <c r="A26" s="15">
        <v>22</v>
      </c>
      <c r="B26" s="5" t="s">
        <v>103</v>
      </c>
      <c r="C26" s="5" t="s">
        <v>92</v>
      </c>
      <c r="D26" s="64"/>
      <c r="E26" s="64"/>
      <c r="F26" s="64"/>
      <c r="G26" s="18" t="s">
        <v>17</v>
      </c>
      <c r="H26" s="126"/>
      <c r="I26" s="78"/>
      <c r="J26" s="19" t="s">
        <v>104</v>
      </c>
      <c r="K26" s="97"/>
      <c r="L26" s="73"/>
      <c r="M26" s="20" t="s">
        <v>47</v>
      </c>
    </row>
    <row r="27" spans="1:13" ht="91" x14ac:dyDescent="0.35">
      <c r="A27" s="15">
        <v>23</v>
      </c>
      <c r="B27" s="5" t="s">
        <v>105</v>
      </c>
      <c r="C27" s="5" t="s">
        <v>92</v>
      </c>
      <c r="D27" s="79">
        <v>1126.51</v>
      </c>
      <c r="E27" s="79">
        <f>D27*30%</f>
        <v>337.95299999999997</v>
      </c>
      <c r="F27" s="62">
        <f>D27-E27</f>
        <v>788.55700000000002</v>
      </c>
      <c r="G27" s="18" t="s">
        <v>17</v>
      </c>
      <c r="H27" s="69" t="s">
        <v>278</v>
      </c>
      <c r="I27" s="69" t="s">
        <v>106</v>
      </c>
      <c r="J27" s="19" t="s">
        <v>107</v>
      </c>
      <c r="K27" s="97"/>
      <c r="L27" s="73"/>
      <c r="M27" s="20" t="s">
        <v>47</v>
      </c>
    </row>
    <row r="28" spans="1:13" ht="91" x14ac:dyDescent="0.35">
      <c r="A28" s="15">
        <v>24</v>
      </c>
      <c r="B28" s="5" t="s">
        <v>108</v>
      </c>
      <c r="C28" s="5" t="s">
        <v>92</v>
      </c>
      <c r="D28" s="63"/>
      <c r="E28" s="63"/>
      <c r="F28" s="63"/>
      <c r="G28" s="18" t="s">
        <v>17</v>
      </c>
      <c r="H28" s="125"/>
      <c r="I28" s="70"/>
      <c r="J28" s="19" t="s">
        <v>109</v>
      </c>
      <c r="K28" s="97"/>
      <c r="L28" s="73"/>
      <c r="M28" s="20" t="s">
        <v>47</v>
      </c>
    </row>
    <row r="29" spans="1:13" ht="91" x14ac:dyDescent="0.35">
      <c r="A29" s="15">
        <v>25</v>
      </c>
      <c r="B29" s="5" t="s">
        <v>110</v>
      </c>
      <c r="C29" s="5" t="s">
        <v>92</v>
      </c>
      <c r="D29" s="64"/>
      <c r="E29" s="64"/>
      <c r="F29" s="64"/>
      <c r="G29" s="18" t="s">
        <v>17</v>
      </c>
      <c r="H29" s="126"/>
      <c r="I29" s="78"/>
      <c r="J29" s="19" t="s">
        <v>111</v>
      </c>
      <c r="K29" s="97"/>
      <c r="L29" s="73"/>
      <c r="M29" s="20" t="s">
        <v>47</v>
      </c>
    </row>
    <row r="30" spans="1:13" ht="91" x14ac:dyDescent="0.35">
      <c r="A30" s="15">
        <v>26</v>
      </c>
      <c r="B30" s="5" t="s">
        <v>112</v>
      </c>
      <c r="C30" s="5" t="s">
        <v>92</v>
      </c>
      <c r="D30" s="79">
        <v>4624.62</v>
      </c>
      <c r="E30" s="79">
        <f>D30*30%</f>
        <v>1387.386</v>
      </c>
      <c r="F30" s="62">
        <f>D30-E30</f>
        <v>3237.2339999999999</v>
      </c>
      <c r="G30" s="18" t="s">
        <v>17</v>
      </c>
      <c r="H30" s="69" t="s">
        <v>279</v>
      </c>
      <c r="I30" s="69" t="s">
        <v>113</v>
      </c>
      <c r="J30" s="19" t="s">
        <v>114</v>
      </c>
      <c r="K30" s="97"/>
      <c r="L30" s="73"/>
      <c r="M30" s="20" t="s">
        <v>47</v>
      </c>
    </row>
    <row r="31" spans="1:13" ht="91" x14ac:dyDescent="0.35">
      <c r="A31" s="15">
        <v>27</v>
      </c>
      <c r="B31" s="5" t="s">
        <v>115</v>
      </c>
      <c r="C31" s="5" t="s">
        <v>92</v>
      </c>
      <c r="D31" s="63"/>
      <c r="E31" s="63"/>
      <c r="F31" s="63"/>
      <c r="G31" s="18" t="s">
        <v>17</v>
      </c>
      <c r="H31" s="125"/>
      <c r="I31" s="70"/>
      <c r="J31" s="19" t="s">
        <v>116</v>
      </c>
      <c r="K31" s="97"/>
      <c r="L31" s="73"/>
      <c r="M31" s="20" t="s">
        <v>47</v>
      </c>
    </row>
    <row r="32" spans="1:13" ht="140" x14ac:dyDescent="0.35">
      <c r="A32" s="15">
        <v>28</v>
      </c>
      <c r="B32" s="5" t="s">
        <v>117</v>
      </c>
      <c r="C32" s="5" t="s">
        <v>92</v>
      </c>
      <c r="D32" s="63"/>
      <c r="E32" s="63"/>
      <c r="F32" s="63"/>
      <c r="G32" s="18" t="s">
        <v>17</v>
      </c>
      <c r="H32" s="125"/>
      <c r="I32" s="70"/>
      <c r="J32" s="46" t="s">
        <v>118</v>
      </c>
      <c r="K32" s="97"/>
      <c r="L32" s="73"/>
      <c r="M32" s="20" t="s">
        <v>47</v>
      </c>
    </row>
    <row r="33" spans="1:13" ht="91" x14ac:dyDescent="0.35">
      <c r="A33" s="15">
        <v>29</v>
      </c>
      <c r="B33" s="5" t="s">
        <v>119</v>
      </c>
      <c r="C33" s="5" t="s">
        <v>92</v>
      </c>
      <c r="D33" s="64"/>
      <c r="E33" s="64"/>
      <c r="F33" s="64"/>
      <c r="G33" s="18" t="s">
        <v>17</v>
      </c>
      <c r="H33" s="126"/>
      <c r="I33" s="78"/>
      <c r="J33" s="19" t="s">
        <v>120</v>
      </c>
      <c r="K33" s="97"/>
      <c r="L33" s="73"/>
      <c r="M33" s="20" t="s">
        <v>47</v>
      </c>
    </row>
    <row r="34" spans="1:13" ht="130" x14ac:dyDescent="0.35">
      <c r="A34" s="15">
        <v>30</v>
      </c>
      <c r="B34" s="5" t="s">
        <v>121</v>
      </c>
      <c r="C34" s="5" t="s">
        <v>122</v>
      </c>
      <c r="D34" s="16">
        <v>296.45</v>
      </c>
      <c r="E34" s="16">
        <f t="shared" ref="E34" si="2">D34*30%</f>
        <v>88.934999999999988</v>
      </c>
      <c r="F34" s="17">
        <f t="shared" ref="F34" si="3">D34-E34</f>
        <v>207.51499999999999</v>
      </c>
      <c r="G34" s="18" t="s">
        <v>17</v>
      </c>
      <c r="H34" s="19" t="s">
        <v>280</v>
      </c>
      <c r="I34" s="19" t="s">
        <v>123</v>
      </c>
      <c r="J34" s="19" t="s">
        <v>124</v>
      </c>
      <c r="K34" s="97"/>
      <c r="L34" s="73"/>
      <c r="M34" s="20" t="s">
        <v>47</v>
      </c>
    </row>
    <row r="35" spans="1:13" ht="130" x14ac:dyDescent="0.35">
      <c r="A35" s="15">
        <v>31</v>
      </c>
      <c r="B35" s="5" t="s">
        <v>125</v>
      </c>
      <c r="C35" s="5" t="s">
        <v>126</v>
      </c>
      <c r="D35" s="16">
        <v>1870.18</v>
      </c>
      <c r="E35" s="16">
        <f>D35*30%</f>
        <v>561.05399999999997</v>
      </c>
      <c r="F35" s="17">
        <f>D35-E35</f>
        <v>1309.1260000000002</v>
      </c>
      <c r="G35" s="18" t="s">
        <v>17</v>
      </c>
      <c r="H35" s="19" t="s">
        <v>281</v>
      </c>
      <c r="I35" s="19" t="s">
        <v>127</v>
      </c>
      <c r="J35" s="19" t="s">
        <v>128</v>
      </c>
      <c r="K35" s="97"/>
      <c r="L35" s="73"/>
      <c r="M35" s="20" t="s">
        <v>47</v>
      </c>
    </row>
    <row r="36" spans="1:13" ht="130" x14ac:dyDescent="0.35">
      <c r="A36" s="15">
        <v>32</v>
      </c>
      <c r="B36" s="5" t="s">
        <v>129</v>
      </c>
      <c r="C36" s="5" t="s">
        <v>92</v>
      </c>
      <c r="D36" s="16">
        <v>3039.04</v>
      </c>
      <c r="E36" s="16">
        <f t="shared" ref="E36" si="4">D36*30%</f>
        <v>911.71199999999999</v>
      </c>
      <c r="F36" s="17">
        <f t="shared" ref="F36" si="5">D36-E36</f>
        <v>2127.328</v>
      </c>
      <c r="G36" s="18" t="s">
        <v>17</v>
      </c>
      <c r="H36" s="19" t="s">
        <v>281</v>
      </c>
      <c r="I36" s="19" t="s">
        <v>130</v>
      </c>
      <c r="J36" s="19" t="s">
        <v>131</v>
      </c>
      <c r="K36" s="98"/>
      <c r="L36" s="74"/>
      <c r="M36" s="20" t="s">
        <v>47</v>
      </c>
    </row>
    <row r="37" spans="1:13" ht="17.5" x14ac:dyDescent="0.35">
      <c r="C37" s="2" t="s">
        <v>35</v>
      </c>
      <c r="D37" s="3">
        <f>SUM(D5:D36)</f>
        <v>42095.999999999993</v>
      </c>
      <c r="E37" s="3">
        <f>SUM(E5:E36)</f>
        <v>12628.8</v>
      </c>
      <c r="F37" s="4">
        <f>SUM(F5:F36)</f>
        <v>29467.200000000004</v>
      </c>
    </row>
    <row r="39" spans="1:13" ht="16" x14ac:dyDescent="0.35">
      <c r="C39" s="31"/>
      <c r="D39" s="32"/>
      <c r="E39" s="32"/>
      <c r="F39" s="32"/>
      <c r="G39" s="33"/>
    </row>
    <row r="40" spans="1:13" ht="16" x14ac:dyDescent="0.35">
      <c r="D40" s="23"/>
      <c r="E40" s="23"/>
      <c r="F40" s="23"/>
      <c r="G40" s="33"/>
    </row>
    <row r="41" spans="1:13" ht="16" x14ac:dyDescent="0.35">
      <c r="G41" s="33"/>
    </row>
    <row r="42" spans="1:13" ht="30" customHeight="1" x14ac:dyDescent="0.35">
      <c r="B42" s="24" t="s">
        <v>36</v>
      </c>
      <c r="C42" s="26">
        <v>42096</v>
      </c>
      <c r="F42" s="21"/>
      <c r="G42" s="33"/>
    </row>
    <row r="43" spans="1:13" ht="30" customHeight="1" x14ac:dyDescent="0.35">
      <c r="B43" s="24" t="s">
        <v>37</v>
      </c>
      <c r="C43" s="26">
        <v>12629</v>
      </c>
    </row>
    <row r="44" spans="1:13" ht="30" customHeight="1" x14ac:dyDescent="0.35">
      <c r="B44" s="24" t="s">
        <v>38</v>
      </c>
      <c r="C44" s="26">
        <f>C42-C43</f>
        <v>29467</v>
      </c>
    </row>
  </sheetData>
  <mergeCells count="39">
    <mergeCell ref="M3:M4"/>
    <mergeCell ref="L5:L36"/>
    <mergeCell ref="K5:K36"/>
    <mergeCell ref="A2:L2"/>
    <mergeCell ref="A3:A4"/>
    <mergeCell ref="B3:B4"/>
    <mergeCell ref="C3:C4"/>
    <mergeCell ref="D3:D4"/>
    <mergeCell ref="E3:E4"/>
    <mergeCell ref="F3:F4"/>
    <mergeCell ref="G3:L3"/>
    <mergeCell ref="D5:D7"/>
    <mergeCell ref="E5:E7"/>
    <mergeCell ref="F5:F7"/>
    <mergeCell ref="I5:I7"/>
    <mergeCell ref="I12:I18"/>
    <mergeCell ref="D12:D18"/>
    <mergeCell ref="E12:E18"/>
    <mergeCell ref="F12:F18"/>
    <mergeCell ref="H12:H18"/>
    <mergeCell ref="I9:I11"/>
    <mergeCell ref="D9:D11"/>
    <mergeCell ref="E9:E11"/>
    <mergeCell ref="F9:F11"/>
    <mergeCell ref="I21:I26"/>
    <mergeCell ref="H21:H26"/>
    <mergeCell ref="D21:D26"/>
    <mergeCell ref="E21:E26"/>
    <mergeCell ref="F21:F26"/>
    <mergeCell ref="H27:H29"/>
    <mergeCell ref="I27:I29"/>
    <mergeCell ref="D27:D29"/>
    <mergeCell ref="E27:E29"/>
    <mergeCell ref="F27:F29"/>
    <mergeCell ref="H30:H33"/>
    <mergeCell ref="I30:I33"/>
    <mergeCell ref="D30:D33"/>
    <mergeCell ref="E30:E33"/>
    <mergeCell ref="F30:F33"/>
  </mergeCells>
  <phoneticPr fontId="9" type="noConversion"/>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182C7-602C-424B-9272-31FA0ED1F37A}">
  <dimension ref="A2:M26"/>
  <sheetViews>
    <sheetView topLeftCell="B14" workbookViewId="0">
      <selection activeCell="J23" sqref="J23"/>
    </sheetView>
  </sheetViews>
  <sheetFormatPr defaultColWidth="8.7265625" defaultRowHeight="14" x14ac:dyDescent="0.3"/>
  <cols>
    <col min="1" max="1" width="8.7265625" style="49"/>
    <col min="2" max="2" width="51" style="49" customWidth="1"/>
    <col min="3" max="3" width="34.453125" style="49" customWidth="1"/>
    <col min="4" max="4" width="17.453125" style="49" customWidth="1"/>
    <col min="5" max="5" width="21.453125" style="49" customWidth="1"/>
    <col min="6" max="6" width="24.54296875" style="49" customWidth="1"/>
    <col min="7" max="7" width="16.54296875" style="49" customWidth="1"/>
    <col min="8" max="8" width="18" style="49" customWidth="1"/>
    <col min="9" max="9" width="22.1796875" style="49" customWidth="1"/>
    <col min="10" max="10" width="18.54296875" style="49" customWidth="1"/>
    <col min="11" max="11" width="16.54296875" style="49" customWidth="1"/>
    <col min="12" max="12" width="19.1796875" style="49" customWidth="1"/>
    <col min="13" max="13" width="28.1796875" style="49" customWidth="1"/>
    <col min="14" max="16384" width="8.7265625" style="49"/>
  </cols>
  <sheetData>
    <row r="2" spans="1:13" ht="22.5" x14ac:dyDescent="0.45">
      <c r="A2" s="106" t="s">
        <v>132</v>
      </c>
      <c r="B2" s="106"/>
      <c r="C2" s="106"/>
      <c r="D2" s="106"/>
      <c r="E2" s="106"/>
      <c r="F2" s="106"/>
      <c r="G2" s="106"/>
      <c r="H2" s="106"/>
      <c r="I2" s="106"/>
      <c r="J2" s="106"/>
      <c r="K2" s="106"/>
      <c r="L2" s="106"/>
    </row>
    <row r="3" spans="1:13" s="57" customFormat="1" ht="13" x14ac:dyDescent="0.3">
      <c r="A3" s="105" t="s">
        <v>1</v>
      </c>
      <c r="B3" s="108" t="s">
        <v>2</v>
      </c>
      <c r="C3" s="105" t="s">
        <v>3</v>
      </c>
      <c r="D3" s="105" t="s">
        <v>4</v>
      </c>
      <c r="E3" s="105" t="s">
        <v>5</v>
      </c>
      <c r="F3" s="110" t="s">
        <v>6</v>
      </c>
      <c r="G3" s="112" t="s">
        <v>7</v>
      </c>
      <c r="H3" s="113"/>
      <c r="I3" s="113"/>
      <c r="J3" s="113"/>
      <c r="K3" s="113"/>
      <c r="L3" s="113"/>
      <c r="M3" s="104" t="s">
        <v>8</v>
      </c>
    </row>
    <row r="4" spans="1:13" s="57" customFormat="1" ht="104" x14ac:dyDescent="0.3">
      <c r="A4" s="107"/>
      <c r="B4" s="109"/>
      <c r="C4" s="107"/>
      <c r="D4" s="107"/>
      <c r="E4" s="107"/>
      <c r="F4" s="111"/>
      <c r="G4" s="50" t="s">
        <v>9</v>
      </c>
      <c r="H4" s="50" t="s">
        <v>133</v>
      </c>
      <c r="I4" s="50" t="s">
        <v>134</v>
      </c>
      <c r="J4" s="50" t="s">
        <v>12</v>
      </c>
      <c r="K4" s="50" t="s">
        <v>13</v>
      </c>
      <c r="L4" s="51" t="s">
        <v>14</v>
      </c>
      <c r="M4" s="105"/>
    </row>
    <row r="5" spans="1:13" s="57" customFormat="1" ht="104" x14ac:dyDescent="0.3">
      <c r="A5" s="48">
        <v>1</v>
      </c>
      <c r="B5" s="58" t="s">
        <v>135</v>
      </c>
      <c r="C5" s="20" t="s">
        <v>136</v>
      </c>
      <c r="D5" s="38">
        <v>1640.76</v>
      </c>
      <c r="E5" s="38">
        <f>D5*30%</f>
        <v>492.22799999999995</v>
      </c>
      <c r="F5" s="39">
        <f>D5-E5</f>
        <v>1148.5320000000002</v>
      </c>
      <c r="G5" s="34" t="s">
        <v>17</v>
      </c>
      <c r="H5" s="20" t="s">
        <v>137</v>
      </c>
      <c r="I5" s="20" t="s">
        <v>138</v>
      </c>
      <c r="J5" s="20" t="s">
        <v>139</v>
      </c>
      <c r="K5" s="114" t="s">
        <v>140</v>
      </c>
      <c r="L5" s="114" t="s">
        <v>141</v>
      </c>
      <c r="M5" s="20" t="s">
        <v>47</v>
      </c>
    </row>
    <row r="6" spans="1:13" s="57" customFormat="1" ht="104" x14ac:dyDescent="0.3">
      <c r="A6" s="48">
        <v>2</v>
      </c>
      <c r="B6" s="58" t="s">
        <v>142</v>
      </c>
      <c r="C6" s="20" t="s">
        <v>136</v>
      </c>
      <c r="D6" s="48">
        <v>1093.8399999999999</v>
      </c>
      <c r="E6" s="38">
        <f t="shared" ref="E6:E18" si="0">D6*30%</f>
        <v>328.15199999999999</v>
      </c>
      <c r="F6" s="39">
        <f t="shared" ref="F6:F18" si="1">D6-E6</f>
        <v>765.68799999999987</v>
      </c>
      <c r="G6" s="34" t="s">
        <v>17</v>
      </c>
      <c r="H6" s="20" t="s">
        <v>137</v>
      </c>
      <c r="I6" s="20" t="s">
        <v>143</v>
      </c>
      <c r="J6" s="20" t="s">
        <v>144</v>
      </c>
      <c r="K6" s="115"/>
      <c r="L6" s="116"/>
      <c r="M6" s="20" t="s">
        <v>47</v>
      </c>
    </row>
    <row r="7" spans="1:13" s="57" customFormat="1" ht="104" x14ac:dyDescent="0.3">
      <c r="A7" s="48">
        <v>3</v>
      </c>
      <c r="B7" s="58" t="s">
        <v>145</v>
      </c>
      <c r="C7" s="20" t="s">
        <v>136</v>
      </c>
      <c r="D7" s="48">
        <v>504.15</v>
      </c>
      <c r="E7" s="38">
        <f t="shared" si="0"/>
        <v>151.24499999999998</v>
      </c>
      <c r="F7" s="39">
        <f t="shared" si="1"/>
        <v>352.90499999999997</v>
      </c>
      <c r="G7" s="34" t="s">
        <v>17</v>
      </c>
      <c r="H7" s="20" t="s">
        <v>137</v>
      </c>
      <c r="I7" s="20" t="s">
        <v>146</v>
      </c>
      <c r="J7" s="20" t="s">
        <v>147</v>
      </c>
      <c r="K7" s="115"/>
      <c r="L7" s="116"/>
      <c r="M7" s="20" t="s">
        <v>47</v>
      </c>
    </row>
    <row r="8" spans="1:13" s="57" customFormat="1" ht="104" x14ac:dyDescent="0.3">
      <c r="A8" s="48">
        <v>4</v>
      </c>
      <c r="B8" s="58" t="s">
        <v>148</v>
      </c>
      <c r="C8" s="20" t="s">
        <v>136</v>
      </c>
      <c r="D8" s="38">
        <v>498.04</v>
      </c>
      <c r="E8" s="38">
        <f t="shared" si="0"/>
        <v>149.41200000000001</v>
      </c>
      <c r="F8" s="39">
        <f t="shared" si="1"/>
        <v>348.62800000000004</v>
      </c>
      <c r="G8" s="34" t="s">
        <v>17</v>
      </c>
      <c r="H8" s="20" t="s">
        <v>137</v>
      </c>
      <c r="I8" s="20" t="s">
        <v>149</v>
      </c>
      <c r="J8" s="20" t="s">
        <v>150</v>
      </c>
      <c r="K8" s="115"/>
      <c r="L8" s="116"/>
      <c r="M8" s="20" t="s">
        <v>47</v>
      </c>
    </row>
    <row r="9" spans="1:13" s="57" customFormat="1" ht="104" x14ac:dyDescent="0.3">
      <c r="A9" s="48">
        <v>5</v>
      </c>
      <c r="B9" s="58" t="s">
        <v>151</v>
      </c>
      <c r="C9" s="20" t="s">
        <v>136</v>
      </c>
      <c r="D9" s="38">
        <v>565.25</v>
      </c>
      <c r="E9" s="38">
        <f t="shared" si="0"/>
        <v>169.57499999999999</v>
      </c>
      <c r="F9" s="39">
        <f t="shared" si="1"/>
        <v>395.67500000000001</v>
      </c>
      <c r="G9" s="34" t="s">
        <v>17</v>
      </c>
      <c r="H9" s="20" t="s">
        <v>152</v>
      </c>
      <c r="I9" s="20" t="s">
        <v>153</v>
      </c>
      <c r="J9" s="20" t="s">
        <v>154</v>
      </c>
      <c r="K9" s="115"/>
      <c r="L9" s="116"/>
      <c r="M9" s="20" t="s">
        <v>47</v>
      </c>
    </row>
    <row r="10" spans="1:13" s="57" customFormat="1" ht="78" x14ac:dyDescent="0.3">
      <c r="A10" s="48">
        <v>6</v>
      </c>
      <c r="B10" s="58" t="s">
        <v>155</v>
      </c>
      <c r="C10" s="20" t="s">
        <v>156</v>
      </c>
      <c r="D10" s="59">
        <v>4961</v>
      </c>
      <c r="E10" s="38">
        <f t="shared" si="0"/>
        <v>1488.3</v>
      </c>
      <c r="F10" s="39">
        <f t="shared" si="1"/>
        <v>3472.7</v>
      </c>
      <c r="G10" s="34" t="s">
        <v>17</v>
      </c>
      <c r="H10" s="20" t="s">
        <v>137</v>
      </c>
      <c r="I10" s="20" t="s">
        <v>157</v>
      </c>
      <c r="J10" s="20" t="s">
        <v>158</v>
      </c>
      <c r="K10" s="115"/>
      <c r="L10" s="116"/>
      <c r="M10" s="60"/>
    </row>
    <row r="11" spans="1:13" s="57" customFormat="1" ht="91" x14ac:dyDescent="0.3">
      <c r="A11" s="48">
        <v>7</v>
      </c>
      <c r="B11" s="58" t="s">
        <v>159</v>
      </c>
      <c r="C11" s="20" t="s">
        <v>160</v>
      </c>
      <c r="D11" s="48">
        <v>1270.21</v>
      </c>
      <c r="E11" s="38">
        <f t="shared" si="0"/>
        <v>381.06299999999999</v>
      </c>
      <c r="F11" s="39">
        <f t="shared" si="1"/>
        <v>889.14700000000005</v>
      </c>
      <c r="G11" s="34" t="s">
        <v>17</v>
      </c>
      <c r="H11" s="20" t="s">
        <v>137</v>
      </c>
      <c r="I11" s="102" t="s">
        <v>161</v>
      </c>
      <c r="J11" s="20" t="s">
        <v>162</v>
      </c>
      <c r="K11" s="115"/>
      <c r="L11" s="116"/>
      <c r="M11" s="20" t="s">
        <v>47</v>
      </c>
    </row>
    <row r="12" spans="1:13" s="57" customFormat="1" ht="78" x14ac:dyDescent="0.3">
      <c r="A12" s="48">
        <v>8</v>
      </c>
      <c r="B12" s="58" t="s">
        <v>163</v>
      </c>
      <c r="C12" s="20" t="s">
        <v>136</v>
      </c>
      <c r="D12" s="38">
        <v>2540.42</v>
      </c>
      <c r="E12" s="38">
        <f t="shared" si="0"/>
        <v>762.12599999999998</v>
      </c>
      <c r="F12" s="39">
        <f t="shared" si="1"/>
        <v>1778.2940000000001</v>
      </c>
      <c r="G12" s="34" t="s">
        <v>17</v>
      </c>
      <c r="H12" s="20" t="s">
        <v>137</v>
      </c>
      <c r="I12" s="103"/>
      <c r="J12" s="20" t="s">
        <v>164</v>
      </c>
      <c r="K12" s="115"/>
      <c r="L12" s="116"/>
      <c r="M12" s="20" t="s">
        <v>47</v>
      </c>
    </row>
    <row r="13" spans="1:13" s="57" customFormat="1" ht="130" x14ac:dyDescent="0.3">
      <c r="A13" s="48">
        <v>9</v>
      </c>
      <c r="B13" s="58" t="s">
        <v>165</v>
      </c>
      <c r="C13" s="20" t="s">
        <v>136</v>
      </c>
      <c r="D13" s="48">
        <v>1581.3</v>
      </c>
      <c r="E13" s="38">
        <f t="shared" si="0"/>
        <v>474.39</v>
      </c>
      <c r="F13" s="39">
        <f t="shared" si="1"/>
        <v>1106.9099999999999</v>
      </c>
      <c r="G13" s="34" t="s">
        <v>17</v>
      </c>
      <c r="H13" s="20" t="s">
        <v>137</v>
      </c>
      <c r="I13" s="47" t="s">
        <v>166</v>
      </c>
      <c r="J13" s="20" t="s">
        <v>167</v>
      </c>
      <c r="K13" s="115"/>
      <c r="L13" s="116"/>
      <c r="M13" s="20" t="s">
        <v>47</v>
      </c>
    </row>
    <row r="14" spans="1:13" s="57" customFormat="1" ht="117" x14ac:dyDescent="0.3">
      <c r="A14" s="48">
        <v>10</v>
      </c>
      <c r="B14" s="58" t="s">
        <v>168</v>
      </c>
      <c r="C14" s="20" t="s">
        <v>169</v>
      </c>
      <c r="D14" s="48">
        <v>446.88</v>
      </c>
      <c r="E14" s="38">
        <f t="shared" si="0"/>
        <v>134.06399999999999</v>
      </c>
      <c r="F14" s="39">
        <f t="shared" si="1"/>
        <v>312.81600000000003</v>
      </c>
      <c r="G14" s="34" t="s">
        <v>17</v>
      </c>
      <c r="H14" s="20" t="s">
        <v>137</v>
      </c>
      <c r="I14" s="47" t="s">
        <v>170</v>
      </c>
      <c r="J14" s="20" t="s">
        <v>171</v>
      </c>
      <c r="K14" s="115"/>
      <c r="L14" s="116"/>
      <c r="M14" s="20" t="s">
        <v>47</v>
      </c>
    </row>
    <row r="15" spans="1:13" s="57" customFormat="1" ht="104" x14ac:dyDescent="0.3">
      <c r="A15" s="48">
        <v>11</v>
      </c>
      <c r="B15" s="58" t="s">
        <v>172</v>
      </c>
      <c r="C15" s="20" t="s">
        <v>136</v>
      </c>
      <c r="D15" s="48">
        <v>438.44</v>
      </c>
      <c r="E15" s="38">
        <f t="shared" si="0"/>
        <v>131.53199999999998</v>
      </c>
      <c r="F15" s="39">
        <f t="shared" si="1"/>
        <v>306.90800000000002</v>
      </c>
      <c r="G15" s="34" t="s">
        <v>17</v>
      </c>
      <c r="H15" s="20" t="s">
        <v>137</v>
      </c>
      <c r="I15" s="47" t="s">
        <v>173</v>
      </c>
      <c r="J15" s="20" t="s">
        <v>174</v>
      </c>
      <c r="K15" s="115"/>
      <c r="L15" s="116"/>
      <c r="M15" s="20" t="s">
        <v>47</v>
      </c>
    </row>
    <row r="16" spans="1:13" s="57" customFormat="1" ht="78" x14ac:dyDescent="0.3">
      <c r="A16" s="48">
        <v>12</v>
      </c>
      <c r="B16" s="58" t="s">
        <v>175</v>
      </c>
      <c r="C16" s="20" t="s">
        <v>136</v>
      </c>
      <c r="D16" s="48">
        <v>3638.35</v>
      </c>
      <c r="E16" s="38">
        <f t="shared" si="0"/>
        <v>1091.5049999999999</v>
      </c>
      <c r="F16" s="39">
        <f t="shared" si="1"/>
        <v>2546.8450000000003</v>
      </c>
      <c r="G16" s="34" t="s">
        <v>17</v>
      </c>
      <c r="H16" s="20" t="s">
        <v>176</v>
      </c>
      <c r="I16" s="47" t="s">
        <v>177</v>
      </c>
      <c r="J16" s="20" t="s">
        <v>178</v>
      </c>
      <c r="K16" s="115"/>
      <c r="L16" s="116"/>
      <c r="M16" s="20" t="s">
        <v>47</v>
      </c>
    </row>
    <row r="17" spans="1:13" s="57" customFormat="1" ht="78" x14ac:dyDescent="0.3">
      <c r="A17" s="48">
        <v>13</v>
      </c>
      <c r="B17" s="58" t="s">
        <v>179</v>
      </c>
      <c r="C17" s="20" t="s">
        <v>136</v>
      </c>
      <c r="D17" s="48">
        <v>8091.33</v>
      </c>
      <c r="E17" s="38">
        <f t="shared" si="0"/>
        <v>2427.3989999999999</v>
      </c>
      <c r="F17" s="39">
        <f t="shared" si="1"/>
        <v>5663.9310000000005</v>
      </c>
      <c r="G17" s="34" t="s">
        <v>17</v>
      </c>
      <c r="H17" s="20" t="s">
        <v>152</v>
      </c>
      <c r="I17" s="47" t="s">
        <v>180</v>
      </c>
      <c r="J17" s="20" t="s">
        <v>181</v>
      </c>
      <c r="K17" s="115"/>
      <c r="L17" s="116"/>
      <c r="M17" s="20" t="s">
        <v>47</v>
      </c>
    </row>
    <row r="18" spans="1:13" s="57" customFormat="1" ht="91" x14ac:dyDescent="0.3">
      <c r="A18" s="48">
        <v>14</v>
      </c>
      <c r="B18" s="58" t="s">
        <v>182</v>
      </c>
      <c r="C18" s="20" t="s">
        <v>136</v>
      </c>
      <c r="D18" s="48">
        <v>2104.6799999999998</v>
      </c>
      <c r="E18" s="38">
        <f t="shared" si="0"/>
        <v>631.40399999999988</v>
      </c>
      <c r="F18" s="39">
        <f t="shared" si="1"/>
        <v>1473.2759999999998</v>
      </c>
      <c r="G18" s="34" t="s">
        <v>17</v>
      </c>
      <c r="H18" s="20" t="s">
        <v>183</v>
      </c>
      <c r="I18" s="47" t="s">
        <v>184</v>
      </c>
      <c r="J18" s="20" t="s">
        <v>185</v>
      </c>
      <c r="K18" s="103"/>
      <c r="L18" s="117"/>
      <c r="M18" s="20" t="s">
        <v>47</v>
      </c>
    </row>
    <row r="19" spans="1:13" ht="17.5" x14ac:dyDescent="0.3">
      <c r="C19" s="35" t="s">
        <v>35</v>
      </c>
      <c r="D19" s="36">
        <f>SUM(D5:D18)</f>
        <v>29374.65</v>
      </c>
      <c r="E19" s="36">
        <f>SUM(E5:E18)</f>
        <v>8812.3950000000004</v>
      </c>
      <c r="F19" s="37">
        <f>SUM(F5:F18)</f>
        <v>20562.255000000005</v>
      </c>
    </row>
    <row r="21" spans="1:13" ht="15" x14ac:dyDescent="0.3">
      <c r="C21" s="52"/>
      <c r="D21" s="53"/>
      <c r="E21" s="53"/>
      <c r="F21" s="53"/>
      <c r="G21" s="54"/>
    </row>
    <row r="22" spans="1:13" ht="15" x14ac:dyDescent="0.3">
      <c r="D22" s="55"/>
      <c r="E22" s="55"/>
      <c r="F22" s="55"/>
      <c r="G22" s="54"/>
    </row>
    <row r="23" spans="1:13" ht="15" x14ac:dyDescent="0.3">
      <c r="G23" s="54"/>
    </row>
    <row r="24" spans="1:13" ht="15" x14ac:dyDescent="0.3">
      <c r="B24" s="24" t="s">
        <v>36</v>
      </c>
      <c r="C24" s="26">
        <v>29375</v>
      </c>
      <c r="F24" s="56"/>
      <c r="G24" s="54"/>
    </row>
    <row r="25" spans="1:13" x14ac:dyDescent="0.3">
      <c r="B25" s="24" t="s">
        <v>37</v>
      </c>
      <c r="C25" s="26">
        <v>8812</v>
      </c>
    </row>
    <row r="26" spans="1:13" x14ac:dyDescent="0.3">
      <c r="B26" s="24" t="s">
        <v>38</v>
      </c>
      <c r="C26" s="26">
        <f>C24-C25</f>
        <v>20563</v>
      </c>
    </row>
  </sheetData>
  <mergeCells count="12">
    <mergeCell ref="I11:I12"/>
    <mergeCell ref="M3:M4"/>
    <mergeCell ref="A2:L2"/>
    <mergeCell ref="A3:A4"/>
    <mergeCell ref="B3:B4"/>
    <mergeCell ref="C3:C4"/>
    <mergeCell ref="D3:D4"/>
    <mergeCell ref="E3:E4"/>
    <mergeCell ref="F3:F4"/>
    <mergeCell ref="G3:L3"/>
    <mergeCell ref="K5:K18"/>
    <mergeCell ref="L5:L18"/>
  </mergeCells>
  <phoneticPr fontId="9"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0A966-D408-4052-B5B7-1505ED25F62D}">
  <dimension ref="A1:M38"/>
  <sheetViews>
    <sheetView topLeftCell="A6" zoomScale="80" zoomScaleNormal="80" workbookViewId="0">
      <selection activeCell="G7" sqref="G7"/>
    </sheetView>
  </sheetViews>
  <sheetFormatPr defaultRowHeight="14.5" x14ac:dyDescent="0.35"/>
  <cols>
    <col min="2" max="2" width="51" customWidth="1"/>
    <col min="3" max="3" width="23.54296875" customWidth="1"/>
    <col min="4" max="4" width="17.453125" customWidth="1"/>
    <col min="5" max="5" width="21.453125" customWidth="1"/>
    <col min="6" max="6" width="24.54296875" customWidth="1"/>
    <col min="7" max="8" width="16.54296875" customWidth="1"/>
    <col min="9" max="9" width="22.1796875" customWidth="1"/>
    <col min="10" max="10" width="18.54296875" customWidth="1"/>
    <col min="11" max="11" width="24.26953125" customWidth="1"/>
    <col min="12" max="12" width="37.7265625" customWidth="1"/>
    <col min="13" max="13" width="35.453125" customWidth="1"/>
  </cols>
  <sheetData>
    <row r="1" spans="1:13" x14ac:dyDescent="0.35">
      <c r="A1" s="68"/>
      <c r="B1" s="68"/>
    </row>
    <row r="2" spans="1:13" ht="22.5" x14ac:dyDescent="0.45">
      <c r="A2" s="124" t="s">
        <v>186</v>
      </c>
      <c r="B2" s="82"/>
      <c r="C2" s="82"/>
      <c r="D2" s="82"/>
      <c r="E2" s="82"/>
      <c r="F2" s="82"/>
      <c r="G2" s="82"/>
      <c r="H2" s="82"/>
      <c r="I2" s="82"/>
      <c r="J2" s="82"/>
      <c r="K2" s="82"/>
      <c r="L2" s="82"/>
    </row>
    <row r="3" spans="1:13" x14ac:dyDescent="0.35">
      <c r="A3" s="83" t="s">
        <v>1</v>
      </c>
      <c r="B3" s="85" t="s">
        <v>2</v>
      </c>
      <c r="C3" s="83" t="s">
        <v>3</v>
      </c>
      <c r="D3" s="83" t="s">
        <v>4</v>
      </c>
      <c r="E3" s="83" t="s">
        <v>5</v>
      </c>
      <c r="F3" s="87" t="s">
        <v>6</v>
      </c>
      <c r="G3" s="89" t="s">
        <v>7</v>
      </c>
      <c r="H3" s="90"/>
      <c r="I3" s="90"/>
      <c r="J3" s="90"/>
      <c r="K3" s="90"/>
      <c r="L3" s="90"/>
      <c r="M3" s="80" t="s">
        <v>8</v>
      </c>
    </row>
    <row r="4" spans="1:13" ht="104" x14ac:dyDescent="0.35">
      <c r="A4" s="84"/>
      <c r="B4" s="86"/>
      <c r="C4" s="84"/>
      <c r="D4" s="84"/>
      <c r="E4" s="84"/>
      <c r="F4" s="88"/>
      <c r="G4" s="1" t="s">
        <v>9</v>
      </c>
      <c r="H4" s="1" t="s">
        <v>10</v>
      </c>
      <c r="I4" s="1" t="s">
        <v>11</v>
      </c>
      <c r="J4" s="1" t="s">
        <v>12</v>
      </c>
      <c r="K4" s="1" t="s">
        <v>13</v>
      </c>
      <c r="L4" s="22" t="s">
        <v>14</v>
      </c>
      <c r="M4" s="83"/>
    </row>
    <row r="5" spans="1:13" ht="104" x14ac:dyDescent="0.35">
      <c r="A5" s="41">
        <v>1</v>
      </c>
      <c r="B5" s="127" t="s">
        <v>187</v>
      </c>
      <c r="C5" s="20" t="s">
        <v>188</v>
      </c>
      <c r="D5" s="118">
        <f>4495.55+1820.81</f>
        <v>6316.3600000000006</v>
      </c>
      <c r="E5" s="118">
        <f>D5*30%</f>
        <v>1894.9080000000001</v>
      </c>
      <c r="F5" s="121">
        <f>D5-E5</f>
        <v>4421.4520000000002</v>
      </c>
      <c r="G5" s="40" t="s">
        <v>17</v>
      </c>
      <c r="H5" s="40" t="s">
        <v>189</v>
      </c>
      <c r="I5" s="123" t="s">
        <v>190</v>
      </c>
      <c r="J5" s="20" t="s">
        <v>191</v>
      </c>
      <c r="K5" s="20" t="s">
        <v>192</v>
      </c>
      <c r="L5" s="102" t="s">
        <v>193</v>
      </c>
      <c r="M5" s="102" t="s">
        <v>47</v>
      </c>
    </row>
    <row r="6" spans="1:13" ht="104" x14ac:dyDescent="0.35">
      <c r="A6" s="41">
        <v>2</v>
      </c>
      <c r="B6" s="127" t="s">
        <v>194</v>
      </c>
      <c r="C6" s="20" t="s">
        <v>188</v>
      </c>
      <c r="D6" s="119"/>
      <c r="E6" s="119"/>
      <c r="F6" s="119"/>
      <c r="G6" s="34" t="s">
        <v>17</v>
      </c>
      <c r="H6" s="40" t="s">
        <v>189</v>
      </c>
      <c r="I6" s="115"/>
      <c r="J6" s="20" t="s">
        <v>195</v>
      </c>
      <c r="K6" s="20"/>
      <c r="L6" s="115"/>
      <c r="M6" s="115"/>
    </row>
    <row r="7" spans="1:13" ht="104" x14ac:dyDescent="0.35">
      <c r="A7" s="41">
        <v>3</v>
      </c>
      <c r="B7" s="127" t="s">
        <v>196</v>
      </c>
      <c r="C7" s="20" t="s">
        <v>188</v>
      </c>
      <c r="D7" s="119"/>
      <c r="E7" s="119"/>
      <c r="F7" s="119"/>
      <c r="G7" s="34" t="s">
        <v>17</v>
      </c>
      <c r="H7" s="40" t="s">
        <v>189</v>
      </c>
      <c r="I7" s="115"/>
      <c r="J7" s="20" t="s">
        <v>197</v>
      </c>
      <c r="K7" s="20"/>
      <c r="L7" s="115"/>
      <c r="M7" s="115"/>
    </row>
    <row r="8" spans="1:13" ht="104" x14ac:dyDescent="0.35">
      <c r="A8" s="41">
        <v>4</v>
      </c>
      <c r="B8" s="127" t="s">
        <v>198</v>
      </c>
      <c r="C8" s="20" t="s">
        <v>188</v>
      </c>
      <c r="D8" s="119"/>
      <c r="E8" s="119"/>
      <c r="F8" s="119"/>
      <c r="G8" s="34" t="s">
        <v>17</v>
      </c>
      <c r="H8" s="40" t="s">
        <v>189</v>
      </c>
      <c r="I8" s="115"/>
      <c r="J8" s="20" t="s">
        <v>199</v>
      </c>
      <c r="K8" s="20"/>
      <c r="L8" s="115"/>
      <c r="M8" s="115"/>
    </row>
    <row r="9" spans="1:13" ht="104" x14ac:dyDescent="0.35">
      <c r="A9" s="42">
        <v>5</v>
      </c>
      <c r="B9" s="127" t="s">
        <v>200</v>
      </c>
      <c r="C9" s="20" t="s">
        <v>188</v>
      </c>
      <c r="D9" s="118">
        <f>5785.8+2212.12+460.85+903.63+474.4</f>
        <v>9836.7999999999993</v>
      </c>
      <c r="E9" s="118">
        <f>D9*30%</f>
        <v>2951.0399999999995</v>
      </c>
      <c r="F9" s="121">
        <f t="shared" ref="F9:F30" si="0">D9-E9</f>
        <v>6885.76</v>
      </c>
      <c r="G9" s="34" t="s">
        <v>17</v>
      </c>
      <c r="H9" s="40" t="s">
        <v>201</v>
      </c>
      <c r="I9" s="122" t="s">
        <v>202</v>
      </c>
      <c r="J9" s="20" t="s">
        <v>203</v>
      </c>
      <c r="K9" s="20"/>
      <c r="L9" s="115"/>
      <c r="M9" s="102" t="s">
        <v>47</v>
      </c>
    </row>
    <row r="10" spans="1:13" ht="104" x14ac:dyDescent="0.35">
      <c r="A10" s="42">
        <v>6</v>
      </c>
      <c r="B10" s="127" t="s">
        <v>204</v>
      </c>
      <c r="C10" s="20" t="s">
        <v>205</v>
      </c>
      <c r="D10" s="119"/>
      <c r="E10" s="119"/>
      <c r="F10" s="119"/>
      <c r="G10" s="34" t="s">
        <v>17</v>
      </c>
      <c r="H10" s="40" t="s">
        <v>206</v>
      </c>
      <c r="I10" s="115"/>
      <c r="J10" s="20" t="s">
        <v>207</v>
      </c>
      <c r="K10" s="20"/>
      <c r="L10" s="115"/>
      <c r="M10" s="115"/>
    </row>
    <row r="11" spans="1:13" ht="104" x14ac:dyDescent="0.35">
      <c r="A11" s="42">
        <v>7</v>
      </c>
      <c r="B11" s="127" t="s">
        <v>208</v>
      </c>
      <c r="C11" s="20" t="s">
        <v>188</v>
      </c>
      <c r="D11" s="119"/>
      <c r="E11" s="119"/>
      <c r="F11" s="119"/>
      <c r="G11" s="34" t="s">
        <v>17</v>
      </c>
      <c r="H11" s="40" t="s">
        <v>201</v>
      </c>
      <c r="I11" s="115"/>
      <c r="J11" s="20" t="s">
        <v>209</v>
      </c>
      <c r="K11" s="20"/>
      <c r="L11" s="115"/>
      <c r="M11" s="115"/>
    </row>
    <row r="12" spans="1:13" ht="203.5" customHeight="1" x14ac:dyDescent="0.35">
      <c r="A12" s="42">
        <v>8</v>
      </c>
      <c r="B12" s="127" t="s">
        <v>210</v>
      </c>
      <c r="C12" s="20" t="s">
        <v>188</v>
      </c>
      <c r="D12" s="120"/>
      <c r="E12" s="120"/>
      <c r="F12" s="120"/>
      <c r="G12" s="34" t="s">
        <v>17</v>
      </c>
      <c r="H12" s="40" t="s">
        <v>211</v>
      </c>
      <c r="I12" s="103"/>
      <c r="J12" s="20" t="s">
        <v>212</v>
      </c>
      <c r="K12" s="20"/>
      <c r="L12" s="115"/>
      <c r="M12" s="103"/>
    </row>
    <row r="13" spans="1:13" ht="104" x14ac:dyDescent="0.35">
      <c r="A13" s="43">
        <v>9</v>
      </c>
      <c r="B13" s="127" t="s">
        <v>213</v>
      </c>
      <c r="C13" s="20" t="s">
        <v>188</v>
      </c>
      <c r="D13" s="118">
        <f>9661.85+970.42+497</f>
        <v>11129.27</v>
      </c>
      <c r="E13" s="118">
        <f t="shared" ref="E13:E30" si="1">D13*30%</f>
        <v>3338.7809999999999</v>
      </c>
      <c r="F13" s="121">
        <f t="shared" si="0"/>
        <v>7790.4890000000005</v>
      </c>
      <c r="G13" s="34" t="s">
        <v>17</v>
      </c>
      <c r="H13" s="40" t="s">
        <v>214</v>
      </c>
      <c r="I13" s="122" t="s">
        <v>215</v>
      </c>
      <c r="J13" s="20" t="s">
        <v>216</v>
      </c>
      <c r="K13" s="20"/>
      <c r="L13" s="115"/>
      <c r="M13" s="102" t="s">
        <v>47</v>
      </c>
    </row>
    <row r="14" spans="1:13" ht="104" x14ac:dyDescent="0.35">
      <c r="A14" s="43">
        <v>10</v>
      </c>
      <c r="B14" s="127" t="s">
        <v>217</v>
      </c>
      <c r="C14" s="20" t="s">
        <v>218</v>
      </c>
      <c r="D14" s="119"/>
      <c r="E14" s="119"/>
      <c r="F14" s="119"/>
      <c r="G14" s="34" t="s">
        <v>17</v>
      </c>
      <c r="H14" s="40" t="s">
        <v>219</v>
      </c>
      <c r="I14" s="115"/>
      <c r="J14" s="20" t="s">
        <v>220</v>
      </c>
      <c r="K14" s="20"/>
      <c r="L14" s="115"/>
      <c r="M14" s="115"/>
    </row>
    <row r="15" spans="1:13" ht="104" x14ac:dyDescent="0.35">
      <c r="A15" s="43">
        <v>11</v>
      </c>
      <c r="B15" s="127" t="s">
        <v>221</v>
      </c>
      <c r="C15" s="20" t="s">
        <v>222</v>
      </c>
      <c r="D15" s="119"/>
      <c r="E15" s="119"/>
      <c r="F15" s="119"/>
      <c r="G15" s="34" t="s">
        <v>17</v>
      </c>
      <c r="H15" s="40" t="s">
        <v>219</v>
      </c>
      <c r="I15" s="115"/>
      <c r="J15" s="20" t="s">
        <v>223</v>
      </c>
      <c r="K15" s="20"/>
      <c r="L15" s="115"/>
      <c r="M15" s="115"/>
    </row>
    <row r="16" spans="1:13" ht="104" x14ac:dyDescent="0.35">
      <c r="A16" s="43">
        <v>12</v>
      </c>
      <c r="B16" s="127" t="s">
        <v>224</v>
      </c>
      <c r="C16" s="20" t="s">
        <v>218</v>
      </c>
      <c r="D16" s="119"/>
      <c r="E16" s="119"/>
      <c r="F16" s="119"/>
      <c r="G16" s="34" t="s">
        <v>17</v>
      </c>
      <c r="H16" s="40" t="s">
        <v>219</v>
      </c>
      <c r="I16" s="115"/>
      <c r="J16" s="20" t="s">
        <v>225</v>
      </c>
      <c r="K16" s="20"/>
      <c r="L16" s="115"/>
      <c r="M16" s="115"/>
    </row>
    <row r="17" spans="1:13" ht="104" x14ac:dyDescent="0.35">
      <c r="A17" s="43">
        <v>13</v>
      </c>
      <c r="B17" s="127" t="s">
        <v>226</v>
      </c>
      <c r="C17" s="20" t="s">
        <v>227</v>
      </c>
      <c r="D17" s="120"/>
      <c r="E17" s="120"/>
      <c r="F17" s="120"/>
      <c r="G17" s="34" t="s">
        <v>17</v>
      </c>
      <c r="H17" s="40" t="s">
        <v>219</v>
      </c>
      <c r="I17" s="103"/>
      <c r="J17" s="20" t="s">
        <v>228</v>
      </c>
      <c r="K17" s="20"/>
      <c r="L17" s="115"/>
      <c r="M17" s="103"/>
    </row>
    <row r="18" spans="1:13" ht="104" x14ac:dyDescent="0.35">
      <c r="A18" s="44">
        <v>14</v>
      </c>
      <c r="B18" s="127" t="s">
        <v>229</v>
      </c>
      <c r="C18" s="20" t="s">
        <v>188</v>
      </c>
      <c r="D18" s="118">
        <f>2800.18+2172.25+2679.55+365.54+366.05</f>
        <v>8383.57</v>
      </c>
      <c r="E18" s="118">
        <f>D18*30%</f>
        <v>2515.0709999999999</v>
      </c>
      <c r="F18" s="121">
        <f t="shared" si="0"/>
        <v>5868.4989999999998</v>
      </c>
      <c r="G18" s="34" t="s">
        <v>17</v>
      </c>
      <c r="H18" s="40" t="s">
        <v>247</v>
      </c>
      <c r="I18" s="122" t="s">
        <v>230</v>
      </c>
      <c r="J18" s="20" t="s">
        <v>231</v>
      </c>
      <c r="K18" s="20"/>
      <c r="L18" s="115"/>
      <c r="M18" s="102" t="s">
        <v>47</v>
      </c>
    </row>
    <row r="19" spans="1:13" ht="104" x14ac:dyDescent="0.35">
      <c r="A19" s="44">
        <v>15</v>
      </c>
      <c r="B19" s="127" t="s">
        <v>232</v>
      </c>
      <c r="C19" s="20" t="s">
        <v>233</v>
      </c>
      <c r="D19" s="119"/>
      <c r="E19" s="119"/>
      <c r="F19" s="119"/>
      <c r="G19" s="34" t="s">
        <v>17</v>
      </c>
      <c r="H19" s="40" t="s">
        <v>247</v>
      </c>
      <c r="I19" s="115"/>
      <c r="J19" s="20" t="s">
        <v>234</v>
      </c>
      <c r="K19" s="20"/>
      <c r="L19" s="115"/>
      <c r="M19" s="115"/>
    </row>
    <row r="20" spans="1:13" ht="104" x14ac:dyDescent="0.35">
      <c r="A20" s="44">
        <v>16</v>
      </c>
      <c r="B20" s="127" t="s">
        <v>235</v>
      </c>
      <c r="C20" s="20" t="s">
        <v>236</v>
      </c>
      <c r="D20" s="119"/>
      <c r="E20" s="119"/>
      <c r="F20" s="119"/>
      <c r="G20" s="34" t="s">
        <v>17</v>
      </c>
      <c r="H20" s="40" t="s">
        <v>247</v>
      </c>
      <c r="I20" s="115"/>
      <c r="J20" s="20" t="s">
        <v>237</v>
      </c>
      <c r="K20" s="20"/>
      <c r="L20" s="115"/>
      <c r="M20" s="115"/>
    </row>
    <row r="21" spans="1:13" ht="104" x14ac:dyDescent="0.35">
      <c r="A21" s="44">
        <v>17</v>
      </c>
      <c r="B21" s="127" t="s">
        <v>238</v>
      </c>
      <c r="C21" s="20" t="s">
        <v>188</v>
      </c>
      <c r="D21" s="119"/>
      <c r="E21" s="119"/>
      <c r="F21" s="119"/>
      <c r="G21" s="34" t="s">
        <v>17</v>
      </c>
      <c r="H21" s="40" t="s">
        <v>247</v>
      </c>
      <c r="I21" s="115"/>
      <c r="J21" s="20" t="s">
        <v>239</v>
      </c>
      <c r="K21" s="20"/>
      <c r="L21" s="115"/>
      <c r="M21" s="115"/>
    </row>
    <row r="22" spans="1:13" ht="104" x14ac:dyDescent="0.35">
      <c r="A22" s="44">
        <v>18</v>
      </c>
      <c r="B22" s="127" t="s">
        <v>240</v>
      </c>
      <c r="C22" s="20" t="s">
        <v>188</v>
      </c>
      <c r="D22" s="119"/>
      <c r="E22" s="119"/>
      <c r="F22" s="119"/>
      <c r="G22" s="34" t="s">
        <v>17</v>
      </c>
      <c r="H22" s="40" t="s">
        <v>247</v>
      </c>
      <c r="I22" s="115"/>
      <c r="J22" s="20" t="s">
        <v>241</v>
      </c>
      <c r="K22" s="20"/>
      <c r="L22" s="115"/>
      <c r="M22" s="115"/>
    </row>
    <row r="23" spans="1:13" ht="104" x14ac:dyDescent="0.35">
      <c r="A23" s="44">
        <v>19</v>
      </c>
      <c r="B23" s="127" t="s">
        <v>242</v>
      </c>
      <c r="C23" s="20" t="s">
        <v>188</v>
      </c>
      <c r="D23" s="119"/>
      <c r="E23" s="119"/>
      <c r="F23" s="119"/>
      <c r="G23" s="34" t="s">
        <v>17</v>
      </c>
      <c r="H23" s="40" t="s">
        <v>247</v>
      </c>
      <c r="I23" s="115"/>
      <c r="J23" s="20" t="s">
        <v>243</v>
      </c>
      <c r="K23" s="20"/>
      <c r="L23" s="115"/>
      <c r="M23" s="115"/>
    </row>
    <row r="24" spans="1:13" ht="104" x14ac:dyDescent="0.35">
      <c r="A24" s="44">
        <v>20</v>
      </c>
      <c r="B24" s="128" t="s">
        <v>244</v>
      </c>
      <c r="C24" s="20" t="s">
        <v>188</v>
      </c>
      <c r="D24" s="119"/>
      <c r="E24" s="119"/>
      <c r="F24" s="119"/>
      <c r="G24" s="34" t="s">
        <v>17</v>
      </c>
      <c r="H24" s="40" t="s">
        <v>247</v>
      </c>
      <c r="I24" s="115"/>
      <c r="J24" s="20" t="s">
        <v>245</v>
      </c>
      <c r="K24" s="20"/>
      <c r="L24" s="115"/>
      <c r="M24" s="115"/>
    </row>
    <row r="25" spans="1:13" ht="104" x14ac:dyDescent="0.35">
      <c r="A25" s="44">
        <v>21</v>
      </c>
      <c r="B25" s="128" t="s">
        <v>246</v>
      </c>
      <c r="C25" s="20" t="s">
        <v>233</v>
      </c>
      <c r="D25" s="119"/>
      <c r="E25" s="119"/>
      <c r="F25" s="119"/>
      <c r="G25" s="34" t="s">
        <v>17</v>
      </c>
      <c r="H25" s="40" t="s">
        <v>247</v>
      </c>
      <c r="I25" s="115"/>
      <c r="J25" s="20" t="s">
        <v>248</v>
      </c>
      <c r="K25" s="20"/>
      <c r="L25" s="115"/>
      <c r="M25" s="115"/>
    </row>
    <row r="26" spans="1:13" ht="104" x14ac:dyDescent="0.35">
      <c r="A26" s="44">
        <v>22</v>
      </c>
      <c r="B26" s="127" t="s">
        <v>249</v>
      </c>
      <c r="C26" s="20" t="s">
        <v>188</v>
      </c>
      <c r="D26" s="119"/>
      <c r="E26" s="119"/>
      <c r="F26" s="119"/>
      <c r="G26" s="34" t="s">
        <v>17</v>
      </c>
      <c r="H26" s="40" t="s">
        <v>247</v>
      </c>
      <c r="I26" s="115"/>
      <c r="J26" s="20" t="s">
        <v>250</v>
      </c>
      <c r="K26" s="20"/>
      <c r="L26" s="115"/>
      <c r="M26" s="115"/>
    </row>
    <row r="27" spans="1:13" ht="104" x14ac:dyDescent="0.35">
      <c r="A27" s="44">
        <v>23</v>
      </c>
      <c r="B27" s="127" t="s">
        <v>251</v>
      </c>
      <c r="C27" s="20" t="s">
        <v>188</v>
      </c>
      <c r="D27" s="119"/>
      <c r="E27" s="119"/>
      <c r="F27" s="119"/>
      <c r="G27" s="34" t="s">
        <v>17</v>
      </c>
      <c r="H27" s="40" t="s">
        <v>247</v>
      </c>
      <c r="I27" s="115"/>
      <c r="J27" s="20" t="s">
        <v>252</v>
      </c>
      <c r="K27" s="20"/>
      <c r="L27" s="115"/>
      <c r="M27" s="115"/>
    </row>
    <row r="28" spans="1:13" ht="104" x14ac:dyDescent="0.35">
      <c r="A28" s="44">
        <v>24</v>
      </c>
      <c r="B28" s="127" t="s">
        <v>253</v>
      </c>
      <c r="C28" s="20" t="s">
        <v>188</v>
      </c>
      <c r="D28" s="119"/>
      <c r="E28" s="119"/>
      <c r="F28" s="119"/>
      <c r="G28" s="34" t="s">
        <v>17</v>
      </c>
      <c r="H28" s="40" t="s">
        <v>247</v>
      </c>
      <c r="I28" s="115"/>
      <c r="J28" s="20" t="s">
        <v>254</v>
      </c>
      <c r="K28" s="20"/>
      <c r="L28" s="115"/>
      <c r="M28" s="115"/>
    </row>
    <row r="29" spans="1:13" ht="104" x14ac:dyDescent="0.35">
      <c r="A29" s="44">
        <v>25</v>
      </c>
      <c r="B29" s="127" t="s">
        <v>255</v>
      </c>
      <c r="C29" s="20" t="s">
        <v>188</v>
      </c>
      <c r="D29" s="120"/>
      <c r="E29" s="120"/>
      <c r="F29" s="120"/>
      <c r="G29" s="34" t="s">
        <v>17</v>
      </c>
      <c r="H29" s="40" t="s">
        <v>247</v>
      </c>
      <c r="I29" s="103"/>
      <c r="J29" s="20" t="s">
        <v>256</v>
      </c>
      <c r="K29" s="20"/>
      <c r="L29" s="115"/>
      <c r="M29" s="103"/>
    </row>
    <row r="30" spans="1:13" ht="113.15" customHeight="1" x14ac:dyDescent="0.35">
      <c r="A30" s="45">
        <v>26</v>
      </c>
      <c r="B30" s="128" t="s">
        <v>257</v>
      </c>
      <c r="C30" s="20" t="s">
        <v>258</v>
      </c>
      <c r="D30" s="38">
        <v>9732.3700000000008</v>
      </c>
      <c r="E30" s="38">
        <f t="shared" si="1"/>
        <v>2919.7110000000002</v>
      </c>
      <c r="F30" s="39">
        <f t="shared" si="0"/>
        <v>6812.6590000000006</v>
      </c>
      <c r="G30" s="34" t="s">
        <v>17</v>
      </c>
      <c r="H30" s="61" t="s">
        <v>259</v>
      </c>
      <c r="I30" s="30" t="s">
        <v>260</v>
      </c>
      <c r="J30" s="20" t="s">
        <v>261</v>
      </c>
      <c r="K30" s="20"/>
      <c r="L30" s="103"/>
      <c r="M30" s="20" t="s">
        <v>47</v>
      </c>
    </row>
    <row r="31" spans="1:13" ht="21" customHeight="1" x14ac:dyDescent="0.35">
      <c r="C31" s="35" t="s">
        <v>35</v>
      </c>
      <c r="D31" s="36">
        <f>SUM(D5:D30)</f>
        <v>45398.37</v>
      </c>
      <c r="E31" s="36">
        <f>SUM(E5:E30)</f>
        <v>13619.510999999999</v>
      </c>
      <c r="F31" s="37">
        <f>SUM(F5:F30)</f>
        <v>31778.859</v>
      </c>
    </row>
    <row r="33" spans="2:6" x14ac:dyDescent="0.35">
      <c r="C33" s="25"/>
      <c r="D33" s="23"/>
      <c r="E33" s="23"/>
      <c r="F33" s="23"/>
    </row>
    <row r="34" spans="2:6" x14ac:dyDescent="0.35">
      <c r="D34" s="23"/>
      <c r="E34" s="23"/>
      <c r="F34" s="23"/>
    </row>
    <row r="36" spans="2:6" ht="30" customHeight="1" x14ac:dyDescent="0.35">
      <c r="B36" s="24" t="s">
        <v>36</v>
      </c>
      <c r="C36" s="26">
        <v>45398</v>
      </c>
      <c r="F36" s="21"/>
    </row>
    <row r="37" spans="2:6" ht="30" customHeight="1" x14ac:dyDescent="0.35">
      <c r="B37" s="24" t="s">
        <v>37</v>
      </c>
      <c r="C37" s="26">
        <v>13619</v>
      </c>
    </row>
    <row r="38" spans="2:6" ht="30" customHeight="1" x14ac:dyDescent="0.35">
      <c r="B38" s="24" t="s">
        <v>38</v>
      </c>
      <c r="C38" s="26">
        <f>C36-C37</f>
        <v>31779</v>
      </c>
    </row>
  </sheetData>
  <mergeCells count="31">
    <mergeCell ref="D5:D8"/>
    <mergeCell ref="E5:E8"/>
    <mergeCell ref="F5:F8"/>
    <mergeCell ref="D9:D12"/>
    <mergeCell ref="E9:E12"/>
    <mergeCell ref="M3:M4"/>
    <mergeCell ref="A1:B1"/>
    <mergeCell ref="A2:L2"/>
    <mergeCell ref="A3:A4"/>
    <mergeCell ref="B3:B4"/>
    <mergeCell ref="C3:C4"/>
    <mergeCell ref="D3:D4"/>
    <mergeCell ref="E3:E4"/>
    <mergeCell ref="F3:F4"/>
    <mergeCell ref="G3:L3"/>
    <mergeCell ref="D18:D29"/>
    <mergeCell ref="E18:E29"/>
    <mergeCell ref="F18:F29"/>
    <mergeCell ref="I18:I29"/>
    <mergeCell ref="M5:M8"/>
    <mergeCell ref="M9:M12"/>
    <mergeCell ref="M13:M17"/>
    <mergeCell ref="M18:M29"/>
    <mergeCell ref="F9:F12"/>
    <mergeCell ref="I5:I8"/>
    <mergeCell ref="I9:I12"/>
    <mergeCell ref="D13:D17"/>
    <mergeCell ref="E13:E17"/>
    <mergeCell ref="F13:F17"/>
    <mergeCell ref="I13:I17"/>
    <mergeCell ref="L5:L30"/>
  </mergeCells>
  <phoneticPr fontId="9" type="noConversion"/>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4E7B3A-7073-4C84-ADAE-87FD26E56E34}">
  <dimension ref="A2:D7"/>
  <sheetViews>
    <sheetView tabSelected="1" workbookViewId="0">
      <selection activeCell="C14" sqref="C14"/>
    </sheetView>
  </sheetViews>
  <sheetFormatPr defaultColWidth="9.1796875" defaultRowHeight="15.5" x14ac:dyDescent="0.35"/>
  <cols>
    <col min="1" max="1" width="36.81640625" style="7" customWidth="1"/>
    <col min="2" max="2" width="12.453125" style="7" customWidth="1"/>
    <col min="3" max="3" width="15.7265625" style="7" customWidth="1"/>
    <col min="4" max="4" width="13.81640625" style="7" customWidth="1"/>
    <col min="5" max="16384" width="9.1796875" style="7"/>
  </cols>
  <sheetData>
    <row r="2" spans="1:4" ht="46.5" x14ac:dyDescent="0.35">
      <c r="A2" s="6" t="s">
        <v>262</v>
      </c>
      <c r="B2" s="6" t="s">
        <v>263</v>
      </c>
      <c r="C2" s="6" t="s">
        <v>37</v>
      </c>
      <c r="D2" s="12" t="s">
        <v>264</v>
      </c>
    </row>
    <row r="3" spans="1:4" x14ac:dyDescent="0.35">
      <c r="A3" s="8" t="s">
        <v>265</v>
      </c>
      <c r="B3" s="9">
        <f>'Daugavpils valstspilsēta'!C15</f>
        <v>14286</v>
      </c>
      <c r="C3" s="9">
        <f>'Daugavpils valstspilsēta'!C16</f>
        <v>4286</v>
      </c>
      <c r="D3" s="13">
        <f>B3-C3</f>
        <v>10000</v>
      </c>
    </row>
    <row r="4" spans="1:4" x14ac:dyDescent="0.35">
      <c r="A4" s="8" t="s">
        <v>266</v>
      </c>
      <c r="B4" s="9">
        <f>'Gulbenes novads'!C42</f>
        <v>42096</v>
      </c>
      <c r="C4" s="9">
        <f>'Gulbenes novads'!C43</f>
        <v>12629</v>
      </c>
      <c r="D4" s="13">
        <f t="shared" ref="D4:D6" si="0">B4-C4</f>
        <v>29467</v>
      </c>
    </row>
    <row r="5" spans="1:4" x14ac:dyDescent="0.35">
      <c r="A5" s="8" t="s">
        <v>267</v>
      </c>
      <c r="B5" s="9">
        <f>'Jēkabpils novads'!C24</f>
        <v>29375</v>
      </c>
      <c r="C5" s="9">
        <f>'Jēkabpils novads'!C25</f>
        <v>8812</v>
      </c>
      <c r="D5" s="13">
        <f t="shared" si="0"/>
        <v>20563</v>
      </c>
    </row>
    <row r="6" spans="1:4" x14ac:dyDescent="0.35">
      <c r="A6" s="8" t="s">
        <v>268</v>
      </c>
      <c r="B6" s="9">
        <f>'Smiltenes novads'!C36</f>
        <v>45398</v>
      </c>
      <c r="C6" s="9">
        <f>'Smiltenes novads'!C37</f>
        <v>13619</v>
      </c>
      <c r="D6" s="13">
        <f t="shared" si="0"/>
        <v>31779</v>
      </c>
    </row>
    <row r="7" spans="1:4" x14ac:dyDescent="0.35">
      <c r="A7" s="10" t="s">
        <v>269</v>
      </c>
      <c r="B7" s="11">
        <f>SUM(B3:B6)</f>
        <v>131155</v>
      </c>
      <c r="C7" s="11">
        <f>SUM(C3:C6)</f>
        <v>39346</v>
      </c>
      <c r="D7" s="14">
        <f>SUM(D3:D6)</f>
        <v>91809</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667AD451B437284393D39498E788D012" ma:contentTypeVersion="16" ma:contentTypeDescription="Izveidot jaunu dokumentu." ma:contentTypeScope="" ma:versionID="eb118a2c589208f0e20fd95cd73f1a77">
  <xsd:schema xmlns:xsd="http://www.w3.org/2001/XMLSchema" xmlns:xs="http://www.w3.org/2001/XMLSchema" xmlns:p="http://schemas.microsoft.com/office/2006/metadata/properties" xmlns:ns2="2048be11-5002-450c-8e3b-782732941017" xmlns:ns3="f7e7d789-9268-4b55-8873-a73e5b415d66" targetNamespace="http://schemas.microsoft.com/office/2006/metadata/properties" ma:root="true" ma:fieldsID="9e5dcbc519a2436c3eae95d94feb4bd8" ns2:_="" ns3:_="">
    <xsd:import namespace="2048be11-5002-450c-8e3b-782732941017"/>
    <xsd:import namespace="f7e7d789-9268-4b55-8873-a73e5b415d6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DateTaken" minOccurs="0"/>
                <xsd:element ref="ns2:MediaLengthInSecond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048be11-5002-450c-8e3b-7827329410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e7d789-9268-4b55-8873-a73e5b415d66"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14" nillable="true" ma:displayName="Taxonomy Catch All Column" ma:hidden="true" ma:list="{c648655c-5c52-4057-8b3e-ccfd248cba54}" ma:internalName="TaxCatchAll" ma:showField="CatchAllData" ma:web="f7e7d789-9268-4b55-8873-a73e5b415d6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048be11-5002-450c-8e3b-782732941017">
      <Terms xmlns="http://schemas.microsoft.com/office/infopath/2007/PartnerControls"/>
    </lcf76f155ced4ddcb4097134ff3c332f>
    <TaxCatchAll xmlns="f7e7d789-9268-4b55-8873-a73e5b415d66" xsi:nil="true"/>
  </documentManagement>
</p:properties>
</file>

<file path=customXml/itemProps1.xml><?xml version="1.0" encoding="utf-8"?>
<ds:datastoreItem xmlns:ds="http://schemas.openxmlformats.org/officeDocument/2006/customXml" ds:itemID="{40800797-F086-4333-A769-13409FECE016}">
  <ds:schemaRefs>
    <ds:schemaRef ds:uri="http://schemas.microsoft.com/sharepoint/v3/contenttype/forms"/>
  </ds:schemaRefs>
</ds:datastoreItem>
</file>

<file path=customXml/itemProps2.xml><?xml version="1.0" encoding="utf-8"?>
<ds:datastoreItem xmlns:ds="http://schemas.openxmlformats.org/officeDocument/2006/customXml" ds:itemID="{FC3D8C74-0E20-4301-8CF2-F41016072D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048be11-5002-450c-8e3b-782732941017"/>
    <ds:schemaRef ds:uri="f7e7d789-9268-4b55-8873-a73e5b415d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76FA1D1-F38D-44D2-8AFB-99B1231A1884}">
  <ds:schemaRefs>
    <ds:schemaRef ds:uri="2048be11-5002-450c-8e3b-782732941017"/>
    <ds:schemaRef ds:uri="http://purl.org/dc/elements/1.1/"/>
    <ds:schemaRef ds:uri="http://schemas.microsoft.com/office/2006/metadata/properties"/>
    <ds:schemaRef ds:uri="http://purl.org/dc/terms/"/>
    <ds:schemaRef ds:uri="http://schemas.microsoft.com/office/2006/documentManagement/types"/>
    <ds:schemaRef ds:uri="http://schemas.openxmlformats.org/package/2006/metadata/core-properties"/>
    <ds:schemaRef ds:uri="http://www.w3.org/XML/1998/namespace"/>
    <ds:schemaRef ds:uri="http://schemas.microsoft.com/office/infopath/2007/PartnerControls"/>
    <ds:schemaRef ds:uri="f7e7d789-9268-4b55-8873-a73e5b415d66"/>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Daugavpils valstspilsēta</vt:lpstr>
      <vt:lpstr>Gulbenes novads</vt:lpstr>
      <vt:lpstr>Jēkabpils novads</vt:lpstr>
      <vt:lpstr>Smiltenes novads</vt:lpstr>
      <vt:lpstr>Kopā</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Solvita Vaivode</dc:creator>
  <cp:keywords/>
  <dc:description/>
  <cp:lastModifiedBy>Solvita Vaivode</cp:lastModifiedBy>
  <cp:revision/>
  <dcterms:created xsi:type="dcterms:W3CDTF">2023-10-25T06:13:18Z</dcterms:created>
  <dcterms:modified xsi:type="dcterms:W3CDTF">2025-10-16T12:22:50Z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0x010100667AD451B437284393D39498E788D012</vt:lpwstr>
  </property>
  <property fmtid="{D5CDD505-2E9C-101B-9397-08002B2CF9AE}" pid="3" name="MediaServiceImageTags">
    <vt:lpwstr/>
  </property>
</Properties>
</file>