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cad3a3fc34294400/Desktop/"/>
    </mc:Choice>
  </mc:AlternateContent>
  <xr:revisionPtr revIDLastSave="7" documentId="8_{C7A50B50-1CE3-45C8-81DE-3B15BFC43505}" xr6:coauthVersionLast="47" xr6:coauthVersionMax="47" xr10:uidLastSave="{F75E7655-D312-46B8-B86C-4FA694AC628E}"/>
  <bookViews>
    <workbookView xWindow="-28920" yWindow="-120" windowWidth="29040" windowHeight="15720" xr2:uid="{00000000-000D-0000-FFFF-FFFF00000000}"/>
  </bookViews>
  <sheets>
    <sheet name="Ietekme uz valsts budžetu" sheetId="6" r:id="rId1"/>
    <sheet name="Iestādes" sheetId="1" r:id="rId2"/>
    <sheet name="AIKA Pieskaitāmās izmaksas" sheetId="4" r:id="rId3"/>
    <sheet name="Ekspertu likme" sheetId="2" r:id="rId4"/>
    <sheet name="Ekspertu skaits" sheetId="3" r:id="rId5"/>
    <sheet name="Dienu skaits" sheetId="5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H15" i="1"/>
  <c r="G48" i="1"/>
  <c r="G47" i="1"/>
  <c r="G46" i="1"/>
  <c r="G45" i="1"/>
  <c r="G44" i="1"/>
  <c r="G43" i="1"/>
  <c r="G42" i="1"/>
  <c r="I42" i="1" s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I18" i="1" s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I4" i="1" s="1"/>
  <c r="I31" i="1"/>
  <c r="H6" i="6"/>
  <c r="F7" i="6"/>
  <c r="G6" i="6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I25" i="1" s="1"/>
  <c r="F26" i="1"/>
  <c r="F27" i="1"/>
  <c r="F28" i="1"/>
  <c r="F29" i="1"/>
  <c r="I29" i="1" s="1"/>
  <c r="F30" i="1"/>
  <c r="F31" i="1"/>
  <c r="F32" i="1"/>
  <c r="F33" i="1"/>
  <c r="F34" i="1"/>
  <c r="F35" i="1"/>
  <c r="F36" i="1"/>
  <c r="F37" i="1"/>
  <c r="F38" i="1"/>
  <c r="F39" i="1"/>
  <c r="F40" i="1"/>
  <c r="F41" i="1"/>
  <c r="I41" i="1" s="1"/>
  <c r="F42" i="1"/>
  <c r="F43" i="1"/>
  <c r="F44" i="1"/>
  <c r="F45" i="1"/>
  <c r="I45" i="1" s="1"/>
  <c r="F46" i="1"/>
  <c r="F47" i="1"/>
  <c r="F48" i="1"/>
  <c r="I13" i="1" l="1"/>
  <c r="I33" i="1"/>
  <c r="I16" i="1"/>
  <c r="I9" i="1"/>
  <c r="I5" i="1"/>
  <c r="I37" i="1"/>
  <c r="I21" i="1"/>
  <c r="I7" i="1"/>
  <c r="I26" i="1"/>
  <c r="I10" i="1"/>
  <c r="I34" i="1"/>
  <c r="I46" i="1"/>
  <c r="I38" i="1"/>
  <c r="I30" i="1"/>
  <c r="I22" i="1"/>
  <c r="I14" i="1"/>
  <c r="I6" i="1"/>
  <c r="I44" i="1"/>
  <c r="I36" i="1"/>
  <c r="I20" i="1"/>
  <c r="I12" i="1"/>
  <c r="I47" i="1"/>
  <c r="I39" i="1"/>
  <c r="I23" i="1"/>
  <c r="I15" i="1"/>
  <c r="H26" i="1"/>
  <c r="I43" i="1"/>
  <c r="I35" i="1"/>
  <c r="I27" i="1"/>
  <c r="I19" i="1"/>
  <c r="I11" i="1"/>
  <c r="I17" i="1"/>
  <c r="I48" i="1"/>
  <c r="I40" i="1"/>
  <c r="I32" i="1"/>
  <c r="I24" i="1"/>
  <c r="I8" i="1"/>
  <c r="I28" i="1"/>
  <c r="G7" i="6"/>
  <c r="I3" i="1"/>
  <c r="H3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5" i="1"/>
  <c r="H24" i="1"/>
  <c r="H23" i="1"/>
  <c r="H22" i="1"/>
  <c r="H21" i="1"/>
  <c r="H20" i="1"/>
  <c r="H19" i="1"/>
  <c r="H18" i="1"/>
  <c r="H17" i="1"/>
  <c r="H16" i="1"/>
  <c r="H14" i="1"/>
  <c r="H13" i="1"/>
  <c r="H12" i="1"/>
  <c r="H11" i="1"/>
  <c r="H10" i="1"/>
  <c r="H9" i="1"/>
  <c r="H8" i="1"/>
  <c r="H7" i="1"/>
  <c r="H6" i="1"/>
  <c r="H5" i="1"/>
  <c r="H4" i="1"/>
  <c r="H49" i="1" l="1"/>
  <c r="I49" i="1"/>
  <c r="E8" i="6" s="1"/>
  <c r="E7" i="6" l="1"/>
  <c r="H8" i="6"/>
  <c r="H7" i="6" s="1"/>
</calcChain>
</file>

<file path=xl/sharedStrings.xml><?xml version="1.0" encoding="utf-8"?>
<sst xmlns="http://schemas.openxmlformats.org/spreadsheetml/2006/main" count="147" uniqueCount="87">
  <si>
    <t>Izmaksas</t>
  </si>
  <si>
    <t>Iestādes nosaukums</t>
  </si>
  <si>
    <t>Tips</t>
  </si>
  <si>
    <t xml:space="preserve">Filiāļu skaits </t>
  </si>
  <si>
    <t>Tematisko grupu skaits</t>
  </si>
  <si>
    <t>Ekspertu skaits</t>
  </si>
  <si>
    <t>"HOTEL SCHOOL" Viesnīcu biznesa koledža</t>
  </si>
  <si>
    <t>Koledža</t>
  </si>
  <si>
    <t>Banku augstskola</t>
  </si>
  <si>
    <t>Augstskola</t>
  </si>
  <si>
    <t>Biznesa augstskola Turība</t>
  </si>
  <si>
    <t>Biznesa, mākslas un tehnoloģiju augstskola "RISEBA"</t>
  </si>
  <si>
    <t>Daugavpils Universitāte</t>
  </si>
  <si>
    <t>Lietišķo zinātņu universitāte</t>
  </si>
  <si>
    <t>Daugavpils Universitātes aģentūra "Daugavpils Universitātes Daugavpils medicīnas koledža"</t>
  </si>
  <si>
    <t>Eiropas Kristīgā akadēmija</t>
  </si>
  <si>
    <t>Ekonomikas un kultūras augstskola</t>
  </si>
  <si>
    <t>Informācijas sistēmu menedžmenta augstskola</t>
  </si>
  <si>
    <t>Jāzepa Vītola Latvijas Mūzikas akadēmija</t>
  </si>
  <si>
    <t>Mākslas universitāte</t>
  </si>
  <si>
    <t>Jēkabpils Agrobiznesa koledža</t>
  </si>
  <si>
    <t>Juridiskā koledža</t>
  </si>
  <si>
    <t>Latvijas Biozinātņu un tehnoloģiju universitāte</t>
  </si>
  <si>
    <t>Zinātnes universitāte</t>
  </si>
  <si>
    <t>Latvijas Kultūras akadēmija</t>
  </si>
  <si>
    <t>Latvijas Kultūras akadēmijas aģentūra "Latvijas Kultūras akadēmijas Latvijas Kultūras koledža"</t>
  </si>
  <si>
    <t>Latvijas Mākslas akadēmija</t>
  </si>
  <si>
    <t>Latvijas Nacionālās aizsardzības akadēmija</t>
  </si>
  <si>
    <t>Latvijas Universitāte</t>
  </si>
  <si>
    <t>Latvijas Universitātes aģentūra "Latvijas Universitātes Rīgas 1. medicīnas koledža"</t>
  </si>
  <si>
    <t>Latvijas Universitātes P.Stradiņa medicīnas koledža</t>
  </si>
  <si>
    <t>Latvijas Universitātes Rīgas Medicīnas koledža</t>
  </si>
  <si>
    <t>Nodibinājums "Lutera Akadēmija"</t>
  </si>
  <si>
    <t>Novikontas Jūras koledža</t>
  </si>
  <si>
    <t>Profesionālās izglītības kompetences centrs "Rīgas Tehniskā koledža"</t>
  </si>
  <si>
    <t>Rīgas Aeronavigācijas institūts</t>
  </si>
  <si>
    <t>Rīgas Celtniecības koledža</t>
  </si>
  <si>
    <t>Rīgas Ekonomikas augstskola</t>
  </si>
  <si>
    <t>Rīgas Stradiņa universitāte</t>
  </si>
  <si>
    <t>Rīgas Stradiņa universitātes Sarkanā Krusta medicīnas koledža</t>
  </si>
  <si>
    <t>Rīgas Tehniskā universitāte</t>
  </si>
  <si>
    <t>Rīgas Tehniskās universitātes aģentūra "Rīgas Tehniskās universitātes Liepājas Jūrniecības koledža"</t>
  </si>
  <si>
    <t>Rīgas Tehniskās universitātes aģentūra "Rīgas Tehniskās universitātes Olaines Tehnoloģiju koledža"</t>
  </si>
  <si>
    <t>Sabiedrība ar ierobežotu atbildību "ALBERTA KOLEDŽA"</t>
  </si>
  <si>
    <t>Sabiedrība ar ierobežotu atbildību "BALTIJAS STARPTAUTISKĀ AKADĒMIJA"</t>
  </si>
  <si>
    <t>Sabiedrība ar ierobežotu atbildību "Biznesa vadības koledža"</t>
  </si>
  <si>
    <t>Sabiedrība ar ierobežotu atbildību "Grāmatvedības un finanšu koledža"</t>
  </si>
  <si>
    <t>Sabiedrība ar ierobežotu atbildību "Rīgas Juridiskā augstskola"</t>
  </si>
  <si>
    <t>Sabiedrība ar ierobežotu atbildību "Rīgas Menedžmenta Koledža"</t>
  </si>
  <si>
    <t>Sabiedrība ar ierobežotu atbildību "Starptautiskā Kosmetoloģijas koledža"</t>
  </si>
  <si>
    <t>Sociālās integrācijas valsts aģentūra</t>
  </si>
  <si>
    <t>Transporta un sakaru institūts</t>
  </si>
  <si>
    <t>Ugunsdrošības un civilās aizsardzības koledža</t>
  </si>
  <si>
    <t>Valsts policijas koledža</t>
  </si>
  <si>
    <t>Valsts robežsardzes koledža</t>
  </si>
  <si>
    <t>Ventspils Augstskola</t>
  </si>
  <si>
    <t>Vidzemes Augstskola</t>
  </si>
  <si>
    <t>Kopā</t>
  </si>
  <si>
    <t>Ietekme uz valsts un pašvaldību budžetu</t>
  </si>
  <si>
    <t>Scenārijs</t>
  </si>
  <si>
    <t>turpmāk ik pēc 7 gadiem</t>
  </si>
  <si>
    <t>Koeficients administratīvai nodrošināšanai</t>
  </si>
  <si>
    <t xml:space="preserve">Pašlaik </t>
  </si>
  <si>
    <t>Ekspertu stundas likme</t>
  </si>
  <si>
    <t>euro</t>
  </si>
  <si>
    <t>Ieskaitot visus nodokļus, arī DD VSAOI, pieņemot 20% pieaugumu</t>
  </si>
  <si>
    <t>Skaits</t>
  </si>
  <si>
    <t>Dienas</t>
  </si>
  <si>
    <t>Dienu skaits (atkarībā no iestādes tipa)</t>
  </si>
  <si>
    <t>Izmaksas par ekspertu darbu bez fililālēm</t>
  </si>
  <si>
    <t>Izmaksas par ekspertu darbu ar fililālēm (+4h katram ekspertam par katru fililāli)</t>
  </si>
  <si>
    <t>Nepieciešamais papildu finansējums</t>
  </si>
  <si>
    <t>1. Augstskolu un koledžu finansētas kvalitātes vērtēšanas posms</t>
  </si>
  <si>
    <t>3. Valsts finansēts kvalitātes vērtēšanas posms reizi septiņos gados</t>
  </si>
  <si>
    <r>
      <t>633 559</t>
    </r>
    <r>
      <rPr>
        <sz val="11"/>
        <color rgb="FF000000"/>
        <rFont val="Calibri"/>
        <family val="2"/>
        <charset val="186"/>
      </rPr>
      <t> </t>
    </r>
  </si>
  <si>
    <r>
      <t xml:space="preserve">633 559 </t>
    </r>
    <r>
      <rPr>
        <b/>
        <sz val="11"/>
        <rFont val="Calibri"/>
        <family val="2"/>
        <charset val="186"/>
      </rPr>
      <t>€</t>
    </r>
    <r>
      <rPr>
        <sz val="11"/>
        <rFont val="Calibri"/>
        <family val="2"/>
        <charset val="186"/>
      </rPr>
      <t> </t>
    </r>
  </si>
  <si>
    <r>
      <t xml:space="preserve">633. 59 </t>
    </r>
    <r>
      <rPr>
        <b/>
        <sz val="11"/>
        <rFont val="Calibri"/>
        <family val="2"/>
        <charset val="186"/>
      </rPr>
      <t>€</t>
    </r>
    <r>
      <rPr>
        <sz val="11"/>
        <rFont val="Calibri"/>
        <family val="2"/>
        <charset val="186"/>
      </rPr>
      <t> </t>
    </r>
  </si>
  <si>
    <r>
      <t>633 559 €</t>
    </r>
    <r>
      <rPr>
        <sz val="11"/>
        <color rgb="FF000000"/>
        <rFont val="Calibri"/>
        <family val="2"/>
        <charset val="186"/>
      </rPr>
      <t> </t>
    </r>
  </si>
  <si>
    <r>
      <t>Vidējā termiņa budžeta ietvara likumā plānotais finansējums</t>
    </r>
    <r>
      <rPr>
        <b/>
        <sz val="11"/>
        <color rgb="FFFFFFFF"/>
        <rFont val="Calibri"/>
        <family val="2"/>
        <charset val="186"/>
      </rPr>
      <t> </t>
    </r>
  </si>
  <si>
    <t>2027. gads</t>
  </si>
  <si>
    <t>2028. gads</t>
  </si>
  <si>
    <t>2029. gads</t>
  </si>
  <si>
    <r>
      <t>2024. gada plāns</t>
    </r>
    <r>
      <rPr>
        <i/>
        <sz val="11"/>
        <color rgb="FFFFFFFF"/>
        <rFont val="Calibri"/>
        <family val="2"/>
        <charset val="186"/>
      </rPr>
      <t> </t>
    </r>
  </si>
  <si>
    <r>
      <t>2025. gada plāns</t>
    </r>
    <r>
      <rPr>
        <i/>
        <sz val="11"/>
        <color rgb="FFFFFFFF"/>
        <rFont val="Calibri"/>
        <family val="2"/>
        <charset val="186"/>
      </rPr>
      <t> </t>
    </r>
  </si>
  <si>
    <r>
      <t>2026. gada plāns</t>
    </r>
    <r>
      <rPr>
        <i/>
        <sz val="11"/>
        <color rgb="FFFFFFFF"/>
        <rFont val="Calibri"/>
        <family val="2"/>
        <charset val="186"/>
      </rPr>
      <t> </t>
    </r>
  </si>
  <si>
    <t>Dibinātājs: Valsts(1), ne valsts(0)</t>
  </si>
  <si>
    <t>2. Daļēji valsts finansēts (50%) kvalitātes vērtēšanas posms reizi septiņos gados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</si>
</sst>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€-2]\ #,##0"/>
    <numFmt numFmtId="165" formatCode="#,##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b/>
      <sz val="11"/>
      <color rgb="FFFFFFFF"/>
      <name val="Calibri"/>
      <family val="2"/>
      <charset val="186"/>
    </font>
    <font>
      <sz val="11"/>
      <color rgb="FF000000"/>
      <name val="Calibri"/>
      <family val="2"/>
      <charset val="186"/>
    </font>
    <font>
      <b/>
      <sz val="11"/>
      <name val="Calibri"/>
      <family val="2"/>
      <charset val="186"/>
    </font>
    <font>
      <sz val="11"/>
      <name val="Calibri"/>
      <family val="2"/>
      <charset val="186"/>
    </font>
    <font>
      <i/>
      <sz val="11"/>
      <color rgb="FFFFFFFF"/>
      <name val="Calibri"/>
      <family val="2"/>
      <charset val="18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164" fontId="0" fillId="0" borderId="0" xfId="0" applyNumberFormat="1" applyAlignment="1">
      <alignment wrapText="1"/>
    </xf>
    <xf numFmtId="0" fontId="1" fillId="0" borderId="0" xfId="0" applyFont="1" applyAlignment="1">
      <alignment wrapText="1"/>
    </xf>
    <xf numFmtId="164" fontId="1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/>
    <xf numFmtId="0" fontId="0" fillId="0" borderId="2" xfId="0" applyBorder="1" applyAlignment="1">
      <alignment wrapText="1"/>
    </xf>
    <xf numFmtId="165" fontId="0" fillId="0" borderId="2" xfId="0" applyNumberFormat="1" applyBorder="1" applyAlignment="1">
      <alignment wrapText="1"/>
    </xf>
    <xf numFmtId="0" fontId="4" fillId="0" borderId="2" xfId="0" applyFont="1" applyBorder="1" applyAlignment="1">
      <alignment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165" fontId="0" fillId="0" borderId="0" xfId="0" applyNumberFormat="1" applyAlignment="1">
      <alignment wrapText="1"/>
    </xf>
    <xf numFmtId="0" fontId="0" fillId="0" borderId="2" xfId="0" applyBorder="1"/>
    <xf numFmtId="0" fontId="4" fillId="0" borderId="2" xfId="0" applyFont="1" applyBorder="1"/>
    <xf numFmtId="0" fontId="3" fillId="0" borderId="2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</cellXfs>
  <cellStyles count="1">
    <cellStyle name="Normal" xfId="0" builtinId="0"/>
  </cellStyles>
  <dxfs count="11">
    <dxf>
      <numFmt numFmtId="0" formatCode="General"/>
      <alignment vertical="bottom" textRotation="0" wrapText="1" indent="0" justifyLastLine="0" shrinkToFit="0" readingOrder="0"/>
    </dxf>
    <dxf>
      <numFmt numFmtId="164" formatCode="[$€-2]\ #,##0"/>
      <alignment vertical="bottom" textRotation="0" wrapText="1" indent="0" justifyLastLine="0" shrinkToFit="0" readingOrder="0"/>
    </dxf>
    <dxf>
      <numFmt numFmtId="164" formatCode="[$€-2]\ #,##0"/>
      <alignment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DFA338F-2AFC-415F-9D75-9D45D3A35DC0}" name="Table2" displayName="Table2" ref="A2:I48" totalsRowShown="0" headerRowDxfId="10" dataDxfId="9">
  <autoFilter ref="A2:I48" xr:uid="{DDFA338F-2AFC-415F-9D75-9D45D3A35DC0}"/>
  <tableColumns count="9">
    <tableColumn id="1" xr3:uid="{670C41A1-48FE-4F0C-A0A7-979E8BC58456}" name="Iestādes nosaukums" dataDxfId="8"/>
    <tableColumn id="2" xr3:uid="{53087B36-2DD2-4B30-B830-5A3E393C1466}" name="Dibinātājs: Valsts(1), ne valsts(0)" dataDxfId="7"/>
    <tableColumn id="3" xr3:uid="{A4005752-298B-4497-976A-68601150855A}" name="Tips" dataDxfId="6"/>
    <tableColumn id="4" xr3:uid="{CC156F8F-3F86-4A09-87BE-2F764892A3B2}" name="Filiāļu skaits " dataDxfId="5"/>
    <tableColumn id="5" xr3:uid="{86E8FAF6-D088-428F-BFDC-324D8B4444D8}" name="Tematisko grupu skaits" dataDxfId="4"/>
    <tableColumn id="10" xr3:uid="{3418707B-774A-4A9A-A1C5-1A5876DFBE51}" name="Dienu skaits (atkarībā no iestādes tipa)" dataDxfId="3">
      <calculatedColumnFormula>VLOOKUP(C3,Table14[],2,FALSE)</calculatedColumnFormula>
    </tableColumn>
    <tableColumn id="6" xr3:uid="{AC8B1D5F-0CA6-4A08-9216-9A9D58A7F0BA}" name="Ekspertu skaits" dataDxfId="0">
      <calculatedColumnFormula>VLOOKUP(C3,Table1[#All],2,FALSE)</calculatedColumnFormula>
    </tableColumn>
    <tableColumn id="7" xr3:uid="{C4BC257A-9470-47DB-BD73-57327F16C342}" name="Izmaksas par ekspertu darbu bez fililālēm" dataDxfId="2">
      <calculatedColumnFormula>(Table2[[#This Row],[Ekspertu skaits]]*8+16+16+(Table2[[#This Row],[Ekspertu skaits]]-2)*8+Table2[[#This Row],[Ekspertu skaits]]*Table2[[#This Row],[Dienu skaits (atkarībā no iestādes tipa)]]-1)*'Ekspertu likme'!B$1*'AIKA Pieskaitāmās izmaksas'!B$1</calculatedColumnFormula>
    </tableColumn>
    <tableColumn id="8" xr3:uid="{598B3606-8395-45E4-98FC-D100447D3623}" name="Izmaksas par ekspertu darbu ar fililālēm (+4h katram ekspertam par katru fililāli)" dataDxfId="1">
      <calculatedColumnFormula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627855-3E4E-4815-A3B6-5D533A3F062D}" name="Table1" displayName="Table1" ref="A1:B6" totalsRowShown="0">
  <autoFilter ref="A1:B6" xr:uid="{6D627855-3E4E-4815-A3B6-5D533A3F062D}"/>
  <sortState xmlns:xlrd2="http://schemas.microsoft.com/office/spreadsheetml/2017/richdata2" ref="A2:B6">
    <sortCondition ref="A1:A6"/>
  </sortState>
  <tableColumns count="2">
    <tableColumn id="1" xr3:uid="{91CA7B9A-872F-4225-80FE-F71CB0A11F5B}" name="Tips"/>
    <tableColumn id="2" xr3:uid="{02BC4C29-EBA7-4459-BD58-970514ACB4C7}" name="Skaits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FA4AE45-EEFC-4594-B831-FC49C294595D}" name="Table14" displayName="Table14" ref="A1:B6" totalsRowShown="0">
  <autoFilter ref="A1:B6" xr:uid="{6FA4AE45-EEFC-4594-B831-FC49C294595D}"/>
  <sortState xmlns:xlrd2="http://schemas.microsoft.com/office/spreadsheetml/2017/richdata2" ref="A2:B6">
    <sortCondition ref="A1:A6"/>
  </sortState>
  <tableColumns count="2">
    <tableColumn id="1" xr3:uid="{F2E50784-D3B9-466F-B3DF-96B2244D863B}" name="Tips"/>
    <tableColumn id="2" xr3:uid="{A7BA68B0-6ABF-459E-9F9F-3470BD3E4D7D}" name="Diena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4DC6E-0130-4E80-98A4-5A78C512F0EF}">
  <dimension ref="A2:H15"/>
  <sheetViews>
    <sheetView tabSelected="1" workbookViewId="0">
      <selection activeCell="A8" sqref="A8"/>
    </sheetView>
  </sheetViews>
  <sheetFormatPr defaultRowHeight="15" x14ac:dyDescent="0.25"/>
  <cols>
    <col min="1" max="1" width="55.140625" customWidth="1"/>
    <col min="2" max="3" width="16.42578125" bestFit="1" customWidth="1"/>
    <col min="4" max="4" width="20.7109375" customWidth="1"/>
    <col min="5" max="5" width="11.42578125" customWidth="1"/>
    <col min="6" max="6" width="10.85546875" customWidth="1"/>
    <col min="7" max="7" width="13.42578125" customWidth="1"/>
    <col min="8" max="8" width="16.42578125" customWidth="1"/>
  </cols>
  <sheetData>
    <row r="2" spans="1:8" x14ac:dyDescent="0.25">
      <c r="A2" s="7" t="s">
        <v>58</v>
      </c>
      <c r="B2" s="7"/>
      <c r="C2" s="7"/>
      <c r="D2" s="7"/>
    </row>
    <row r="4" spans="1:8" x14ac:dyDescent="0.25">
      <c r="A4" s="16" t="s">
        <v>59</v>
      </c>
      <c r="B4" s="18" t="s">
        <v>78</v>
      </c>
      <c r="C4" s="19"/>
      <c r="D4" s="20"/>
      <c r="E4" s="16" t="s">
        <v>71</v>
      </c>
      <c r="F4" s="16"/>
      <c r="G4" s="16"/>
      <c r="H4" s="16"/>
    </row>
    <row r="5" spans="1:8" ht="30" x14ac:dyDescent="0.25">
      <c r="A5" s="16"/>
      <c r="B5" s="15" t="s">
        <v>82</v>
      </c>
      <c r="C5" s="15" t="s">
        <v>83</v>
      </c>
      <c r="D5" s="15" t="s">
        <v>84</v>
      </c>
      <c r="E5" s="10" t="s">
        <v>79</v>
      </c>
      <c r="F5" s="10" t="s">
        <v>80</v>
      </c>
      <c r="G5" s="10" t="s">
        <v>81</v>
      </c>
      <c r="H5" s="10" t="s">
        <v>60</v>
      </c>
    </row>
    <row r="6" spans="1:8" ht="74.25" customHeight="1" x14ac:dyDescent="0.25">
      <c r="A6" s="8" t="s">
        <v>72</v>
      </c>
      <c r="B6" s="14" t="s">
        <v>74</v>
      </c>
      <c r="C6" s="14" t="s">
        <v>74</v>
      </c>
      <c r="D6" s="14" t="s">
        <v>74</v>
      </c>
      <c r="E6" s="9">
        <v>0</v>
      </c>
      <c r="F6" s="9">
        <v>0</v>
      </c>
      <c r="G6" s="9">
        <f>F6</f>
        <v>0</v>
      </c>
      <c r="H6" s="9">
        <f>E6</f>
        <v>0</v>
      </c>
    </row>
    <row r="7" spans="1:8" ht="30" x14ac:dyDescent="0.25">
      <c r="A7" s="8" t="s">
        <v>86</v>
      </c>
      <c r="B7" s="14" t="s">
        <v>75</v>
      </c>
      <c r="C7" s="14" t="s">
        <v>75</v>
      </c>
      <c r="D7" s="14" t="s">
        <v>75</v>
      </c>
      <c r="E7" s="9">
        <f>E8/2</f>
        <v>278820</v>
      </c>
      <c r="F7" s="9">
        <f t="shared" ref="F7:G7" si="0">F6/2</f>
        <v>0</v>
      </c>
      <c r="G7" s="9">
        <f t="shared" si="0"/>
        <v>0</v>
      </c>
      <c r="H7" s="9">
        <f>H8/2</f>
        <v>278820</v>
      </c>
    </row>
    <row r="8" spans="1:8" ht="30" x14ac:dyDescent="0.25">
      <c r="A8" s="8" t="s">
        <v>73</v>
      </c>
      <c r="B8" s="14" t="s">
        <v>75</v>
      </c>
      <c r="C8" s="14" t="s">
        <v>76</v>
      </c>
      <c r="D8" s="14" t="s">
        <v>77</v>
      </c>
      <c r="E8" s="9">
        <f>Iestādes!I49</f>
        <v>557640</v>
      </c>
      <c r="F8" s="9">
        <v>0</v>
      </c>
      <c r="G8" s="9">
        <v>0</v>
      </c>
      <c r="H8" s="9">
        <f>E8</f>
        <v>557640</v>
      </c>
    </row>
    <row r="9" spans="1:8" x14ac:dyDescent="0.25">
      <c r="A9" s="1"/>
      <c r="B9" s="1"/>
      <c r="C9" s="1"/>
      <c r="D9" s="1"/>
    </row>
    <row r="11" spans="1:8" ht="14.45" customHeight="1" x14ac:dyDescent="0.25">
      <c r="A11" s="17"/>
      <c r="B11" s="11"/>
      <c r="C11" s="11"/>
      <c r="D11" s="11"/>
      <c r="E11" s="17"/>
      <c r="F11" s="17"/>
      <c r="G11" s="17"/>
      <c r="H11" s="17"/>
    </row>
    <row r="12" spans="1:8" x14ac:dyDescent="0.25">
      <c r="A12" s="17"/>
      <c r="B12" s="11"/>
      <c r="C12" s="11"/>
      <c r="D12" s="11"/>
      <c r="E12" s="12"/>
      <c r="F12" s="12"/>
      <c r="G12" s="12"/>
      <c r="H12" s="12"/>
    </row>
    <row r="13" spans="1:8" x14ac:dyDescent="0.25">
      <c r="A13" s="1"/>
      <c r="B13" s="1"/>
      <c r="C13" s="1"/>
      <c r="D13" s="1"/>
      <c r="E13" s="13"/>
      <c r="F13" s="13"/>
      <c r="G13" s="13"/>
      <c r="H13" s="13"/>
    </row>
    <row r="14" spans="1:8" x14ac:dyDescent="0.25">
      <c r="A14" s="1"/>
      <c r="B14" s="1"/>
      <c r="C14" s="1"/>
      <c r="D14" s="1"/>
      <c r="E14" s="13"/>
      <c r="F14" s="13"/>
      <c r="G14" s="13"/>
      <c r="H14" s="13"/>
    </row>
    <row r="15" spans="1:8" x14ac:dyDescent="0.25">
      <c r="A15" s="1"/>
      <c r="B15" s="1"/>
      <c r="C15" s="1"/>
      <c r="D15" s="1"/>
      <c r="E15" s="13"/>
      <c r="F15" s="13"/>
      <c r="G15" s="13"/>
      <c r="H15" s="13"/>
    </row>
  </sheetData>
  <mergeCells count="5">
    <mergeCell ref="E4:H4"/>
    <mergeCell ref="A4:A5"/>
    <mergeCell ref="A11:A12"/>
    <mergeCell ref="E11:H11"/>
    <mergeCell ref="B4:D4"/>
  </mergeCells>
  <pageMargins left="0.7" right="0.7" top="0.75" bottom="0.75" header="0.3" footer="0.3"/>
  <pageSetup paperSize="9" orientation="portrait" r:id="rId1"/>
  <ignoredErrors>
    <ignoredError sqref="H7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6"/>
  <sheetViews>
    <sheetView workbookViewId="0">
      <pane ySplit="2" topLeftCell="A36" activePane="bottomLeft" state="frozen"/>
      <selection pane="bottomLeft" activeCell="I49" sqref="I49"/>
    </sheetView>
  </sheetViews>
  <sheetFormatPr defaultColWidth="8.7109375" defaultRowHeight="15" x14ac:dyDescent="0.25"/>
  <cols>
    <col min="1" max="1" width="88.7109375" style="1" customWidth="1"/>
    <col min="2" max="2" width="12.7109375" style="1" customWidth="1"/>
    <col min="3" max="3" width="25.85546875" style="1" customWidth="1"/>
    <col min="4" max="4" width="16.28515625" style="1" customWidth="1"/>
    <col min="5" max="6" width="24.42578125" style="1" customWidth="1"/>
    <col min="7" max="7" width="17" style="1" customWidth="1"/>
    <col min="8" max="8" width="13.5703125" style="1" customWidth="1"/>
    <col min="9" max="9" width="27.42578125" style="1" customWidth="1"/>
    <col min="10" max="16384" width="8.7109375" style="1"/>
  </cols>
  <sheetData>
    <row r="1" spans="1:9" x14ac:dyDescent="0.25">
      <c r="H1" s="21" t="s">
        <v>0</v>
      </c>
      <c r="I1" s="17"/>
    </row>
    <row r="2" spans="1:9" ht="60" x14ac:dyDescent="0.25">
      <c r="A2" s="1" t="s">
        <v>1</v>
      </c>
      <c r="B2" s="1" t="s">
        <v>85</v>
      </c>
      <c r="C2" s="1" t="s">
        <v>2</v>
      </c>
      <c r="D2" s="1" t="s">
        <v>3</v>
      </c>
      <c r="E2" s="1" t="s">
        <v>4</v>
      </c>
      <c r="F2" s="1" t="s">
        <v>68</v>
      </c>
      <c r="G2" s="1" t="s">
        <v>5</v>
      </c>
      <c r="H2" s="2" t="s">
        <v>69</v>
      </c>
      <c r="I2" s="1" t="s">
        <v>70</v>
      </c>
    </row>
    <row r="3" spans="1:9" x14ac:dyDescent="0.25">
      <c r="A3" s="1" t="s">
        <v>6</v>
      </c>
      <c r="B3" s="1">
        <v>0</v>
      </c>
      <c r="C3" s="1" t="s">
        <v>7</v>
      </c>
      <c r="D3" s="1">
        <v>0</v>
      </c>
      <c r="E3" s="1">
        <v>1</v>
      </c>
      <c r="F3" s="1">
        <f>VLOOKUP(C3,Table14[],2,FALSE)</f>
        <v>3</v>
      </c>
      <c r="G3" s="1">
        <f>VLOOKUP(C3,Table1[#All],2,FALSE)</f>
        <v>5</v>
      </c>
      <c r="H3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9900</v>
      </c>
      <c r="I3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9900</v>
      </c>
    </row>
    <row r="4" spans="1:9" x14ac:dyDescent="0.25">
      <c r="A4" s="1" t="s">
        <v>8</v>
      </c>
      <c r="B4" s="1">
        <v>1</v>
      </c>
      <c r="C4" s="1" t="s">
        <v>9</v>
      </c>
      <c r="D4" s="1">
        <v>0</v>
      </c>
      <c r="E4" s="1">
        <v>2</v>
      </c>
      <c r="F4" s="1">
        <f>VLOOKUP(C4,Table14[],2,FALSE)</f>
        <v>4</v>
      </c>
      <c r="G4" s="1">
        <f>VLOOKUP(C4,Table1[#All],2,FALSE)</f>
        <v>6</v>
      </c>
      <c r="H4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12150</v>
      </c>
      <c r="I4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12150</v>
      </c>
    </row>
    <row r="5" spans="1:9" x14ac:dyDescent="0.25">
      <c r="A5" s="1" t="s">
        <v>10</v>
      </c>
      <c r="B5" s="1">
        <v>0</v>
      </c>
      <c r="C5" s="1" t="s">
        <v>9</v>
      </c>
      <c r="D5" s="1">
        <v>6</v>
      </c>
      <c r="E5" s="1">
        <v>3</v>
      </c>
      <c r="F5" s="1">
        <f>VLOOKUP(C5,Table14[],2,FALSE)</f>
        <v>4</v>
      </c>
      <c r="G5" s="1">
        <f>VLOOKUP(C5,Table1[#All],2,FALSE)</f>
        <v>6</v>
      </c>
      <c r="H5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12150</v>
      </c>
      <c r="I5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14310</v>
      </c>
    </row>
    <row r="6" spans="1:9" x14ac:dyDescent="0.25">
      <c r="A6" s="1" t="s">
        <v>11</v>
      </c>
      <c r="B6" s="1">
        <v>0</v>
      </c>
      <c r="C6" s="1" t="s">
        <v>9</v>
      </c>
      <c r="D6" s="1">
        <v>1</v>
      </c>
      <c r="E6" s="1">
        <v>3</v>
      </c>
      <c r="F6" s="1">
        <f>VLOOKUP(C6,Table14[],2,FALSE)</f>
        <v>4</v>
      </c>
      <c r="G6" s="1">
        <f>VLOOKUP(C6,Table1[#All],2,FALSE)</f>
        <v>6</v>
      </c>
      <c r="H6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12150</v>
      </c>
      <c r="I6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12510</v>
      </c>
    </row>
    <row r="7" spans="1:9" ht="30" x14ac:dyDescent="0.25">
      <c r="A7" s="1" t="s">
        <v>12</v>
      </c>
      <c r="B7" s="1">
        <v>1</v>
      </c>
      <c r="C7" s="1" t="s">
        <v>13</v>
      </c>
      <c r="D7" s="1">
        <v>5</v>
      </c>
      <c r="E7" s="1">
        <v>6</v>
      </c>
      <c r="F7" s="1">
        <f>VLOOKUP(C7,Table14[],2,FALSE)</f>
        <v>4</v>
      </c>
      <c r="G7" s="1">
        <f>VLOOKUP(C7,Table1[#All],2,FALSE)</f>
        <v>7</v>
      </c>
      <c r="H7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13950</v>
      </c>
      <c r="I7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15750</v>
      </c>
    </row>
    <row r="8" spans="1:9" x14ac:dyDescent="0.25">
      <c r="A8" s="1" t="s">
        <v>14</v>
      </c>
      <c r="B8" s="1">
        <v>1</v>
      </c>
      <c r="C8" s="1" t="s">
        <v>7</v>
      </c>
      <c r="D8" s="1">
        <v>0</v>
      </c>
      <c r="E8" s="1">
        <v>1</v>
      </c>
      <c r="F8" s="1">
        <f>VLOOKUP(C8,Table14[],2,FALSE)</f>
        <v>3</v>
      </c>
      <c r="G8" s="1">
        <f>VLOOKUP(C8,Table1[#All],2,FALSE)</f>
        <v>5</v>
      </c>
      <c r="H8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9900</v>
      </c>
      <c r="I8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9900</v>
      </c>
    </row>
    <row r="9" spans="1:9" x14ac:dyDescent="0.25">
      <c r="A9" s="1" t="s">
        <v>15</v>
      </c>
      <c r="B9" s="1">
        <v>0</v>
      </c>
      <c r="C9" s="1" t="s">
        <v>9</v>
      </c>
      <c r="D9" s="1">
        <v>0</v>
      </c>
      <c r="E9" s="1">
        <v>2</v>
      </c>
      <c r="F9" s="1">
        <f>VLOOKUP(C9,Table14[],2,FALSE)</f>
        <v>4</v>
      </c>
      <c r="G9" s="1">
        <f>VLOOKUP(C9,Table1[#All],2,FALSE)</f>
        <v>6</v>
      </c>
      <c r="H9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12150</v>
      </c>
      <c r="I9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12150</v>
      </c>
    </row>
    <row r="10" spans="1:9" x14ac:dyDescent="0.25">
      <c r="A10" s="1" t="s">
        <v>16</v>
      </c>
      <c r="B10" s="1">
        <v>0</v>
      </c>
      <c r="C10" s="1" t="s">
        <v>9</v>
      </c>
      <c r="D10" s="1">
        <v>1</v>
      </c>
      <c r="E10" s="1">
        <v>3</v>
      </c>
      <c r="F10" s="1">
        <f>VLOOKUP(C10,Table14[],2,FALSE)</f>
        <v>4</v>
      </c>
      <c r="G10" s="1">
        <f>VLOOKUP(C10,Table1[#All],2,FALSE)</f>
        <v>6</v>
      </c>
      <c r="H10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12150</v>
      </c>
      <c r="I10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12510</v>
      </c>
    </row>
    <row r="11" spans="1:9" x14ac:dyDescent="0.25">
      <c r="A11" s="1" t="s">
        <v>17</v>
      </c>
      <c r="B11" s="1">
        <v>0</v>
      </c>
      <c r="C11" s="1" t="s">
        <v>9</v>
      </c>
      <c r="D11" s="1">
        <v>1</v>
      </c>
      <c r="E11" s="1">
        <v>3</v>
      </c>
      <c r="F11" s="1">
        <f>VLOOKUP(C11,Table14[],2,FALSE)</f>
        <v>4</v>
      </c>
      <c r="G11" s="1">
        <f>VLOOKUP(C11,Table1[#All],2,FALSE)</f>
        <v>6</v>
      </c>
      <c r="H11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12150</v>
      </c>
      <c r="I11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12510</v>
      </c>
    </row>
    <row r="12" spans="1:9" x14ac:dyDescent="0.25">
      <c r="A12" s="1" t="s">
        <v>18</v>
      </c>
      <c r="B12" s="1">
        <v>1</v>
      </c>
      <c r="C12" s="1" t="s">
        <v>19</v>
      </c>
      <c r="D12" s="1">
        <v>0</v>
      </c>
      <c r="E12" s="1">
        <v>2</v>
      </c>
      <c r="F12" s="1">
        <f>VLOOKUP(C12,Table14[],2,FALSE)</f>
        <v>4</v>
      </c>
      <c r="G12" s="1">
        <f>VLOOKUP(C12,Table1[#All],2,FALSE)</f>
        <v>6</v>
      </c>
      <c r="H12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12150</v>
      </c>
      <c r="I12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12150</v>
      </c>
    </row>
    <row r="13" spans="1:9" x14ac:dyDescent="0.25">
      <c r="A13" s="1" t="s">
        <v>20</v>
      </c>
      <c r="B13" s="1">
        <v>1</v>
      </c>
      <c r="C13" s="1" t="s">
        <v>7</v>
      </c>
      <c r="D13" s="1">
        <v>0</v>
      </c>
      <c r="E13" s="1">
        <v>2</v>
      </c>
      <c r="F13" s="1">
        <f>VLOOKUP(C13,Table14[],2,FALSE)</f>
        <v>3</v>
      </c>
      <c r="G13" s="1">
        <f>VLOOKUP(C13,Table1[#All],2,FALSE)</f>
        <v>5</v>
      </c>
      <c r="H13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9900</v>
      </c>
      <c r="I13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9900</v>
      </c>
    </row>
    <row r="14" spans="1:9" x14ac:dyDescent="0.25">
      <c r="A14" s="1" t="s">
        <v>21</v>
      </c>
      <c r="B14" s="1">
        <v>0</v>
      </c>
      <c r="C14" s="1" t="s">
        <v>7</v>
      </c>
      <c r="D14" s="1">
        <v>4</v>
      </c>
      <c r="E14" s="1">
        <v>2</v>
      </c>
      <c r="F14" s="1">
        <f>VLOOKUP(C14,Table14[],2,FALSE)</f>
        <v>3</v>
      </c>
      <c r="G14" s="1">
        <f>VLOOKUP(C14,Table1[#All],2,FALSE)</f>
        <v>5</v>
      </c>
      <c r="H14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9900</v>
      </c>
      <c r="I14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11340</v>
      </c>
    </row>
    <row r="15" spans="1:9" x14ac:dyDescent="0.25">
      <c r="A15" s="1" t="s">
        <v>22</v>
      </c>
      <c r="B15" s="1">
        <v>1</v>
      </c>
      <c r="C15" s="1" t="s">
        <v>23</v>
      </c>
      <c r="D15" s="1">
        <v>0</v>
      </c>
      <c r="E15" s="1">
        <v>6</v>
      </c>
      <c r="F15" s="1">
        <f>VLOOKUP(C15,Table14[],2,FALSE)</f>
        <v>5</v>
      </c>
      <c r="G15" s="1">
        <f>VLOOKUP(C15,Table1[#All],2,FALSE)</f>
        <v>9</v>
      </c>
      <c r="H15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18360</v>
      </c>
      <c r="I15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18360</v>
      </c>
    </row>
    <row r="16" spans="1:9" x14ac:dyDescent="0.25">
      <c r="A16" s="1" t="s">
        <v>24</v>
      </c>
      <c r="B16" s="1">
        <v>1</v>
      </c>
      <c r="C16" s="1" t="s">
        <v>19</v>
      </c>
      <c r="D16" s="1">
        <v>0</v>
      </c>
      <c r="E16" s="1">
        <v>1</v>
      </c>
      <c r="F16" s="1">
        <f>VLOOKUP(C16,Table14[],2,FALSE)</f>
        <v>4</v>
      </c>
      <c r="G16" s="1">
        <f>VLOOKUP(C16,Table1[#All],2,FALSE)</f>
        <v>6</v>
      </c>
      <c r="H16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12150</v>
      </c>
      <c r="I16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12150</v>
      </c>
    </row>
    <row r="17" spans="1:9" x14ac:dyDescent="0.25">
      <c r="A17" s="1" t="s">
        <v>25</v>
      </c>
      <c r="B17" s="1">
        <v>1</v>
      </c>
      <c r="C17" s="1" t="s">
        <v>7</v>
      </c>
      <c r="D17" s="1">
        <v>0</v>
      </c>
      <c r="E17" s="1">
        <v>2</v>
      </c>
      <c r="F17" s="1">
        <f>VLOOKUP(C17,Table14[],2,FALSE)</f>
        <v>3</v>
      </c>
      <c r="G17" s="1">
        <f>VLOOKUP(C17,Table1[#All],2,FALSE)</f>
        <v>5</v>
      </c>
      <c r="H17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9900</v>
      </c>
      <c r="I17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9900</v>
      </c>
    </row>
    <row r="18" spans="1:9" x14ac:dyDescent="0.25">
      <c r="A18" s="1" t="s">
        <v>26</v>
      </c>
      <c r="B18" s="1">
        <v>1</v>
      </c>
      <c r="C18" s="1" t="s">
        <v>19</v>
      </c>
      <c r="D18" s="1">
        <v>1</v>
      </c>
      <c r="E18" s="1">
        <v>1</v>
      </c>
      <c r="F18" s="1">
        <f>VLOOKUP(C18,Table14[],2,FALSE)</f>
        <v>4</v>
      </c>
      <c r="G18" s="1">
        <f>VLOOKUP(C18,Table1[#All],2,FALSE)</f>
        <v>6</v>
      </c>
      <c r="H18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12150</v>
      </c>
      <c r="I18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12510</v>
      </c>
    </row>
    <row r="19" spans="1:9" x14ac:dyDescent="0.25">
      <c r="A19" s="1" t="s">
        <v>27</v>
      </c>
      <c r="B19" s="1">
        <v>1</v>
      </c>
      <c r="C19" s="1" t="s">
        <v>9</v>
      </c>
      <c r="D19" s="1">
        <v>0</v>
      </c>
      <c r="E19" s="1">
        <v>1</v>
      </c>
      <c r="F19" s="1">
        <f>VLOOKUP(C19,Table14[],2,FALSE)</f>
        <v>4</v>
      </c>
      <c r="G19" s="1">
        <f>VLOOKUP(C19,Table1[#All],2,FALSE)</f>
        <v>6</v>
      </c>
      <c r="H19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12150</v>
      </c>
      <c r="I19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12150</v>
      </c>
    </row>
    <row r="20" spans="1:9" x14ac:dyDescent="0.25">
      <c r="A20" s="1" t="s">
        <v>28</v>
      </c>
      <c r="B20" s="1">
        <v>1</v>
      </c>
      <c r="C20" s="1" t="s">
        <v>23</v>
      </c>
      <c r="D20" s="1">
        <v>10</v>
      </c>
      <c r="E20" s="1">
        <v>7</v>
      </c>
      <c r="F20" s="1">
        <f>VLOOKUP(C20,Table14[],2,FALSE)</f>
        <v>5</v>
      </c>
      <c r="G20" s="1">
        <f>VLOOKUP(C20,Table1[#All],2,FALSE)</f>
        <v>9</v>
      </c>
      <c r="H20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18360</v>
      </c>
      <c r="I20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21960</v>
      </c>
    </row>
    <row r="21" spans="1:9" x14ac:dyDescent="0.25">
      <c r="A21" s="1" t="s">
        <v>29</v>
      </c>
      <c r="B21" s="1">
        <v>1</v>
      </c>
      <c r="C21" s="1" t="s">
        <v>7</v>
      </c>
      <c r="D21" s="1">
        <v>0</v>
      </c>
      <c r="E21" s="1">
        <v>1</v>
      </c>
      <c r="F21" s="1">
        <f>VLOOKUP(C21,Table14[],2,FALSE)</f>
        <v>3</v>
      </c>
      <c r="G21" s="1">
        <f>VLOOKUP(C21,Table1[#All],2,FALSE)</f>
        <v>5</v>
      </c>
      <c r="H21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9900</v>
      </c>
      <c r="I21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9900</v>
      </c>
    </row>
    <row r="22" spans="1:9" x14ac:dyDescent="0.25">
      <c r="A22" s="1" t="s">
        <v>30</v>
      </c>
      <c r="B22" s="1">
        <v>1</v>
      </c>
      <c r="C22" s="1" t="s">
        <v>7</v>
      </c>
      <c r="D22" s="1">
        <v>1</v>
      </c>
      <c r="E22" s="1">
        <v>1</v>
      </c>
      <c r="F22" s="1">
        <f>VLOOKUP(C22,Table14[],2,FALSE)</f>
        <v>3</v>
      </c>
      <c r="G22" s="1">
        <f>VLOOKUP(C22,Table1[#All],2,FALSE)</f>
        <v>5</v>
      </c>
      <c r="H22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9900</v>
      </c>
      <c r="I22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10260</v>
      </c>
    </row>
    <row r="23" spans="1:9" x14ac:dyDescent="0.25">
      <c r="A23" s="1" t="s">
        <v>31</v>
      </c>
      <c r="B23" s="1">
        <v>1</v>
      </c>
      <c r="C23" s="1" t="s">
        <v>7</v>
      </c>
      <c r="D23" s="1">
        <v>0</v>
      </c>
      <c r="E23" s="1">
        <v>1</v>
      </c>
      <c r="F23" s="1">
        <f>VLOOKUP(C23,Table14[],2,FALSE)</f>
        <v>3</v>
      </c>
      <c r="G23" s="1">
        <f>VLOOKUP(C23,Table1[#All],2,FALSE)</f>
        <v>5</v>
      </c>
      <c r="H23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9900</v>
      </c>
      <c r="I23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9900</v>
      </c>
    </row>
    <row r="24" spans="1:9" x14ac:dyDescent="0.25">
      <c r="A24" s="1" t="s">
        <v>32</v>
      </c>
      <c r="B24" s="1">
        <v>0</v>
      </c>
      <c r="C24" s="1" t="s">
        <v>9</v>
      </c>
      <c r="D24" s="1">
        <v>0</v>
      </c>
      <c r="E24" s="1">
        <v>1</v>
      </c>
      <c r="F24" s="1">
        <f>VLOOKUP(C24,Table14[],2,FALSE)</f>
        <v>4</v>
      </c>
      <c r="G24" s="1">
        <f>VLOOKUP(C24,Table1[#All],2,FALSE)</f>
        <v>6</v>
      </c>
      <c r="H24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12150</v>
      </c>
      <c r="I24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12150</v>
      </c>
    </row>
    <row r="25" spans="1:9" x14ac:dyDescent="0.25">
      <c r="A25" s="1" t="s">
        <v>33</v>
      </c>
      <c r="B25" s="1">
        <v>0</v>
      </c>
      <c r="C25" s="1" t="s">
        <v>7</v>
      </c>
      <c r="D25" s="1">
        <v>0</v>
      </c>
      <c r="E25" s="1">
        <v>1</v>
      </c>
      <c r="F25" s="1">
        <f>VLOOKUP(C25,Table14[],2,FALSE)</f>
        <v>3</v>
      </c>
      <c r="G25" s="1">
        <f>VLOOKUP(C25,Table1[#All],2,FALSE)</f>
        <v>5</v>
      </c>
      <c r="H25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9900</v>
      </c>
      <c r="I25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9900</v>
      </c>
    </row>
    <row r="26" spans="1:9" x14ac:dyDescent="0.25">
      <c r="A26" s="1" t="s">
        <v>34</v>
      </c>
      <c r="B26" s="1">
        <v>1</v>
      </c>
      <c r="C26" s="1" t="s">
        <v>7</v>
      </c>
      <c r="D26" s="1">
        <v>5</v>
      </c>
      <c r="E26" s="1">
        <v>3</v>
      </c>
      <c r="F26" s="1">
        <f>VLOOKUP(C26,Table14[],2,FALSE)</f>
        <v>3</v>
      </c>
      <c r="G26" s="1">
        <f>VLOOKUP(C26,Table1[#All],2,FALSE)</f>
        <v>5</v>
      </c>
      <c r="H26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9900</v>
      </c>
      <c r="I26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11700</v>
      </c>
    </row>
    <row r="27" spans="1:9" x14ac:dyDescent="0.25">
      <c r="A27" s="1" t="s">
        <v>35</v>
      </c>
      <c r="B27" s="1">
        <v>0</v>
      </c>
      <c r="C27" s="1" t="s">
        <v>9</v>
      </c>
      <c r="D27" s="1">
        <v>2</v>
      </c>
      <c r="E27" s="1">
        <v>3</v>
      </c>
      <c r="F27" s="1">
        <f>VLOOKUP(C27,Table14[],2,FALSE)</f>
        <v>4</v>
      </c>
      <c r="G27" s="1">
        <f>VLOOKUP(C27,Table1[#All],2,FALSE)</f>
        <v>6</v>
      </c>
      <c r="H27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12150</v>
      </c>
      <c r="I27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12870</v>
      </c>
    </row>
    <row r="28" spans="1:9" x14ac:dyDescent="0.25">
      <c r="A28" s="1" t="s">
        <v>36</v>
      </c>
      <c r="B28" s="1">
        <v>1</v>
      </c>
      <c r="C28" s="1" t="s">
        <v>7</v>
      </c>
      <c r="D28" s="1">
        <v>0</v>
      </c>
      <c r="E28" s="1">
        <v>2</v>
      </c>
      <c r="F28" s="1">
        <f>VLOOKUP(C28,Table14[],2,FALSE)</f>
        <v>3</v>
      </c>
      <c r="G28" s="1">
        <f>VLOOKUP(C28,Table1[#All],2,FALSE)</f>
        <v>5</v>
      </c>
      <c r="H28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9900</v>
      </c>
      <c r="I28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9900</v>
      </c>
    </row>
    <row r="29" spans="1:9" x14ac:dyDescent="0.25">
      <c r="A29" s="1" t="s">
        <v>37</v>
      </c>
      <c r="B29" s="1">
        <v>0</v>
      </c>
      <c r="C29" s="1" t="s">
        <v>9</v>
      </c>
      <c r="D29" s="1">
        <v>0</v>
      </c>
      <c r="E29" s="1">
        <v>1</v>
      </c>
      <c r="F29" s="1">
        <f>VLOOKUP(C29,Table14[],2,FALSE)</f>
        <v>4</v>
      </c>
      <c r="G29" s="1">
        <f>VLOOKUP(C29,Table1[#All],2,FALSE)</f>
        <v>6</v>
      </c>
      <c r="H29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12150</v>
      </c>
      <c r="I29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12150</v>
      </c>
    </row>
    <row r="30" spans="1:9" x14ac:dyDescent="0.25">
      <c r="A30" s="1" t="s">
        <v>38</v>
      </c>
      <c r="B30" s="1">
        <v>1</v>
      </c>
      <c r="C30" s="1" t="s">
        <v>23</v>
      </c>
      <c r="D30" s="1">
        <v>1</v>
      </c>
      <c r="E30" s="1">
        <v>5</v>
      </c>
      <c r="F30" s="1">
        <f>VLOOKUP(C30,Table14[],2,FALSE)</f>
        <v>5</v>
      </c>
      <c r="G30" s="1">
        <f>VLOOKUP(C30,Table1[#All],2,FALSE)</f>
        <v>9</v>
      </c>
      <c r="H30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18360</v>
      </c>
      <c r="I30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18720</v>
      </c>
    </row>
    <row r="31" spans="1:9" x14ac:dyDescent="0.25">
      <c r="A31" s="1" t="s">
        <v>39</v>
      </c>
      <c r="B31" s="1">
        <v>1</v>
      </c>
      <c r="C31" s="1" t="s">
        <v>7</v>
      </c>
      <c r="D31" s="1">
        <v>0</v>
      </c>
      <c r="E31" s="1">
        <v>1</v>
      </c>
      <c r="F31" s="1">
        <f>VLOOKUP(C31,Table14[],2,FALSE)</f>
        <v>3</v>
      </c>
      <c r="G31" s="1">
        <f>VLOOKUP(C31,Table1[#All],2,FALSE)</f>
        <v>5</v>
      </c>
      <c r="H31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9900</v>
      </c>
      <c r="I31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9900</v>
      </c>
    </row>
    <row r="32" spans="1:9" x14ac:dyDescent="0.25">
      <c r="A32" s="1" t="s">
        <v>40</v>
      </c>
      <c r="B32" s="1">
        <v>1</v>
      </c>
      <c r="C32" s="1" t="s">
        <v>23</v>
      </c>
      <c r="D32" s="1">
        <v>4</v>
      </c>
      <c r="E32" s="1">
        <v>5</v>
      </c>
      <c r="F32" s="1">
        <f>VLOOKUP(C32,Table14[],2,FALSE)</f>
        <v>5</v>
      </c>
      <c r="G32" s="1">
        <f>VLOOKUP(C32,Table1[#All],2,FALSE)</f>
        <v>9</v>
      </c>
      <c r="H32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18360</v>
      </c>
      <c r="I32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19800</v>
      </c>
    </row>
    <row r="33" spans="1:9" ht="30" x14ac:dyDescent="0.25">
      <c r="A33" s="1" t="s">
        <v>41</v>
      </c>
      <c r="B33" s="1">
        <v>1</v>
      </c>
      <c r="C33" s="1" t="s">
        <v>7</v>
      </c>
      <c r="D33" s="1">
        <v>0</v>
      </c>
      <c r="E33" s="1">
        <v>2</v>
      </c>
      <c r="F33" s="1">
        <f>VLOOKUP(C33,Table14[],2,FALSE)</f>
        <v>3</v>
      </c>
      <c r="G33" s="1">
        <f>VLOOKUP(C33,Table1[#All],2,FALSE)</f>
        <v>5</v>
      </c>
      <c r="H33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9900</v>
      </c>
      <c r="I33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9900</v>
      </c>
    </row>
    <row r="34" spans="1:9" ht="30" x14ac:dyDescent="0.25">
      <c r="A34" s="1" t="s">
        <v>42</v>
      </c>
      <c r="B34" s="1">
        <v>1</v>
      </c>
      <c r="C34" s="1" t="s">
        <v>7</v>
      </c>
      <c r="D34" s="1">
        <v>0</v>
      </c>
      <c r="E34" s="1">
        <v>1</v>
      </c>
      <c r="F34" s="1">
        <f>VLOOKUP(C34,Table14[],2,FALSE)</f>
        <v>3</v>
      </c>
      <c r="G34" s="1">
        <f>VLOOKUP(C34,Table1[#All],2,FALSE)</f>
        <v>5</v>
      </c>
      <c r="H34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9900</v>
      </c>
      <c r="I34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9900</v>
      </c>
    </row>
    <row r="35" spans="1:9" x14ac:dyDescent="0.25">
      <c r="A35" s="1" t="s">
        <v>43</v>
      </c>
      <c r="B35" s="1">
        <v>0</v>
      </c>
      <c r="C35" s="1" t="s">
        <v>7</v>
      </c>
      <c r="D35" s="1">
        <v>0</v>
      </c>
      <c r="E35" s="1">
        <v>2</v>
      </c>
      <c r="F35" s="1">
        <f>VLOOKUP(C35,Table14[],2,FALSE)</f>
        <v>3</v>
      </c>
      <c r="G35" s="1">
        <f>VLOOKUP(C35,Table1[#All],2,FALSE)</f>
        <v>5</v>
      </c>
      <c r="H35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9900</v>
      </c>
      <c r="I35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9900</v>
      </c>
    </row>
    <row r="36" spans="1:9" x14ac:dyDescent="0.25">
      <c r="A36" s="1" t="s">
        <v>44</v>
      </c>
      <c r="B36" s="1">
        <v>0</v>
      </c>
      <c r="C36" s="1" t="s">
        <v>9</v>
      </c>
      <c r="D36" s="1">
        <v>7</v>
      </c>
      <c r="E36" s="1">
        <v>4</v>
      </c>
      <c r="F36" s="1">
        <f>VLOOKUP(C36,Table14[],2,FALSE)</f>
        <v>4</v>
      </c>
      <c r="G36" s="1">
        <f>VLOOKUP(C36,Table1[#All],2,FALSE)</f>
        <v>6</v>
      </c>
      <c r="H36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12150</v>
      </c>
      <c r="I36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14670</v>
      </c>
    </row>
    <row r="37" spans="1:9" x14ac:dyDescent="0.25">
      <c r="A37" s="1" t="s">
        <v>45</v>
      </c>
      <c r="B37" s="1">
        <v>0</v>
      </c>
      <c r="C37" s="1" t="s">
        <v>9</v>
      </c>
      <c r="D37" s="1">
        <v>0</v>
      </c>
      <c r="E37" s="1">
        <v>1</v>
      </c>
      <c r="F37" s="1">
        <f>VLOOKUP(C37,Table14[],2,FALSE)</f>
        <v>4</v>
      </c>
      <c r="G37" s="1">
        <f>VLOOKUP(C37,Table1[#All],2,FALSE)</f>
        <v>6</v>
      </c>
      <c r="H37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12150</v>
      </c>
      <c r="I37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12150</v>
      </c>
    </row>
    <row r="38" spans="1:9" x14ac:dyDescent="0.25">
      <c r="A38" s="1" t="s">
        <v>46</v>
      </c>
      <c r="B38" s="1">
        <v>0</v>
      </c>
      <c r="C38" s="1" t="s">
        <v>7</v>
      </c>
      <c r="D38" s="1">
        <v>9</v>
      </c>
      <c r="E38" s="1">
        <v>1</v>
      </c>
      <c r="F38" s="1">
        <f>VLOOKUP(C38,Table14[],2,FALSE)</f>
        <v>3</v>
      </c>
      <c r="G38" s="1">
        <f>VLOOKUP(C38,Table1[#All],2,FALSE)</f>
        <v>5</v>
      </c>
      <c r="H38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9900</v>
      </c>
      <c r="I38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13140</v>
      </c>
    </row>
    <row r="39" spans="1:9" x14ac:dyDescent="0.25">
      <c r="A39" s="1" t="s">
        <v>47</v>
      </c>
      <c r="B39" s="1">
        <v>0</v>
      </c>
      <c r="C39" s="1" t="s">
        <v>9</v>
      </c>
      <c r="D39" s="1">
        <v>0</v>
      </c>
      <c r="E39" s="1">
        <v>1</v>
      </c>
      <c r="F39" s="1">
        <f>VLOOKUP(C39,Table14[],2,FALSE)</f>
        <v>4</v>
      </c>
      <c r="G39" s="1">
        <f>VLOOKUP(C39,Table1[#All],2,FALSE)</f>
        <v>6</v>
      </c>
      <c r="H39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12150</v>
      </c>
      <c r="I39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12150</v>
      </c>
    </row>
    <row r="40" spans="1:9" x14ac:dyDescent="0.25">
      <c r="A40" s="1" t="s">
        <v>48</v>
      </c>
      <c r="B40" s="1">
        <v>0</v>
      </c>
      <c r="C40" s="1" t="s">
        <v>7</v>
      </c>
      <c r="D40" s="1">
        <v>0</v>
      </c>
      <c r="E40" s="1">
        <v>2</v>
      </c>
      <c r="F40" s="1">
        <f>VLOOKUP(C40,Table14[],2,FALSE)</f>
        <v>3</v>
      </c>
      <c r="G40" s="1">
        <f>VLOOKUP(C40,Table1[#All],2,FALSE)</f>
        <v>5</v>
      </c>
      <c r="H40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9900</v>
      </c>
      <c r="I40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9900</v>
      </c>
    </row>
    <row r="41" spans="1:9" x14ac:dyDescent="0.25">
      <c r="A41" s="1" t="s">
        <v>49</v>
      </c>
      <c r="B41" s="1">
        <v>0</v>
      </c>
      <c r="C41" s="1" t="s">
        <v>7</v>
      </c>
      <c r="D41" s="1">
        <v>0</v>
      </c>
      <c r="E41" s="1">
        <v>1</v>
      </c>
      <c r="F41" s="1">
        <f>VLOOKUP(C41,Table14[],2,FALSE)</f>
        <v>3</v>
      </c>
      <c r="G41" s="1">
        <f>VLOOKUP(C41,Table1[#All],2,FALSE)</f>
        <v>5</v>
      </c>
      <c r="H41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9900</v>
      </c>
      <c r="I41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9900</v>
      </c>
    </row>
    <row r="42" spans="1:9" x14ac:dyDescent="0.25">
      <c r="A42" s="1" t="s">
        <v>50</v>
      </c>
      <c r="B42" s="1">
        <v>1</v>
      </c>
      <c r="C42" s="1" t="s">
        <v>7</v>
      </c>
      <c r="D42" s="1">
        <v>0</v>
      </c>
      <c r="E42" s="1">
        <v>4</v>
      </c>
      <c r="F42" s="1">
        <f>VLOOKUP(C42,Table14[],2,FALSE)</f>
        <v>3</v>
      </c>
      <c r="G42" s="1">
        <f>VLOOKUP(C42,Table1[#All],2,FALSE)</f>
        <v>5</v>
      </c>
      <c r="H42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9900</v>
      </c>
      <c r="I42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9900</v>
      </c>
    </row>
    <row r="43" spans="1:9" x14ac:dyDescent="0.25">
      <c r="A43" s="1" t="s">
        <v>51</v>
      </c>
      <c r="B43" s="1">
        <v>0</v>
      </c>
      <c r="C43" s="1" t="s">
        <v>9</v>
      </c>
      <c r="D43" s="1">
        <v>1</v>
      </c>
      <c r="E43" s="1">
        <v>4</v>
      </c>
      <c r="F43" s="1">
        <f>VLOOKUP(C43,Table14[],2,FALSE)</f>
        <v>4</v>
      </c>
      <c r="G43" s="1">
        <f>VLOOKUP(C43,Table1[#All],2,FALSE)</f>
        <v>6</v>
      </c>
      <c r="H43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12150</v>
      </c>
      <c r="I43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12510</v>
      </c>
    </row>
    <row r="44" spans="1:9" x14ac:dyDescent="0.25">
      <c r="A44" s="1" t="s">
        <v>52</v>
      </c>
      <c r="B44" s="1">
        <v>1</v>
      </c>
      <c r="C44" s="1" t="s">
        <v>7</v>
      </c>
      <c r="D44" s="1">
        <v>0</v>
      </c>
      <c r="E44" s="1">
        <v>1</v>
      </c>
      <c r="F44" s="1">
        <f>VLOOKUP(C44,Table14[],2,FALSE)</f>
        <v>3</v>
      </c>
      <c r="G44" s="1">
        <f>VLOOKUP(C44,Table1[#All],2,FALSE)</f>
        <v>5</v>
      </c>
      <c r="H44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9900</v>
      </c>
      <c r="I44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9900</v>
      </c>
    </row>
    <row r="45" spans="1:9" x14ac:dyDescent="0.25">
      <c r="A45" s="1" t="s">
        <v>53</v>
      </c>
      <c r="B45" s="1">
        <v>1</v>
      </c>
      <c r="C45" s="1" t="s">
        <v>7</v>
      </c>
      <c r="D45" s="1">
        <v>1</v>
      </c>
      <c r="E45" s="1">
        <v>1</v>
      </c>
      <c r="F45" s="1">
        <f>VLOOKUP(C45,Table14[],2,FALSE)</f>
        <v>3</v>
      </c>
      <c r="G45" s="1">
        <f>VLOOKUP(C45,Table1[#All],2,FALSE)</f>
        <v>5</v>
      </c>
      <c r="H45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9900</v>
      </c>
      <c r="I45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10260</v>
      </c>
    </row>
    <row r="46" spans="1:9" x14ac:dyDescent="0.25">
      <c r="A46" s="1" t="s">
        <v>54</v>
      </c>
      <c r="B46" s="1">
        <v>1</v>
      </c>
      <c r="C46" s="1" t="s">
        <v>7</v>
      </c>
      <c r="D46" s="1">
        <v>0</v>
      </c>
      <c r="E46" s="1">
        <v>1</v>
      </c>
      <c r="F46" s="1">
        <f>VLOOKUP(C46,Table14[],2,FALSE)</f>
        <v>3</v>
      </c>
      <c r="G46" s="1">
        <f>VLOOKUP(C46,Table1[#All],2,FALSE)</f>
        <v>5</v>
      </c>
      <c r="H46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9900</v>
      </c>
      <c r="I46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9900</v>
      </c>
    </row>
    <row r="47" spans="1:9" x14ac:dyDescent="0.25">
      <c r="A47" s="1" t="s">
        <v>55</v>
      </c>
      <c r="B47" s="1">
        <v>1</v>
      </c>
      <c r="C47" s="1" t="s">
        <v>9</v>
      </c>
      <c r="D47" s="1">
        <v>0</v>
      </c>
      <c r="E47" s="1">
        <v>4</v>
      </c>
      <c r="F47" s="1">
        <f>VLOOKUP(C47,Table14[],2,FALSE)</f>
        <v>4</v>
      </c>
      <c r="G47" s="1">
        <f>VLOOKUP(C47,Table1[#All],2,FALSE)</f>
        <v>6</v>
      </c>
      <c r="H47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12150</v>
      </c>
      <c r="I47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12150</v>
      </c>
    </row>
    <row r="48" spans="1:9" x14ac:dyDescent="0.25">
      <c r="A48" s="1" t="s">
        <v>56</v>
      </c>
      <c r="B48" s="1">
        <v>1</v>
      </c>
      <c r="C48" s="1" t="s">
        <v>9</v>
      </c>
      <c r="D48" s="1">
        <v>0</v>
      </c>
      <c r="E48" s="1">
        <v>4</v>
      </c>
      <c r="F48" s="1">
        <f>VLOOKUP(C48,Table14[],2,FALSE)</f>
        <v>4</v>
      </c>
      <c r="G48" s="1">
        <f>VLOOKUP(C48,Table1[#All],2,FALSE)</f>
        <v>6</v>
      </c>
      <c r="H48" s="3">
        <f>(Table2[[#This Row],[Ekspertu skaits]]*8+16+16+(Table2[[#This Row],[Ekspertu skaits]]-2)*8+Table2[[#This Row],[Ekspertu skaits]]*Table2[[#This Row],[Dienu skaits (atkarībā no iestādes tipa)]]-1)*'Ekspertu likme'!B$1*'AIKA Pieskaitāmās izmaksas'!B$1</f>
        <v>12150</v>
      </c>
      <c r="I48" s="3">
        <f>(Table2[[#This Row],[Ekspertu skaits]]*8+16+16+(Table2[[#This Row],[Ekspertu skaits]]-2)*8+Table2[[#This Row],[Ekspertu skaits]]*Table2[[#This Row],[Dienu skaits (atkarībā no iestādes tipa)]]-1+Table2[[#This Row],[Filiāļu skaits ]]*4)*'Ekspertu likme'!B$1*'AIKA Pieskaitāmās izmaksas'!B$1</f>
        <v>12150</v>
      </c>
    </row>
    <row r="49" spans="1:9" x14ac:dyDescent="0.25">
      <c r="A49" s="4" t="s">
        <v>57</v>
      </c>
      <c r="H49" s="5">
        <f>SUM(H3:H48)</f>
        <v>536040</v>
      </c>
      <c r="I49" s="5">
        <f>SUM(I3:I48)</f>
        <v>557640</v>
      </c>
    </row>
    <row r="51" spans="1:9" x14ac:dyDescent="0.25">
      <c r="A51" s="4"/>
    </row>
    <row r="52" spans="1:9" x14ac:dyDescent="0.25">
      <c r="A52" s="6"/>
    </row>
    <row r="53" spans="1:9" x14ac:dyDescent="0.25">
      <c r="A53" s="6"/>
    </row>
    <row r="54" spans="1:9" x14ac:dyDescent="0.25">
      <c r="A54" s="6"/>
    </row>
    <row r="55" spans="1:9" x14ac:dyDescent="0.25">
      <c r="A55" s="6"/>
    </row>
    <row r="56" spans="1:9" x14ac:dyDescent="0.25">
      <c r="A56" s="6"/>
    </row>
  </sheetData>
  <mergeCells count="1">
    <mergeCell ref="H1:I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8560D-D291-41CC-8FAB-11BA17807126}">
  <dimension ref="A1:B4"/>
  <sheetViews>
    <sheetView workbookViewId="0">
      <selection activeCell="E32" sqref="E32"/>
    </sheetView>
  </sheetViews>
  <sheetFormatPr defaultRowHeight="15" x14ac:dyDescent="0.25"/>
  <cols>
    <col min="1" max="1" width="42.5703125" customWidth="1"/>
  </cols>
  <sheetData>
    <row r="1" spans="1:2" x14ac:dyDescent="0.25">
      <c r="A1" t="s">
        <v>61</v>
      </c>
      <c r="B1">
        <v>1.5</v>
      </c>
    </row>
    <row r="4" spans="1:2" x14ac:dyDescent="0.25">
      <c r="A4" t="s">
        <v>62</v>
      </c>
      <c r="B4">
        <v>1.3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68F21-F781-4B09-8AFC-A1C007B308DE}">
  <dimension ref="A1:D3"/>
  <sheetViews>
    <sheetView workbookViewId="0">
      <selection activeCell="D10" sqref="D10"/>
    </sheetView>
  </sheetViews>
  <sheetFormatPr defaultRowHeight="15" x14ac:dyDescent="0.25"/>
  <cols>
    <col min="1" max="1" width="31.42578125" customWidth="1"/>
  </cols>
  <sheetData>
    <row r="1" spans="1:4" x14ac:dyDescent="0.25">
      <c r="A1" t="s">
        <v>63</v>
      </c>
      <c r="B1">
        <v>60</v>
      </c>
      <c r="C1" t="s">
        <v>64</v>
      </c>
      <c r="D1" t="s">
        <v>65</v>
      </c>
    </row>
    <row r="3" spans="1:4" x14ac:dyDescent="0.25">
      <c r="A3" t="s">
        <v>62</v>
      </c>
      <c r="B3">
        <v>49.44</v>
      </c>
      <c r="C3" t="s">
        <v>64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B6EBC-9C6F-4900-8DAD-577F181FDBFF}">
  <dimension ref="A1:B6"/>
  <sheetViews>
    <sheetView workbookViewId="0">
      <selection activeCell="C8" sqref="C8"/>
    </sheetView>
  </sheetViews>
  <sheetFormatPr defaultRowHeight="15" x14ac:dyDescent="0.25"/>
  <cols>
    <col min="1" max="1" width="29" customWidth="1"/>
  </cols>
  <sheetData>
    <row r="1" spans="1:2" x14ac:dyDescent="0.25">
      <c r="A1" t="s">
        <v>2</v>
      </c>
      <c r="B1" t="s">
        <v>66</v>
      </c>
    </row>
    <row r="2" spans="1:2" x14ac:dyDescent="0.25">
      <c r="A2" t="s">
        <v>9</v>
      </c>
      <c r="B2">
        <v>6</v>
      </c>
    </row>
    <row r="3" spans="1:2" x14ac:dyDescent="0.25">
      <c r="A3" t="s">
        <v>7</v>
      </c>
      <c r="B3">
        <v>5</v>
      </c>
    </row>
    <row r="4" spans="1:2" x14ac:dyDescent="0.25">
      <c r="A4" t="s">
        <v>13</v>
      </c>
      <c r="B4">
        <v>7</v>
      </c>
    </row>
    <row r="5" spans="1:2" x14ac:dyDescent="0.25">
      <c r="A5" t="s">
        <v>19</v>
      </c>
      <c r="B5">
        <v>6</v>
      </c>
    </row>
    <row r="6" spans="1:2" x14ac:dyDescent="0.25">
      <c r="A6" t="s">
        <v>23</v>
      </c>
      <c r="B6">
        <v>9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7E2E3-705F-4EEE-8081-04D6868B9829}">
  <dimension ref="A1:B6"/>
  <sheetViews>
    <sheetView workbookViewId="0">
      <selection activeCell="E14" sqref="E14"/>
    </sheetView>
  </sheetViews>
  <sheetFormatPr defaultRowHeight="15" x14ac:dyDescent="0.25"/>
  <cols>
    <col min="1" max="1" width="27.28515625" customWidth="1"/>
  </cols>
  <sheetData>
    <row r="1" spans="1:2" x14ac:dyDescent="0.25">
      <c r="A1" t="s">
        <v>2</v>
      </c>
      <c r="B1" t="s">
        <v>67</v>
      </c>
    </row>
    <row r="2" spans="1:2" x14ac:dyDescent="0.25">
      <c r="A2" t="s">
        <v>9</v>
      </c>
      <c r="B2">
        <v>4</v>
      </c>
    </row>
    <row r="3" spans="1:2" x14ac:dyDescent="0.25">
      <c r="A3" t="s">
        <v>7</v>
      </c>
      <c r="B3">
        <v>3</v>
      </c>
    </row>
    <row r="4" spans="1:2" x14ac:dyDescent="0.25">
      <c r="A4" t="s">
        <v>13</v>
      </c>
      <c r="B4">
        <v>4</v>
      </c>
    </row>
    <row r="5" spans="1:2" x14ac:dyDescent="0.25">
      <c r="A5" t="s">
        <v>19</v>
      </c>
      <c r="B5">
        <v>4</v>
      </c>
    </row>
    <row r="6" spans="1:2" x14ac:dyDescent="0.25">
      <c r="A6" t="s">
        <v>23</v>
      </c>
      <c r="B6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Ietekme uz valsts budžetu</vt:lpstr>
      <vt:lpstr>Iestādes</vt:lpstr>
      <vt:lpstr>AIKA Pieskaitāmās izmaksas</vt:lpstr>
      <vt:lpstr>Ekspertu likme</vt:lpstr>
      <vt:lpstr>Ekspertu skaits</vt:lpstr>
      <vt:lpstr>Dienu skaits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Arkādijs Zvaigzne</dc:creator>
  <cp:keywords/>
  <dc:description/>
  <cp:lastModifiedBy>Arkādijs Zvaigzne</cp:lastModifiedBy>
  <cp:revision/>
  <dcterms:created xsi:type="dcterms:W3CDTF">2015-06-05T18:17:20Z</dcterms:created>
  <dcterms:modified xsi:type="dcterms:W3CDTF">2024-11-04T11:19:06Z</dcterms:modified>
  <cp:category/>
  <cp:contentStatus/>
</cp:coreProperties>
</file>