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eg\Desktop\IZ_TAP_11_2023\IZ_TAP_4\"/>
    </mc:Choice>
  </mc:AlternateContent>
  <bookViews>
    <workbookView xWindow="0" yWindow="0" windowWidth="28800" windowHeight="12300" tabRatio="682" activeTab="4"/>
  </bookViews>
  <sheets>
    <sheet name="Atlīdzība" sheetId="9" r:id="rId1"/>
    <sheet name=" renovācija" sheetId="3" r:id="rId2"/>
    <sheet name="būvniecība" sheetId="12" r:id="rId3"/>
    <sheet name="Inventāra iegāde" sheetId="11" r:id="rId4"/>
    <sheet name="Salīdzinājums" sheetId="13" r:id="rId5"/>
  </sheets>
  <definedNames>
    <definedName name="_xlnm._FilterDatabase" localSheetId="1" hidden="1">' renovācija'!$A$9:$L$77</definedName>
    <definedName name="_xlnm._FilterDatabase" localSheetId="2" hidden="1">būvniecība!$A$9:$L$78</definedName>
    <definedName name="_xlnm._FilterDatabase" localSheetId="3" hidden="1">'Inventāra iegāde'!$A$11:$F$401</definedName>
    <definedName name="JĀ">#REF!</definedName>
    <definedName name="Nē">#REF!</definedName>
    <definedName name="_xlnm.Print_Area" localSheetId="0">Atlīdzība!$A$7:$J$43</definedName>
    <definedName name="_xlnm.Print_Titles" localSheetId="1">' renovācija'!$9:$9</definedName>
    <definedName name="_xlnm.Print_Titles" localSheetId="2">būvniecība!$9:$9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2" l="1"/>
  <c r="F14" i="12"/>
  <c r="D15" i="12"/>
  <c r="D16" i="12"/>
  <c r="E17" i="12"/>
  <c r="F17" i="12"/>
  <c r="D21" i="12"/>
  <c r="D20" i="12"/>
  <c r="D19" i="12"/>
  <c r="D18" i="12"/>
  <c r="D22" i="12"/>
  <c r="D24" i="12"/>
  <c r="E25" i="12"/>
  <c r="E23" i="12" s="1"/>
  <c r="F25" i="12"/>
  <c r="F23" i="12" s="1"/>
  <c r="D26" i="12"/>
  <c r="D27" i="12"/>
  <c r="D29" i="12"/>
  <c r="D31" i="12"/>
  <c r="E32" i="12"/>
  <c r="F32" i="12"/>
  <c r="D33" i="12"/>
  <c r="D34" i="12"/>
  <c r="D35" i="12"/>
  <c r="D36" i="12"/>
  <c r="E37" i="12"/>
  <c r="F37" i="12"/>
  <c r="D42" i="12"/>
  <c r="D41" i="12"/>
  <c r="D40" i="12"/>
  <c r="D39" i="12"/>
  <c r="D38" i="12"/>
  <c r="D43" i="12"/>
  <c r="E44" i="12"/>
  <c r="F44" i="12"/>
  <c r="D46" i="12"/>
  <c r="D45" i="12"/>
  <c r="D47" i="12"/>
  <c r="D48" i="12"/>
  <c r="E49" i="12"/>
  <c r="F49" i="12"/>
  <c r="D50" i="12"/>
  <c r="D49" i="12" s="1"/>
  <c r="E52" i="12"/>
  <c r="F52" i="12"/>
  <c r="D53" i="12"/>
  <c r="D54" i="12"/>
  <c r="E55" i="12"/>
  <c r="F55" i="12"/>
  <c r="D56" i="12"/>
  <c r="D55" i="12" s="1"/>
  <c r="E57" i="12"/>
  <c r="F57" i="12"/>
  <c r="D58" i="12"/>
  <c r="D57" i="12" s="1"/>
  <c r="D59" i="12"/>
  <c r="E60" i="12"/>
  <c r="F60" i="12"/>
  <c r="D61" i="12"/>
  <c r="D62" i="12"/>
  <c r="D63" i="12"/>
  <c r="D64" i="12"/>
  <c r="D65" i="12"/>
  <c r="D66" i="12"/>
  <c r="E68" i="12"/>
  <c r="E67" i="12" s="1"/>
  <c r="F68" i="12"/>
  <c r="F67" i="12" s="1"/>
  <c r="D68" i="12"/>
  <c r="D67" i="12" s="1"/>
  <c r="D72" i="12"/>
  <c r="E73" i="12"/>
  <c r="F73" i="12"/>
  <c r="D74" i="12"/>
  <c r="D75" i="12"/>
  <c r="E76" i="12"/>
  <c r="F76" i="12"/>
  <c r="D77" i="12"/>
  <c r="D78" i="12"/>
  <c r="E14" i="3"/>
  <c r="F14" i="3"/>
  <c r="D15" i="3"/>
  <c r="D16" i="3"/>
  <c r="E17" i="3"/>
  <c r="F17" i="3"/>
  <c r="D18" i="3"/>
  <c r="D19" i="3"/>
  <c r="D20" i="3"/>
  <c r="D21" i="3"/>
  <c r="D22" i="3"/>
  <c r="D24" i="3"/>
  <c r="E25" i="3"/>
  <c r="E23" i="3" s="1"/>
  <c r="F25" i="3"/>
  <c r="F23" i="3" s="1"/>
  <c r="D26" i="3"/>
  <c r="D27" i="3"/>
  <c r="D31" i="3"/>
  <c r="E32" i="3"/>
  <c r="F32" i="3"/>
  <c r="D33" i="3"/>
  <c r="D34" i="3"/>
  <c r="D35" i="3"/>
  <c r="D36" i="3"/>
  <c r="E37" i="3"/>
  <c r="F37" i="3"/>
  <c r="D39" i="3"/>
  <c r="D40" i="3"/>
  <c r="D41" i="3"/>
  <c r="D42" i="3"/>
  <c r="D38" i="3"/>
  <c r="D43" i="3"/>
  <c r="E44" i="3"/>
  <c r="F44" i="3"/>
  <c r="D45" i="3"/>
  <c r="D46" i="3"/>
  <c r="D47" i="3"/>
  <c r="D48" i="3"/>
  <c r="D50" i="3"/>
  <c r="D51" i="3"/>
  <c r="D52" i="3"/>
  <c r="E54" i="3"/>
  <c r="F54" i="3"/>
  <c r="D56" i="3"/>
  <c r="D54" i="3" s="1"/>
  <c r="F57" i="3"/>
  <c r="E57" i="3"/>
  <c r="D58" i="3"/>
  <c r="D57" i="3" s="1"/>
  <c r="D63" i="3"/>
  <c r="E59" i="3"/>
  <c r="F59" i="3"/>
  <c r="D60" i="3"/>
  <c r="D59" i="3" s="1"/>
  <c r="D61" i="3"/>
  <c r="D64" i="3"/>
  <c r="D65" i="3"/>
  <c r="D66" i="3"/>
  <c r="D67" i="3"/>
  <c r="D68" i="3"/>
  <c r="D76" i="3"/>
  <c r="D13" i="13"/>
  <c r="E14" i="13"/>
  <c r="B43" i="13"/>
  <c r="E13" i="13" s="1"/>
  <c r="D40" i="13"/>
  <c r="B40" i="13"/>
  <c r="E77" i="3"/>
  <c r="E75" i="3" s="1"/>
  <c r="E70" i="3" s="1"/>
  <c r="E69" i="3" s="1"/>
  <c r="D73" i="3"/>
  <c r="D74" i="3"/>
  <c r="F75" i="3"/>
  <c r="D26" i="13"/>
  <c r="D28" i="13" s="1"/>
  <c r="D72" i="3" l="1"/>
  <c r="F30" i="3"/>
  <c r="E53" i="3"/>
  <c r="D14" i="3"/>
  <c r="D25" i="3"/>
  <c r="F53" i="3"/>
  <c r="E30" i="3"/>
  <c r="E28" i="3" s="1"/>
  <c r="E13" i="3"/>
  <c r="E12" i="3" s="1"/>
  <c r="D37" i="3"/>
  <c r="D62" i="3"/>
  <c r="D53" i="3" s="1"/>
  <c r="D44" i="3"/>
  <c r="D17" i="3"/>
  <c r="D13" i="3" s="1"/>
  <c r="D32" i="3"/>
  <c r="D23" i="3"/>
  <c r="D49" i="3"/>
  <c r="F13" i="3"/>
  <c r="F12" i="3" s="1"/>
  <c r="D25" i="12"/>
  <c r="D23" i="12" s="1"/>
  <c r="D73" i="12"/>
  <c r="F51" i="12"/>
  <c r="E71" i="12"/>
  <c r="E70" i="12" s="1"/>
  <c r="D37" i="12"/>
  <c r="F71" i="12"/>
  <c r="F70" i="12" s="1"/>
  <c r="D14" i="12"/>
  <c r="D52" i="12"/>
  <c r="D44" i="12"/>
  <c r="D76" i="12"/>
  <c r="D71" i="12" s="1"/>
  <c r="D70" i="12" s="1"/>
  <c r="E51" i="12"/>
  <c r="E30" i="12"/>
  <c r="E28" i="12" s="1"/>
  <c r="F30" i="12"/>
  <c r="F28" i="12" s="1"/>
  <c r="D32" i="12"/>
  <c r="D60" i="12"/>
  <c r="D17" i="12"/>
  <c r="F13" i="12"/>
  <c r="F12" i="12" s="1"/>
  <c r="E13" i="12"/>
  <c r="E12" i="12" s="1"/>
  <c r="C13" i="13"/>
  <c r="D77" i="3"/>
  <c r="D75" i="3" s="1"/>
  <c r="D32" i="13"/>
  <c r="D14" i="13" s="1"/>
  <c r="C14" i="13" s="1"/>
  <c r="F12" i="11"/>
  <c r="F26" i="11"/>
  <c r="F86" i="11"/>
  <c r="F120" i="11"/>
  <c r="F134" i="11"/>
  <c r="F165" i="11"/>
  <c r="F171" i="11"/>
  <c r="F341" i="11"/>
  <c r="F359" i="11"/>
  <c r="F362" i="11"/>
  <c r="D364" i="11"/>
  <c r="F365" i="11"/>
  <c r="D401" i="11"/>
  <c r="D400" i="11"/>
  <c r="D399" i="11"/>
  <c r="D398" i="11"/>
  <c r="D397" i="11"/>
  <c r="D396" i="11"/>
  <c r="D395" i="11"/>
  <c r="D393" i="11"/>
  <c r="D392" i="11"/>
  <c r="D391" i="11"/>
  <c r="D390" i="11"/>
  <c r="D389" i="11"/>
  <c r="D388" i="11"/>
  <c r="D387" i="11"/>
  <c r="D386" i="11"/>
  <c r="D385" i="11"/>
  <c r="D384" i="11"/>
  <c r="D383" i="11"/>
  <c r="D382" i="11"/>
  <c r="D381" i="11"/>
  <c r="D380" i="11"/>
  <c r="D379" i="11"/>
  <c r="D378" i="11"/>
  <c r="D377" i="11"/>
  <c r="D376" i="11"/>
  <c r="D375" i="11"/>
  <c r="D374" i="11"/>
  <c r="D373" i="11"/>
  <c r="D372" i="11"/>
  <c r="D371" i="11"/>
  <c r="D370" i="11"/>
  <c r="D369" i="11"/>
  <c r="D368" i="11"/>
  <c r="D367" i="11"/>
  <c r="D363" i="11"/>
  <c r="D361" i="11"/>
  <c r="D360" i="11"/>
  <c r="D358" i="11"/>
  <c r="D357" i="11"/>
  <c r="D356" i="11"/>
  <c r="F355" i="11"/>
  <c r="F353" i="11" s="1"/>
  <c r="D355" i="11"/>
  <c r="D354" i="11"/>
  <c r="D350" i="11"/>
  <c r="D352" i="11"/>
  <c r="D351" i="11"/>
  <c r="D110" i="11"/>
  <c r="D109" i="11"/>
  <c r="D349" i="11"/>
  <c r="D348" i="11"/>
  <c r="D347" i="11"/>
  <c r="D346" i="11"/>
  <c r="D345" i="11"/>
  <c r="D344" i="11"/>
  <c r="D343" i="11"/>
  <c r="D342" i="11"/>
  <c r="D340" i="11"/>
  <c r="D339" i="11"/>
  <c r="D338" i="11"/>
  <c r="D337" i="11"/>
  <c r="D336" i="11"/>
  <c r="D335" i="11"/>
  <c r="D334" i="11"/>
  <c r="D332" i="11"/>
  <c r="F331" i="11"/>
  <c r="F319" i="11" s="1"/>
  <c r="D330" i="11"/>
  <c r="D329" i="11"/>
  <c r="D328" i="11"/>
  <c r="D327" i="11"/>
  <c r="D326" i="11"/>
  <c r="D325" i="11"/>
  <c r="D324" i="11"/>
  <c r="D323" i="11"/>
  <c r="D322" i="11"/>
  <c r="D321" i="11"/>
  <c r="D320" i="11"/>
  <c r="D316" i="11"/>
  <c r="D301" i="11"/>
  <c r="F318" i="11"/>
  <c r="D318" i="11"/>
  <c r="F317" i="11"/>
  <c r="D317" i="11"/>
  <c r="D315" i="11"/>
  <c r="D314" i="11"/>
  <c r="D313" i="11"/>
  <c r="D312" i="11"/>
  <c r="D311" i="11"/>
  <c r="D310" i="11"/>
  <c r="D309" i="11"/>
  <c r="D308" i="11"/>
  <c r="D307" i="11"/>
  <c r="D306" i="11"/>
  <c r="D305" i="11"/>
  <c r="F303" i="11"/>
  <c r="D303" i="11"/>
  <c r="F302" i="11"/>
  <c r="D302" i="11"/>
  <c r="D300" i="11"/>
  <c r="D299" i="11"/>
  <c r="D298" i="11"/>
  <c r="D297" i="11"/>
  <c r="D296" i="11"/>
  <c r="D295" i="11"/>
  <c r="D294" i="11"/>
  <c r="D293" i="11"/>
  <c r="D292" i="11"/>
  <c r="D291" i="11"/>
  <c r="D290" i="11"/>
  <c r="F287" i="11"/>
  <c r="D287" i="11"/>
  <c r="F286" i="11"/>
  <c r="D286" i="11"/>
  <c r="D285" i="11"/>
  <c r="D284" i="11"/>
  <c r="D283" i="11"/>
  <c r="D282" i="11"/>
  <c r="D281" i="11"/>
  <c r="D280" i="11"/>
  <c r="D279" i="11"/>
  <c r="D278" i="11"/>
  <c r="D277" i="11"/>
  <c r="D276" i="11"/>
  <c r="D275" i="11"/>
  <c r="D274" i="11"/>
  <c r="D272" i="11"/>
  <c r="F271" i="11"/>
  <c r="D271" i="11"/>
  <c r="F270" i="11"/>
  <c r="D270" i="11"/>
  <c r="F269" i="11"/>
  <c r="D269" i="11"/>
  <c r="D268" i="11"/>
  <c r="D267" i="11"/>
  <c r="D266" i="11"/>
  <c r="D265" i="11"/>
  <c r="D264" i="11"/>
  <c r="D263" i="11"/>
  <c r="D262" i="11"/>
  <c r="D261" i="11"/>
  <c r="D260" i="11"/>
  <c r="D259" i="11"/>
  <c r="D258" i="11"/>
  <c r="F256" i="11"/>
  <c r="D256" i="11"/>
  <c r="F255" i="11"/>
  <c r="D255" i="11"/>
  <c r="D254" i="11"/>
  <c r="D253" i="11"/>
  <c r="D252" i="11"/>
  <c r="D251" i="11"/>
  <c r="D250" i="11"/>
  <c r="D249" i="11"/>
  <c r="D248" i="11"/>
  <c r="D247" i="11"/>
  <c r="D246" i="11"/>
  <c r="D245" i="11"/>
  <c r="D244" i="11"/>
  <c r="F242" i="11"/>
  <c r="D242" i="11"/>
  <c r="F241" i="11"/>
  <c r="D241" i="11"/>
  <c r="D240" i="11"/>
  <c r="D239" i="11"/>
  <c r="D238" i="11"/>
  <c r="D237" i="11"/>
  <c r="D236" i="11"/>
  <c r="D235" i="11"/>
  <c r="D234" i="11"/>
  <c r="D233" i="11"/>
  <c r="D232" i="11"/>
  <c r="D231" i="11"/>
  <c r="D230" i="11"/>
  <c r="F228" i="11"/>
  <c r="D228" i="11"/>
  <c r="F227" i="11"/>
  <c r="D227" i="11"/>
  <c r="D226" i="11"/>
  <c r="D225" i="11"/>
  <c r="D224" i="11"/>
  <c r="D223" i="11"/>
  <c r="D222" i="11"/>
  <c r="D221" i="11"/>
  <c r="D220" i="11"/>
  <c r="D219" i="11"/>
  <c r="D218" i="11"/>
  <c r="D217" i="11"/>
  <c r="D216" i="11"/>
  <c r="D215" i="11"/>
  <c r="D201" i="11"/>
  <c r="F144" i="11"/>
  <c r="F138" i="11" s="1"/>
  <c r="D212" i="11"/>
  <c r="F211" i="11"/>
  <c r="F199" i="11" s="1"/>
  <c r="D211" i="11"/>
  <c r="D210" i="11"/>
  <c r="D209" i="11"/>
  <c r="D208" i="11"/>
  <c r="D207" i="11"/>
  <c r="D206" i="11"/>
  <c r="D205" i="11"/>
  <c r="D204" i="11"/>
  <c r="D203" i="11"/>
  <c r="D202" i="11"/>
  <c r="D200" i="11"/>
  <c r="D180" i="11"/>
  <c r="D147" i="11"/>
  <c r="D175" i="11"/>
  <c r="D174" i="11"/>
  <c r="D198" i="11"/>
  <c r="D197" i="11"/>
  <c r="D196" i="11"/>
  <c r="D195" i="11"/>
  <c r="D194" i="11"/>
  <c r="D193" i="11"/>
  <c r="D192" i="11"/>
  <c r="D191" i="11"/>
  <c r="D190" i="11"/>
  <c r="D189" i="11"/>
  <c r="D188" i="11"/>
  <c r="D187" i="11"/>
  <c r="D186" i="11"/>
  <c r="D185" i="11"/>
  <c r="B184" i="11"/>
  <c r="D184" i="11" s="1"/>
  <c r="D183" i="11"/>
  <c r="D182" i="11"/>
  <c r="D181" i="11"/>
  <c r="D179" i="11"/>
  <c r="D178" i="11"/>
  <c r="D177" i="11"/>
  <c r="D176" i="11"/>
  <c r="D173" i="11"/>
  <c r="D172" i="11"/>
  <c r="D142" i="11"/>
  <c r="D141" i="11"/>
  <c r="D170" i="11"/>
  <c r="D169" i="11"/>
  <c r="D168" i="11"/>
  <c r="D166" i="11"/>
  <c r="D167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B150" i="11"/>
  <c r="D150" i="11" s="1"/>
  <c r="D149" i="11"/>
  <c r="D148" i="11"/>
  <c r="D146" i="11"/>
  <c r="D145" i="11"/>
  <c r="D144" i="11"/>
  <c r="D143" i="11"/>
  <c r="D140" i="11"/>
  <c r="D139" i="11"/>
  <c r="D137" i="11"/>
  <c r="D136" i="11"/>
  <c r="D135" i="11"/>
  <c r="D132" i="11"/>
  <c r="D133" i="11"/>
  <c r="D131" i="11"/>
  <c r="D130" i="11"/>
  <c r="C129" i="11"/>
  <c r="D129" i="11" s="1"/>
  <c r="C128" i="11"/>
  <c r="D128" i="11" s="1"/>
  <c r="D127" i="11"/>
  <c r="C126" i="11"/>
  <c r="D126" i="11" s="1"/>
  <c r="D125" i="11"/>
  <c r="F124" i="11"/>
  <c r="F123" i="11" s="1"/>
  <c r="D124" i="11"/>
  <c r="D122" i="11"/>
  <c r="D104" i="11"/>
  <c r="F104" i="11"/>
  <c r="C121" i="11"/>
  <c r="D121" i="11" s="1"/>
  <c r="D102" i="11"/>
  <c r="F102" i="11"/>
  <c r="D108" i="11"/>
  <c r="F108" i="11"/>
  <c r="F119" i="11"/>
  <c r="D119" i="11"/>
  <c r="F118" i="11"/>
  <c r="D118" i="11"/>
  <c r="F117" i="11"/>
  <c r="D117" i="11"/>
  <c r="F116" i="11"/>
  <c r="D116" i="11"/>
  <c r="F115" i="11"/>
  <c r="D115" i="11"/>
  <c r="F114" i="11"/>
  <c r="D114" i="11"/>
  <c r="F112" i="11"/>
  <c r="D112" i="11"/>
  <c r="F111" i="11"/>
  <c r="D111" i="11"/>
  <c r="F107" i="11"/>
  <c r="D107" i="11"/>
  <c r="F106" i="11"/>
  <c r="D106" i="11"/>
  <c r="F105" i="11"/>
  <c r="D105" i="11"/>
  <c r="F103" i="11"/>
  <c r="D103" i="11"/>
  <c r="F101" i="11"/>
  <c r="D101" i="11"/>
  <c r="F100" i="11"/>
  <c r="D100" i="11"/>
  <c r="F99" i="11"/>
  <c r="D99" i="11"/>
  <c r="F98" i="11"/>
  <c r="F97" i="11"/>
  <c r="D97" i="11"/>
  <c r="F96" i="11"/>
  <c r="D96" i="11"/>
  <c r="D93" i="11"/>
  <c r="D92" i="11"/>
  <c r="C91" i="11"/>
  <c r="D91" i="11" s="1"/>
  <c r="D90" i="11"/>
  <c r="D89" i="11"/>
  <c r="D88" i="11"/>
  <c r="D87" i="11"/>
  <c r="D77" i="11"/>
  <c r="D84" i="11"/>
  <c r="F85" i="11"/>
  <c r="F75" i="11" s="1"/>
  <c r="D85" i="11"/>
  <c r="D76" i="11"/>
  <c r="D83" i="11"/>
  <c r="D82" i="11"/>
  <c r="D81" i="11"/>
  <c r="D80" i="11"/>
  <c r="D79" i="11"/>
  <c r="D78" i="11"/>
  <c r="D67" i="11"/>
  <c r="D68" i="11"/>
  <c r="D69" i="11"/>
  <c r="D70" i="11"/>
  <c r="D71" i="11"/>
  <c r="D72" i="11"/>
  <c r="D73" i="11"/>
  <c r="D74" i="11"/>
  <c r="D66" i="11"/>
  <c r="F65" i="11"/>
  <c r="D65" i="11"/>
  <c r="D63" i="11"/>
  <c r="D62" i="11"/>
  <c r="D61" i="11"/>
  <c r="D60" i="11"/>
  <c r="D59" i="11"/>
  <c r="D58" i="11"/>
  <c r="D57" i="11"/>
  <c r="D56" i="11"/>
  <c r="D55" i="11"/>
  <c r="D54" i="11"/>
  <c r="D46" i="11"/>
  <c r="D47" i="11"/>
  <c r="D48" i="11"/>
  <c r="D49" i="11"/>
  <c r="D50" i="11"/>
  <c r="D51" i="11"/>
  <c r="D44" i="11"/>
  <c r="D43" i="11"/>
  <c r="D42" i="11"/>
  <c r="D41" i="11"/>
  <c r="D40" i="11"/>
  <c r="D39" i="11"/>
  <c r="D38" i="11"/>
  <c r="D37" i="11"/>
  <c r="D36" i="11"/>
  <c r="D35" i="11"/>
  <c r="D32" i="11"/>
  <c r="D31" i="11"/>
  <c r="D30" i="11"/>
  <c r="D29" i="11"/>
  <c r="D28" i="11"/>
  <c r="D27" i="11"/>
  <c r="F25" i="11"/>
  <c r="F24" i="11"/>
  <c r="D24" i="11"/>
  <c r="F23" i="11"/>
  <c r="D23" i="11"/>
  <c r="F22" i="11"/>
  <c r="D22" i="11"/>
  <c r="F21" i="11"/>
  <c r="D21" i="11"/>
  <c r="F20" i="11"/>
  <c r="D20" i="11"/>
  <c r="D19" i="11"/>
  <c r="F18" i="11"/>
  <c r="D18" i="11"/>
  <c r="F17" i="11"/>
  <c r="D17" i="11"/>
  <c r="F16" i="11"/>
  <c r="D16" i="11"/>
  <c r="D13" i="11"/>
  <c r="D14" i="11"/>
  <c r="D51" i="12" l="1"/>
  <c r="E11" i="3"/>
  <c r="E10" i="3" s="1"/>
  <c r="F28" i="3"/>
  <c r="F11" i="3" s="1"/>
  <c r="F10" i="3" s="1"/>
  <c r="D70" i="3"/>
  <c r="D69" i="3" s="1"/>
  <c r="D30" i="3"/>
  <c r="D28" i="3" s="1"/>
  <c r="D12" i="3"/>
  <c r="D13" i="12"/>
  <c r="D12" i="12" s="1"/>
  <c r="D30" i="12"/>
  <c r="F11" i="12"/>
  <c r="F10" i="12" s="1"/>
  <c r="E11" i="12"/>
  <c r="E10" i="12" s="1"/>
  <c r="D28" i="12"/>
  <c r="D359" i="11"/>
  <c r="F288" i="11"/>
  <c r="F406" i="11"/>
  <c r="F407" i="11"/>
  <c r="D365" i="11"/>
  <c r="D120" i="11"/>
  <c r="D12" i="11"/>
  <c r="D94" i="11"/>
  <c r="D341" i="11"/>
  <c r="D138" i="11"/>
  <c r="D134" i="11"/>
  <c r="D171" i="11"/>
  <c r="F213" i="11"/>
  <c r="D333" i="11"/>
  <c r="F52" i="11"/>
  <c r="F94" i="11"/>
  <c r="F15" i="11"/>
  <c r="D319" i="11"/>
  <c r="D15" i="11"/>
  <c r="D26" i="11"/>
  <c r="D52" i="11"/>
  <c r="D86" i="11"/>
  <c r="D123" i="11"/>
  <c r="D165" i="11"/>
  <c r="D199" i="11"/>
  <c r="D213" i="11"/>
  <c r="D288" i="11"/>
  <c r="D353" i="11"/>
  <c r="D33" i="11"/>
  <c r="D75" i="11"/>
  <c r="D362" i="11"/>
  <c r="F33" i="11"/>
  <c r="F333" i="11"/>
  <c r="D11" i="3" l="1"/>
  <c r="D10" i="3" s="1"/>
  <c r="D11" i="12"/>
  <c r="D10" i="12" s="1"/>
  <c r="D402" i="11"/>
  <c r="D403" i="11" s="1"/>
  <c r="D404" i="11" s="1"/>
  <c r="F402" i="11"/>
  <c r="F403" i="11" s="1"/>
  <c r="F404" i="11" s="1"/>
  <c r="F408" i="11"/>
</calcChain>
</file>

<file path=xl/sharedStrings.xml><?xml version="1.0" encoding="utf-8"?>
<sst xmlns="http://schemas.openxmlformats.org/spreadsheetml/2006/main" count="896" uniqueCount="475">
  <si>
    <t>Amats</t>
  </si>
  <si>
    <t>Direktors</t>
  </si>
  <si>
    <t>Direktora vietnieks</t>
  </si>
  <si>
    <t>Jurists</t>
  </si>
  <si>
    <t>Lietvedis</t>
  </si>
  <si>
    <t>Grāmatvedis</t>
  </si>
  <si>
    <t>Sociālais darbinieks</t>
  </si>
  <si>
    <t>Piemaksa par darbu īpašos apstākļos, speciālās piemaksas</t>
  </si>
  <si>
    <t>Kods*</t>
  </si>
  <si>
    <t>Rādītājs/koda nosaukums</t>
  </si>
  <si>
    <t>1000-9000</t>
  </si>
  <si>
    <t>IZDEVUMI - KOPĀ</t>
  </si>
  <si>
    <t>1000–2000</t>
  </si>
  <si>
    <t>Kārtējie izdevumi</t>
  </si>
  <si>
    <t>Atlīdzība</t>
  </si>
  <si>
    <t>Atalgojums</t>
  </si>
  <si>
    <t>Mēnešalga</t>
  </si>
  <si>
    <t>Valsts civildienesta ierēdņu mēnešalga</t>
  </si>
  <si>
    <t>Pārējo darbinieku mēnešalga (darba alga)</t>
  </si>
  <si>
    <t>Piemaksas, prēmijas un naudas balvas</t>
  </si>
  <si>
    <t>Piemaksa par nakts darbu</t>
  </si>
  <si>
    <t>Samaksa par virsstundu darbu un darbu svētku dienās</t>
  </si>
  <si>
    <t xml:space="preserve">Prēmijas un naudas balvas </t>
  </si>
  <si>
    <t>Citas normatīvajos aktos noteiktās piemaksas, kas nav iepriekš klasificētas</t>
  </si>
  <si>
    <t>Darba devēja valsts sociālās apdrošināšanas obligātās iemaksas, pabalsti un kompensācijas</t>
  </si>
  <si>
    <t>Darba devēja valsts sociālās apdrošināšanas obligātās iemaksas</t>
  </si>
  <si>
    <t>Darba devēja pabalsti, kompensācijas un citi maksājumi</t>
  </si>
  <si>
    <t>Darba devēja pabalsti un kompensācijas, no kuriem aprēķina iedzīvotāju ienākuma nodokli un valsts sociālās apdrošināšanas obligātās iemaksas</t>
  </si>
  <si>
    <t>Darba devēja izdevumi veselības, dzīvības un nelaimes gadījumu apdrošināšanai</t>
  </si>
  <si>
    <t>Preces un pakalpojumi</t>
  </si>
  <si>
    <t>Mācību, darba un dienesta komandējumi, darba braucieni</t>
  </si>
  <si>
    <t>Pakalpojumi</t>
  </si>
  <si>
    <t>Izdevumi par sakaru pakalpojumiem</t>
  </si>
  <si>
    <t>Izdevumi par komunālajiem pakalpojumiem</t>
  </si>
  <si>
    <t>Izdevumi par siltumenerģiju</t>
  </si>
  <si>
    <t>Izdevumi par ūdensapgādi un kanalizāciju</t>
  </si>
  <si>
    <t>Izdevumi par elektroenerģiju</t>
  </si>
  <si>
    <t>Izdevumi par atkritumu savākšanu, izvešanu no apdzīvotām vietām un teritorijām ārpus apdzīvotām vietām un atkritumu utilizāciju</t>
  </si>
  <si>
    <t>Dažādi pakalpojumi</t>
  </si>
  <si>
    <t>Izdevumi iestādes sabiedrisko aktivitāšu īstenošanai</t>
  </si>
  <si>
    <t>Izdevumi par profesionālās darbības pakalpojumiem</t>
  </si>
  <si>
    <t>Izdevumi par transporta pakalpojumiem</t>
  </si>
  <si>
    <t>Normatīvajos aktos noteiktie veselības un fiziskās sagatavotības pārbaudes izdevumi</t>
  </si>
  <si>
    <t>Izdevumi par saņemtajiem mācību pakalpojumiem</t>
  </si>
  <si>
    <t>Pārējie neklasificētie pakalpojumi</t>
  </si>
  <si>
    <t>Remontdarbi un iestāžu uzturēšanas pakalpojumi (izņemot kapitālo remontu)</t>
  </si>
  <si>
    <t>Transportlīdzekļu uzturēšana un remonts</t>
  </si>
  <si>
    <t>Iekārtas, inventāra un aparatūras remonts, tehniskā apkalpošana</t>
  </si>
  <si>
    <t>Nekustamā īpašuma uzturēšana</t>
  </si>
  <si>
    <t>Informācijas tehnoloģiju pakalpojumi</t>
  </si>
  <si>
    <t>Īre un noma</t>
  </si>
  <si>
    <t>Ēku, telpu īre un noma</t>
  </si>
  <si>
    <t>Transportlīdzekļu noma</t>
  </si>
  <si>
    <t>Zemes noma</t>
  </si>
  <si>
    <t>Krājumi, materiāli, energoresursi, preces, biroja preces un inventārs, kurus neuzskaita kodā 5000</t>
  </si>
  <si>
    <t>Izdevumi par dažādām precēm un inventāru</t>
  </si>
  <si>
    <t>Biroja preces</t>
  </si>
  <si>
    <t>Inventārs</t>
  </si>
  <si>
    <t>Kurināmais un enerģētiskie materiāli</t>
  </si>
  <si>
    <t>Degviela</t>
  </si>
  <si>
    <t>Zāles, ķimikālijas, laboratorijas preces, medicīniskās ierīces, laboratorijas dzīvnieki un to uzturēšana</t>
  </si>
  <si>
    <t>Zāles, ķimikālijas, laboratorijas preces</t>
  </si>
  <si>
    <t>Iestāžu uzturēšanas materiāli un preces</t>
  </si>
  <si>
    <t>Valsts un pašvaldību aprūpē, apgādē un dienestā (amatā) esošo personu uzturēšana</t>
  </si>
  <si>
    <t>Mīkstais inventārs</t>
  </si>
  <si>
    <t>Ēdināšanas izdevumi</t>
  </si>
  <si>
    <t>Formas tērpi un speciālais apģērbs</t>
  </si>
  <si>
    <t>Pārējie valsts un pašvaldību aprūpē, apgādē un dienestā (amatā) esošo personu uzturēšanas izdevumi, kuri nav minēti citos koda 2360 apakškodos</t>
  </si>
  <si>
    <t>Mācību līdzekļi un materiāli</t>
  </si>
  <si>
    <t>Pārējās preces</t>
  </si>
  <si>
    <t>Budžeta iestāžu nodokļu, nodevu un sankciju maksājumi</t>
  </si>
  <si>
    <t>Budžeta iestāžu nodokļu un nodevu maksājumi</t>
  </si>
  <si>
    <t>Budžeta iestāžu nekustamā īpašuma nodokļa maksājumi</t>
  </si>
  <si>
    <t>Kapitālie izdevumi</t>
  </si>
  <si>
    <t>Tehnoloģiskās iekārtas un mašīnas</t>
  </si>
  <si>
    <t>Pārējie pamatlīdzekļi</t>
  </si>
  <si>
    <t>Datortehnika, sakaru un cita biroja tehnika</t>
  </si>
  <si>
    <t>Kapitālais remonts un rekonstrukcija</t>
  </si>
  <si>
    <t>Ilgtermiņa ieguldījumi nomātajos pamatlīdzekļos</t>
  </si>
  <si>
    <t>D</t>
  </si>
  <si>
    <t>I</t>
  </si>
  <si>
    <t xml:space="preserve">Valsts civildienesta ierēdņu mēnešalga  </t>
  </si>
  <si>
    <t>Darba devēja kompensācijas</t>
  </si>
  <si>
    <t>Darba devēja pabalsti</t>
  </si>
  <si>
    <t>B200</t>
  </si>
  <si>
    <t xml:space="preserve">Kapitālie izdevumi </t>
  </si>
  <si>
    <t>5200</t>
  </si>
  <si>
    <t>Pamatlīdzekļi</t>
  </si>
  <si>
    <t>5220</t>
  </si>
  <si>
    <t>5250</t>
  </si>
  <si>
    <t>5270</t>
  </si>
  <si>
    <t>sadzīves atkritumi 130 m3 x 26,55 euro; šķirotie atkritumi- papīra atkritumi 10 euro; bīstamie atkritumi 3 kg x 1,57 euro + 70 kg x 0,30 euro</t>
  </si>
  <si>
    <t>Kopā</t>
  </si>
  <si>
    <t>Darbinieka statuss</t>
  </si>
  <si>
    <t>Kopā:</t>
  </si>
  <si>
    <t>dīzeļģenerātors 50000</t>
  </si>
  <si>
    <t>Tikšanās telpa</t>
  </si>
  <si>
    <t>Guļamtelpa 10m2 ar dušu un tualeti 4m2</t>
  </si>
  <si>
    <t>Nomierināšnās telpa ar mīkstām sienām</t>
  </si>
  <si>
    <t>Saimniecības speciālists</t>
  </si>
  <si>
    <t>Krēsls</t>
  </si>
  <si>
    <t>Galda lampa</t>
  </si>
  <si>
    <t>Pakaramie pie sienas</t>
  </si>
  <si>
    <t>Tualetes papīra turētājs</t>
  </si>
  <si>
    <t>Dušas telpa</t>
  </si>
  <si>
    <t>Guļamistaba</t>
  </si>
  <si>
    <t>Duškabīne (ar klausuli un plauktiņu dušas piederumu novietošanai)</t>
  </si>
  <si>
    <t>Vienvietīgā gulta 90 x 200 cm ar matraci</t>
  </si>
  <si>
    <t>Naktsskapītis ar atvilknēm pie gultas</t>
  </si>
  <si>
    <t>Drēbju skapis, platums 90 cm</t>
  </si>
  <si>
    <t>rakstāmgalds ar atvilktnēm,  102x50x76</t>
  </si>
  <si>
    <t>Sienas plaukti virs rakstāmgalda 104x20x60 cm</t>
  </si>
  <si>
    <t>Pakaramie, komplekts 6 gab.</t>
  </si>
  <si>
    <t>Ūdens krāns izlietnei un sifons</t>
  </si>
  <si>
    <t>Metāla stieņa dvieļu turētājs pie sienas</t>
  </si>
  <si>
    <t>Plauktiņš zem spoguļa</t>
  </si>
  <si>
    <t>Spogulis pie sienas virs izlietnes 60x40 cm</t>
  </si>
  <si>
    <t>Inventāra izmaksas</t>
  </si>
  <si>
    <t>Vienību skaits</t>
  </si>
  <si>
    <t>Galdi bērniem (skolas galds 120 x 50 cm)</t>
  </si>
  <si>
    <t>Krēsli bērniem (skolas krēsls)</t>
  </si>
  <si>
    <t xml:space="preserve">Plaukti mācību materiālu izvietošanai (34 x 65 x 147 cm) </t>
  </si>
  <si>
    <t>Magnētiska, balta tāfele 120x90 cm</t>
  </si>
  <si>
    <t>Ēdnīca (12 bērniem vienā maiņā + 2 mentori maiņā)</t>
  </si>
  <si>
    <t>Ēdnīcas krēsls ar atzveltni</t>
  </si>
  <si>
    <t>1 trauku mazgājamā mašīna</t>
  </si>
  <si>
    <t>1 leduskapis</t>
  </si>
  <si>
    <t>Tējkanna</t>
  </si>
  <si>
    <t>Dubultā izlietne</t>
  </si>
  <si>
    <t>plīts virsma</t>
  </si>
  <si>
    <t>Virtuves iekārta ar leti</t>
  </si>
  <si>
    <t>Trauku žāvētājs</t>
  </si>
  <si>
    <t>Trauki (komplekts- krūze, šķīvis, zupas bļoda, glāze)</t>
  </si>
  <si>
    <t>Salātbļodas</t>
  </si>
  <si>
    <t xml:space="preserve">Servējamie šķīvji </t>
  </si>
  <si>
    <t>Zupas kausi</t>
  </si>
  <si>
    <t>Gaļas, maizes dēlīši</t>
  </si>
  <si>
    <t>Cukurtrauks</t>
  </si>
  <si>
    <t>Sālstrauks</t>
  </si>
  <si>
    <t>Blenderis</t>
  </si>
  <si>
    <t>Mikroviļņu krāsns</t>
  </si>
  <si>
    <t>Naži (komplekts)</t>
  </si>
  <si>
    <t>Pannas lāpstiņas</t>
  </si>
  <si>
    <t>Statīvs dzeramajam ūdenim</t>
  </si>
  <si>
    <t>Žalūzijas</t>
  </si>
  <si>
    <t>Papīrgrozs</t>
  </si>
  <si>
    <t>Miskaste</t>
  </si>
  <si>
    <t>Ūdens maisītāji un sifons</t>
  </si>
  <si>
    <t>Pannas ar vāku</t>
  </si>
  <si>
    <t>Katli ar vāku</t>
  </si>
  <si>
    <t>galda piederumu komplekts (komplektā- naži, dakšas, karotes, tējkarotītes)</t>
  </si>
  <si>
    <t>Rakstāmgalds saimniecības speciālistam</t>
  </si>
  <si>
    <t>Krēsls saimniecības speciālistam</t>
  </si>
  <si>
    <t>Drēbju pakaramais statīvs</t>
  </si>
  <si>
    <t>Apmeklētāja krēsls</t>
  </si>
  <si>
    <t>Palīgtelpas (noliktava un telpa saimniecības speciālistam)</t>
  </si>
  <si>
    <t>Metāla plaukts uzglabāšanai, 150 x 75 x 30 cm</t>
  </si>
  <si>
    <t>Monitors (Dokstacija, kurai var pieslēgties ar portatīvo datoru)</t>
  </si>
  <si>
    <t>Putekļsūcēji (telpu uzkopšanai, kurus varēs izmantot arī bērni)</t>
  </si>
  <si>
    <t>Direktora kabinets</t>
  </si>
  <si>
    <t>Jurista kabinets</t>
  </si>
  <si>
    <t>2 direktora vietnieku kabineti</t>
  </si>
  <si>
    <t>Urbjmašīnas un instrumentu komplekti</t>
  </si>
  <si>
    <t>Rakstāmgalds</t>
  </si>
  <si>
    <t>Biroja krēsls</t>
  </si>
  <si>
    <t>Mobilais telefons</t>
  </si>
  <si>
    <t xml:space="preserve">Dokumentu plaukts </t>
  </si>
  <si>
    <t xml:space="preserve">Apspriežu galds </t>
  </si>
  <si>
    <t xml:space="preserve">Apmeklētāju krēsli </t>
  </si>
  <si>
    <t>Drēbju skapis</t>
  </si>
  <si>
    <t>Drēbju pakaramais statīvs apmeklētājiem</t>
  </si>
  <si>
    <t>Lietveža kabinets</t>
  </si>
  <si>
    <t>Multifunkcionālais printeris (lietošanai visiem administratīvajiem darbiniekiem)</t>
  </si>
  <si>
    <t>Papīra smalcinātājs (lietošanai visiem administratīvajiem darbiniekiem)</t>
  </si>
  <si>
    <t>Kabineti administratīvajam personālam</t>
  </si>
  <si>
    <t>Galds</t>
  </si>
  <si>
    <t>Spainis ar slotu telpu uzkopšanai</t>
  </si>
  <si>
    <t>Poda tīrāmais</t>
  </si>
  <si>
    <t>Vannas iztabas mēbeļu komplekts</t>
  </si>
  <si>
    <t xml:space="preserve">Miskaste </t>
  </si>
  <si>
    <t>Papīra dvieļu un salvešu turētājs pie sienas</t>
  </si>
  <si>
    <t>Šķidro ziepju dozators 1000 ml pie sienas</t>
  </si>
  <si>
    <t>Uzstādīšanas un piegādes izmaksas 5%</t>
  </si>
  <si>
    <t>Pavisam kopā</t>
  </si>
  <si>
    <t>Nr.p.k.</t>
  </si>
  <si>
    <t>Amatu skaits</t>
  </si>
  <si>
    <t>Mēnešalgas grupa</t>
  </si>
  <si>
    <t>Algu max</t>
  </si>
  <si>
    <t>Noteiktā mēnešalga</t>
  </si>
  <si>
    <t>Mēnešalga atbilstoši slodzei un amatu skaitam</t>
  </si>
  <si>
    <t>Ierēdņi</t>
  </si>
  <si>
    <t>Darbinieki</t>
  </si>
  <si>
    <t>KOPĀ</t>
  </si>
  <si>
    <t xml:space="preserve">Pamatojums/ aprēķins
(pieņēmumi, plānotais darbinieku skaits, vidējais apmērs vienam u.tml.) </t>
  </si>
  <si>
    <t>Piemaksa par naksts darbu</t>
  </si>
  <si>
    <t>Prēmijas un naudas balvas</t>
  </si>
  <si>
    <t>Darba devēja VSAOI, pabalsti un kompensācijas</t>
  </si>
  <si>
    <t>Darba devēja pabalsti un komp., no kuriem aprēķina IIN un VSAOI</t>
  </si>
  <si>
    <t>Darba devēja izdevumi veselības, dzīvības un nelaimes gadījumu apdr.</t>
  </si>
  <si>
    <t>Darba devēja pabalsti un komp., no kā neaprēķina IIN un VSAOI</t>
  </si>
  <si>
    <t>12281</t>
  </si>
  <si>
    <t>Bēru pabalsts - ar nodokli neapliekamā daļa 250 EUR viens pabasts (IIN likuma 9.panta pirmās daļas 14.punkts)</t>
  </si>
  <si>
    <t>12282</t>
  </si>
  <si>
    <t xml:space="preserve">Optisko redzes korekcijas līdzekļu iegādes kompensācija 200 EUR </t>
  </si>
  <si>
    <t>Mentori (sociālais mentors)</t>
  </si>
  <si>
    <t>Terapeits (Psihoterapeits)</t>
  </si>
  <si>
    <t>galds</t>
  </si>
  <si>
    <t>paklājs</t>
  </si>
  <si>
    <t>Dīvāns 2 mazi</t>
  </si>
  <si>
    <t>Projektors</t>
  </si>
  <si>
    <t>Tvaika nosūcējs</t>
  </si>
  <si>
    <t>Portatīvais dators</t>
  </si>
  <si>
    <t>Telpa apsardzei</t>
  </si>
  <si>
    <t xml:space="preserve">~10 komandējumi gadā </t>
  </si>
  <si>
    <t>Rācijas</t>
  </si>
  <si>
    <t>Apkopēja</t>
  </si>
  <si>
    <t>9 litri uz 100 km, mēnesī vid. nobraukums 6000 km, 1,9 euro par 1 litru</t>
  </si>
  <si>
    <t>Pārējie iepriekš neklasificētie pamatlīdzekļi</t>
  </si>
  <si>
    <t>Sienas kāpnes ar stieni</t>
  </si>
  <si>
    <t>Gumijas grīdu segums PUZZLE sporta zālēm un āra laukumiem 1000 x 1000 mm, melns</t>
  </si>
  <si>
    <t>Velotrenažieri</t>
  </si>
  <si>
    <t>TRX BURN PIEKARES SISTĒMAS KOMPLEKTS</t>
  </si>
  <si>
    <t>Skrejceliņš TUNTURI Cardio Fit T10</t>
  </si>
  <si>
    <t>Lecamauklas</t>
  </si>
  <si>
    <t>Basketbola bumbas</t>
  </si>
  <si>
    <t>Svilpes</t>
  </si>
  <si>
    <t>Pildbumba 2 kg Tunturi, mākslīgā āda</t>
  </si>
  <si>
    <t>Paralēlais un šķērsvirziena statīvs inSPORTline Power Tower PT250 (pievilkšanās stienis)</t>
  </si>
  <si>
    <t>Sporta laukumam</t>
  </si>
  <si>
    <t>Sporta zālei</t>
  </si>
  <si>
    <t>Basketbola statīvs ar grozu</t>
  </si>
  <si>
    <t>Futbola bumba</t>
  </si>
  <si>
    <t>Futbola vārti ar tīklu</t>
  </si>
  <si>
    <t>Volejbola bumbas</t>
  </si>
  <si>
    <t>Volejbola tīkls (Universāls tīkls Exit Multi-Sport 3000, 155x300 cm)</t>
  </si>
  <si>
    <t>Hanteles 1-2 kg (komplektā 2 gab.)</t>
  </si>
  <si>
    <t>Sporta zāle un āra sporta laukums</t>
  </si>
  <si>
    <t>Monitors terapeitam (Dokstacija, kurai terapeits var pieslēgties ar savu portatīvo datoru)</t>
  </si>
  <si>
    <t>Terapeitiskie krēsli (2 gab. kabinetā)</t>
  </si>
  <si>
    <t xml:space="preserve">Plaukti metodisko materiālu izvietošanai (34 x 65 x 147 cm) </t>
  </si>
  <si>
    <t>Mīkstais pārklājums (grīda, sienas)   ~45 m2 izmaksas (Izmēri: garums – 50 cm, platums – 40 cm, augstums – 3.5 cm)</t>
  </si>
  <si>
    <t>Vingrošanas paklājiņi</t>
  </si>
  <si>
    <t>Portatīvo datoru uzlādes stacija</t>
  </si>
  <si>
    <t>Mentoriem un sociālajiem darbiniekiem kabineti</t>
  </si>
  <si>
    <t>Kabineti sociāliem darbiniekiem (2 kabineti)</t>
  </si>
  <si>
    <t>Ekrāns projektoriem</t>
  </si>
  <si>
    <t>Televizora kronšteini pielikšanai pie sienas</t>
  </si>
  <si>
    <t>Krēsli pie galda (4 krēsli pie 1 galda)</t>
  </si>
  <si>
    <t>Sēžammais ar pufu</t>
  </si>
  <si>
    <t xml:space="preserve">Galda spēles </t>
  </si>
  <si>
    <t>Skapīši galda spēļu novietošanai</t>
  </si>
  <si>
    <t>Sporta nodarbību vadītājs</t>
  </si>
  <si>
    <t>Veļas mašīna</t>
  </si>
  <si>
    <t>Ugunsdzēšamie aparāti</t>
  </si>
  <si>
    <t>Televizors triecienizturīgs</t>
  </si>
  <si>
    <t>Medicīniskais kabinets</t>
  </si>
  <si>
    <t>Zviedru siena</t>
  </si>
  <si>
    <t>Darba galds</t>
  </si>
  <si>
    <t>Kušete (fizioterapijai)</t>
  </si>
  <si>
    <t>Svari</t>
  </si>
  <si>
    <t xml:space="preserve">Ledusskapis zāļu glabāšanai </t>
  </si>
  <si>
    <t>Seifs zāļu glabāšanai</t>
  </si>
  <si>
    <t>Fizioterapijai fitnesa bumbas lielās</t>
  </si>
  <si>
    <t>Fizioterapijai fitnesa bumbas mazas</t>
  </si>
  <si>
    <t>Ieejas telpa</t>
  </si>
  <si>
    <t>Terapijas kabinets</t>
  </si>
  <si>
    <t>Atpūtas telpa bērniem</t>
  </si>
  <si>
    <t>Virtuve bērniem</t>
  </si>
  <si>
    <t>Saimniecības telpa bērniem (drēbju mazgāšanai, žāvēšanai)</t>
  </si>
  <si>
    <t>Virtuve pavāriem</t>
  </si>
  <si>
    <t>Kabinets terapeitiem</t>
  </si>
  <si>
    <t>Zāle (apmācībām, svinīgiem pasākumiem)</t>
  </si>
  <si>
    <t>Telpa bērnu personīgo mantu glabāšanai, ko nevar paturēt savā istabā</t>
  </si>
  <si>
    <t>Telpa brīvā laika pavadīšanai (kokapstrāde, šūšana)</t>
  </si>
  <si>
    <t>Telpa brīvā laika pavadīšanas inventāram (divriteņi, slēpes utt.)</t>
  </si>
  <si>
    <t>Krēsli</t>
  </si>
  <si>
    <t>Slēdzamie skapīši</t>
  </si>
  <si>
    <t>Dīvāns</t>
  </si>
  <si>
    <t>3 krūzītes, 3 tējkarotītes, 3 glāzes</t>
  </si>
  <si>
    <t>Sienas pulkstenis</t>
  </si>
  <si>
    <t xml:space="preserve">Izlietne </t>
  </si>
  <si>
    <t>Tualetes pods uz grīdas stiprināms</t>
  </si>
  <si>
    <t>Monitors pasniedzējam (Dokstacija, kurai mentors var pieslēgties ar savu portatīvo datoru)</t>
  </si>
  <si>
    <t>Galds mentoram</t>
  </si>
  <si>
    <t>Krēsls mentoram</t>
  </si>
  <si>
    <t>Virve vingrošanai</t>
  </si>
  <si>
    <t>Svaru stieņi</t>
  </si>
  <si>
    <t>Matracis</t>
  </si>
  <si>
    <t>Palēcienu bloki</t>
  </si>
  <si>
    <t>Ēdamgaldi (1 galds 6 personām)</t>
  </si>
  <si>
    <t>Veļas žāvēšanas statīvs</t>
  </si>
  <si>
    <t>Izlietne</t>
  </si>
  <si>
    <t>Cepeškrāsns</t>
  </si>
  <si>
    <t>Skapji</t>
  </si>
  <si>
    <t>Kabineti mentoriem (2 kabineti ar 2 darba vietām)</t>
  </si>
  <si>
    <t>Printeris/skeneris</t>
  </si>
  <si>
    <t>5 koplietošanas tualetes ar 2 tualetes kabīnēm</t>
  </si>
  <si>
    <t>Plaukts</t>
  </si>
  <si>
    <t xml:space="preserve">Galdi </t>
  </si>
  <si>
    <t>Seifs</t>
  </si>
  <si>
    <t>Kokapstrādes darbnīca</t>
  </si>
  <si>
    <t>rokas figūrzāģis</t>
  </si>
  <si>
    <t>elektriskais figūrzāģis</t>
  </si>
  <si>
    <t>koka virpa</t>
  </si>
  <si>
    <t>elektriskais rokas ripzāģis</t>
  </si>
  <si>
    <t xml:space="preserve">elektriskais ripzāģa galds </t>
  </si>
  <si>
    <t>ēvele elektriskā</t>
  </si>
  <si>
    <t>ēveles  rokas</t>
  </si>
  <si>
    <t>zāģis rokas</t>
  </si>
  <si>
    <t>koka āmuri</t>
  </si>
  <si>
    <t>skrūvspīles galda</t>
  </si>
  <si>
    <t>skrūvspīles rokas</t>
  </si>
  <si>
    <t>slīpēšanas iekārtas elektriskās</t>
  </si>
  <si>
    <t>darba galdi</t>
  </si>
  <si>
    <t>āmuri metāla</t>
  </si>
  <si>
    <t>līmeņrāži</t>
  </si>
  <si>
    <t xml:space="preserve">bīdmēri </t>
  </si>
  <si>
    <t>leņķa mērīšanas instrumenti</t>
  </si>
  <si>
    <t>mērlentes</t>
  </si>
  <si>
    <t>atslēgu komplekts</t>
  </si>
  <si>
    <t>urbjmašīna elektriskā, rokas</t>
  </si>
  <si>
    <t>elektriskais urbšanas stends</t>
  </si>
  <si>
    <t>Šūšanas darbnīca</t>
  </si>
  <si>
    <t>grebšanas kaltis</t>
  </si>
  <si>
    <t>vīles (komplekts)</t>
  </si>
  <si>
    <t>slīpēšanas iekārtas rokas</t>
  </si>
  <si>
    <t>skrūvgrieži (komplekts)</t>
  </si>
  <si>
    <t>lineāli</t>
  </si>
  <si>
    <t>urbji (komplekts)</t>
  </si>
  <si>
    <t>2 gludekļi</t>
  </si>
  <si>
    <t>4 overloki</t>
  </si>
  <si>
    <t>4 manekeni</t>
  </si>
  <si>
    <t>gludināmie dēļi</t>
  </si>
  <si>
    <t>šūšanas buki</t>
  </si>
  <si>
    <t>Naglas, skrūves, līmes kokapstrādes darbnīcai un furnitūra un materiāli šūšanai (šķēres, lekāli, diegi, adatas, krītiņi, audumi, mērlentes) šūšanas darbnīcai</t>
  </si>
  <si>
    <t>8 darba galdi (darba galdi un krēsls)</t>
  </si>
  <si>
    <t>4 šujmašīnas</t>
  </si>
  <si>
    <t>EKK 5238</t>
  </si>
  <si>
    <t>EKK 5239</t>
  </si>
  <si>
    <t>Mācību telpas (6 bērniem un 2 mentori)</t>
  </si>
  <si>
    <t>Jaunas ēkas būvniecība</t>
  </si>
  <si>
    <t>Darbu veids</t>
  </si>
  <si>
    <t>Būvdarbi</t>
  </si>
  <si>
    <t>Projektēšana un autoruzraudzība</t>
  </si>
  <si>
    <t xml:space="preserve">Projektēšanas izmaksas rēķinātas  ̴ 5% apmērā no būvdarbu izmaksām. </t>
  </si>
  <si>
    <t>Būvprojekta ekspertīze</t>
  </si>
  <si>
    <t>Būvuzraudzība</t>
  </si>
  <si>
    <t>Būvuzraudzības izmaksas rēķinātas ̴ 3% no būvizmaksām.</t>
  </si>
  <si>
    <t>Metu projekta izmaksas</t>
  </si>
  <si>
    <t>Projekta vadības izmaksas</t>
  </si>
  <si>
    <t>PVN, 21%</t>
  </si>
  <si>
    <t>Ģeotehniskās izpētes izmaksas</t>
  </si>
  <si>
    <t>Žoga būvniecība</t>
  </si>
  <si>
    <t>Inventāra iegāde telpu un teritorijas iekārtošanai</t>
  </si>
  <si>
    <t>Pamatlīdzekļu iegāde</t>
  </si>
  <si>
    <t>Vienreizējie izdevumi</t>
  </si>
  <si>
    <t>Vienreizējie izdevumi kopā</t>
  </si>
  <si>
    <t>Telpu un zemes nomas izdevumi</t>
  </si>
  <si>
    <t>Nekustamā īpašuma nodoklis</t>
  </si>
  <si>
    <t>Pieņēmums, ka NĪN ir iekļauts nomas maksā</t>
  </si>
  <si>
    <t>Precīzs NĪN būs zināms pēc ēkas nodošanas ekspluatācijā</t>
  </si>
  <si>
    <t>Vispārējās piemaksas 10% apmērā no plānotās gada mēnešalgu kopsummas</t>
  </si>
  <si>
    <t>Prēmijas un naudas balvas 10% apmērā no plānotās gada mēnešalgu kopsummas</t>
  </si>
  <si>
    <t>Pabalsti un kompensācijas 5% no gada mēnešalgu kopsummas</t>
  </si>
  <si>
    <t xml:space="preserve"> ̴ 4,5% no būvizmaksām</t>
  </si>
  <si>
    <r>
      <t>Pieņēmums: 2315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x 10 euro par 1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mēnesī un 3000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x 4 euro par 1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mēnesī*</t>
    </r>
  </si>
  <si>
    <t>Serveris</t>
  </si>
  <si>
    <t>Caurlaižu sistēma</t>
  </si>
  <si>
    <t>Materiāli metodiskajiem testiem</t>
  </si>
  <si>
    <t>Skaneris inventarizācijai</t>
  </si>
  <si>
    <t>Amata saime un līmenis</t>
  </si>
  <si>
    <t xml:space="preserve">1.1., I </t>
  </si>
  <si>
    <t>20.3, III</t>
  </si>
  <si>
    <t>2., VI</t>
  </si>
  <si>
    <t>15.1, IV B</t>
  </si>
  <si>
    <t>3., II</t>
  </si>
  <si>
    <t>16., I</t>
  </si>
  <si>
    <t>43.1, V A</t>
  </si>
  <si>
    <t>-</t>
  </si>
  <si>
    <t>43.1, III D</t>
  </si>
  <si>
    <t>44., II</t>
  </si>
  <si>
    <t>Semināru, konferenču, apspriežu, u.c. līdzīgu pasākumu organizēšana- 1100 euro, pārējie iepriekš neklasificētie administratīvie izdevumi- 100 euro</t>
  </si>
  <si>
    <t>Tulkošanas pakalpojumi (metodisko materiālu tulkošana)- 12000 euro , darba aizsardzības un ugunsdrošības ekspertu pakalpojumi- 915 euro, datu aizsardzības ekspertu pakalpojumi- 14520 euro, pārējie iestādes administratīvie izdevumi (neparedzētiem gadījumiem)- 1000 euro.</t>
  </si>
  <si>
    <t>Supervīzijas mentoriem 24 mentori 1 x nedēļā x 52 nedēļas x 30 euro = 37440 euro, 300 euro 1 personai gadā pārējiem darbiniekiem x 19 personas = 5700 euro, tālmācības izdevumi bērniem 589 euro gadā x 24 bērni = 14136 euro</t>
  </si>
  <si>
    <t>Izdevumi, kas saistīti ar darbinieku obligāto veselības pārbaudi: 50 euro par personu x 45 personas</t>
  </si>
  <si>
    <t>(7 vizītes pie ārsta speciālista x 24 bērni x 2 braucieni) x 20 euro katrs brauciens (bērnu nogādāšana pie speciālista un atpakaļ)</t>
  </si>
  <si>
    <t>Pieslēgums 261 euro x 12 mēn= 3132 euro/gadā + 1 dzīvoklis ~500 kWh mēnesī (vidēji 60 m2) ((2315 m2/60m2 x 500 kWh) x 12 mēn.) = 231499,99 kWh x 0,2678957 euro = 62018 euro/gadā</t>
  </si>
  <si>
    <t xml:space="preserve">6,08 m3 uz 1 personu ūdens mēnesī (69 personas x 6,08 m3 x 12 mēn.= 5034,24 m3/gadā), par 1m3 2,10 euro bez PVN (1,16 euro ūdens, 0,94 euro kanalizācija) + 21%PVN  </t>
  </si>
  <si>
    <t xml:space="preserve">1,9 MWh siltums uz 80 m2 mēnesī ((2315/80 x 1,9.) x 7,5 mēneši gadā)  + 0,1 MWh karstā ūdens cirkulācija uz 80 m2 mēnesī ((2315/80 x 0,1MWh) x 12 mēneši) +0,2 MWh karstā ūdens uzsildīšana uz 1 personu ((69 personas x 0,2 MWh) x 12 mēneši)= 612,68 MWh/gadā x 165,32 euro par MWh bez PVN +21%PVN </t>
  </si>
  <si>
    <t>Transportlīdzekļu uzkopšana (1 automašīna x 1 reizi mēnesī x 9 euro x 12 mēneši)- 108 euro; maksas stāvvietu uzturēšana,  caurlaides (365 dienas x 5 euro)- 1825 euro; KASKO apdrošināšana- 550 euro; OCTA apdrošināšana- 110 euro.</t>
  </si>
  <si>
    <t>Datortehnikas, printeru, serveru, biroja tehnikas  uzturēšanas, tehniskās apkalpošanas un remonta izdevumi- 1700 euro; sakaru un pasta tehnikas uzturēšanas, tehniskās apkalpošanas un remonta izdevumi (rāciju remonts 10% no iegādes cenas)- 230 euro; virtuves un pārējo saimniecisko iekārtu remonta un tehniskās apkalpošanas izdevumi (virtuves iekārtu remonts 10% no iegādes cenas)-770 euro; ugunsdrošības sistēmas uzturēšana, ugunsdzēšamo aparātu apkope, uzpildīšana un remonts- 310 euro; apsardzes signalizācijas, videonov.sistēmas, sakaru sistēmas remonts- 200 euro; dīzeļģeneratoru tehniskā apkope- 424 euro.</t>
  </si>
  <si>
    <t>Apsardzes un apsardzes infrastruktūras uzturēšanas izdevumi (fiziskā apsardze (3 apsargi) 6,33 euro/h bez PVN x 365 dienas x 24h +~5000 x 12 mēneši tehniskās apsardzes nodrošināšana, t.sk., tehnikas noma un izbraukumi pēc izsaukuma)- 261286 euro; izdevumi par ēku, būvju, telpu, teritorijas uzkopšanu (1 euro par 1m2 telpām x 2315 m2 x 12 mēneši un 0,15 euro par 1m2 teritorijai x 3000 m2 x 12 mēneši)- 33180 euro; paklāju noma, maiņa un tīrīšana- 100 euro; dezinfekcijas, dezinsekcijas un deratizācijas izdevumi (dezinsekcija 2315 m2 x 0,1815 euro + deratizācija 2315 m2 x 0,0484 euro)- 532 euro; nekustamā īpašuma apdrošināšana (125 euro x 12 mēneši)- 1500 euro; kanalizācijas sistēmu tīrīšanas izdevumi- 240 euro, pārējie iepriekš neklasificētie ēku, būvju un telpu uzturēšanas izdevumi- 20 euro.</t>
  </si>
  <si>
    <t>Licenču  uzturēšana, papildināšana un noma  (1 lietotājs x 247,20 EUR + PVN (Office 365 E3), 64 lietotāji x 84,00 EUR + PVN (Office 365 E1), 65 lietotāji x 27,36 EUR + PVN (Core CAL Bridge User), servera uzturēšanas licence 1800 EUR ar PVN )- 10756 euro; IT infrastruktūras apkalpošanas izdevumi- 7000 euro; informācijas sistēmu (programmatūras) uzturēšanas un papildināšanas izdevumi (grāmatvedības programmas gada licence) 10000 euro.</t>
  </si>
  <si>
    <t>10 euro par 1 m2 mēnesī x 2315 m2 x 12 mēneši</t>
  </si>
  <si>
    <t>600 euro mēnesī x 1 automašina x 12 mēneši</t>
  </si>
  <si>
    <t>Zemes noma 4 euro par m2 x 3000 m2 x 12 mēneši</t>
  </si>
  <si>
    <t>Kancelejas preces ((24 bērni + 43 darbinieki) x 50 euro)- 3350 euro; biroja papīrs- 145 euro; datortehnikas un biroja tehnikas uzturēšanas materiāli- 510 euro; spiedogi un zīmogi- 9 euro; veidlapas un aploksnes- 100 euro.</t>
  </si>
  <si>
    <t xml:space="preserve"> Inventāra iegāde telpu iekārtošanai (vienreizējie izdevumi)- 193536 euro, atjaunošanas izdevumi 10% no iegādes vērtības- 19354 euro</t>
  </si>
  <si>
    <t>Zāles pirmās palīdzības sniegšanai- 300 euro, pārējie medikamenti bērniem (50 euro x 24 bērni)- 1200 euro, aptieciņas, pārsienamie līdzekļi- 450 euro</t>
  </si>
  <si>
    <t>Datortehnikas, biroja tehnikas un sakaru līdzekļu remonta un uzturēšanas materiāli (3% no iegādes vērtības)- 3526 euro; transportlīdzekļu riepas, rezerves daļas, kārtējā remonta uzturēšanas materiāli- 200 euro; ēku, būvju un telpu kārtējā remonta materiāli- 2000 euro; iestāžu uzturēšanas materiāli un preces (saimniecības preces)- 3300 euro</t>
  </si>
  <si>
    <t>Gada norma 1 personai 3409,54 euro ar PVN x 24 bērni +20%</t>
  </si>
  <si>
    <t>Polo kreklus reprezantīcijas vajadzībām 2 polo krekli uz cilvēku (29 darbinieki +24 bērni) 20 euro gab.</t>
  </si>
  <si>
    <t>Datortehnikas, sakaru tehnikas un citas biroja tehnikas iegāde (vienreizējie izdevumi)- 117524 euro, atjaunošanas izdevumi 10% no iegādes vērtības- 11752 euro</t>
  </si>
  <si>
    <t>Mēbeles un citi pamatlīdzekļi telpu iekārtošanai (vienreizējie izdevumi)- 12548 euro, atjaunināšanas izdevumi 10% no iegādes vērtības- 1255 euro.</t>
  </si>
  <si>
    <t>Pasta pakalpojumi 351 euro:
200 gab. x (vid.) 1,55 euro (pasts), 10 gab. x (vid.) 4,11 euro (ekspresspasta pakalpojumi)
Mobilo sakaru pakalpojumi 12300 euro:
25 euro mēnesī vienai personai x 41 persona
Interneta abonēšana 3236 euro:
Tet optiskais internets +TV pamata (11 pieslēgumi (2315 m2/200m2): 7 x 17,50 euro/mēn + 4 x 24,50 euro/mēn) + wifi signāla pastiprinātāji (11 x 4,47 euro/mēn)</t>
  </si>
  <si>
    <t>Būvdarbi 2300 euro bez PVN uz 1 m2 (t.sk. drošības risinājumi un antivandālisma santehnika)- 5324500 euro bez PVN + 270000  euro bez PVN projektēšana un autoruzraudzība + būvprojekta ekspertīze 30000 euro bez PVN + 160000 euro bez PVN  būvuzraudzība + 40000 euro bez PVN metu projekta izmaksas + 20000 euro bez PVN ģeotehniskā izpēte + projekta vadības izmaksas 4,5 % no būvizmaksām + 21% PVN</t>
  </si>
  <si>
    <t>Pamatlīdzekļu atjaunošanas izdevumi 10% no iegādes vērtības</t>
  </si>
  <si>
    <t>Mēnešalga 33 ierēdņiem x 12 mēn.</t>
  </si>
  <si>
    <t xml:space="preserve">Mēnešalga 12 darbiniekiem x 12 mēn. </t>
  </si>
  <si>
    <t>50% piemaksa no stundu likmes ierēdņiem ar summēto darba laiku  (33% (nakts stundas no 22:00-6:00) no mēnešalgas x 12 mēneši/2)</t>
  </si>
  <si>
    <t>Samaksa par darbu svētku dienās ierēdņiem ar summēto darba laiku 25% no mēnešalgas x 12 mēneši</t>
  </si>
  <si>
    <t>Tikai satura personālam 25% no mēnešalgas x 12 mēneši</t>
  </si>
  <si>
    <t>(kods 1100  + kods 1221) x 23,59%</t>
  </si>
  <si>
    <t>Aprēķinā ņemtas vērā salīdzināmu objektu izmaksas uz 1 m² - 2300 euro/m² (tai skaitā drošības risinājumi).</t>
  </si>
  <si>
    <t>Esošo telpu pielāgošana/renovācija</t>
  </si>
  <si>
    <t>Aprēķinā izmantotas vidējās renovācijas izmaksas uz 1 m² - 2700 euro/m² (tai skaitā drošības risinājumi, projektēšana un autoruzraudzība).</t>
  </si>
  <si>
    <t xml:space="preserve">Ekspertīzes izmaksas pieņemtas atbilstoši iesaistīto speciālistu skaitam. Pieņemot, ka tiks veikta ekspertīze arī AVK sistēmām </t>
  </si>
  <si>
    <t>Izmaksas būs atkarīgas no izpētes dziļuma, kuru var definēt, kad būs zināms konkrēts zemes gabals.</t>
  </si>
  <si>
    <t>Pieņēmums, ka ēka tiks būvēta uz valstij piederošas zemes</t>
  </si>
  <si>
    <t xml:space="preserve">*nomas maksa var arī nebūt, ja tiek pielāgota ēka, kas ir valsts īpašums </t>
  </si>
  <si>
    <t>Izdevumi gadā</t>
  </si>
  <si>
    <t>Darba laiks</t>
  </si>
  <si>
    <t>S</t>
  </si>
  <si>
    <t>N</t>
  </si>
  <si>
    <t>10=3*4*9</t>
  </si>
  <si>
    <t xml:space="preserve"> 350 euro par personu</t>
  </si>
  <si>
    <t>EKK</t>
  </si>
  <si>
    <t>EKK nosaukums</t>
  </si>
  <si>
    <t>Izdevumi kopā</t>
  </si>
  <si>
    <t>t.sk. vienreizējie izdevumi izveidei</t>
  </si>
  <si>
    <t>t.sk. gada uzturēšanas izdevumi</t>
  </si>
  <si>
    <t>Pieņēmumi aprēķiniem</t>
  </si>
  <si>
    <t>Sadzīves atkritumi 130 m3 x 26,55 euro; šķirotie atkritumi- papīra atkritumi 10 euro; bīstamie atkritumi 3 kg x 1,57 euro + 70 kg x 0,30 euro</t>
  </si>
  <si>
    <t>Divu rindu nožogojuma  viena metra izmaksas 300,00 euro (bez PVN), jeb 363,00 euro (ar PVN). Izdevumos nav iekļauti demontāžas darbi.</t>
  </si>
  <si>
    <t>Vidējās  renovācijas izmaksas uz 1 m² - 2700 euro/m² bez PVN (tai skaitā drošības risinājumi, projektēšana un autoruzraudzība) 6250500 euro bez PVN + 30000 euro bez PVN būvprojekta ekspertīze + 178586 euro bez PVN būvuzraudzība ~3% no renovācijas izmaksām  + 267879 euro bez PVN projekta vadības izmaksas 4,5% no renovācijas izmaksām + 21% PVN</t>
  </si>
  <si>
    <t xml:space="preserve">Pārējās preces un pakalpojumi </t>
  </si>
  <si>
    <t xml:space="preserve">Gada uzturēšanas izdevumi </t>
  </si>
  <si>
    <t>Kārtējie izdevumi pavisam kopā</t>
  </si>
  <si>
    <t>Uzturēšanas izdevumi kopā</t>
  </si>
  <si>
    <t>Telpas/ izmaksas</t>
  </si>
  <si>
    <t>Finansista kabinets</t>
  </si>
  <si>
    <t xml:space="preserve">Dzīvojama telpa mentoriem ar dušu un tualeti </t>
  </si>
  <si>
    <t>Vannas istabas mēbeles (skapītis zem izlietnes miskates paslēpšanai)</t>
  </si>
  <si>
    <t>Galda piederumu komplekts (komplektā- naži, dakšas, karotes, tējkarotītes)</t>
  </si>
  <si>
    <t>Nomātas ēkas pielāgošana/ renovācija</t>
  </si>
  <si>
    <r>
      <t xml:space="preserve">Izdevumi kopā,
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</si>
  <si>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t.sk. vienreizējie izdevumi izveidei,
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</si>
  <si>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t.sk. gada uzturēšanas izdevumi,
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</si>
  <si>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Prognozētās izmaksas,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</si>
  <si>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Prognozētās izmaksas,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</t>
    </r>
  </si>
  <si>
    <t>Izdevumu veids</t>
  </si>
  <si>
    <t>Pieņēmumi</t>
  </si>
  <si>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par 1 gab. </t>
    </r>
  </si>
  <si>
    <r>
      <t xml:space="preserve">Kopā,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</t>
    </r>
  </si>
  <si>
    <r>
      <t xml:space="preserve">Kopā, </t>
    </r>
    <r>
      <rPr>
        <i/>
        <sz val="10"/>
        <color theme="1"/>
        <rFont val="Times New Roman"/>
        <family val="1"/>
        <charset val="186"/>
      </rPr>
      <t>euro</t>
    </r>
  </si>
  <si>
    <t xml:space="preserve">3. pielikums </t>
  </si>
  <si>
    <t>Informatīvajam ziņojumam</t>
  </si>
  <si>
    <t>"Par sociālās korekcijas izglītības iestādes reformas</t>
  </si>
  <si>
    <t>informatīvajam ziņojumam</t>
  </si>
  <si>
    <t>īstenošanas gaitu un ieceri izveidot "Bērnu un jauniešu drošo māju"</t>
  </si>
  <si>
    <t xml:space="preserve">"Par sociālās korekcijas izglītības iestādes reformas īstenošanas gaitu </t>
  </si>
  <si>
    <t>un ieceri izveidot "Bērnu un jauniešu drošo māju" augsta riska bērniem un jauniešiem"</t>
  </si>
  <si>
    <t>Izdevumi atlīdzībai Bērnu un jauniešu drošās mājas personālam</t>
  </si>
  <si>
    <t>augsta riska bērniem un jauniešiem"</t>
  </si>
  <si>
    <t>Bērnu un jauniešu drošās mājas izdevumi, ja telpas tiek pielāgotas/renovētas</t>
  </si>
  <si>
    <t>Izdevumi par  sludinājumiem - 1100  euro; izdevumi par literatūras iegādi (metodiskie materiāli, literatūra)- 1000 euro; izdevumi par dzeramā ūdens iegādi (dzeramais ūdens pudele  18,9 litri-  6,61 euro ar PVN x (24 personām x 2 litri dienā x 365 dienas)/18,9 litri)- 6127 euro;  izdevumi veļas mazgāšanai (cena par 1 kg 1 euro (1,2 kg x 52 nedēļas x 24 bērni + 1,2 kg x 52 nedēļas x  4 mentori, kas paliek pa nakti))- 1747 euro; dokumentu iznīcināšanas izdevumi- 200 euro; izdevumi par ārstniecības pakalpojumiem ārpus Bērnu un jauniešu drošās mājas (365 euro x 24 bērni)- 8760 euro, t.sk.,
1.Viena psihiatra konsultācija gadā ( 40 euro);
2.Viena neirologa konsultācija gadā ( 50 euro);
3.Viena narkologa konsultācija gadā ( 45 euro);
4.Viena zobārsta vizīte un zoba lobošana gadā (20 + 80 euro);
5.Divas endokrinologa konsultācijas gadā ( 50 euro);
6.Viena fizioterapeita konsultācija gadā ( 30 euro).</t>
  </si>
  <si>
    <t>Gultas piederumi un mīkstais inventārs (gada norma 1 personai 96,82 euro ar PVN x (24 bērni un 4 mentori) +20%)- 3253 euro; apģērbi un apavi bērniem un jauniešiem (gada norma 1 personai 90,28 euro ar PVN x 24 bērni +20%)- 2600 euro.</t>
  </si>
  <si>
    <t>Bērnu un jauniešu personīgās higiēnas preces un priekšmeti (gada norma 1 personai 22,89 x 24 bērni +20%)- 659 euro</t>
  </si>
  <si>
    <t>augsta riska bērniem un pusaudžiem"</t>
  </si>
  <si>
    <t>Bērnu un jauniešu drošās mājas izdevumi, ja telpas tiek būvētas</t>
  </si>
  <si>
    <t>īstenošanas gaitu un ieceri izveidot "Bērnu un jauniešu drošo"</t>
  </si>
  <si>
    <t>Bērnu un jauniešu drošās mājas mājas izdevumi inventāra un pamatlīdzekļu iegādei</t>
  </si>
  <si>
    <t>Krēsli pie galda</t>
  </si>
  <si>
    <t>"Bērnu un jauniešu drošās mājas" provizoriskās izveides un uzturēšanas izmaksas</t>
  </si>
  <si>
    <r>
      <t>"Bērnu un jauniešu drošās mājas" izmaksu aprēķini veidoti ar pieņēmumu, ka mājā tiks ievietoti un izmitināti</t>
    </r>
    <r>
      <rPr>
        <b/>
        <sz val="12"/>
        <color theme="1"/>
        <rFont val="Times New Roman"/>
        <family val="1"/>
        <charset val="186"/>
      </rPr>
      <t xml:space="preserve"> 24 bērni visu gadu</t>
    </r>
    <r>
      <rPr>
        <sz val="12"/>
        <color theme="1"/>
        <rFont val="Times New Roman"/>
        <family val="1"/>
        <charset val="186"/>
      </rPr>
      <t xml:space="preserve">, kuriem tiks nodrošināta terapeitiskā palīdzība un apmācība. Pieņēmums, ka ir nepieciešamas telpas ar kopējo platību </t>
    </r>
    <r>
      <rPr>
        <b/>
        <sz val="12"/>
        <color theme="1"/>
        <rFont val="Times New Roman"/>
        <family val="1"/>
        <charset val="186"/>
      </rPr>
      <t>2315 m</t>
    </r>
    <r>
      <rPr>
        <b/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un zemes platību </t>
    </r>
    <r>
      <rPr>
        <b/>
        <sz val="12"/>
        <color theme="1"/>
        <rFont val="Times New Roman"/>
        <family val="1"/>
        <charset val="186"/>
      </rPr>
      <t>3000 m</t>
    </r>
    <r>
      <rPr>
        <b/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</si>
</sst>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_-;\-* #,##0_-;_-* &quot;-&quot;??_-;_-@_-"/>
    <numFmt numFmtId="167" formatCode="0.0000000"/>
    <numFmt numFmtId="168" formatCode="#,##0_ ;\-#,##0\ 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BaltHelvetica"/>
    </font>
    <font>
      <sz val="10"/>
      <name val="Helv"/>
    </font>
    <font>
      <sz val="11"/>
      <name val="Arial"/>
      <family val="2"/>
      <charset val="186"/>
    </font>
    <font>
      <b/>
      <sz val="10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8"/>
      <name val="Calibri"/>
      <family val="2"/>
      <scheme val="minor"/>
    </font>
    <font>
      <sz val="10"/>
      <color rgb="FF000000"/>
      <name val="Arial"/>
      <family val="2"/>
      <charset val="186"/>
    </font>
    <font>
      <sz val="10"/>
      <color rgb="FF000000"/>
      <name val="Times New Roman"/>
      <family val="1"/>
      <charset val="186"/>
    </font>
    <font>
      <sz val="10"/>
      <color rgb="FF0070C0"/>
      <name val="Times New Roman"/>
      <family val="1"/>
      <charset val="186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vertAlign val="superscript"/>
      <sz val="12"/>
      <color theme="1"/>
      <name val="Times New Roman"/>
      <family val="1"/>
      <charset val="186"/>
    </font>
    <font>
      <vertAlign val="superscript"/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2"/>
      <color theme="1"/>
      <name val="Calibri"/>
      <family val="2"/>
      <scheme val="minor"/>
    </font>
    <font>
      <i/>
      <sz val="10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</fonts>
  <fills count="1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3" fillId="0" borderId="0"/>
    <xf numFmtId="0" fontId="3" fillId="0" borderId="0"/>
    <xf numFmtId="0" fontId="6" fillId="0" borderId="0"/>
    <xf numFmtId="0" fontId="7" fillId="0" borderId="0"/>
    <xf numFmtId="0" fontId="2" fillId="0" borderId="0"/>
    <xf numFmtId="0" fontId="8" fillId="0" borderId="0"/>
    <xf numFmtId="43" fontId="8" fillId="0" borderId="0" applyFont="0" applyFill="0" applyBorder="0" applyAlignment="0" applyProtection="0"/>
    <xf numFmtId="0" fontId="2" fillId="0" borderId="0"/>
    <xf numFmtId="0" fontId="1" fillId="0" borderId="0"/>
    <xf numFmtId="0" fontId="13" fillId="0" borderId="0" applyNumberFormat="0" applyBorder="0" applyProtection="0"/>
    <xf numFmtId="0" fontId="13" fillId="0" borderId="0" applyNumberFormat="0" applyBorder="0" applyProtection="0"/>
    <xf numFmtId="16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250">
    <xf numFmtId="0" fontId="0" fillId="0" borderId="0" xfId="0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5" fillId="9" borderId="2" xfId="1" applyFont="1" applyFill="1" applyBorder="1" applyAlignment="1">
      <alignment horizontal="center" vertical="center" wrapText="1"/>
    </xf>
    <xf numFmtId="0" fontId="5" fillId="9" borderId="2" xfId="1" applyFont="1" applyFill="1" applyBorder="1" applyAlignment="1">
      <alignment horizontal="center" vertical="center" textRotation="90" wrapText="1"/>
    </xf>
    <xf numFmtId="0" fontId="4" fillId="9" borderId="2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14" fillId="0" borderId="2" xfId="10" applyFont="1" applyBorder="1" applyAlignment="1" applyProtection="1">
      <alignment vertical="center" wrapText="1"/>
    </xf>
    <xf numFmtId="0" fontId="14" fillId="0" borderId="2" xfId="11" applyFont="1" applyBorder="1" applyAlignment="1" applyProtection="1">
      <alignment horizontal="center" vertical="center" wrapText="1"/>
    </xf>
    <xf numFmtId="0" fontId="4" fillId="0" borderId="0" xfId="1" applyFont="1" applyAlignment="1">
      <alignment vertical="center" wrapText="1"/>
    </xf>
    <xf numFmtId="0" fontId="14" fillId="0" borderId="3" xfId="10" applyFont="1" applyBorder="1" applyAlignment="1" applyProtection="1">
      <alignment vertical="center" wrapText="1"/>
    </xf>
    <xf numFmtId="0" fontId="14" fillId="0" borderId="3" xfId="11" applyFont="1" applyBorder="1" applyAlignment="1" applyProtection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165" fontId="4" fillId="0" borderId="0" xfId="1" applyNumberFormat="1" applyFont="1" applyAlignment="1">
      <alignment vertical="center"/>
    </xf>
    <xf numFmtId="165" fontId="9" fillId="0" borderId="0" xfId="12" applyNumberFormat="1" applyFont="1" applyFill="1" applyBorder="1" applyAlignment="1">
      <alignment vertical="center"/>
    </xf>
    <xf numFmtId="0" fontId="5" fillId="5" borderId="2" xfId="1" applyFont="1" applyFill="1" applyBorder="1" applyAlignment="1">
      <alignment horizontal="right" vertical="center"/>
    </xf>
    <xf numFmtId="166" fontId="5" fillId="5" borderId="2" xfId="13" applyNumberFormat="1" applyFont="1" applyFill="1" applyBorder="1" applyAlignment="1">
      <alignment horizontal="center" vertical="center"/>
    </xf>
    <xf numFmtId="165" fontId="9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10" borderId="5" xfId="1" applyFont="1" applyFill="1" applyBorder="1" applyAlignment="1">
      <alignment horizontal="left" vertical="center" wrapText="1"/>
    </xf>
    <xf numFmtId="0" fontId="5" fillId="10" borderId="5" xfId="1" applyFont="1" applyFill="1" applyBorder="1" applyAlignment="1">
      <alignment vertical="center"/>
    </xf>
    <xf numFmtId="0" fontId="5" fillId="10" borderId="1" xfId="1" applyFont="1" applyFill="1" applyBorder="1" applyAlignment="1">
      <alignment vertical="center" wrapText="1"/>
    </xf>
    <xf numFmtId="0" fontId="5" fillId="10" borderId="1" xfId="1" applyFont="1" applyFill="1" applyBorder="1" applyAlignment="1">
      <alignment horizontal="center" vertical="center" wrapText="1"/>
    </xf>
    <xf numFmtId="0" fontId="5" fillId="10" borderId="5" xfId="1" applyFont="1" applyFill="1" applyBorder="1" applyAlignment="1">
      <alignment horizontal="left" vertical="center" wrapText="1" indent="1"/>
    </xf>
    <xf numFmtId="0" fontId="5" fillId="10" borderId="5" xfId="1" applyFont="1" applyFill="1" applyBorder="1" applyAlignment="1">
      <alignment horizontal="left" vertical="center" indent="1"/>
    </xf>
    <xf numFmtId="0" fontId="4" fillId="10" borderId="5" xfId="1" applyFont="1" applyFill="1" applyBorder="1" applyAlignment="1">
      <alignment horizontal="left" vertical="center" wrapText="1" indent="2"/>
    </xf>
    <xf numFmtId="0" fontId="4" fillId="10" borderId="5" xfId="1" applyFont="1" applyFill="1" applyBorder="1" applyAlignment="1">
      <alignment horizontal="left" vertical="center" indent="2"/>
    </xf>
    <xf numFmtId="0" fontId="4" fillId="10" borderId="1" xfId="1" applyFont="1" applyFill="1" applyBorder="1" applyAlignment="1">
      <alignment vertical="center" wrapText="1"/>
    </xf>
    <xf numFmtId="0" fontId="4" fillId="10" borderId="1" xfId="1" applyFont="1" applyFill="1" applyBorder="1" applyAlignment="1">
      <alignment horizontal="center" vertical="center" wrapText="1"/>
    </xf>
    <xf numFmtId="0" fontId="4" fillId="10" borderId="6" xfId="1" applyFont="1" applyFill="1" applyBorder="1" applyAlignment="1">
      <alignment vertical="center" wrapText="1"/>
    </xf>
    <xf numFmtId="3" fontId="4" fillId="0" borderId="2" xfId="12" applyNumberFormat="1" applyFont="1" applyBorder="1" applyAlignment="1">
      <alignment horizontal="left" vertical="center" indent="1"/>
    </xf>
    <xf numFmtId="0" fontId="4" fillId="10" borderId="5" xfId="1" applyFont="1" applyFill="1" applyBorder="1" applyAlignment="1">
      <alignment horizontal="left" vertical="center" wrapText="1" indent="3"/>
    </xf>
    <xf numFmtId="0" fontId="4" fillId="10" borderId="5" xfId="1" applyFont="1" applyFill="1" applyBorder="1" applyAlignment="1">
      <alignment horizontal="left" vertical="center" indent="3"/>
    </xf>
    <xf numFmtId="3" fontId="4" fillId="0" borderId="2" xfId="12" applyNumberFormat="1" applyFont="1" applyFill="1" applyBorder="1" applyAlignment="1">
      <alignment horizontal="left" vertical="center" indent="2"/>
    </xf>
    <xf numFmtId="0" fontId="15" fillId="10" borderId="5" xfId="1" applyFont="1" applyFill="1" applyBorder="1" applyAlignment="1">
      <alignment horizontal="left" vertical="center" wrapText="1" indent="4"/>
    </xf>
    <xf numFmtId="0" fontId="15" fillId="10" borderId="5" xfId="1" applyFont="1" applyFill="1" applyBorder="1" applyAlignment="1">
      <alignment horizontal="left" vertical="center" indent="3"/>
    </xf>
    <xf numFmtId="3" fontId="15" fillId="11" borderId="2" xfId="1" applyNumberFormat="1" applyFont="1" applyFill="1" applyBorder="1" applyAlignment="1">
      <alignment horizontal="left" vertical="center" indent="2"/>
    </xf>
    <xf numFmtId="3" fontId="15" fillId="11" borderId="2" xfId="12" applyNumberFormat="1" applyFont="1" applyFill="1" applyBorder="1" applyAlignment="1">
      <alignment horizontal="left" vertical="center" indent="2"/>
    </xf>
    <xf numFmtId="3" fontId="15" fillId="0" borderId="2" xfId="12" applyNumberFormat="1" applyFont="1" applyFill="1" applyBorder="1" applyAlignment="1">
      <alignment horizontal="left" vertical="center" indent="2"/>
    </xf>
    <xf numFmtId="167" fontId="4" fillId="0" borderId="0" xfId="1" applyNumberFormat="1" applyFont="1" applyAlignment="1">
      <alignment vertical="center"/>
    </xf>
    <xf numFmtId="0" fontId="4" fillId="4" borderId="5" xfId="1" applyFont="1" applyFill="1" applyBorder="1" applyAlignment="1">
      <alignment horizontal="left" vertical="center" indent="3"/>
    </xf>
    <xf numFmtId="0" fontId="4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5" borderId="5" xfId="1" applyFont="1" applyFill="1" applyBorder="1" applyAlignment="1">
      <alignment vertical="center"/>
    </xf>
    <xf numFmtId="9" fontId="4" fillId="0" borderId="0" xfId="14" applyFont="1" applyAlignment="1">
      <alignment vertical="center"/>
    </xf>
    <xf numFmtId="0" fontId="17" fillId="0" borderId="0" xfId="0" applyFont="1"/>
    <xf numFmtId="0" fontId="17" fillId="0" borderId="2" xfId="0" applyFont="1" applyBorder="1" applyAlignment="1">
      <alignment horizontal="center" vertical="center" wrapText="1"/>
    </xf>
    <xf numFmtId="3" fontId="17" fillId="0" borderId="2" xfId="0" applyNumberFormat="1" applyFont="1" applyBorder="1" applyAlignment="1">
      <alignment horizontal="right" vertical="center" wrapText="1"/>
    </xf>
    <xf numFmtId="0" fontId="17" fillId="0" borderId="2" xfId="0" applyFont="1" applyBorder="1" applyAlignment="1">
      <alignment horizontal="justify" vertical="center" wrapText="1"/>
    </xf>
    <xf numFmtId="0" fontId="17" fillId="0" borderId="2" xfId="0" applyFont="1" applyBorder="1"/>
    <xf numFmtId="3" fontId="18" fillId="0" borderId="2" xfId="0" applyNumberFormat="1" applyFont="1" applyBorder="1"/>
    <xf numFmtId="0" fontId="18" fillId="0" borderId="2" xfId="0" applyFont="1" applyBorder="1"/>
    <xf numFmtId="0" fontId="18" fillId="0" borderId="0" xfId="0" applyFont="1" applyAlignment="1">
      <alignment horizontal="center"/>
    </xf>
    <xf numFmtId="0" fontId="18" fillId="0" borderId="0" xfId="0" applyFont="1"/>
    <xf numFmtId="3" fontId="17" fillId="0" borderId="2" xfId="0" applyNumberFormat="1" applyFont="1" applyBorder="1"/>
    <xf numFmtId="0" fontId="17" fillId="0" borderId="2" xfId="0" applyFont="1" applyBorder="1" applyAlignment="1">
      <alignment wrapText="1"/>
    </xf>
    <xf numFmtId="3" fontId="17" fillId="0" borderId="2" xfId="0" applyNumberFormat="1" applyFont="1" applyBorder="1" applyAlignment="1">
      <alignment horizontal="right"/>
    </xf>
    <xf numFmtId="3" fontId="17" fillId="0" borderId="0" xfId="0" applyNumberFormat="1" applyFont="1"/>
    <xf numFmtId="0" fontId="21" fillId="0" borderId="0" xfId="0" applyFont="1"/>
    <xf numFmtId="0" fontId="10" fillId="0" borderId="0" xfId="1" applyFont="1" applyAlignment="1">
      <alignment horizontal="center" vertical="center" wrapText="1"/>
    </xf>
    <xf numFmtId="3" fontId="4" fillId="0" borderId="2" xfId="12" applyNumberFormat="1" applyFont="1" applyFill="1" applyBorder="1" applyAlignment="1">
      <alignment vertical="center"/>
    </xf>
    <xf numFmtId="3" fontId="10" fillId="0" borderId="2" xfId="12" applyNumberFormat="1" applyFont="1" applyFill="1" applyBorder="1" applyAlignment="1">
      <alignment vertical="center"/>
    </xf>
    <xf numFmtId="3" fontId="11" fillId="0" borderId="2" xfId="12" applyNumberFormat="1" applyFont="1" applyFill="1" applyBorder="1" applyAlignment="1">
      <alignment vertical="center"/>
    </xf>
    <xf numFmtId="3" fontId="10" fillId="0" borderId="2" xfId="1" applyNumberFormat="1" applyFont="1" applyBorder="1" applyAlignment="1">
      <alignment vertical="center"/>
    </xf>
    <xf numFmtId="168" fontId="4" fillId="5" borderId="2" xfId="12" applyNumberFormat="1" applyFont="1" applyFill="1" applyBorder="1" applyAlignment="1">
      <alignment horizontal="right" vertical="center"/>
    </xf>
    <xf numFmtId="3" fontId="4" fillId="0" borderId="2" xfId="1" applyNumberFormat="1" applyFont="1" applyBorder="1" applyAlignment="1">
      <alignment vertical="center" wrapText="1"/>
    </xf>
    <xf numFmtId="3" fontId="14" fillId="0" borderId="2" xfId="11" applyNumberFormat="1" applyFont="1" applyBorder="1" applyAlignment="1" applyProtection="1">
      <alignment vertical="center" wrapText="1"/>
    </xf>
    <xf numFmtId="3" fontId="10" fillId="0" borderId="3" xfId="1" applyNumberFormat="1" applyFont="1" applyBorder="1" applyAlignment="1">
      <alignment vertical="center"/>
    </xf>
    <xf numFmtId="3" fontId="14" fillId="0" borderId="3" xfId="11" applyNumberFormat="1" applyFont="1" applyBorder="1" applyAlignment="1" applyProtection="1">
      <alignment vertical="center" wrapText="1"/>
    </xf>
    <xf numFmtId="3" fontId="17" fillId="0" borderId="2" xfId="0" applyNumberFormat="1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3" fontId="18" fillId="0" borderId="0" xfId="0" applyNumberFormat="1" applyFont="1"/>
    <xf numFmtId="0" fontId="4" fillId="5" borderId="8" xfId="1" applyFont="1" applyFill="1" applyBorder="1" applyAlignment="1">
      <alignment vertical="top"/>
    </xf>
    <xf numFmtId="168" fontId="4" fillId="5" borderId="4" xfId="12" applyNumberFormat="1" applyFont="1" applyFill="1" applyBorder="1" applyAlignment="1">
      <alignment horizontal="right" vertical="center"/>
    </xf>
    <xf numFmtId="0" fontId="0" fillId="0" borderId="6" xfId="0" applyBorder="1"/>
    <xf numFmtId="0" fontId="14" fillId="0" borderId="9" xfId="10" applyFont="1" applyBorder="1" applyAlignment="1" applyProtection="1">
      <alignment horizontal="right" vertical="center" wrapText="1"/>
    </xf>
    <xf numFmtId="0" fontId="10" fillId="4" borderId="2" xfId="6" applyFont="1" applyFill="1" applyBorder="1" applyAlignment="1">
      <alignment horizontal="justify" vertical="top" wrapText="1"/>
    </xf>
    <xf numFmtId="0" fontId="10" fillId="0" borderId="2" xfId="6" applyFont="1" applyBorder="1" applyAlignment="1">
      <alignment horizontal="justify" vertical="top" wrapText="1"/>
    </xf>
    <xf numFmtId="0" fontId="10" fillId="2" borderId="0" xfId="1" applyFont="1" applyFill="1"/>
    <xf numFmtId="0" fontId="11" fillId="2" borderId="0" xfId="1" applyFont="1" applyFill="1"/>
    <xf numFmtId="0" fontId="11" fillId="2" borderId="0" xfId="1" applyFont="1" applyFill="1" applyAlignment="1">
      <alignment horizontal="center" wrapText="1"/>
    </xf>
    <xf numFmtId="3" fontId="11" fillId="2" borderId="0" xfId="1" applyNumberFormat="1" applyFont="1" applyFill="1"/>
    <xf numFmtId="0" fontId="10" fillId="7" borderId="2" xfId="6" applyFont="1" applyFill="1" applyBorder="1" applyAlignment="1">
      <alignment horizontal="center" vertical="center"/>
    </xf>
    <xf numFmtId="0" fontId="11" fillId="8" borderId="2" xfId="6" applyFont="1" applyFill="1" applyBorder="1" applyAlignment="1">
      <alignment vertical="top" wrapText="1"/>
    </xf>
    <xf numFmtId="0" fontId="10" fillId="4" borderId="2" xfId="6" applyFont="1" applyFill="1" applyBorder="1" applyAlignment="1">
      <alignment horizontal="center" vertical="center"/>
    </xf>
    <xf numFmtId="0" fontId="11" fillId="4" borderId="2" xfId="6" applyFont="1" applyFill="1" applyBorder="1" applyAlignment="1">
      <alignment vertical="top" wrapText="1"/>
    </xf>
    <xf numFmtId="0" fontId="10" fillId="4" borderId="0" xfId="1" applyFont="1" applyFill="1"/>
    <xf numFmtId="3" fontId="4" fillId="0" borderId="5" xfId="12" applyNumberFormat="1" applyFont="1" applyFill="1" applyBorder="1" applyAlignment="1">
      <alignment horizontal="left" vertical="center"/>
    </xf>
    <xf numFmtId="3" fontId="4" fillId="0" borderId="1" xfId="12" applyNumberFormat="1" applyFont="1" applyFill="1" applyBorder="1" applyAlignment="1">
      <alignment horizontal="left" vertical="center"/>
    </xf>
    <xf numFmtId="3" fontId="4" fillId="0" borderId="6" xfId="12" applyNumberFormat="1" applyFont="1" applyFill="1" applyBorder="1" applyAlignment="1">
      <alignment horizontal="left" vertical="center"/>
    </xf>
    <xf numFmtId="3" fontId="5" fillId="0" borderId="1" xfId="12" applyNumberFormat="1" applyFont="1" applyFill="1" applyBorder="1" applyAlignment="1">
      <alignment horizontal="center" vertical="center"/>
    </xf>
    <xf numFmtId="3" fontId="5" fillId="0" borderId="6" xfId="12" applyNumberFormat="1" applyFont="1" applyFill="1" applyBorder="1" applyAlignment="1">
      <alignment horizontal="center" vertical="center"/>
    </xf>
    <xf numFmtId="3" fontId="10" fillId="0" borderId="5" xfId="12" applyNumberFormat="1" applyFont="1" applyFill="1" applyBorder="1" applyAlignment="1">
      <alignment horizontal="left" vertical="center"/>
    </xf>
    <xf numFmtId="3" fontId="10" fillId="0" borderId="1" xfId="12" applyNumberFormat="1" applyFont="1" applyFill="1" applyBorder="1" applyAlignment="1">
      <alignment horizontal="left" vertical="center"/>
    </xf>
    <xf numFmtId="3" fontId="10" fillId="0" borderId="6" xfId="12" applyNumberFormat="1" applyFont="1" applyFill="1" applyBorder="1" applyAlignment="1">
      <alignment horizontal="left" vertical="center"/>
    </xf>
    <xf numFmtId="0" fontId="17" fillId="0" borderId="0" xfId="0" applyFont="1" applyAlignment="1">
      <alignment horizontal="left" wrapText="1"/>
    </xf>
    <xf numFmtId="0" fontId="4" fillId="0" borderId="2" xfId="1" applyFont="1" applyBorder="1" applyAlignment="1">
      <alignment horizontal="center" vertical="center"/>
    </xf>
    <xf numFmtId="0" fontId="4" fillId="10" borderId="2" xfId="1" applyFont="1" applyFill="1" applyBorder="1" applyAlignment="1">
      <alignment horizontal="left" vertical="center" indent="2"/>
    </xf>
    <xf numFmtId="0" fontId="4" fillId="10" borderId="2" xfId="1" applyFont="1" applyFill="1" applyBorder="1" applyAlignment="1">
      <alignment horizontal="center" vertical="center" wrapText="1"/>
    </xf>
    <xf numFmtId="0" fontId="4" fillId="10" borderId="2" xfId="1" applyFont="1" applyFill="1" applyBorder="1" applyAlignment="1">
      <alignment vertical="center" wrapText="1"/>
    </xf>
    <xf numFmtId="0" fontId="4" fillId="10" borderId="2" xfId="1" applyFont="1" applyFill="1" applyBorder="1" applyAlignment="1">
      <alignment horizontal="left" vertical="center" indent="3"/>
    </xf>
    <xf numFmtId="0" fontId="4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3" fontId="5" fillId="0" borderId="7" xfId="12" applyNumberFormat="1" applyFont="1" applyFill="1" applyBorder="1" applyAlignment="1">
      <alignment horizontal="center" vertical="center"/>
    </xf>
    <xf numFmtId="3" fontId="10" fillId="0" borderId="7" xfId="12" applyNumberFormat="1" applyFont="1" applyFill="1" applyBorder="1" applyAlignment="1">
      <alignment horizontal="left" vertical="top" wrapText="1"/>
    </xf>
    <xf numFmtId="3" fontId="10" fillId="0" borderId="7" xfId="12" applyNumberFormat="1" applyFont="1" applyFill="1" applyBorder="1" applyAlignment="1">
      <alignment horizontal="left" vertical="center" wrapText="1"/>
    </xf>
    <xf numFmtId="3" fontId="4" fillId="0" borderId="7" xfId="12" applyNumberFormat="1" applyFont="1" applyFill="1" applyBorder="1" applyAlignment="1">
      <alignment horizontal="left" vertical="center" wrapText="1"/>
    </xf>
    <xf numFmtId="3" fontId="4" fillId="0" borderId="7" xfId="12" applyNumberFormat="1" applyFont="1" applyFill="1" applyBorder="1" applyAlignment="1">
      <alignment horizontal="left" vertical="center"/>
    </xf>
    <xf numFmtId="3" fontId="10" fillId="0" borderId="7" xfId="12" applyNumberFormat="1" applyFont="1" applyFill="1" applyBorder="1" applyAlignment="1">
      <alignment horizontal="left" vertical="center"/>
    </xf>
    <xf numFmtId="3" fontId="5" fillId="0" borderId="2" xfId="12" applyNumberFormat="1" applyFont="1" applyFill="1" applyBorder="1" applyAlignment="1">
      <alignment vertical="center"/>
    </xf>
    <xf numFmtId="3" fontId="5" fillId="0" borderId="5" xfId="12" applyNumberFormat="1" applyFont="1" applyBorder="1" applyAlignment="1">
      <alignment vertical="center"/>
    </xf>
    <xf numFmtId="3" fontId="4" fillId="0" borderId="5" xfId="12" applyNumberFormat="1" applyFont="1" applyFill="1" applyBorder="1" applyAlignment="1">
      <alignment vertical="center"/>
    </xf>
    <xf numFmtId="3" fontId="10" fillId="0" borderId="5" xfId="12" applyNumberFormat="1" applyFont="1" applyBorder="1" applyAlignment="1">
      <alignment vertical="center"/>
    </xf>
    <xf numFmtId="3" fontId="11" fillId="0" borderId="5" xfId="12" applyNumberFormat="1" applyFont="1" applyFill="1" applyBorder="1" applyAlignment="1">
      <alignment vertical="center"/>
    </xf>
    <xf numFmtId="0" fontId="5" fillId="0" borderId="1" xfId="1" applyFont="1" applyBorder="1" applyAlignment="1">
      <alignment vertical="center"/>
    </xf>
    <xf numFmtId="3" fontId="10" fillId="0" borderId="5" xfId="12" applyNumberFormat="1" applyFont="1" applyFill="1" applyBorder="1" applyAlignment="1">
      <alignment vertical="center"/>
    </xf>
    <xf numFmtId="0" fontId="14" fillId="0" borderId="9" xfId="10" applyFont="1" applyBorder="1" applyAlignment="1" applyProtection="1">
      <alignment horizontal="center" vertical="center" wrapText="1"/>
    </xf>
    <xf numFmtId="3" fontId="10" fillId="0" borderId="3" xfId="1" applyNumberFormat="1" applyFont="1" applyBorder="1" applyAlignment="1">
      <alignment horizontal="center" vertical="center"/>
    </xf>
    <xf numFmtId="0" fontId="14" fillId="0" borderId="10" xfId="10" applyFont="1" applyBorder="1" applyAlignment="1" applyProtection="1">
      <alignment horizontal="right" vertical="center" wrapText="1"/>
    </xf>
    <xf numFmtId="0" fontId="4" fillId="13" borderId="1" xfId="1" applyFont="1" applyFill="1" applyBorder="1" applyAlignment="1">
      <alignment horizontal="center" vertical="center"/>
    </xf>
    <xf numFmtId="0" fontId="11" fillId="0" borderId="2" xfId="1" applyFont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1" fillId="2" borderId="0" xfId="1" applyFont="1" applyFill="1" applyAlignment="1">
      <alignment vertical="top" wrapText="1"/>
    </xf>
    <xf numFmtId="0" fontId="10" fillId="2" borderId="0" xfId="1" applyFont="1" applyFill="1" applyAlignment="1">
      <alignment vertical="top"/>
    </xf>
    <xf numFmtId="0" fontId="10" fillId="2" borderId="0" xfId="1" applyFont="1" applyFill="1" applyAlignment="1">
      <alignment vertical="center" wrapText="1"/>
    </xf>
    <xf numFmtId="0" fontId="10" fillId="2" borderId="0" xfId="1" applyFont="1" applyFill="1" applyAlignment="1">
      <alignment vertical="center"/>
    </xf>
    <xf numFmtId="0" fontId="11" fillId="3" borderId="2" xfId="1" applyFont="1" applyFill="1" applyBorder="1" applyAlignment="1">
      <alignment vertical="center" wrapText="1"/>
    </xf>
    <xf numFmtId="3" fontId="10" fillId="2" borderId="0" xfId="2" applyNumberFormat="1" applyFont="1" applyFill="1" applyAlignment="1">
      <alignment vertical="center" wrapText="1"/>
    </xf>
    <xf numFmtId="3" fontId="11" fillId="2" borderId="0" xfId="2" applyNumberFormat="1" applyFont="1" applyFill="1" applyAlignment="1">
      <alignment vertical="center" wrapText="1"/>
    </xf>
    <xf numFmtId="3" fontId="11" fillId="8" borderId="2" xfId="6" applyNumberFormat="1" applyFont="1" applyFill="1" applyBorder="1" applyAlignment="1">
      <alignment horizontal="center" vertical="center" wrapText="1"/>
    </xf>
    <xf numFmtId="3" fontId="10" fillId="4" borderId="2" xfId="6" applyNumberFormat="1" applyFont="1" applyFill="1" applyBorder="1" applyAlignment="1">
      <alignment horizontal="center" vertical="center" wrapText="1"/>
    </xf>
    <xf numFmtId="3" fontId="11" fillId="4" borderId="2" xfId="6" applyNumberFormat="1" applyFont="1" applyFill="1" applyBorder="1" applyAlignment="1">
      <alignment horizontal="center" vertical="center" wrapText="1"/>
    </xf>
    <xf numFmtId="3" fontId="11" fillId="0" borderId="2" xfId="1" applyNumberFormat="1" applyFont="1" applyBorder="1" applyAlignment="1">
      <alignment horizontal="center" vertical="center"/>
    </xf>
    <xf numFmtId="3" fontId="11" fillId="0" borderId="2" xfId="2" applyNumberFormat="1" applyFont="1" applyBorder="1" applyAlignment="1">
      <alignment horizontal="center" vertical="center" wrapText="1"/>
    </xf>
    <xf numFmtId="3" fontId="10" fillId="0" borderId="2" xfId="1" applyNumberFormat="1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top" wrapText="1"/>
    </xf>
    <xf numFmtId="0" fontId="10" fillId="0" borderId="2" xfId="2" applyFont="1" applyBorder="1" applyAlignment="1">
      <alignment horizontal="center" vertical="top" wrapText="1"/>
    </xf>
    <xf numFmtId="0" fontId="11" fillId="8" borderId="2" xfId="6" applyFont="1" applyFill="1" applyBorder="1" applyAlignment="1">
      <alignment horizontal="center" vertical="top" wrapText="1"/>
    </xf>
    <xf numFmtId="0" fontId="10" fillId="4" borderId="2" xfId="6" applyFont="1" applyFill="1" applyBorder="1" applyAlignment="1">
      <alignment horizontal="center" vertical="top" wrapText="1"/>
    </xf>
    <xf numFmtId="0" fontId="11" fillId="4" borderId="2" xfId="6" applyFont="1" applyFill="1" applyBorder="1" applyAlignment="1">
      <alignment horizontal="center" vertical="top" wrapText="1"/>
    </xf>
    <xf numFmtId="0" fontId="10" fillId="2" borderId="2" xfId="1" applyFont="1" applyFill="1" applyBorder="1" applyAlignment="1">
      <alignment vertical="top"/>
    </xf>
    <xf numFmtId="0" fontId="10" fillId="2" borderId="2" xfId="1" applyFont="1" applyFill="1" applyBorder="1" applyAlignment="1">
      <alignment vertical="top" wrapText="1"/>
    </xf>
    <xf numFmtId="0" fontId="10" fillId="0" borderId="2" xfId="1" applyFont="1" applyBorder="1" applyAlignment="1">
      <alignment vertical="top" wrapText="1"/>
    </xf>
    <xf numFmtId="0" fontId="11" fillId="0" borderId="0" xfId="1" applyFont="1" applyAlignment="1">
      <alignment horizontal="center" vertical="center"/>
    </xf>
    <xf numFmtId="0" fontId="11" fillId="0" borderId="2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3" fontId="10" fillId="2" borderId="0" xfId="1" applyNumberFormat="1" applyFont="1" applyFill="1"/>
    <xf numFmtId="0" fontId="4" fillId="0" borderId="3" xfId="11" applyFont="1" applyBorder="1" applyAlignment="1" applyProtection="1">
      <alignment horizontal="center" vertical="center" wrapText="1"/>
    </xf>
    <xf numFmtId="0" fontId="11" fillId="8" borderId="2" xfId="6" applyFont="1" applyFill="1" applyBorder="1" applyAlignment="1">
      <alignment horizontal="left" vertical="top" wrapText="1"/>
    </xf>
    <xf numFmtId="0" fontId="11" fillId="4" borderId="2" xfId="6" applyFont="1" applyFill="1" applyBorder="1" applyAlignment="1">
      <alignment horizontal="left" vertical="top" wrapText="1"/>
    </xf>
    <xf numFmtId="0" fontId="10" fillId="4" borderId="2" xfId="6" applyFont="1" applyFill="1" applyBorder="1" applyAlignment="1">
      <alignment horizontal="left" vertical="top" wrapText="1"/>
    </xf>
    <xf numFmtId="0" fontId="10" fillId="2" borderId="0" xfId="1" applyFont="1" applyFill="1" applyAlignment="1">
      <alignment horizontal="left" vertical="top"/>
    </xf>
    <xf numFmtId="0" fontId="10" fillId="2" borderId="0" xfId="1" applyFont="1" applyFill="1" applyAlignment="1">
      <alignment horizontal="center" vertical="center" wrapText="1"/>
    </xf>
    <xf numFmtId="3" fontId="11" fillId="2" borderId="2" xfId="1" applyNumberFormat="1" applyFont="1" applyFill="1" applyBorder="1" applyAlignment="1">
      <alignment horizontal="center" vertical="center"/>
    </xf>
    <xf numFmtId="3" fontId="11" fillId="2" borderId="2" xfId="2" applyNumberFormat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/>
    </xf>
    <xf numFmtId="0" fontId="11" fillId="2" borderId="0" xfId="1" applyFont="1" applyFill="1" applyAlignment="1">
      <alignment horizontal="left" vertical="top" wrapText="1"/>
    </xf>
    <xf numFmtId="0" fontId="11" fillId="0" borderId="2" xfId="2" applyFont="1" applyBorder="1" applyAlignment="1">
      <alignment horizontal="left" vertical="top" wrapText="1"/>
    </xf>
    <xf numFmtId="0" fontId="10" fillId="0" borderId="2" xfId="2" applyFont="1" applyBorder="1" applyAlignment="1">
      <alignment horizontal="left" vertical="top" wrapText="1"/>
    </xf>
    <xf numFmtId="0" fontId="10" fillId="0" borderId="2" xfId="0" applyFont="1" applyBorder="1" applyAlignment="1">
      <alignment wrapText="1"/>
    </xf>
    <xf numFmtId="3" fontId="10" fillId="2" borderId="0" xfId="2" applyNumberFormat="1" applyFont="1" applyFill="1" applyAlignment="1">
      <alignment horizontal="center" vertical="center" wrapText="1"/>
    </xf>
    <xf numFmtId="3" fontId="11" fillId="2" borderId="0" xfId="2" applyNumberFormat="1" applyFont="1" applyFill="1" applyAlignment="1">
      <alignment horizontal="center" vertical="center" wrapText="1"/>
    </xf>
    <xf numFmtId="0" fontId="10" fillId="0" borderId="2" xfId="6" applyFont="1" applyBorder="1" applyAlignment="1">
      <alignment horizontal="left" vertical="top" wrapText="1"/>
    </xf>
    <xf numFmtId="0" fontId="10" fillId="2" borderId="2" xfId="1" applyFont="1" applyFill="1" applyBorder="1" applyAlignment="1">
      <alignment horizontal="left" vertical="top"/>
    </xf>
    <xf numFmtId="0" fontId="10" fillId="2" borderId="2" xfId="1" applyFont="1" applyFill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1" fillId="6" borderId="2" xfId="0" applyFont="1" applyFill="1" applyBorder="1"/>
    <xf numFmtId="0" fontId="10" fillId="3" borderId="2" xfId="0" applyFont="1" applyFill="1" applyBorder="1"/>
    <xf numFmtId="0" fontId="10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10" fillId="6" borderId="2" xfId="0" applyFont="1" applyFill="1" applyBorder="1"/>
    <xf numFmtId="0" fontId="11" fillId="6" borderId="2" xfId="0" applyFont="1" applyFill="1" applyBorder="1" applyAlignment="1">
      <alignment horizontal="center"/>
    </xf>
    <xf numFmtId="3" fontId="11" fillId="6" borderId="2" xfId="0" applyNumberFormat="1" applyFont="1" applyFill="1" applyBorder="1"/>
    <xf numFmtId="0" fontId="10" fillId="0" borderId="2" xfId="0" applyFont="1" applyBorder="1"/>
    <xf numFmtId="3" fontId="10" fillId="0" borderId="2" xfId="0" applyNumberFormat="1" applyFont="1" applyBorder="1"/>
    <xf numFmtId="0" fontId="10" fillId="6" borderId="3" xfId="0" applyFont="1" applyFill="1" applyBorder="1"/>
    <xf numFmtId="3" fontId="11" fillId="6" borderId="3" xfId="0" applyNumberFormat="1" applyFont="1" applyFill="1" applyBorder="1"/>
    <xf numFmtId="3" fontId="10" fillId="6" borderId="2" xfId="0" applyNumberFormat="1" applyFont="1" applyFill="1" applyBorder="1"/>
    <xf numFmtId="0" fontId="10" fillId="6" borderId="2" xfId="0" applyFont="1" applyFill="1" applyBorder="1" applyAlignment="1">
      <alignment wrapText="1"/>
    </xf>
    <xf numFmtId="0" fontId="10" fillId="0" borderId="2" xfId="0" applyFont="1" applyBorder="1" applyAlignment="1">
      <alignment vertical="center"/>
    </xf>
    <xf numFmtId="0" fontId="11" fillId="0" borderId="2" xfId="0" applyFont="1" applyBorder="1"/>
    <xf numFmtId="3" fontId="11" fillId="0" borderId="2" xfId="0" applyNumberFormat="1" applyFont="1" applyBorder="1"/>
    <xf numFmtId="0" fontId="10" fillId="12" borderId="2" xfId="0" applyFont="1" applyFill="1" applyBorder="1"/>
    <xf numFmtId="3" fontId="10" fillId="12" borderId="2" xfId="0" applyNumberFormat="1" applyFont="1" applyFill="1" applyBorder="1"/>
    <xf numFmtId="0" fontId="17" fillId="0" borderId="0" xfId="0" applyFont="1" applyAlignment="1">
      <alignment horizontal="center" vertical="center"/>
    </xf>
    <xf numFmtId="3" fontId="17" fillId="0" borderId="0" xfId="0" applyNumberFormat="1" applyFont="1" applyAlignment="1">
      <alignment horizontal="center" vertical="center"/>
    </xf>
    <xf numFmtId="0" fontId="17" fillId="14" borderId="2" xfId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3" fontId="18" fillId="14" borderId="2" xfId="0" applyNumberFormat="1" applyFont="1" applyFill="1" applyBorder="1" applyAlignment="1">
      <alignment horizontal="center" vertical="center" wrapText="1"/>
    </xf>
    <xf numFmtId="3" fontId="18" fillId="14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vertical="center"/>
    </xf>
    <xf numFmtId="0" fontId="26" fillId="0" borderId="0" xfId="0" applyFont="1" applyAlignment="1">
      <alignment horizontal="right" vertical="center"/>
    </xf>
    <xf numFmtId="0" fontId="4" fillId="10" borderId="2" xfId="1" applyFont="1" applyFill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4" fillId="10" borderId="5" xfId="1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3" fontId="15" fillId="0" borderId="5" xfId="12" applyNumberFormat="1" applyFont="1" applyFill="1" applyBorder="1" applyAlignment="1">
      <alignment horizontal="left" vertical="center" wrapText="1"/>
    </xf>
    <xf numFmtId="3" fontId="15" fillId="0" borderId="1" xfId="12" applyNumberFormat="1" applyFont="1" applyFill="1" applyBorder="1" applyAlignment="1">
      <alignment horizontal="left" vertical="center" wrapText="1"/>
    </xf>
    <xf numFmtId="3" fontId="15" fillId="0" borderId="6" xfId="12" applyNumberFormat="1" applyFont="1" applyFill="1" applyBorder="1" applyAlignment="1">
      <alignment horizontal="left" vertical="center" wrapText="1"/>
    </xf>
    <xf numFmtId="3" fontId="5" fillId="0" borderId="5" xfId="12" applyNumberFormat="1" applyFont="1" applyFill="1" applyBorder="1" applyAlignment="1">
      <alignment horizontal="center" vertical="center"/>
    </xf>
    <xf numFmtId="3" fontId="5" fillId="0" borderId="1" xfId="12" applyNumberFormat="1" applyFont="1" applyFill="1" applyBorder="1" applyAlignment="1">
      <alignment horizontal="center" vertical="center"/>
    </xf>
    <xf numFmtId="3" fontId="5" fillId="0" borderId="11" xfId="12" applyNumberFormat="1" applyFont="1" applyFill="1" applyBorder="1" applyAlignment="1">
      <alignment horizontal="center" vertical="center"/>
    </xf>
    <xf numFmtId="3" fontId="4" fillId="0" borderId="5" xfId="12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5" fillId="9" borderId="5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3" fontId="10" fillId="0" borderId="5" xfId="12" applyNumberFormat="1" applyFont="1" applyFill="1" applyBorder="1" applyAlignment="1">
      <alignment horizontal="left" vertical="top" wrapText="1"/>
    </xf>
    <xf numFmtId="0" fontId="0" fillId="0" borderId="1" xfId="0" applyBorder="1"/>
    <xf numFmtId="0" fontId="0" fillId="0" borderId="6" xfId="0" applyBorder="1"/>
    <xf numFmtId="0" fontId="4" fillId="13" borderId="5" xfId="1" applyFont="1" applyFill="1" applyBorder="1" applyAlignment="1">
      <alignment horizontal="center" vertical="center" wrapText="1"/>
    </xf>
    <xf numFmtId="0" fontId="0" fillId="13" borderId="1" xfId="0" applyFill="1" applyBorder="1" applyAlignment="1">
      <alignment vertical="center"/>
    </xf>
    <xf numFmtId="0" fontId="0" fillId="13" borderId="6" xfId="0" applyFill="1" applyBorder="1" applyAlignment="1">
      <alignment vertical="center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3" fontId="10" fillId="0" borderId="5" xfId="12" applyNumberFormat="1" applyFont="1" applyFill="1" applyBorder="1" applyAlignment="1">
      <alignment horizontal="left" vertical="center" wrapText="1"/>
    </xf>
    <xf numFmtId="0" fontId="14" fillId="0" borderId="0" xfId="11" applyFont="1" applyAlignment="1" applyProtection="1">
      <alignment horizontal="left" vertical="center" wrapText="1"/>
    </xf>
    <xf numFmtId="0" fontId="4" fillId="4" borderId="2" xfId="1" applyFont="1" applyFill="1" applyBorder="1" applyAlignment="1">
      <alignment horizontal="left" vertical="center"/>
    </xf>
    <xf numFmtId="0" fontId="18" fillId="2" borderId="0" xfId="1" applyFont="1" applyFill="1" applyAlignment="1">
      <alignment horizontal="center" wrapText="1"/>
    </xf>
    <xf numFmtId="0" fontId="23" fillId="0" borderId="0" xfId="0" applyFont="1" applyAlignment="1">
      <alignment horizontal="center" wrapText="1"/>
    </xf>
    <xf numFmtId="0" fontId="11" fillId="6" borderId="5" xfId="0" applyFont="1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11" fillId="6" borderId="6" xfId="0" applyFont="1" applyFill="1" applyBorder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18" fillId="0" borderId="2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left" wrapText="1"/>
    </xf>
    <xf numFmtId="3" fontId="17" fillId="0" borderId="3" xfId="0" applyNumberFormat="1" applyFont="1" applyBorder="1" applyAlignment="1">
      <alignment horizontal="right" vertical="center" wrapText="1"/>
    </xf>
    <xf numFmtId="3" fontId="17" fillId="0" borderId="4" xfId="0" applyNumberFormat="1" applyFont="1" applyBorder="1" applyAlignment="1">
      <alignment horizontal="right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14" borderId="2" xfId="0" applyFont="1" applyFill="1" applyBorder="1" applyAlignment="1">
      <alignment horizontal="center" vertical="center" wrapText="1"/>
    </xf>
    <xf numFmtId="0" fontId="18" fillId="14" borderId="2" xfId="0" applyFont="1" applyFill="1" applyBorder="1" applyAlignment="1">
      <alignment horizontal="left" vertical="top" wrapText="1"/>
    </xf>
  </cellXfs>
  <cellStyles count="15">
    <cellStyle name="Komats 2" xfId="7"/>
    <cellStyle name="Komats 2 2" xfId="12"/>
    <cellStyle name="Komats 3" xfId="13"/>
    <cellStyle name="Normal" xfId="0" builtinId="0"/>
    <cellStyle name="Normal 2 2" xfId="11"/>
    <cellStyle name="Normal_Sheet3" xfId="2"/>
    <cellStyle name="Normal_TM 1 2 veidlapa TA 2" xfId="10"/>
    <cellStyle name="Parastais_FMLikp01_p05_221205_pap_afp_makp" xfId="3"/>
    <cellStyle name="Parasts 2" xfId="1"/>
    <cellStyle name="Parasts 3" xfId="5"/>
    <cellStyle name="Parasts 3 2" xfId="6"/>
    <cellStyle name="Parasts 4" xfId="9"/>
    <cellStyle name="Parasts 9" xfId="8"/>
    <cellStyle name="Percent" xfId="14" builtinId="5"/>
    <cellStyle name="Style 1" xfId="4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48"/>
  <sheetViews>
    <sheetView zoomScale="81" zoomScaleNormal="81" workbookViewId="0">
      <selection activeCell="E41" sqref="E41"/>
    </sheetView>
  </sheetViews>
  <sheetFormatPr defaultColWidth="9.140625" defaultRowHeight="12.75"/>
  <cols>
    <col min="1" max="1" width="10.85546875" style="1" bestFit="1" customWidth="1"/>
    <col min="2" max="2" width="31.85546875" style="1" customWidth="1"/>
    <col min="3" max="3" width="4.140625" style="2" customWidth="1"/>
    <col min="4" max="4" width="4.42578125" style="2" customWidth="1"/>
    <col min="5" max="5" width="11.5703125" style="1" customWidth="1"/>
    <col min="6" max="6" width="12.42578125" style="1" customWidth="1"/>
    <col min="7" max="7" width="6.7109375" style="4" customWidth="1"/>
    <col min="8" max="8" width="8.5703125" style="5" bestFit="1" customWidth="1"/>
    <col min="9" max="9" width="11" style="4" customWidth="1"/>
    <col min="10" max="10" width="8.140625" style="4" bestFit="1" customWidth="1"/>
    <col min="11" max="11" width="17.140625" style="4" bestFit="1" customWidth="1"/>
    <col min="12" max="12" width="9.85546875" style="4" customWidth="1"/>
    <col min="13" max="20" width="9.140625" style="4"/>
    <col min="21" max="21" width="15" style="4" bestFit="1" customWidth="1"/>
    <col min="22" max="22" width="12.42578125" style="4" bestFit="1" customWidth="1"/>
    <col min="23" max="23" width="15" style="4" bestFit="1" customWidth="1"/>
    <col min="24" max="16384" width="9.140625" style="4"/>
  </cols>
  <sheetData>
    <row r="1" spans="1:11" ht="15.75">
      <c r="J1" s="206" t="s">
        <v>455</v>
      </c>
    </row>
    <row r="2" spans="1:11" ht="15.75">
      <c r="J2" s="206" t="s">
        <v>456</v>
      </c>
    </row>
    <row r="3" spans="1:11" ht="15.75">
      <c r="J3" s="206" t="s">
        <v>460</v>
      </c>
    </row>
    <row r="4" spans="1:11" ht="15.75">
      <c r="J4" s="206" t="s">
        <v>461</v>
      </c>
    </row>
    <row r="5" spans="1:11" ht="15.75">
      <c r="J5" s="206"/>
    </row>
    <row r="7" spans="1:11" ht="15">
      <c r="A7" s="230" t="s">
        <v>462</v>
      </c>
      <c r="B7" s="230"/>
      <c r="C7" s="230"/>
      <c r="D7" s="230"/>
      <c r="E7" s="230"/>
      <c r="F7" s="230"/>
      <c r="G7" s="230"/>
      <c r="H7" s="230"/>
      <c r="I7" s="230"/>
      <c r="J7" s="231"/>
    </row>
    <row r="8" spans="1:11">
      <c r="A8" s="3"/>
      <c r="B8" s="3"/>
      <c r="C8" s="3"/>
      <c r="D8" s="3"/>
      <c r="E8" s="3"/>
      <c r="F8" s="3"/>
      <c r="G8" s="3"/>
      <c r="H8" s="3"/>
      <c r="I8" s="3"/>
      <c r="J8" s="6"/>
    </row>
    <row r="9" spans="1:11" s="3" customFormat="1" ht="84.75">
      <c r="A9" s="7" t="s">
        <v>184</v>
      </c>
      <c r="B9" s="7" t="s">
        <v>0</v>
      </c>
      <c r="C9" s="8" t="s">
        <v>185</v>
      </c>
      <c r="D9" s="8" t="s">
        <v>421</v>
      </c>
      <c r="E9" s="8" t="s">
        <v>93</v>
      </c>
      <c r="F9" s="8" t="s">
        <v>370</v>
      </c>
      <c r="G9" s="8" t="s">
        <v>186</v>
      </c>
      <c r="H9" s="8" t="s">
        <v>187</v>
      </c>
      <c r="I9" s="8" t="s">
        <v>188</v>
      </c>
      <c r="J9" s="8" t="s">
        <v>189</v>
      </c>
    </row>
    <row r="10" spans="1:11" s="3" customFormat="1" ht="25.5">
      <c r="A10" s="9">
        <v>1</v>
      </c>
      <c r="B10" s="9">
        <v>2</v>
      </c>
      <c r="C10" s="9">
        <v>3</v>
      </c>
      <c r="D10" s="9">
        <v>4</v>
      </c>
      <c r="E10" s="9">
        <v>5</v>
      </c>
      <c r="F10" s="9">
        <v>6</v>
      </c>
      <c r="G10" s="9">
        <v>7</v>
      </c>
      <c r="H10" s="9">
        <v>8</v>
      </c>
      <c r="I10" s="9">
        <v>9</v>
      </c>
      <c r="J10" s="9" t="s">
        <v>424</v>
      </c>
    </row>
    <row r="11" spans="1:11" s="13" customFormat="1" ht="15">
      <c r="A11" s="10">
        <v>1</v>
      </c>
      <c r="B11" s="11" t="s">
        <v>1</v>
      </c>
      <c r="C11" s="12">
        <v>1</v>
      </c>
      <c r="D11" s="10" t="s">
        <v>423</v>
      </c>
      <c r="E11" s="10" t="s">
        <v>80</v>
      </c>
      <c r="F11" s="10" t="s">
        <v>371</v>
      </c>
      <c r="G11" s="79">
        <v>13</v>
      </c>
      <c r="H11" s="68">
        <v>4898</v>
      </c>
      <c r="I11" s="71">
        <v>4081</v>
      </c>
      <c r="J11" s="70">
        <v>4081</v>
      </c>
      <c r="K11" s="2"/>
    </row>
    <row r="12" spans="1:11" ht="15">
      <c r="A12" s="10">
        <v>2</v>
      </c>
      <c r="B12" s="11" t="s">
        <v>2</v>
      </c>
      <c r="C12" s="12">
        <v>2</v>
      </c>
      <c r="D12" s="10" t="s">
        <v>423</v>
      </c>
      <c r="E12" s="10" t="s">
        <v>80</v>
      </c>
      <c r="F12" s="10" t="s">
        <v>371</v>
      </c>
      <c r="G12" s="79">
        <v>12</v>
      </c>
      <c r="H12" s="68">
        <v>3950</v>
      </c>
      <c r="I12" s="71">
        <v>3292</v>
      </c>
      <c r="J12" s="70">
        <v>6584</v>
      </c>
      <c r="K12" s="2"/>
    </row>
    <row r="13" spans="1:11" ht="15">
      <c r="A13" s="10">
        <v>3</v>
      </c>
      <c r="B13" s="14" t="s">
        <v>3</v>
      </c>
      <c r="C13" s="15">
        <v>1</v>
      </c>
      <c r="D13" s="10" t="s">
        <v>423</v>
      </c>
      <c r="E13" s="16" t="s">
        <v>80</v>
      </c>
      <c r="F13" s="10" t="s">
        <v>373</v>
      </c>
      <c r="G13" s="79">
        <v>11</v>
      </c>
      <c r="H13" s="72">
        <v>3307</v>
      </c>
      <c r="I13" s="73">
        <v>2645</v>
      </c>
      <c r="J13" s="70">
        <v>2645</v>
      </c>
      <c r="K13" s="2"/>
    </row>
    <row r="14" spans="1:11" ht="15">
      <c r="A14" s="10">
        <v>4</v>
      </c>
      <c r="B14" s="14" t="s">
        <v>4</v>
      </c>
      <c r="C14" s="15">
        <v>1</v>
      </c>
      <c r="D14" s="10" t="s">
        <v>423</v>
      </c>
      <c r="E14" s="16" t="s">
        <v>80</v>
      </c>
      <c r="F14" s="10" t="s">
        <v>372</v>
      </c>
      <c r="G14" s="79">
        <v>8</v>
      </c>
      <c r="H14" s="72">
        <v>1904</v>
      </c>
      <c r="I14" s="73">
        <v>1471</v>
      </c>
      <c r="J14" s="70">
        <v>1471</v>
      </c>
      <c r="K14" s="2"/>
    </row>
    <row r="15" spans="1:11" ht="15">
      <c r="A15" s="10">
        <v>5</v>
      </c>
      <c r="B15" s="14" t="s">
        <v>5</v>
      </c>
      <c r="C15" s="15">
        <v>1</v>
      </c>
      <c r="D15" s="10" t="s">
        <v>423</v>
      </c>
      <c r="E15" s="16" t="s">
        <v>80</v>
      </c>
      <c r="F15" s="10" t="s">
        <v>374</v>
      </c>
      <c r="G15" s="79">
        <v>11</v>
      </c>
      <c r="H15" s="72">
        <v>3307</v>
      </c>
      <c r="I15" s="73">
        <v>2645</v>
      </c>
      <c r="J15" s="70">
        <v>2645</v>
      </c>
      <c r="K15" s="2"/>
    </row>
    <row r="16" spans="1:11">
      <c r="A16" s="10">
        <v>6</v>
      </c>
      <c r="B16" s="14" t="s">
        <v>99</v>
      </c>
      <c r="C16" s="15">
        <v>1</v>
      </c>
      <c r="D16" s="10" t="s">
        <v>423</v>
      </c>
      <c r="E16" s="16" t="s">
        <v>80</v>
      </c>
      <c r="F16" s="10" t="s">
        <v>375</v>
      </c>
      <c r="G16" s="80">
        <v>7</v>
      </c>
      <c r="H16" s="72">
        <v>1783</v>
      </c>
      <c r="I16" s="73">
        <v>1371</v>
      </c>
      <c r="J16" s="70">
        <v>1371</v>
      </c>
      <c r="K16" s="2"/>
    </row>
    <row r="17" spans="1:13">
      <c r="A17" s="10">
        <v>7</v>
      </c>
      <c r="B17" s="14" t="s">
        <v>215</v>
      </c>
      <c r="C17" s="15">
        <v>2</v>
      </c>
      <c r="D17" s="10" t="s">
        <v>423</v>
      </c>
      <c r="E17" s="16" t="s">
        <v>79</v>
      </c>
      <c r="F17" s="10" t="s">
        <v>376</v>
      </c>
      <c r="G17" s="80">
        <v>1</v>
      </c>
      <c r="H17" s="72">
        <v>910</v>
      </c>
      <c r="I17" s="73">
        <v>701</v>
      </c>
      <c r="J17" s="70">
        <v>1402</v>
      </c>
      <c r="K17" s="2"/>
    </row>
    <row r="18" spans="1:13">
      <c r="A18" s="10">
        <v>8</v>
      </c>
      <c r="B18" s="14" t="s">
        <v>205</v>
      </c>
      <c r="C18" s="15">
        <v>8</v>
      </c>
      <c r="D18" s="10" t="s">
        <v>423</v>
      </c>
      <c r="E18" s="16" t="s">
        <v>79</v>
      </c>
      <c r="F18" s="10" t="s">
        <v>378</v>
      </c>
      <c r="G18" s="121" t="s">
        <v>378</v>
      </c>
      <c r="H18" s="122" t="s">
        <v>378</v>
      </c>
      <c r="I18" s="73">
        <v>2244</v>
      </c>
      <c r="J18" s="70">
        <v>17952</v>
      </c>
      <c r="K18" s="2"/>
    </row>
    <row r="19" spans="1:13">
      <c r="A19" s="10">
        <v>9</v>
      </c>
      <c r="B19" s="14" t="s">
        <v>6</v>
      </c>
      <c r="C19" s="15">
        <v>2</v>
      </c>
      <c r="D19" s="10" t="s">
        <v>423</v>
      </c>
      <c r="E19" s="16" t="s">
        <v>80</v>
      </c>
      <c r="F19" s="10" t="s">
        <v>377</v>
      </c>
      <c r="G19" s="80">
        <v>9</v>
      </c>
      <c r="H19" s="72">
        <v>2191</v>
      </c>
      <c r="I19" s="73">
        <v>1752</v>
      </c>
      <c r="J19" s="70">
        <v>3504</v>
      </c>
      <c r="K19" s="2"/>
    </row>
    <row r="20" spans="1:13">
      <c r="A20" s="10">
        <v>10</v>
      </c>
      <c r="B20" s="14" t="s">
        <v>204</v>
      </c>
      <c r="C20" s="153">
        <v>24</v>
      </c>
      <c r="D20" s="10" t="s">
        <v>422</v>
      </c>
      <c r="E20" s="16" t="s">
        <v>80</v>
      </c>
      <c r="F20" s="10" t="s">
        <v>379</v>
      </c>
      <c r="G20" s="80">
        <v>6</v>
      </c>
      <c r="H20" s="72">
        <v>1490</v>
      </c>
      <c r="I20" s="73">
        <v>1145</v>
      </c>
      <c r="J20" s="70">
        <v>27480</v>
      </c>
      <c r="K20" s="64"/>
    </row>
    <row r="21" spans="1:13">
      <c r="A21" s="10">
        <v>11</v>
      </c>
      <c r="B21" s="11" t="s">
        <v>251</v>
      </c>
      <c r="C21" s="12">
        <v>2</v>
      </c>
      <c r="D21" s="10" t="s">
        <v>423</v>
      </c>
      <c r="E21" s="10" t="s">
        <v>79</v>
      </c>
      <c r="F21" s="10" t="s">
        <v>380</v>
      </c>
      <c r="G21" s="123">
        <v>7</v>
      </c>
      <c r="H21" s="68">
        <v>1783</v>
      </c>
      <c r="I21" s="71">
        <v>1371</v>
      </c>
      <c r="J21" s="70">
        <v>2742</v>
      </c>
      <c r="K21" s="2"/>
    </row>
    <row r="22" spans="1:13" ht="12.75" customHeight="1">
      <c r="E22" s="2"/>
      <c r="F22" s="2"/>
      <c r="H22" s="77" t="s">
        <v>190</v>
      </c>
      <c r="I22" s="78">
        <v>33</v>
      </c>
      <c r="J22" s="78">
        <v>49781</v>
      </c>
      <c r="K22" s="18"/>
    </row>
    <row r="23" spans="1:13" ht="25.5" customHeight="1">
      <c r="A23" s="233"/>
      <c r="B23" s="233"/>
      <c r="C23" s="233"/>
      <c r="D23" s="233"/>
      <c r="E23" s="233"/>
      <c r="F23" s="2"/>
      <c r="H23" s="48" t="s">
        <v>191</v>
      </c>
      <c r="I23" s="69">
        <v>12</v>
      </c>
      <c r="J23" s="69">
        <v>22096</v>
      </c>
      <c r="K23" s="18"/>
    </row>
    <row r="24" spans="1:13" ht="12.75" customHeight="1">
      <c r="E24" s="2"/>
      <c r="F24" s="2"/>
      <c r="H24" s="19" t="s">
        <v>192</v>
      </c>
      <c r="I24" s="20">
        <v>45</v>
      </c>
      <c r="J24" s="20">
        <v>71877</v>
      </c>
      <c r="K24" s="21"/>
    </row>
    <row r="25" spans="1:13">
      <c r="F25" s="3"/>
      <c r="G25" s="3"/>
      <c r="I25" s="22"/>
      <c r="J25" s="22"/>
      <c r="K25" s="22"/>
    </row>
    <row r="26" spans="1:13" ht="14.25" customHeight="1">
      <c r="A26" s="5" t="s">
        <v>420</v>
      </c>
      <c r="B26" s="5"/>
      <c r="C26" s="1"/>
      <c r="D26" s="4"/>
      <c r="E26" s="4"/>
      <c r="F26" s="4"/>
      <c r="H26" s="4"/>
    </row>
    <row r="27" spans="1:13" ht="47.25" customHeight="1">
      <c r="A27" s="124" t="s">
        <v>426</v>
      </c>
      <c r="B27" s="227" t="s">
        <v>427</v>
      </c>
      <c r="C27" s="228"/>
      <c r="D27" s="228"/>
      <c r="E27" s="229"/>
      <c r="F27" s="7" t="s">
        <v>192</v>
      </c>
      <c r="G27" s="221" t="s">
        <v>193</v>
      </c>
      <c r="H27" s="222"/>
      <c r="I27" s="222"/>
      <c r="J27" s="223"/>
      <c r="K27" s="107"/>
    </row>
    <row r="28" spans="1:13" ht="12.95" customHeight="1">
      <c r="A28" s="23">
        <v>1000</v>
      </c>
      <c r="B28" s="24" t="s">
        <v>14</v>
      </c>
      <c r="C28" s="26"/>
      <c r="D28" s="25"/>
      <c r="E28" s="106"/>
      <c r="F28" s="114">
        <v>1708981</v>
      </c>
      <c r="G28" s="115"/>
      <c r="H28" s="95"/>
      <c r="I28" s="95"/>
      <c r="J28" s="96"/>
      <c r="K28" s="108"/>
      <c r="M28" s="17"/>
    </row>
    <row r="29" spans="1:13" ht="12.95" customHeight="1">
      <c r="A29" s="27">
        <v>1100</v>
      </c>
      <c r="B29" s="28" t="s">
        <v>15</v>
      </c>
      <c r="C29" s="26"/>
      <c r="D29" s="25"/>
      <c r="E29" s="106"/>
      <c r="F29" s="114">
        <v>1326912</v>
      </c>
      <c r="G29" s="115"/>
      <c r="H29" s="95"/>
      <c r="I29" s="95"/>
      <c r="J29" s="96"/>
      <c r="K29" s="108"/>
      <c r="M29" s="17"/>
    </row>
    <row r="30" spans="1:13" ht="12.95" customHeight="1">
      <c r="A30" s="29">
        <v>1110</v>
      </c>
      <c r="B30" s="30" t="s">
        <v>16</v>
      </c>
      <c r="C30" s="32"/>
      <c r="D30" s="31"/>
      <c r="E30" s="106"/>
      <c r="F30" s="65">
        <v>862524</v>
      </c>
      <c r="G30" s="116"/>
      <c r="H30" s="95"/>
      <c r="I30" s="95"/>
      <c r="J30" s="96"/>
      <c r="K30" s="108"/>
      <c r="M30" s="17"/>
    </row>
    <row r="31" spans="1:13" ht="12.95" customHeight="1">
      <c r="A31" s="35">
        <v>1114</v>
      </c>
      <c r="B31" s="36" t="s">
        <v>17</v>
      </c>
      <c r="C31" s="32"/>
      <c r="D31" s="31"/>
      <c r="E31" s="106"/>
      <c r="F31" s="66">
        <v>597372</v>
      </c>
      <c r="G31" s="224" t="s">
        <v>407</v>
      </c>
      <c r="H31" s="225"/>
      <c r="I31" s="225"/>
      <c r="J31" s="226"/>
      <c r="K31" s="109"/>
      <c r="L31" s="49"/>
      <c r="M31" s="49"/>
    </row>
    <row r="32" spans="1:13" ht="14.1" customHeight="1">
      <c r="A32" s="35">
        <v>1119</v>
      </c>
      <c r="B32" s="209" t="s">
        <v>18</v>
      </c>
      <c r="C32" s="210"/>
      <c r="D32" s="210"/>
      <c r="E32" s="211"/>
      <c r="F32" s="66">
        <v>265152</v>
      </c>
      <c r="G32" s="224" t="s">
        <v>408</v>
      </c>
      <c r="H32" s="225"/>
      <c r="I32" s="225"/>
      <c r="J32" s="226"/>
      <c r="K32" s="109"/>
    </row>
    <row r="33" spans="1:14" ht="11.25" customHeight="1">
      <c r="A33" s="29">
        <v>1140</v>
      </c>
      <c r="B33" s="30" t="s">
        <v>19</v>
      </c>
      <c r="C33" s="32"/>
      <c r="D33" s="31"/>
      <c r="E33" s="106"/>
      <c r="F33" s="66">
        <v>464388</v>
      </c>
      <c r="G33" s="117"/>
      <c r="H33" s="95"/>
      <c r="I33" s="95"/>
      <c r="J33" s="96"/>
      <c r="K33" s="108"/>
      <c r="N33" s="43"/>
    </row>
    <row r="34" spans="1:14" ht="25.5" customHeight="1">
      <c r="A34" s="35">
        <v>1141</v>
      </c>
      <c r="B34" s="30" t="s">
        <v>194</v>
      </c>
      <c r="C34" s="32"/>
      <c r="D34" s="31"/>
      <c r="E34" s="106"/>
      <c r="F34" s="68">
        <v>54410</v>
      </c>
      <c r="G34" s="232" t="s">
        <v>409</v>
      </c>
      <c r="H34" s="210"/>
      <c r="I34" s="210"/>
      <c r="J34" s="211"/>
      <c r="K34" s="110"/>
    </row>
    <row r="35" spans="1:14" ht="25.5" customHeight="1">
      <c r="A35" s="35">
        <v>1142</v>
      </c>
      <c r="B35" s="30" t="s">
        <v>21</v>
      </c>
      <c r="C35" s="32"/>
      <c r="D35" s="31"/>
      <c r="E35" s="106"/>
      <c r="F35" s="68">
        <v>82440</v>
      </c>
      <c r="G35" s="232" t="s">
        <v>410</v>
      </c>
      <c r="H35" s="210"/>
      <c r="I35" s="210"/>
      <c r="J35" s="211"/>
      <c r="K35" s="110"/>
    </row>
    <row r="36" spans="1:14" ht="25.5" customHeight="1">
      <c r="A36" s="35">
        <v>1145</v>
      </c>
      <c r="B36" s="105" t="s">
        <v>7</v>
      </c>
      <c r="C36" s="103"/>
      <c r="D36" s="104"/>
      <c r="E36" s="101"/>
      <c r="F36" s="66">
        <v>155034</v>
      </c>
      <c r="G36" s="218" t="s">
        <v>411</v>
      </c>
      <c r="H36" s="210"/>
      <c r="I36" s="210"/>
      <c r="J36" s="211"/>
      <c r="K36" s="111"/>
    </row>
    <row r="37" spans="1:14" ht="12.95" customHeight="1">
      <c r="A37" s="35">
        <v>1148</v>
      </c>
      <c r="B37" s="44" t="s">
        <v>195</v>
      </c>
      <c r="C37" s="46"/>
      <c r="D37" s="45"/>
      <c r="E37" s="106"/>
      <c r="F37" s="66">
        <v>86252</v>
      </c>
      <c r="G37" s="218" t="s">
        <v>362</v>
      </c>
      <c r="H37" s="219"/>
      <c r="I37" s="219"/>
      <c r="J37" s="220"/>
      <c r="K37" s="112"/>
      <c r="M37" s="17"/>
      <c r="N37" s="17"/>
    </row>
    <row r="38" spans="1:14" ht="26.45" customHeight="1">
      <c r="A38" s="35">
        <v>1149</v>
      </c>
      <c r="B38" s="234" t="s">
        <v>23</v>
      </c>
      <c r="C38" s="208"/>
      <c r="D38" s="208"/>
      <c r="E38" s="208"/>
      <c r="F38" s="66">
        <v>86252</v>
      </c>
      <c r="G38" s="218" t="s">
        <v>361</v>
      </c>
      <c r="H38" s="219"/>
      <c r="I38" s="219"/>
      <c r="J38" s="220"/>
      <c r="K38" s="112"/>
      <c r="M38" s="17"/>
    </row>
    <row r="39" spans="1:14" ht="12.95" customHeight="1">
      <c r="A39" s="27">
        <v>1200</v>
      </c>
      <c r="B39" s="28" t="s">
        <v>196</v>
      </c>
      <c r="C39" s="26"/>
      <c r="D39" s="25"/>
      <c r="E39" s="106"/>
      <c r="F39" s="67">
        <v>382069</v>
      </c>
      <c r="G39" s="118"/>
      <c r="H39" s="95"/>
      <c r="I39" s="95"/>
      <c r="J39" s="96"/>
      <c r="K39" s="108"/>
    </row>
    <row r="40" spans="1:14" ht="12.95" customHeight="1">
      <c r="A40" s="29">
        <v>1210</v>
      </c>
      <c r="B40" s="102" t="s">
        <v>25</v>
      </c>
      <c r="C40" s="103"/>
      <c r="D40" s="104"/>
      <c r="E40" s="101"/>
      <c r="F40" s="66">
        <v>323192</v>
      </c>
      <c r="G40" s="97" t="s">
        <v>412</v>
      </c>
      <c r="H40" s="119"/>
      <c r="I40" s="98"/>
      <c r="J40" s="99"/>
      <c r="K40" s="113"/>
    </row>
    <row r="41" spans="1:14" ht="12.95" customHeight="1">
      <c r="A41" s="29">
        <v>1220</v>
      </c>
      <c r="B41" s="102" t="s">
        <v>26</v>
      </c>
      <c r="C41" s="103"/>
      <c r="D41" s="104"/>
      <c r="E41" s="101"/>
      <c r="F41" s="66">
        <v>58877</v>
      </c>
      <c r="G41" s="120"/>
      <c r="H41" s="95"/>
      <c r="I41" s="95"/>
      <c r="J41" s="96"/>
      <c r="K41" s="108"/>
    </row>
    <row r="42" spans="1:14" ht="27.95" customHeight="1">
      <c r="A42" s="29">
        <v>1221</v>
      </c>
      <c r="B42" s="102" t="s">
        <v>197</v>
      </c>
      <c r="C42" s="103"/>
      <c r="D42" s="104"/>
      <c r="E42" s="101"/>
      <c r="F42" s="66">
        <v>43127</v>
      </c>
      <c r="G42" s="218" t="s">
        <v>363</v>
      </c>
      <c r="H42" s="219"/>
      <c r="I42" s="219"/>
      <c r="J42" s="220"/>
      <c r="K42" s="112"/>
    </row>
    <row r="43" spans="1:14" ht="12.95" customHeight="1">
      <c r="A43" s="29">
        <v>1227</v>
      </c>
      <c r="B43" s="207" t="s">
        <v>198</v>
      </c>
      <c r="C43" s="208"/>
      <c r="D43" s="208"/>
      <c r="E43" s="208"/>
      <c r="F43" s="66">
        <v>15750</v>
      </c>
      <c r="G43" s="92" t="s">
        <v>425</v>
      </c>
      <c r="H43" s="119"/>
      <c r="I43" s="93"/>
      <c r="J43" s="94"/>
      <c r="K43" s="112"/>
    </row>
    <row r="44" spans="1:14" hidden="1">
      <c r="A44" s="29">
        <v>1228</v>
      </c>
      <c r="B44" s="36" t="s">
        <v>199</v>
      </c>
      <c r="C44" s="32"/>
      <c r="D44" s="33"/>
      <c r="E44" s="34">
        <v>0</v>
      </c>
      <c r="F44" s="34">
        <v>0</v>
      </c>
      <c r="G44" s="37">
        <v>0</v>
      </c>
      <c r="H44" s="215"/>
      <c r="I44" s="216"/>
      <c r="J44" s="216"/>
      <c r="K44" s="217"/>
    </row>
    <row r="45" spans="1:14" ht="29.25" hidden="1" customHeight="1">
      <c r="A45" s="38" t="s">
        <v>200</v>
      </c>
      <c r="B45" s="39" t="s">
        <v>83</v>
      </c>
      <c r="C45" s="32"/>
      <c r="D45" s="33"/>
      <c r="E45" s="40"/>
      <c r="F45" s="41"/>
      <c r="G45" s="42">
        <v>0</v>
      </c>
      <c r="H45" s="212" t="s">
        <v>201</v>
      </c>
      <c r="I45" s="213"/>
      <c r="J45" s="213"/>
      <c r="K45" s="214"/>
    </row>
    <row r="46" spans="1:14" ht="14.25" hidden="1" customHeight="1">
      <c r="A46" s="38" t="s">
        <v>202</v>
      </c>
      <c r="B46" s="39" t="s">
        <v>82</v>
      </c>
      <c r="C46" s="32"/>
      <c r="D46" s="33"/>
      <c r="E46" s="40"/>
      <c r="F46" s="41"/>
      <c r="G46" s="42">
        <v>0</v>
      </c>
      <c r="H46" s="212" t="s">
        <v>203</v>
      </c>
      <c r="I46" s="213"/>
      <c r="J46" s="213"/>
      <c r="K46" s="214"/>
    </row>
    <row r="47" spans="1:14">
      <c r="A47" s="47"/>
    </row>
    <row r="48" spans="1:14">
      <c r="A48" s="47"/>
    </row>
  </sheetData>
  <mergeCells count="18">
    <mergeCell ref="G27:J27"/>
    <mergeCell ref="G31:J31"/>
    <mergeCell ref="B27:E27"/>
    <mergeCell ref="A7:J7"/>
    <mergeCell ref="G42:J42"/>
    <mergeCell ref="G36:J36"/>
    <mergeCell ref="G35:J35"/>
    <mergeCell ref="G34:J34"/>
    <mergeCell ref="G32:J32"/>
    <mergeCell ref="A23:E23"/>
    <mergeCell ref="B38:E38"/>
    <mergeCell ref="B43:E43"/>
    <mergeCell ref="B32:E32"/>
    <mergeCell ref="H46:K46"/>
    <mergeCell ref="H44:K44"/>
    <mergeCell ref="H45:K45"/>
    <mergeCell ref="G37:J37"/>
    <mergeCell ref="G38:J38"/>
  </mergeCells>
  <conditionalFormatting sqref="I11:I21">
    <cfRule type="cellIs" dxfId="0" priority="1" operator="lessThan">
      <formula>1</formula>
    </cfRule>
  </conditionalFormatting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303"/>
  <sheetViews>
    <sheetView zoomScale="80" zoomScaleNormal="80" workbookViewId="0">
      <selection activeCell="I7" sqref="I7"/>
    </sheetView>
  </sheetViews>
  <sheetFormatPr defaultRowHeight="12.75"/>
  <cols>
    <col min="1" max="1" width="9.28515625" style="151" customWidth="1"/>
    <col min="2" max="2" width="29.140625" style="128" customWidth="1"/>
    <col min="3" max="3" width="37.140625" style="128" customWidth="1"/>
    <col min="4" max="4" width="12" style="130" bestFit="1" customWidth="1"/>
    <col min="5" max="5" width="14.140625" style="130" bestFit="1" customWidth="1"/>
    <col min="6" max="6" width="18.42578125" style="130" bestFit="1" customWidth="1"/>
    <col min="7" max="7" width="9" style="83" bestFit="1" customWidth="1"/>
    <col min="8" max="8" width="8.85546875" style="83"/>
    <col min="9" max="9" width="12.5703125" style="83" customWidth="1"/>
    <col min="10" max="251" width="8.85546875" style="83"/>
    <col min="252" max="252" width="26.42578125" style="83" customWidth="1"/>
    <col min="253" max="253" width="46.5703125" style="83" customWidth="1"/>
    <col min="254" max="255" width="13.5703125" style="83" customWidth="1"/>
    <col min="256" max="256" width="14.140625" style="83" customWidth="1"/>
    <col min="257" max="257" width="15.42578125" style="83" customWidth="1"/>
    <col min="258" max="258" width="39" style="83" customWidth="1"/>
    <col min="259" max="259" width="8.85546875" style="83"/>
    <col min="260" max="260" width="14.140625" style="83" customWidth="1"/>
    <col min="261" max="507" width="8.85546875" style="83"/>
    <col min="508" max="508" width="26.42578125" style="83" customWidth="1"/>
    <col min="509" max="509" width="46.5703125" style="83" customWidth="1"/>
    <col min="510" max="511" width="13.5703125" style="83" customWidth="1"/>
    <col min="512" max="512" width="14.140625" style="83" customWidth="1"/>
    <col min="513" max="513" width="15.42578125" style="83" customWidth="1"/>
    <col min="514" max="514" width="39" style="83" customWidth="1"/>
    <col min="515" max="515" width="8.85546875" style="83"/>
    <col min="516" max="516" width="14.140625" style="83" customWidth="1"/>
    <col min="517" max="763" width="8.85546875" style="83"/>
    <col min="764" max="764" width="26.42578125" style="83" customWidth="1"/>
    <col min="765" max="765" width="46.5703125" style="83" customWidth="1"/>
    <col min="766" max="767" width="13.5703125" style="83" customWidth="1"/>
    <col min="768" max="768" width="14.140625" style="83" customWidth="1"/>
    <col min="769" max="769" width="15.42578125" style="83" customWidth="1"/>
    <col min="770" max="770" width="39" style="83" customWidth="1"/>
    <col min="771" max="771" width="8.85546875" style="83"/>
    <col min="772" max="772" width="14.140625" style="83" customWidth="1"/>
    <col min="773" max="1019" width="8.85546875" style="83"/>
    <col min="1020" max="1020" width="26.42578125" style="83" customWidth="1"/>
    <col min="1021" max="1021" width="46.5703125" style="83" customWidth="1"/>
    <col min="1022" max="1023" width="13.5703125" style="83" customWidth="1"/>
    <col min="1024" max="1024" width="14.140625" style="83" customWidth="1"/>
    <col min="1025" max="1025" width="15.42578125" style="83" customWidth="1"/>
    <col min="1026" max="1026" width="39" style="83" customWidth="1"/>
    <col min="1027" max="1027" width="8.85546875" style="83"/>
    <col min="1028" max="1028" width="14.140625" style="83" customWidth="1"/>
    <col min="1029" max="1275" width="8.85546875" style="83"/>
    <col min="1276" max="1276" width="26.42578125" style="83" customWidth="1"/>
    <col min="1277" max="1277" width="46.5703125" style="83" customWidth="1"/>
    <col min="1278" max="1279" width="13.5703125" style="83" customWidth="1"/>
    <col min="1280" max="1280" width="14.140625" style="83" customWidth="1"/>
    <col min="1281" max="1281" width="15.42578125" style="83" customWidth="1"/>
    <col min="1282" max="1282" width="39" style="83" customWidth="1"/>
    <col min="1283" max="1283" width="8.85546875" style="83"/>
    <col min="1284" max="1284" width="14.140625" style="83" customWidth="1"/>
    <col min="1285" max="1531" width="8.85546875" style="83"/>
    <col min="1532" max="1532" width="26.42578125" style="83" customWidth="1"/>
    <col min="1533" max="1533" width="46.5703125" style="83" customWidth="1"/>
    <col min="1534" max="1535" width="13.5703125" style="83" customWidth="1"/>
    <col min="1536" max="1536" width="14.140625" style="83" customWidth="1"/>
    <col min="1537" max="1537" width="15.42578125" style="83" customWidth="1"/>
    <col min="1538" max="1538" width="39" style="83" customWidth="1"/>
    <col min="1539" max="1539" width="8.85546875" style="83"/>
    <col min="1540" max="1540" width="14.140625" style="83" customWidth="1"/>
    <col min="1541" max="1787" width="8.85546875" style="83"/>
    <col min="1788" max="1788" width="26.42578125" style="83" customWidth="1"/>
    <col min="1789" max="1789" width="46.5703125" style="83" customWidth="1"/>
    <col min="1790" max="1791" width="13.5703125" style="83" customWidth="1"/>
    <col min="1792" max="1792" width="14.140625" style="83" customWidth="1"/>
    <col min="1793" max="1793" width="15.42578125" style="83" customWidth="1"/>
    <col min="1794" max="1794" width="39" style="83" customWidth="1"/>
    <col min="1795" max="1795" width="8.85546875" style="83"/>
    <col min="1796" max="1796" width="14.140625" style="83" customWidth="1"/>
    <col min="1797" max="2043" width="8.85546875" style="83"/>
    <col min="2044" max="2044" width="26.42578125" style="83" customWidth="1"/>
    <col min="2045" max="2045" width="46.5703125" style="83" customWidth="1"/>
    <col min="2046" max="2047" width="13.5703125" style="83" customWidth="1"/>
    <col min="2048" max="2048" width="14.140625" style="83" customWidth="1"/>
    <col min="2049" max="2049" width="15.42578125" style="83" customWidth="1"/>
    <col min="2050" max="2050" width="39" style="83" customWidth="1"/>
    <col min="2051" max="2051" width="8.85546875" style="83"/>
    <col min="2052" max="2052" width="14.140625" style="83" customWidth="1"/>
    <col min="2053" max="2299" width="8.85546875" style="83"/>
    <col min="2300" max="2300" width="26.42578125" style="83" customWidth="1"/>
    <col min="2301" max="2301" width="46.5703125" style="83" customWidth="1"/>
    <col min="2302" max="2303" width="13.5703125" style="83" customWidth="1"/>
    <col min="2304" max="2304" width="14.140625" style="83" customWidth="1"/>
    <col min="2305" max="2305" width="15.42578125" style="83" customWidth="1"/>
    <col min="2306" max="2306" width="39" style="83" customWidth="1"/>
    <col min="2307" max="2307" width="8.85546875" style="83"/>
    <col min="2308" max="2308" width="14.140625" style="83" customWidth="1"/>
    <col min="2309" max="2555" width="8.85546875" style="83"/>
    <col min="2556" max="2556" width="26.42578125" style="83" customWidth="1"/>
    <col min="2557" max="2557" width="46.5703125" style="83" customWidth="1"/>
    <col min="2558" max="2559" width="13.5703125" style="83" customWidth="1"/>
    <col min="2560" max="2560" width="14.140625" style="83" customWidth="1"/>
    <col min="2561" max="2561" width="15.42578125" style="83" customWidth="1"/>
    <col min="2562" max="2562" width="39" style="83" customWidth="1"/>
    <col min="2563" max="2563" width="8.85546875" style="83"/>
    <col min="2564" max="2564" width="14.140625" style="83" customWidth="1"/>
    <col min="2565" max="2811" width="8.85546875" style="83"/>
    <col min="2812" max="2812" width="26.42578125" style="83" customWidth="1"/>
    <col min="2813" max="2813" width="46.5703125" style="83" customWidth="1"/>
    <col min="2814" max="2815" width="13.5703125" style="83" customWidth="1"/>
    <col min="2816" max="2816" width="14.140625" style="83" customWidth="1"/>
    <col min="2817" max="2817" width="15.42578125" style="83" customWidth="1"/>
    <col min="2818" max="2818" width="39" style="83" customWidth="1"/>
    <col min="2819" max="2819" width="8.85546875" style="83"/>
    <col min="2820" max="2820" width="14.140625" style="83" customWidth="1"/>
    <col min="2821" max="3067" width="8.85546875" style="83"/>
    <col min="3068" max="3068" width="26.42578125" style="83" customWidth="1"/>
    <col min="3069" max="3069" width="46.5703125" style="83" customWidth="1"/>
    <col min="3070" max="3071" width="13.5703125" style="83" customWidth="1"/>
    <col min="3072" max="3072" width="14.140625" style="83" customWidth="1"/>
    <col min="3073" max="3073" width="15.42578125" style="83" customWidth="1"/>
    <col min="3074" max="3074" width="39" style="83" customWidth="1"/>
    <col min="3075" max="3075" width="8.85546875" style="83"/>
    <col min="3076" max="3076" width="14.140625" style="83" customWidth="1"/>
    <col min="3077" max="3323" width="8.85546875" style="83"/>
    <col min="3324" max="3324" width="26.42578125" style="83" customWidth="1"/>
    <col min="3325" max="3325" width="46.5703125" style="83" customWidth="1"/>
    <col min="3326" max="3327" width="13.5703125" style="83" customWidth="1"/>
    <col min="3328" max="3328" width="14.140625" style="83" customWidth="1"/>
    <col min="3329" max="3329" width="15.42578125" style="83" customWidth="1"/>
    <col min="3330" max="3330" width="39" style="83" customWidth="1"/>
    <col min="3331" max="3331" width="8.85546875" style="83"/>
    <col min="3332" max="3332" width="14.140625" style="83" customWidth="1"/>
    <col min="3333" max="3579" width="8.85546875" style="83"/>
    <col min="3580" max="3580" width="26.42578125" style="83" customWidth="1"/>
    <col min="3581" max="3581" width="46.5703125" style="83" customWidth="1"/>
    <col min="3582" max="3583" width="13.5703125" style="83" customWidth="1"/>
    <col min="3584" max="3584" width="14.140625" style="83" customWidth="1"/>
    <col min="3585" max="3585" width="15.42578125" style="83" customWidth="1"/>
    <col min="3586" max="3586" width="39" style="83" customWidth="1"/>
    <col min="3587" max="3587" width="8.85546875" style="83"/>
    <col min="3588" max="3588" width="14.140625" style="83" customWidth="1"/>
    <col min="3589" max="3835" width="8.85546875" style="83"/>
    <col min="3836" max="3836" width="26.42578125" style="83" customWidth="1"/>
    <col min="3837" max="3837" width="46.5703125" style="83" customWidth="1"/>
    <col min="3838" max="3839" width="13.5703125" style="83" customWidth="1"/>
    <col min="3840" max="3840" width="14.140625" style="83" customWidth="1"/>
    <col min="3841" max="3841" width="15.42578125" style="83" customWidth="1"/>
    <col min="3842" max="3842" width="39" style="83" customWidth="1"/>
    <col min="3843" max="3843" width="8.85546875" style="83"/>
    <col min="3844" max="3844" width="14.140625" style="83" customWidth="1"/>
    <col min="3845" max="4091" width="8.85546875" style="83"/>
    <col min="4092" max="4092" width="26.42578125" style="83" customWidth="1"/>
    <col min="4093" max="4093" width="46.5703125" style="83" customWidth="1"/>
    <col min="4094" max="4095" width="13.5703125" style="83" customWidth="1"/>
    <col min="4096" max="4096" width="14.140625" style="83" customWidth="1"/>
    <col min="4097" max="4097" width="15.42578125" style="83" customWidth="1"/>
    <col min="4098" max="4098" width="39" style="83" customWidth="1"/>
    <col min="4099" max="4099" width="8.85546875" style="83"/>
    <col min="4100" max="4100" width="14.140625" style="83" customWidth="1"/>
    <col min="4101" max="4347" width="8.85546875" style="83"/>
    <col min="4348" max="4348" width="26.42578125" style="83" customWidth="1"/>
    <col min="4349" max="4349" width="46.5703125" style="83" customWidth="1"/>
    <col min="4350" max="4351" width="13.5703125" style="83" customWidth="1"/>
    <col min="4352" max="4352" width="14.140625" style="83" customWidth="1"/>
    <col min="4353" max="4353" width="15.42578125" style="83" customWidth="1"/>
    <col min="4354" max="4354" width="39" style="83" customWidth="1"/>
    <col min="4355" max="4355" width="8.85546875" style="83"/>
    <col min="4356" max="4356" width="14.140625" style="83" customWidth="1"/>
    <col min="4357" max="4603" width="8.85546875" style="83"/>
    <col min="4604" max="4604" width="26.42578125" style="83" customWidth="1"/>
    <col min="4605" max="4605" width="46.5703125" style="83" customWidth="1"/>
    <col min="4606" max="4607" width="13.5703125" style="83" customWidth="1"/>
    <col min="4608" max="4608" width="14.140625" style="83" customWidth="1"/>
    <col min="4609" max="4609" width="15.42578125" style="83" customWidth="1"/>
    <col min="4610" max="4610" width="39" style="83" customWidth="1"/>
    <col min="4611" max="4611" width="8.85546875" style="83"/>
    <col min="4612" max="4612" width="14.140625" style="83" customWidth="1"/>
    <col min="4613" max="4859" width="8.85546875" style="83"/>
    <col min="4860" max="4860" width="26.42578125" style="83" customWidth="1"/>
    <col min="4861" max="4861" width="46.5703125" style="83" customWidth="1"/>
    <col min="4862" max="4863" width="13.5703125" style="83" customWidth="1"/>
    <col min="4864" max="4864" width="14.140625" style="83" customWidth="1"/>
    <col min="4865" max="4865" width="15.42578125" style="83" customWidth="1"/>
    <col min="4866" max="4866" width="39" style="83" customWidth="1"/>
    <col min="4867" max="4867" width="8.85546875" style="83"/>
    <col min="4868" max="4868" width="14.140625" style="83" customWidth="1"/>
    <col min="4869" max="5115" width="8.85546875" style="83"/>
    <col min="5116" max="5116" width="26.42578125" style="83" customWidth="1"/>
    <col min="5117" max="5117" width="46.5703125" style="83" customWidth="1"/>
    <col min="5118" max="5119" width="13.5703125" style="83" customWidth="1"/>
    <col min="5120" max="5120" width="14.140625" style="83" customWidth="1"/>
    <col min="5121" max="5121" width="15.42578125" style="83" customWidth="1"/>
    <col min="5122" max="5122" width="39" style="83" customWidth="1"/>
    <col min="5123" max="5123" width="8.85546875" style="83"/>
    <col min="5124" max="5124" width="14.140625" style="83" customWidth="1"/>
    <col min="5125" max="5371" width="8.85546875" style="83"/>
    <col min="5372" max="5372" width="26.42578125" style="83" customWidth="1"/>
    <col min="5373" max="5373" width="46.5703125" style="83" customWidth="1"/>
    <col min="5374" max="5375" width="13.5703125" style="83" customWidth="1"/>
    <col min="5376" max="5376" width="14.140625" style="83" customWidth="1"/>
    <col min="5377" max="5377" width="15.42578125" style="83" customWidth="1"/>
    <col min="5378" max="5378" width="39" style="83" customWidth="1"/>
    <col min="5379" max="5379" width="8.85546875" style="83"/>
    <col min="5380" max="5380" width="14.140625" style="83" customWidth="1"/>
    <col min="5381" max="5627" width="8.85546875" style="83"/>
    <col min="5628" max="5628" width="26.42578125" style="83" customWidth="1"/>
    <col min="5629" max="5629" width="46.5703125" style="83" customWidth="1"/>
    <col min="5630" max="5631" width="13.5703125" style="83" customWidth="1"/>
    <col min="5632" max="5632" width="14.140625" style="83" customWidth="1"/>
    <col min="5633" max="5633" width="15.42578125" style="83" customWidth="1"/>
    <col min="5634" max="5634" width="39" style="83" customWidth="1"/>
    <col min="5635" max="5635" width="8.85546875" style="83"/>
    <col min="5636" max="5636" width="14.140625" style="83" customWidth="1"/>
    <col min="5637" max="5883" width="8.85546875" style="83"/>
    <col min="5884" max="5884" width="26.42578125" style="83" customWidth="1"/>
    <col min="5885" max="5885" width="46.5703125" style="83" customWidth="1"/>
    <col min="5886" max="5887" width="13.5703125" style="83" customWidth="1"/>
    <col min="5888" max="5888" width="14.140625" style="83" customWidth="1"/>
    <col min="5889" max="5889" width="15.42578125" style="83" customWidth="1"/>
    <col min="5890" max="5890" width="39" style="83" customWidth="1"/>
    <col min="5891" max="5891" width="8.85546875" style="83"/>
    <col min="5892" max="5892" width="14.140625" style="83" customWidth="1"/>
    <col min="5893" max="6139" width="8.85546875" style="83"/>
    <col min="6140" max="6140" width="26.42578125" style="83" customWidth="1"/>
    <col min="6141" max="6141" width="46.5703125" style="83" customWidth="1"/>
    <col min="6142" max="6143" width="13.5703125" style="83" customWidth="1"/>
    <col min="6144" max="6144" width="14.140625" style="83" customWidth="1"/>
    <col min="6145" max="6145" width="15.42578125" style="83" customWidth="1"/>
    <col min="6146" max="6146" width="39" style="83" customWidth="1"/>
    <col min="6147" max="6147" width="8.85546875" style="83"/>
    <col min="6148" max="6148" width="14.140625" style="83" customWidth="1"/>
    <col min="6149" max="6395" width="8.85546875" style="83"/>
    <col min="6396" max="6396" width="26.42578125" style="83" customWidth="1"/>
    <col min="6397" max="6397" width="46.5703125" style="83" customWidth="1"/>
    <col min="6398" max="6399" width="13.5703125" style="83" customWidth="1"/>
    <col min="6400" max="6400" width="14.140625" style="83" customWidth="1"/>
    <col min="6401" max="6401" width="15.42578125" style="83" customWidth="1"/>
    <col min="6402" max="6402" width="39" style="83" customWidth="1"/>
    <col min="6403" max="6403" width="8.85546875" style="83"/>
    <col min="6404" max="6404" width="14.140625" style="83" customWidth="1"/>
    <col min="6405" max="6651" width="8.85546875" style="83"/>
    <col min="6652" max="6652" width="26.42578125" style="83" customWidth="1"/>
    <col min="6653" max="6653" width="46.5703125" style="83" customWidth="1"/>
    <col min="6654" max="6655" width="13.5703125" style="83" customWidth="1"/>
    <col min="6656" max="6656" width="14.140625" style="83" customWidth="1"/>
    <col min="6657" max="6657" width="15.42578125" style="83" customWidth="1"/>
    <col min="6658" max="6658" width="39" style="83" customWidth="1"/>
    <col min="6659" max="6659" width="8.85546875" style="83"/>
    <col min="6660" max="6660" width="14.140625" style="83" customWidth="1"/>
    <col min="6661" max="6907" width="8.85546875" style="83"/>
    <col min="6908" max="6908" width="26.42578125" style="83" customWidth="1"/>
    <col min="6909" max="6909" width="46.5703125" style="83" customWidth="1"/>
    <col min="6910" max="6911" width="13.5703125" style="83" customWidth="1"/>
    <col min="6912" max="6912" width="14.140625" style="83" customWidth="1"/>
    <col min="6913" max="6913" width="15.42578125" style="83" customWidth="1"/>
    <col min="6914" max="6914" width="39" style="83" customWidth="1"/>
    <col min="6915" max="6915" width="8.85546875" style="83"/>
    <col min="6916" max="6916" width="14.140625" style="83" customWidth="1"/>
    <col min="6917" max="7163" width="8.85546875" style="83"/>
    <col min="7164" max="7164" width="26.42578125" style="83" customWidth="1"/>
    <col min="7165" max="7165" width="46.5703125" style="83" customWidth="1"/>
    <col min="7166" max="7167" width="13.5703125" style="83" customWidth="1"/>
    <col min="7168" max="7168" width="14.140625" style="83" customWidth="1"/>
    <col min="7169" max="7169" width="15.42578125" style="83" customWidth="1"/>
    <col min="7170" max="7170" width="39" style="83" customWidth="1"/>
    <col min="7171" max="7171" width="8.85546875" style="83"/>
    <col min="7172" max="7172" width="14.140625" style="83" customWidth="1"/>
    <col min="7173" max="7419" width="8.85546875" style="83"/>
    <col min="7420" max="7420" width="26.42578125" style="83" customWidth="1"/>
    <col min="7421" max="7421" width="46.5703125" style="83" customWidth="1"/>
    <col min="7422" max="7423" width="13.5703125" style="83" customWidth="1"/>
    <col min="7424" max="7424" width="14.140625" style="83" customWidth="1"/>
    <col min="7425" max="7425" width="15.42578125" style="83" customWidth="1"/>
    <col min="7426" max="7426" width="39" style="83" customWidth="1"/>
    <col min="7427" max="7427" width="8.85546875" style="83"/>
    <col min="7428" max="7428" width="14.140625" style="83" customWidth="1"/>
    <col min="7429" max="7675" width="8.85546875" style="83"/>
    <col min="7676" max="7676" width="26.42578125" style="83" customWidth="1"/>
    <col min="7677" max="7677" width="46.5703125" style="83" customWidth="1"/>
    <col min="7678" max="7679" width="13.5703125" style="83" customWidth="1"/>
    <col min="7680" max="7680" width="14.140625" style="83" customWidth="1"/>
    <col min="7681" max="7681" width="15.42578125" style="83" customWidth="1"/>
    <col min="7682" max="7682" width="39" style="83" customWidth="1"/>
    <col min="7683" max="7683" width="8.85546875" style="83"/>
    <col min="7684" max="7684" width="14.140625" style="83" customWidth="1"/>
    <col min="7685" max="7931" width="8.85546875" style="83"/>
    <col min="7932" max="7932" width="26.42578125" style="83" customWidth="1"/>
    <col min="7933" max="7933" width="46.5703125" style="83" customWidth="1"/>
    <col min="7934" max="7935" width="13.5703125" style="83" customWidth="1"/>
    <col min="7936" max="7936" width="14.140625" style="83" customWidth="1"/>
    <col min="7937" max="7937" width="15.42578125" style="83" customWidth="1"/>
    <col min="7938" max="7938" width="39" style="83" customWidth="1"/>
    <col min="7939" max="7939" width="8.85546875" style="83"/>
    <col min="7940" max="7940" width="14.140625" style="83" customWidth="1"/>
    <col min="7941" max="8187" width="8.85546875" style="83"/>
    <col min="8188" max="8188" width="26.42578125" style="83" customWidth="1"/>
    <col min="8189" max="8189" width="46.5703125" style="83" customWidth="1"/>
    <col min="8190" max="8191" width="13.5703125" style="83" customWidth="1"/>
    <col min="8192" max="8192" width="14.140625" style="83" customWidth="1"/>
    <col min="8193" max="8193" width="15.42578125" style="83" customWidth="1"/>
    <col min="8194" max="8194" width="39" style="83" customWidth="1"/>
    <col min="8195" max="8195" width="8.85546875" style="83"/>
    <col min="8196" max="8196" width="14.140625" style="83" customWidth="1"/>
    <col min="8197" max="8443" width="8.85546875" style="83"/>
    <col min="8444" max="8444" width="26.42578125" style="83" customWidth="1"/>
    <col min="8445" max="8445" width="46.5703125" style="83" customWidth="1"/>
    <col min="8446" max="8447" width="13.5703125" style="83" customWidth="1"/>
    <col min="8448" max="8448" width="14.140625" style="83" customWidth="1"/>
    <col min="8449" max="8449" width="15.42578125" style="83" customWidth="1"/>
    <col min="8450" max="8450" width="39" style="83" customWidth="1"/>
    <col min="8451" max="8451" width="8.85546875" style="83"/>
    <col min="8452" max="8452" width="14.140625" style="83" customWidth="1"/>
    <col min="8453" max="8699" width="8.85546875" style="83"/>
    <col min="8700" max="8700" width="26.42578125" style="83" customWidth="1"/>
    <col min="8701" max="8701" width="46.5703125" style="83" customWidth="1"/>
    <col min="8702" max="8703" width="13.5703125" style="83" customWidth="1"/>
    <col min="8704" max="8704" width="14.140625" style="83" customWidth="1"/>
    <col min="8705" max="8705" width="15.42578125" style="83" customWidth="1"/>
    <col min="8706" max="8706" width="39" style="83" customWidth="1"/>
    <col min="8707" max="8707" width="8.85546875" style="83"/>
    <col min="8708" max="8708" width="14.140625" style="83" customWidth="1"/>
    <col min="8709" max="8955" width="8.85546875" style="83"/>
    <col min="8956" max="8956" width="26.42578125" style="83" customWidth="1"/>
    <col min="8957" max="8957" width="46.5703125" style="83" customWidth="1"/>
    <col min="8958" max="8959" width="13.5703125" style="83" customWidth="1"/>
    <col min="8960" max="8960" width="14.140625" style="83" customWidth="1"/>
    <col min="8961" max="8961" width="15.42578125" style="83" customWidth="1"/>
    <col min="8962" max="8962" width="39" style="83" customWidth="1"/>
    <col min="8963" max="8963" width="8.85546875" style="83"/>
    <col min="8964" max="8964" width="14.140625" style="83" customWidth="1"/>
    <col min="8965" max="9211" width="8.85546875" style="83"/>
    <col min="9212" max="9212" width="26.42578125" style="83" customWidth="1"/>
    <col min="9213" max="9213" width="46.5703125" style="83" customWidth="1"/>
    <col min="9214" max="9215" width="13.5703125" style="83" customWidth="1"/>
    <col min="9216" max="9216" width="14.140625" style="83" customWidth="1"/>
    <col min="9217" max="9217" width="15.42578125" style="83" customWidth="1"/>
    <col min="9218" max="9218" width="39" style="83" customWidth="1"/>
    <col min="9219" max="9219" width="8.85546875" style="83"/>
    <col min="9220" max="9220" width="14.140625" style="83" customWidth="1"/>
    <col min="9221" max="9467" width="8.85546875" style="83"/>
    <col min="9468" max="9468" width="26.42578125" style="83" customWidth="1"/>
    <col min="9469" max="9469" width="46.5703125" style="83" customWidth="1"/>
    <col min="9470" max="9471" width="13.5703125" style="83" customWidth="1"/>
    <col min="9472" max="9472" width="14.140625" style="83" customWidth="1"/>
    <col min="9473" max="9473" width="15.42578125" style="83" customWidth="1"/>
    <col min="9474" max="9474" width="39" style="83" customWidth="1"/>
    <col min="9475" max="9475" width="8.85546875" style="83"/>
    <col min="9476" max="9476" width="14.140625" style="83" customWidth="1"/>
    <col min="9477" max="9723" width="8.85546875" style="83"/>
    <col min="9724" max="9724" width="26.42578125" style="83" customWidth="1"/>
    <col min="9725" max="9725" width="46.5703125" style="83" customWidth="1"/>
    <col min="9726" max="9727" width="13.5703125" style="83" customWidth="1"/>
    <col min="9728" max="9728" width="14.140625" style="83" customWidth="1"/>
    <col min="9729" max="9729" width="15.42578125" style="83" customWidth="1"/>
    <col min="9730" max="9730" width="39" style="83" customWidth="1"/>
    <col min="9731" max="9731" width="8.85546875" style="83"/>
    <col min="9732" max="9732" width="14.140625" style="83" customWidth="1"/>
    <col min="9733" max="9979" width="8.85546875" style="83"/>
    <col min="9980" max="9980" width="26.42578125" style="83" customWidth="1"/>
    <col min="9981" max="9981" width="46.5703125" style="83" customWidth="1"/>
    <col min="9982" max="9983" width="13.5703125" style="83" customWidth="1"/>
    <col min="9984" max="9984" width="14.140625" style="83" customWidth="1"/>
    <col min="9985" max="9985" width="15.42578125" style="83" customWidth="1"/>
    <col min="9986" max="9986" width="39" style="83" customWidth="1"/>
    <col min="9987" max="9987" width="8.85546875" style="83"/>
    <col min="9988" max="9988" width="14.140625" style="83" customWidth="1"/>
    <col min="9989" max="10235" width="8.85546875" style="83"/>
    <col min="10236" max="10236" width="26.42578125" style="83" customWidth="1"/>
    <col min="10237" max="10237" width="46.5703125" style="83" customWidth="1"/>
    <col min="10238" max="10239" width="13.5703125" style="83" customWidth="1"/>
    <col min="10240" max="10240" width="14.140625" style="83" customWidth="1"/>
    <col min="10241" max="10241" width="15.42578125" style="83" customWidth="1"/>
    <col min="10242" max="10242" width="39" style="83" customWidth="1"/>
    <col min="10243" max="10243" width="8.85546875" style="83"/>
    <col min="10244" max="10244" width="14.140625" style="83" customWidth="1"/>
    <col min="10245" max="10491" width="8.85546875" style="83"/>
    <col min="10492" max="10492" width="26.42578125" style="83" customWidth="1"/>
    <col min="10493" max="10493" width="46.5703125" style="83" customWidth="1"/>
    <col min="10494" max="10495" width="13.5703125" style="83" customWidth="1"/>
    <col min="10496" max="10496" width="14.140625" style="83" customWidth="1"/>
    <col min="10497" max="10497" width="15.42578125" style="83" customWidth="1"/>
    <col min="10498" max="10498" width="39" style="83" customWidth="1"/>
    <col min="10499" max="10499" width="8.85546875" style="83"/>
    <col min="10500" max="10500" width="14.140625" style="83" customWidth="1"/>
    <col min="10501" max="10747" width="8.85546875" style="83"/>
    <col min="10748" max="10748" width="26.42578125" style="83" customWidth="1"/>
    <col min="10749" max="10749" width="46.5703125" style="83" customWidth="1"/>
    <col min="10750" max="10751" width="13.5703125" style="83" customWidth="1"/>
    <col min="10752" max="10752" width="14.140625" style="83" customWidth="1"/>
    <col min="10753" max="10753" width="15.42578125" style="83" customWidth="1"/>
    <col min="10754" max="10754" width="39" style="83" customWidth="1"/>
    <col min="10755" max="10755" width="8.85546875" style="83"/>
    <col min="10756" max="10756" width="14.140625" style="83" customWidth="1"/>
    <col min="10757" max="11003" width="8.85546875" style="83"/>
    <col min="11004" max="11004" width="26.42578125" style="83" customWidth="1"/>
    <col min="11005" max="11005" width="46.5703125" style="83" customWidth="1"/>
    <col min="11006" max="11007" width="13.5703125" style="83" customWidth="1"/>
    <col min="11008" max="11008" width="14.140625" style="83" customWidth="1"/>
    <col min="11009" max="11009" width="15.42578125" style="83" customWidth="1"/>
    <col min="11010" max="11010" width="39" style="83" customWidth="1"/>
    <col min="11011" max="11011" width="8.85546875" style="83"/>
    <col min="11012" max="11012" width="14.140625" style="83" customWidth="1"/>
    <col min="11013" max="11259" width="8.85546875" style="83"/>
    <col min="11260" max="11260" width="26.42578125" style="83" customWidth="1"/>
    <col min="11261" max="11261" width="46.5703125" style="83" customWidth="1"/>
    <col min="11262" max="11263" width="13.5703125" style="83" customWidth="1"/>
    <col min="11264" max="11264" width="14.140625" style="83" customWidth="1"/>
    <col min="11265" max="11265" width="15.42578125" style="83" customWidth="1"/>
    <col min="11266" max="11266" width="39" style="83" customWidth="1"/>
    <col min="11267" max="11267" width="8.85546875" style="83"/>
    <col min="11268" max="11268" width="14.140625" style="83" customWidth="1"/>
    <col min="11269" max="11515" width="8.85546875" style="83"/>
    <col min="11516" max="11516" width="26.42578125" style="83" customWidth="1"/>
    <col min="11517" max="11517" width="46.5703125" style="83" customWidth="1"/>
    <col min="11518" max="11519" width="13.5703125" style="83" customWidth="1"/>
    <col min="11520" max="11520" width="14.140625" style="83" customWidth="1"/>
    <col min="11521" max="11521" width="15.42578125" style="83" customWidth="1"/>
    <col min="11522" max="11522" width="39" style="83" customWidth="1"/>
    <col min="11523" max="11523" width="8.85546875" style="83"/>
    <col min="11524" max="11524" width="14.140625" style="83" customWidth="1"/>
    <col min="11525" max="11771" width="8.85546875" style="83"/>
    <col min="11772" max="11772" width="26.42578125" style="83" customWidth="1"/>
    <col min="11773" max="11773" width="46.5703125" style="83" customWidth="1"/>
    <col min="11774" max="11775" width="13.5703125" style="83" customWidth="1"/>
    <col min="11776" max="11776" width="14.140625" style="83" customWidth="1"/>
    <col min="11777" max="11777" width="15.42578125" style="83" customWidth="1"/>
    <col min="11778" max="11778" width="39" style="83" customWidth="1"/>
    <col min="11779" max="11779" width="8.85546875" style="83"/>
    <col min="11780" max="11780" width="14.140625" style="83" customWidth="1"/>
    <col min="11781" max="12027" width="8.85546875" style="83"/>
    <col min="12028" max="12028" width="26.42578125" style="83" customWidth="1"/>
    <col min="12029" max="12029" width="46.5703125" style="83" customWidth="1"/>
    <col min="12030" max="12031" width="13.5703125" style="83" customWidth="1"/>
    <col min="12032" max="12032" width="14.140625" style="83" customWidth="1"/>
    <col min="12033" max="12033" width="15.42578125" style="83" customWidth="1"/>
    <col min="12034" max="12034" width="39" style="83" customWidth="1"/>
    <col min="12035" max="12035" width="8.85546875" style="83"/>
    <col min="12036" max="12036" width="14.140625" style="83" customWidth="1"/>
    <col min="12037" max="12283" width="8.85546875" style="83"/>
    <col min="12284" max="12284" width="26.42578125" style="83" customWidth="1"/>
    <col min="12285" max="12285" width="46.5703125" style="83" customWidth="1"/>
    <col min="12286" max="12287" width="13.5703125" style="83" customWidth="1"/>
    <col min="12288" max="12288" width="14.140625" style="83" customWidth="1"/>
    <col min="12289" max="12289" width="15.42578125" style="83" customWidth="1"/>
    <col min="12290" max="12290" width="39" style="83" customWidth="1"/>
    <col min="12291" max="12291" width="8.85546875" style="83"/>
    <col min="12292" max="12292" width="14.140625" style="83" customWidth="1"/>
    <col min="12293" max="12539" width="8.85546875" style="83"/>
    <col min="12540" max="12540" width="26.42578125" style="83" customWidth="1"/>
    <col min="12541" max="12541" width="46.5703125" style="83" customWidth="1"/>
    <col min="12542" max="12543" width="13.5703125" style="83" customWidth="1"/>
    <col min="12544" max="12544" width="14.140625" style="83" customWidth="1"/>
    <col min="12545" max="12545" width="15.42578125" style="83" customWidth="1"/>
    <col min="12546" max="12546" width="39" style="83" customWidth="1"/>
    <col min="12547" max="12547" width="8.85546875" style="83"/>
    <col min="12548" max="12548" width="14.140625" style="83" customWidth="1"/>
    <col min="12549" max="12795" width="8.85546875" style="83"/>
    <col min="12796" max="12796" width="26.42578125" style="83" customWidth="1"/>
    <col min="12797" max="12797" width="46.5703125" style="83" customWidth="1"/>
    <col min="12798" max="12799" width="13.5703125" style="83" customWidth="1"/>
    <col min="12800" max="12800" width="14.140625" style="83" customWidth="1"/>
    <col min="12801" max="12801" width="15.42578125" style="83" customWidth="1"/>
    <col min="12802" max="12802" width="39" style="83" customWidth="1"/>
    <col min="12803" max="12803" width="8.85546875" style="83"/>
    <col min="12804" max="12804" width="14.140625" style="83" customWidth="1"/>
    <col min="12805" max="13051" width="8.85546875" style="83"/>
    <col min="13052" max="13052" width="26.42578125" style="83" customWidth="1"/>
    <col min="13053" max="13053" width="46.5703125" style="83" customWidth="1"/>
    <col min="13054" max="13055" width="13.5703125" style="83" customWidth="1"/>
    <col min="13056" max="13056" width="14.140625" style="83" customWidth="1"/>
    <col min="13057" max="13057" width="15.42578125" style="83" customWidth="1"/>
    <col min="13058" max="13058" width="39" style="83" customWidth="1"/>
    <col min="13059" max="13059" width="8.85546875" style="83"/>
    <col min="13060" max="13060" width="14.140625" style="83" customWidth="1"/>
    <col min="13061" max="13307" width="8.85546875" style="83"/>
    <col min="13308" max="13308" width="26.42578125" style="83" customWidth="1"/>
    <col min="13309" max="13309" width="46.5703125" style="83" customWidth="1"/>
    <col min="13310" max="13311" width="13.5703125" style="83" customWidth="1"/>
    <col min="13312" max="13312" width="14.140625" style="83" customWidth="1"/>
    <col min="13313" max="13313" width="15.42578125" style="83" customWidth="1"/>
    <col min="13314" max="13314" width="39" style="83" customWidth="1"/>
    <col min="13315" max="13315" width="8.85546875" style="83"/>
    <col min="13316" max="13316" width="14.140625" style="83" customWidth="1"/>
    <col min="13317" max="13563" width="8.85546875" style="83"/>
    <col min="13564" max="13564" width="26.42578125" style="83" customWidth="1"/>
    <col min="13565" max="13565" width="46.5703125" style="83" customWidth="1"/>
    <col min="13566" max="13567" width="13.5703125" style="83" customWidth="1"/>
    <col min="13568" max="13568" width="14.140625" style="83" customWidth="1"/>
    <col min="13569" max="13569" width="15.42578125" style="83" customWidth="1"/>
    <col min="13570" max="13570" width="39" style="83" customWidth="1"/>
    <col min="13571" max="13571" width="8.85546875" style="83"/>
    <col min="13572" max="13572" width="14.140625" style="83" customWidth="1"/>
    <col min="13573" max="13819" width="8.85546875" style="83"/>
    <col min="13820" max="13820" width="26.42578125" style="83" customWidth="1"/>
    <col min="13821" max="13821" width="46.5703125" style="83" customWidth="1"/>
    <col min="13822" max="13823" width="13.5703125" style="83" customWidth="1"/>
    <col min="13824" max="13824" width="14.140625" style="83" customWidth="1"/>
    <col min="13825" max="13825" width="15.42578125" style="83" customWidth="1"/>
    <col min="13826" max="13826" width="39" style="83" customWidth="1"/>
    <col min="13827" max="13827" width="8.85546875" style="83"/>
    <col min="13828" max="13828" width="14.140625" style="83" customWidth="1"/>
    <col min="13829" max="14075" width="8.85546875" style="83"/>
    <col min="14076" max="14076" width="26.42578125" style="83" customWidth="1"/>
    <col min="14077" max="14077" width="46.5703125" style="83" customWidth="1"/>
    <col min="14078" max="14079" width="13.5703125" style="83" customWidth="1"/>
    <col min="14080" max="14080" width="14.140625" style="83" customWidth="1"/>
    <col min="14081" max="14081" width="15.42578125" style="83" customWidth="1"/>
    <col min="14082" max="14082" width="39" style="83" customWidth="1"/>
    <col min="14083" max="14083" width="8.85546875" style="83"/>
    <col min="14084" max="14084" width="14.140625" style="83" customWidth="1"/>
    <col min="14085" max="14331" width="8.85546875" style="83"/>
    <col min="14332" max="14332" width="26.42578125" style="83" customWidth="1"/>
    <col min="14333" max="14333" width="46.5703125" style="83" customWidth="1"/>
    <col min="14334" max="14335" width="13.5703125" style="83" customWidth="1"/>
    <col min="14336" max="14336" width="14.140625" style="83" customWidth="1"/>
    <col min="14337" max="14337" width="15.42578125" style="83" customWidth="1"/>
    <col min="14338" max="14338" width="39" style="83" customWidth="1"/>
    <col min="14339" max="14339" width="8.85546875" style="83"/>
    <col min="14340" max="14340" width="14.140625" style="83" customWidth="1"/>
    <col min="14341" max="14587" width="8.85546875" style="83"/>
    <col min="14588" max="14588" width="26.42578125" style="83" customWidth="1"/>
    <col min="14589" max="14589" width="46.5703125" style="83" customWidth="1"/>
    <col min="14590" max="14591" width="13.5703125" style="83" customWidth="1"/>
    <col min="14592" max="14592" width="14.140625" style="83" customWidth="1"/>
    <col min="14593" max="14593" width="15.42578125" style="83" customWidth="1"/>
    <col min="14594" max="14594" width="39" style="83" customWidth="1"/>
    <col min="14595" max="14595" width="8.85546875" style="83"/>
    <col min="14596" max="14596" width="14.140625" style="83" customWidth="1"/>
    <col min="14597" max="14843" width="8.85546875" style="83"/>
    <col min="14844" max="14844" width="26.42578125" style="83" customWidth="1"/>
    <col min="14845" max="14845" width="46.5703125" style="83" customWidth="1"/>
    <col min="14846" max="14847" width="13.5703125" style="83" customWidth="1"/>
    <col min="14848" max="14848" width="14.140625" style="83" customWidth="1"/>
    <col min="14849" max="14849" width="15.42578125" style="83" customWidth="1"/>
    <col min="14850" max="14850" width="39" style="83" customWidth="1"/>
    <col min="14851" max="14851" width="8.85546875" style="83"/>
    <col min="14852" max="14852" width="14.140625" style="83" customWidth="1"/>
    <col min="14853" max="15099" width="8.85546875" style="83"/>
    <col min="15100" max="15100" width="26.42578125" style="83" customWidth="1"/>
    <col min="15101" max="15101" width="46.5703125" style="83" customWidth="1"/>
    <col min="15102" max="15103" width="13.5703125" style="83" customWidth="1"/>
    <col min="15104" max="15104" width="14.140625" style="83" customWidth="1"/>
    <col min="15105" max="15105" width="15.42578125" style="83" customWidth="1"/>
    <col min="15106" max="15106" width="39" style="83" customWidth="1"/>
    <col min="15107" max="15107" width="8.85546875" style="83"/>
    <col min="15108" max="15108" width="14.140625" style="83" customWidth="1"/>
    <col min="15109" max="15355" width="8.85546875" style="83"/>
    <col min="15356" max="15356" width="26.42578125" style="83" customWidth="1"/>
    <col min="15357" max="15357" width="46.5703125" style="83" customWidth="1"/>
    <col min="15358" max="15359" width="13.5703125" style="83" customWidth="1"/>
    <col min="15360" max="15360" width="14.140625" style="83" customWidth="1"/>
    <col min="15361" max="15361" width="15.42578125" style="83" customWidth="1"/>
    <col min="15362" max="15362" width="39" style="83" customWidth="1"/>
    <col min="15363" max="15363" width="8.85546875" style="83"/>
    <col min="15364" max="15364" width="14.140625" style="83" customWidth="1"/>
    <col min="15365" max="15611" width="8.85546875" style="83"/>
    <col min="15612" max="15612" width="26.42578125" style="83" customWidth="1"/>
    <col min="15613" max="15613" width="46.5703125" style="83" customWidth="1"/>
    <col min="15614" max="15615" width="13.5703125" style="83" customWidth="1"/>
    <col min="15616" max="15616" width="14.140625" style="83" customWidth="1"/>
    <col min="15617" max="15617" width="15.42578125" style="83" customWidth="1"/>
    <col min="15618" max="15618" width="39" style="83" customWidth="1"/>
    <col min="15619" max="15619" width="8.85546875" style="83"/>
    <col min="15620" max="15620" width="14.140625" style="83" customWidth="1"/>
    <col min="15621" max="15867" width="8.85546875" style="83"/>
    <col min="15868" max="15868" width="26.42578125" style="83" customWidth="1"/>
    <col min="15869" max="15869" width="46.5703125" style="83" customWidth="1"/>
    <col min="15870" max="15871" width="13.5703125" style="83" customWidth="1"/>
    <col min="15872" max="15872" width="14.140625" style="83" customWidth="1"/>
    <col min="15873" max="15873" width="15.42578125" style="83" customWidth="1"/>
    <col min="15874" max="15874" width="39" style="83" customWidth="1"/>
    <col min="15875" max="15875" width="8.85546875" style="83"/>
    <col min="15876" max="15876" width="14.140625" style="83" customWidth="1"/>
    <col min="15877" max="16123" width="8.85546875" style="83"/>
    <col min="16124" max="16124" width="26.42578125" style="83" customWidth="1"/>
    <col min="16125" max="16125" width="46.5703125" style="83" customWidth="1"/>
    <col min="16126" max="16127" width="13.5703125" style="83" customWidth="1"/>
    <col min="16128" max="16128" width="14.140625" style="83" customWidth="1"/>
    <col min="16129" max="16129" width="15.42578125" style="83" customWidth="1"/>
    <col min="16130" max="16130" width="39" style="83" customWidth="1"/>
    <col min="16131" max="16131" width="8.85546875" style="83"/>
    <col min="16132" max="16132" width="14.140625" style="83" customWidth="1"/>
    <col min="16133" max="16382" width="8.85546875" style="83"/>
    <col min="16383" max="16384" width="8.85546875" style="83" customWidth="1"/>
  </cols>
  <sheetData>
    <row r="1" spans="1:9" ht="15.75">
      <c r="F1" s="206" t="s">
        <v>455</v>
      </c>
    </row>
    <row r="2" spans="1:9" ht="15.75">
      <c r="F2" s="206" t="s">
        <v>456</v>
      </c>
    </row>
    <row r="3" spans="1:9" ht="15.75">
      <c r="F3" s="206" t="s">
        <v>457</v>
      </c>
    </row>
    <row r="4" spans="1:9" ht="15.75">
      <c r="F4" s="206" t="s">
        <v>459</v>
      </c>
    </row>
    <row r="5" spans="1:9" ht="15.75">
      <c r="F5" s="206" t="s">
        <v>463</v>
      </c>
    </row>
    <row r="7" spans="1:9" ht="15.75">
      <c r="A7" s="235" t="s">
        <v>464</v>
      </c>
      <c r="B7" s="236"/>
      <c r="C7" s="236"/>
      <c r="D7" s="236"/>
      <c r="E7" s="236"/>
      <c r="F7" s="236"/>
    </row>
    <row r="8" spans="1:9">
      <c r="A8" s="148"/>
      <c r="B8" s="127"/>
      <c r="D8" s="129"/>
      <c r="E8" s="129"/>
      <c r="F8" s="129"/>
    </row>
    <row r="9" spans="1:9" ht="38.25">
      <c r="A9" s="125" t="s">
        <v>8</v>
      </c>
      <c r="B9" s="126" t="s">
        <v>9</v>
      </c>
      <c r="C9" s="126" t="s">
        <v>431</v>
      </c>
      <c r="D9" s="131" t="s">
        <v>428</v>
      </c>
      <c r="E9" s="131" t="s">
        <v>429</v>
      </c>
      <c r="F9" s="131" t="s">
        <v>430</v>
      </c>
      <c r="H9" s="84"/>
      <c r="I9" s="85"/>
    </row>
    <row r="10" spans="1:9" ht="25.5">
      <c r="A10" s="149" t="s">
        <v>10</v>
      </c>
      <c r="B10" s="140" t="s">
        <v>11</v>
      </c>
      <c r="C10" s="145"/>
      <c r="D10" s="137">
        <f>D11+D69</f>
        <v>11607790</v>
      </c>
      <c r="E10" s="137">
        <f>E11+E69</f>
        <v>8603586</v>
      </c>
      <c r="F10" s="137">
        <f>F11+F69</f>
        <v>3004204</v>
      </c>
      <c r="G10" s="152"/>
      <c r="H10" s="86"/>
      <c r="I10" s="86"/>
    </row>
    <row r="11" spans="1:9" ht="25.5">
      <c r="A11" s="149" t="s">
        <v>12</v>
      </c>
      <c r="B11" s="140" t="s">
        <v>13</v>
      </c>
      <c r="C11" s="145"/>
      <c r="D11" s="137">
        <f>D12+D28</f>
        <v>3184733</v>
      </c>
      <c r="E11" s="137">
        <f>E12+E28</f>
        <v>193536</v>
      </c>
      <c r="F11" s="137">
        <f>F12+F28</f>
        <v>2991197</v>
      </c>
      <c r="G11" s="152"/>
      <c r="H11" s="86"/>
    </row>
    <row r="12" spans="1:9">
      <c r="A12" s="149">
        <v>1000</v>
      </c>
      <c r="B12" s="140" t="s">
        <v>14</v>
      </c>
      <c r="C12" s="145"/>
      <c r="D12" s="138">
        <f>D13+D23</f>
        <v>1708981</v>
      </c>
      <c r="E12" s="138">
        <f t="shared" ref="E12:F12" si="0">E13+E23</f>
        <v>0</v>
      </c>
      <c r="F12" s="138">
        <f t="shared" si="0"/>
        <v>1708981</v>
      </c>
      <c r="G12" s="152"/>
      <c r="H12" s="86"/>
    </row>
    <row r="13" spans="1:9">
      <c r="A13" s="149">
        <v>1100</v>
      </c>
      <c r="B13" s="140" t="s">
        <v>15</v>
      </c>
      <c r="C13" s="145"/>
      <c r="D13" s="138">
        <f>D14+D17</f>
        <v>1326912</v>
      </c>
      <c r="E13" s="138">
        <f t="shared" ref="E13:F13" si="1">E14+E17</f>
        <v>0</v>
      </c>
      <c r="F13" s="138">
        <f t="shared" si="1"/>
        <v>1326912</v>
      </c>
      <c r="G13" s="152"/>
      <c r="H13" s="86"/>
    </row>
    <row r="14" spans="1:9">
      <c r="A14" s="150">
        <v>1110</v>
      </c>
      <c r="B14" s="141" t="s">
        <v>16</v>
      </c>
      <c r="C14" s="145"/>
      <c r="D14" s="138">
        <f>SUM(D15:D16)</f>
        <v>862524</v>
      </c>
      <c r="E14" s="138">
        <f t="shared" ref="E14:F14" si="2">SUM(E15:E16)</f>
        <v>0</v>
      </c>
      <c r="F14" s="138">
        <f t="shared" si="2"/>
        <v>862524</v>
      </c>
      <c r="G14" s="152"/>
      <c r="H14" s="86"/>
    </row>
    <row r="15" spans="1:9" ht="44.25" customHeight="1">
      <c r="A15" s="150">
        <v>1114</v>
      </c>
      <c r="B15" s="141" t="s">
        <v>81</v>
      </c>
      <c r="C15" s="145"/>
      <c r="D15" s="139">
        <f>E15+F15</f>
        <v>597372</v>
      </c>
      <c r="E15" s="139">
        <v>0</v>
      </c>
      <c r="F15" s="139">
        <v>597372</v>
      </c>
      <c r="G15" s="152"/>
      <c r="H15" s="86"/>
    </row>
    <row r="16" spans="1:9" ht="25.5">
      <c r="A16" s="150">
        <v>1119</v>
      </c>
      <c r="B16" s="141" t="s">
        <v>18</v>
      </c>
      <c r="C16" s="145"/>
      <c r="D16" s="139">
        <f>E16+F16</f>
        <v>265152</v>
      </c>
      <c r="E16" s="139">
        <v>0</v>
      </c>
      <c r="F16" s="139">
        <v>265152</v>
      </c>
      <c r="G16" s="152"/>
      <c r="H16" s="86"/>
    </row>
    <row r="17" spans="1:8" ht="25.5">
      <c r="A17" s="150">
        <v>1140</v>
      </c>
      <c r="B17" s="141" t="s">
        <v>19</v>
      </c>
      <c r="C17" s="145"/>
      <c r="D17" s="138">
        <f>SUM(D18:D22)</f>
        <v>464388</v>
      </c>
      <c r="E17" s="138">
        <f t="shared" ref="E17:F17" si="3">SUM(E18:E22)</f>
        <v>0</v>
      </c>
      <c r="F17" s="138">
        <f t="shared" si="3"/>
        <v>464388</v>
      </c>
      <c r="G17" s="152"/>
      <c r="H17" s="86"/>
    </row>
    <row r="18" spans="1:8">
      <c r="A18" s="150">
        <v>1141</v>
      </c>
      <c r="B18" s="141" t="s">
        <v>20</v>
      </c>
      <c r="C18" s="145"/>
      <c r="D18" s="139">
        <f t="shared" ref="D18:D21" si="4">E18+F18</f>
        <v>54410</v>
      </c>
      <c r="E18" s="139">
        <v>0</v>
      </c>
      <c r="F18" s="139">
        <v>54410</v>
      </c>
      <c r="G18" s="152"/>
      <c r="H18" s="86"/>
    </row>
    <row r="19" spans="1:8" ht="25.5">
      <c r="A19" s="150">
        <v>1142</v>
      </c>
      <c r="B19" s="141" t="s">
        <v>21</v>
      </c>
      <c r="C19" s="145"/>
      <c r="D19" s="139">
        <f t="shared" si="4"/>
        <v>82440</v>
      </c>
      <c r="E19" s="139">
        <v>0</v>
      </c>
      <c r="F19" s="139">
        <v>82440</v>
      </c>
      <c r="G19" s="152"/>
      <c r="H19" s="86"/>
    </row>
    <row r="20" spans="1:8" ht="25.5">
      <c r="A20" s="150">
        <v>1145</v>
      </c>
      <c r="B20" s="141" t="s">
        <v>7</v>
      </c>
      <c r="C20" s="145"/>
      <c r="D20" s="139">
        <f t="shared" si="4"/>
        <v>155034</v>
      </c>
      <c r="E20" s="139">
        <v>0</v>
      </c>
      <c r="F20" s="139">
        <v>155034</v>
      </c>
      <c r="G20" s="152"/>
      <c r="H20" s="86"/>
    </row>
    <row r="21" spans="1:8">
      <c r="A21" s="150">
        <v>1148</v>
      </c>
      <c r="B21" s="141" t="s">
        <v>22</v>
      </c>
      <c r="C21" s="145"/>
      <c r="D21" s="139">
        <f t="shared" si="4"/>
        <v>86252</v>
      </c>
      <c r="E21" s="139">
        <v>0</v>
      </c>
      <c r="F21" s="139">
        <v>86252</v>
      </c>
      <c r="G21" s="152"/>
      <c r="H21" s="86"/>
    </row>
    <row r="22" spans="1:8" ht="38.25">
      <c r="A22" s="150">
        <v>1149</v>
      </c>
      <c r="B22" s="141" t="s">
        <v>23</v>
      </c>
      <c r="C22" s="145"/>
      <c r="D22" s="139">
        <f>E22+F22</f>
        <v>86252</v>
      </c>
      <c r="E22" s="139">
        <v>0</v>
      </c>
      <c r="F22" s="139">
        <v>86252</v>
      </c>
      <c r="G22" s="152"/>
      <c r="H22" s="86"/>
    </row>
    <row r="23" spans="1:8" ht="51">
      <c r="A23" s="149">
        <v>1200</v>
      </c>
      <c r="B23" s="140" t="s">
        <v>24</v>
      </c>
      <c r="C23" s="145"/>
      <c r="D23" s="138">
        <f>D24+D25</f>
        <v>382069</v>
      </c>
      <c r="E23" s="138">
        <f t="shared" ref="E23:F23" si="5">E24+E25</f>
        <v>0</v>
      </c>
      <c r="F23" s="138">
        <f t="shared" si="5"/>
        <v>382069</v>
      </c>
      <c r="G23" s="152"/>
      <c r="H23" s="86"/>
    </row>
    <row r="24" spans="1:8" ht="25.5">
      <c r="A24" s="150">
        <v>1210</v>
      </c>
      <c r="B24" s="141" t="s">
        <v>25</v>
      </c>
      <c r="C24" s="145"/>
      <c r="D24" s="138">
        <f>E24+F24</f>
        <v>323192</v>
      </c>
      <c r="E24" s="138">
        <v>0</v>
      </c>
      <c r="F24" s="138">
        <v>323192</v>
      </c>
      <c r="G24" s="152"/>
      <c r="H24" s="86"/>
    </row>
    <row r="25" spans="1:8" ht="25.5">
      <c r="A25" s="150">
        <v>1220</v>
      </c>
      <c r="B25" s="141" t="s">
        <v>26</v>
      </c>
      <c r="C25" s="145"/>
      <c r="D25" s="138">
        <f>SUM(D26:D27)</f>
        <v>58877</v>
      </c>
      <c r="E25" s="138">
        <f t="shared" ref="E25:F25" si="6">SUM(E26:E27)</f>
        <v>0</v>
      </c>
      <c r="F25" s="138">
        <f t="shared" si="6"/>
        <v>58877</v>
      </c>
      <c r="G25" s="152"/>
      <c r="H25" s="86"/>
    </row>
    <row r="26" spans="1:8" ht="62.25" customHeight="1">
      <c r="A26" s="150">
        <v>1221</v>
      </c>
      <c r="B26" s="141" t="s">
        <v>27</v>
      </c>
      <c r="C26" s="145"/>
      <c r="D26" s="139">
        <f>E26+F26</f>
        <v>43127</v>
      </c>
      <c r="E26" s="139">
        <v>0</v>
      </c>
      <c r="F26" s="139">
        <v>43127</v>
      </c>
      <c r="G26" s="152"/>
      <c r="H26" s="86"/>
    </row>
    <row r="27" spans="1:8" ht="38.25">
      <c r="A27" s="150">
        <v>1227</v>
      </c>
      <c r="B27" s="141" t="s">
        <v>28</v>
      </c>
      <c r="C27" s="145"/>
      <c r="D27" s="139">
        <f>E27+F27</f>
        <v>15750</v>
      </c>
      <c r="E27" s="139">
        <v>0</v>
      </c>
      <c r="F27" s="139">
        <v>15750</v>
      </c>
      <c r="G27" s="152"/>
      <c r="H27" s="86"/>
    </row>
    <row r="28" spans="1:8">
      <c r="A28" s="149">
        <v>2000</v>
      </c>
      <c r="B28" s="140" t="s">
        <v>29</v>
      </c>
      <c r="C28" s="145"/>
      <c r="D28" s="138">
        <f>D29+D30+D53</f>
        <v>1475752</v>
      </c>
      <c r="E28" s="138">
        <f>E29+E30+E53</f>
        <v>193536</v>
      </c>
      <c r="F28" s="138">
        <f>F29+F30+F53</f>
        <v>1282216</v>
      </c>
      <c r="G28" s="152"/>
      <c r="H28" s="86"/>
    </row>
    <row r="29" spans="1:8" ht="28.5" customHeight="1">
      <c r="A29" s="149">
        <v>2100</v>
      </c>
      <c r="B29" s="140" t="s">
        <v>30</v>
      </c>
      <c r="C29" s="146" t="s">
        <v>213</v>
      </c>
      <c r="D29" s="138">
        <v>14000</v>
      </c>
      <c r="E29" s="138">
        <v>0</v>
      </c>
      <c r="F29" s="138">
        <v>14000</v>
      </c>
      <c r="G29" s="152"/>
      <c r="H29" s="86"/>
    </row>
    <row r="30" spans="1:8">
      <c r="A30" s="149">
        <v>2200</v>
      </c>
      <c r="B30" s="140" t="s">
        <v>31</v>
      </c>
      <c r="C30" s="145"/>
      <c r="D30" s="138">
        <f>D31+D32+D37+D44+D48+D49</f>
        <v>1103533</v>
      </c>
      <c r="E30" s="138">
        <f t="shared" ref="E30:F30" si="7">E31+E32+E37+E44+E48+E49</f>
        <v>0</v>
      </c>
      <c r="F30" s="138">
        <f t="shared" si="7"/>
        <v>1103533</v>
      </c>
      <c r="G30" s="152"/>
      <c r="H30" s="86"/>
    </row>
    <row r="31" spans="1:8" ht="127.5">
      <c r="A31" s="150">
        <v>2210</v>
      </c>
      <c r="B31" s="141" t="s">
        <v>32</v>
      </c>
      <c r="C31" s="146" t="s">
        <v>404</v>
      </c>
      <c r="D31" s="138">
        <f>E31+F31</f>
        <v>15887</v>
      </c>
      <c r="E31" s="138">
        <v>0</v>
      </c>
      <c r="F31" s="138">
        <v>15887</v>
      </c>
      <c r="G31" s="152"/>
      <c r="H31" s="86"/>
    </row>
    <row r="32" spans="1:8" ht="25.5">
      <c r="A32" s="150">
        <v>2220</v>
      </c>
      <c r="B32" s="141" t="s">
        <v>33</v>
      </c>
      <c r="C32" s="145"/>
      <c r="D32" s="138">
        <f>SUM(D33:D36)</f>
        <v>203990</v>
      </c>
      <c r="E32" s="138">
        <f t="shared" ref="E32:F32" si="8">SUM(E33:E36)</f>
        <v>0</v>
      </c>
      <c r="F32" s="138">
        <f t="shared" si="8"/>
        <v>203990</v>
      </c>
      <c r="G32" s="152"/>
      <c r="H32" s="86"/>
    </row>
    <row r="33" spans="1:8" ht="89.25">
      <c r="A33" s="150">
        <v>2221</v>
      </c>
      <c r="B33" s="141" t="s">
        <v>34</v>
      </c>
      <c r="C33" s="147" t="s">
        <v>388</v>
      </c>
      <c r="D33" s="139">
        <f t="shared" ref="D33:D35" si="9">E33+F33</f>
        <v>122560</v>
      </c>
      <c r="E33" s="139">
        <v>0</v>
      </c>
      <c r="F33" s="139">
        <v>122560</v>
      </c>
      <c r="G33" s="152"/>
      <c r="H33" s="86"/>
    </row>
    <row r="34" spans="1:8" ht="51">
      <c r="A34" s="150">
        <v>2222</v>
      </c>
      <c r="B34" s="141" t="s">
        <v>35</v>
      </c>
      <c r="C34" s="147" t="s">
        <v>387</v>
      </c>
      <c r="D34" s="139">
        <f t="shared" si="9"/>
        <v>12792</v>
      </c>
      <c r="E34" s="139">
        <v>0</v>
      </c>
      <c r="F34" s="139">
        <v>12792</v>
      </c>
      <c r="G34" s="152"/>
      <c r="H34" s="86"/>
    </row>
    <row r="35" spans="1:8" ht="63.75">
      <c r="A35" s="150">
        <v>2223</v>
      </c>
      <c r="B35" s="141" t="s">
        <v>36</v>
      </c>
      <c r="C35" s="147" t="s">
        <v>386</v>
      </c>
      <c r="D35" s="139">
        <f t="shared" si="9"/>
        <v>65150</v>
      </c>
      <c r="E35" s="139">
        <v>0</v>
      </c>
      <c r="F35" s="139">
        <v>65150</v>
      </c>
      <c r="G35" s="152"/>
      <c r="H35" s="86"/>
    </row>
    <row r="36" spans="1:8" ht="51">
      <c r="A36" s="150">
        <v>2224</v>
      </c>
      <c r="B36" s="141" t="s">
        <v>37</v>
      </c>
      <c r="C36" s="146" t="s">
        <v>432</v>
      </c>
      <c r="D36" s="139">
        <f>E36+F36</f>
        <v>3488</v>
      </c>
      <c r="E36" s="139">
        <v>0</v>
      </c>
      <c r="F36" s="139">
        <v>3488</v>
      </c>
      <c r="G36" s="152"/>
      <c r="H36" s="86"/>
    </row>
    <row r="37" spans="1:8">
      <c r="A37" s="150">
        <v>2230</v>
      </c>
      <c r="B37" s="141" t="s">
        <v>38</v>
      </c>
      <c r="C37" s="145"/>
      <c r="D37" s="138">
        <f>SUM(D38:D43)</f>
        <v>123815</v>
      </c>
      <c r="E37" s="138">
        <f t="shared" ref="E37:F37" si="10">SUM(E38:E43)</f>
        <v>0</v>
      </c>
      <c r="F37" s="138">
        <f t="shared" si="10"/>
        <v>123815</v>
      </c>
      <c r="G37" s="152"/>
      <c r="H37" s="86"/>
    </row>
    <row r="38" spans="1:8" ht="51">
      <c r="A38" s="150">
        <v>2231</v>
      </c>
      <c r="B38" s="141" t="s">
        <v>39</v>
      </c>
      <c r="C38" s="146" t="s">
        <v>381</v>
      </c>
      <c r="D38" s="139">
        <f>E38+F38</f>
        <v>1200</v>
      </c>
      <c r="E38" s="139">
        <v>0</v>
      </c>
      <c r="F38" s="139">
        <v>1200</v>
      </c>
      <c r="G38" s="152"/>
      <c r="H38" s="86"/>
    </row>
    <row r="39" spans="1:8" ht="89.25">
      <c r="A39" s="150">
        <v>2232</v>
      </c>
      <c r="B39" s="141" t="s">
        <v>40</v>
      </c>
      <c r="C39" s="146" t="s">
        <v>382</v>
      </c>
      <c r="D39" s="139">
        <f t="shared" ref="D39:D42" si="11">E39+F39</f>
        <v>28435</v>
      </c>
      <c r="E39" s="139">
        <v>0</v>
      </c>
      <c r="F39" s="139">
        <v>28435</v>
      </c>
      <c r="G39" s="152"/>
      <c r="H39" s="86"/>
    </row>
    <row r="40" spans="1:8" ht="38.25">
      <c r="A40" s="150">
        <v>2233</v>
      </c>
      <c r="B40" s="141" t="s">
        <v>41</v>
      </c>
      <c r="C40" s="147" t="s">
        <v>385</v>
      </c>
      <c r="D40" s="139">
        <f t="shared" si="11"/>
        <v>6720</v>
      </c>
      <c r="E40" s="139">
        <v>0</v>
      </c>
      <c r="F40" s="139">
        <v>6720</v>
      </c>
      <c r="G40" s="152"/>
      <c r="H40" s="86"/>
    </row>
    <row r="41" spans="1:8" ht="38.25">
      <c r="A41" s="150">
        <v>2234</v>
      </c>
      <c r="B41" s="141" t="s">
        <v>42</v>
      </c>
      <c r="C41" s="146" t="s">
        <v>384</v>
      </c>
      <c r="D41" s="139">
        <f t="shared" si="11"/>
        <v>2250</v>
      </c>
      <c r="E41" s="139">
        <v>0</v>
      </c>
      <c r="F41" s="139">
        <v>2250</v>
      </c>
      <c r="G41" s="152"/>
      <c r="H41" s="86"/>
    </row>
    <row r="42" spans="1:8" ht="63.75">
      <c r="A42" s="150">
        <v>2235</v>
      </c>
      <c r="B42" s="141" t="s">
        <v>43</v>
      </c>
      <c r="C42" s="146" t="s">
        <v>383</v>
      </c>
      <c r="D42" s="139">
        <f t="shared" si="11"/>
        <v>57276</v>
      </c>
      <c r="E42" s="139">
        <v>0</v>
      </c>
      <c r="F42" s="139">
        <v>57276</v>
      </c>
      <c r="G42" s="152"/>
      <c r="H42" s="86"/>
    </row>
    <row r="43" spans="1:8" ht="268.5" customHeight="1">
      <c r="A43" s="150">
        <v>2239</v>
      </c>
      <c r="B43" s="141" t="s">
        <v>44</v>
      </c>
      <c r="C43" s="146" t="s">
        <v>465</v>
      </c>
      <c r="D43" s="139">
        <f>E43+F43</f>
        <v>27934</v>
      </c>
      <c r="E43" s="139">
        <v>0</v>
      </c>
      <c r="F43" s="139">
        <v>27934</v>
      </c>
      <c r="G43" s="152"/>
      <c r="H43" s="86"/>
    </row>
    <row r="44" spans="1:8" ht="38.25">
      <c r="A44" s="150">
        <v>2240</v>
      </c>
      <c r="B44" s="141" t="s">
        <v>45</v>
      </c>
      <c r="C44" s="145"/>
      <c r="D44" s="138">
        <f>SUM(D45:D47)</f>
        <v>303085</v>
      </c>
      <c r="E44" s="138">
        <f t="shared" ref="E44:F44" si="12">SUM(E45:E47)</f>
        <v>0</v>
      </c>
      <c r="F44" s="138">
        <f t="shared" si="12"/>
        <v>303085</v>
      </c>
      <c r="G44" s="152"/>
      <c r="H44" s="86"/>
    </row>
    <row r="45" spans="1:8" ht="76.5">
      <c r="A45" s="150">
        <v>2242</v>
      </c>
      <c r="B45" s="141" t="s">
        <v>46</v>
      </c>
      <c r="C45" s="146" t="s">
        <v>389</v>
      </c>
      <c r="D45" s="139">
        <f>E45+F45</f>
        <v>2593</v>
      </c>
      <c r="E45" s="139">
        <v>0</v>
      </c>
      <c r="F45" s="139">
        <v>2593</v>
      </c>
      <c r="G45" s="152"/>
      <c r="H45" s="86"/>
    </row>
    <row r="46" spans="1:8" ht="191.25">
      <c r="A46" s="150">
        <v>2243</v>
      </c>
      <c r="B46" s="141" t="s">
        <v>47</v>
      </c>
      <c r="C46" s="146" t="s">
        <v>390</v>
      </c>
      <c r="D46" s="139">
        <f>E46+F46</f>
        <v>3634</v>
      </c>
      <c r="E46" s="139">
        <v>0</v>
      </c>
      <c r="F46" s="139">
        <v>3634</v>
      </c>
      <c r="G46" s="152"/>
      <c r="H46" s="86"/>
    </row>
    <row r="47" spans="1:8" ht="228.6" customHeight="1">
      <c r="A47" s="150">
        <v>2244</v>
      </c>
      <c r="B47" s="141" t="s">
        <v>48</v>
      </c>
      <c r="C47" s="146" t="s">
        <v>391</v>
      </c>
      <c r="D47" s="139">
        <f>E47+F47</f>
        <v>296858</v>
      </c>
      <c r="E47" s="139">
        <v>0</v>
      </c>
      <c r="F47" s="139">
        <v>296858</v>
      </c>
      <c r="G47" s="152"/>
      <c r="H47" s="86"/>
    </row>
    <row r="48" spans="1:8" ht="133.5" customHeight="1">
      <c r="A48" s="150">
        <v>2250</v>
      </c>
      <c r="B48" s="141" t="s">
        <v>49</v>
      </c>
      <c r="C48" s="146" t="s">
        <v>392</v>
      </c>
      <c r="D48" s="137">
        <f>E48+F48</f>
        <v>27756</v>
      </c>
      <c r="E48" s="137">
        <v>0</v>
      </c>
      <c r="F48" s="137">
        <v>27756</v>
      </c>
      <c r="G48" s="152"/>
      <c r="H48" s="86"/>
    </row>
    <row r="49" spans="1:8">
      <c r="A49" s="150">
        <v>2260</v>
      </c>
      <c r="B49" s="141" t="s">
        <v>50</v>
      </c>
      <c r="C49" s="145"/>
      <c r="D49" s="138">
        <f>SUM(D50:D52)</f>
        <v>429000</v>
      </c>
      <c r="E49" s="138">
        <v>0</v>
      </c>
      <c r="F49" s="138">
        <v>429000</v>
      </c>
      <c r="G49" s="152"/>
      <c r="H49" s="86"/>
    </row>
    <row r="50" spans="1:8">
      <c r="A50" s="150">
        <v>2261</v>
      </c>
      <c r="B50" s="141" t="s">
        <v>51</v>
      </c>
      <c r="C50" s="146" t="s">
        <v>393</v>
      </c>
      <c r="D50" s="139">
        <f t="shared" ref="D50:D51" si="13">E50+F50</f>
        <v>277800</v>
      </c>
      <c r="E50" s="139">
        <v>0</v>
      </c>
      <c r="F50" s="139">
        <v>277800</v>
      </c>
      <c r="G50" s="152"/>
      <c r="H50" s="86"/>
    </row>
    <row r="51" spans="1:8">
      <c r="A51" s="150">
        <v>2262</v>
      </c>
      <c r="B51" s="141" t="s">
        <v>52</v>
      </c>
      <c r="C51" s="145" t="s">
        <v>394</v>
      </c>
      <c r="D51" s="139">
        <f t="shared" si="13"/>
        <v>7200</v>
      </c>
      <c r="E51" s="139">
        <v>0</v>
      </c>
      <c r="F51" s="139">
        <v>7200</v>
      </c>
      <c r="G51" s="152"/>
      <c r="H51" s="86"/>
    </row>
    <row r="52" spans="1:8" ht="25.5">
      <c r="A52" s="150">
        <v>2263</v>
      </c>
      <c r="B52" s="141" t="s">
        <v>53</v>
      </c>
      <c r="C52" s="147" t="s">
        <v>395</v>
      </c>
      <c r="D52" s="139">
        <f>E52+F52</f>
        <v>144000</v>
      </c>
      <c r="E52" s="139">
        <v>0</v>
      </c>
      <c r="F52" s="139">
        <v>144000</v>
      </c>
      <c r="G52" s="152"/>
      <c r="H52" s="86"/>
    </row>
    <row r="53" spans="1:8" ht="51">
      <c r="A53" s="149">
        <v>2300</v>
      </c>
      <c r="B53" s="140" t="s">
        <v>54</v>
      </c>
      <c r="C53" s="145"/>
      <c r="D53" s="138">
        <f>D54+D57+D59+D61+D62+D67+D68</f>
        <v>358219</v>
      </c>
      <c r="E53" s="138">
        <f t="shared" ref="E53:F53" si="14">E54+E57+E59+E61+E62+E67+E68</f>
        <v>193536</v>
      </c>
      <c r="F53" s="138">
        <f t="shared" si="14"/>
        <v>164683</v>
      </c>
      <c r="G53" s="152"/>
      <c r="H53" s="86"/>
    </row>
    <row r="54" spans="1:8" ht="25.5">
      <c r="A54" s="150">
        <v>2310</v>
      </c>
      <c r="B54" s="141" t="s">
        <v>55</v>
      </c>
      <c r="C54" s="145"/>
      <c r="D54" s="138">
        <f>SUM(D55:D56)</f>
        <v>217004</v>
      </c>
      <c r="E54" s="138">
        <f t="shared" ref="E54:F54" si="15">SUM(E55:E56)</f>
        <v>193536</v>
      </c>
      <c r="F54" s="138">
        <f t="shared" si="15"/>
        <v>23468</v>
      </c>
      <c r="G54" s="152"/>
      <c r="H54" s="86"/>
    </row>
    <row r="55" spans="1:8" ht="63.75">
      <c r="A55" s="150">
        <v>2311</v>
      </c>
      <c r="B55" s="141" t="s">
        <v>56</v>
      </c>
      <c r="C55" s="146" t="s">
        <v>396</v>
      </c>
      <c r="D55" s="139">
        <v>4114</v>
      </c>
      <c r="E55" s="139">
        <v>0</v>
      </c>
      <c r="F55" s="139">
        <v>4114</v>
      </c>
      <c r="G55" s="152"/>
      <c r="H55" s="86"/>
    </row>
    <row r="56" spans="1:8" ht="51">
      <c r="A56" s="150">
        <v>2312</v>
      </c>
      <c r="B56" s="141" t="s">
        <v>57</v>
      </c>
      <c r="C56" s="147" t="s">
        <v>397</v>
      </c>
      <c r="D56" s="139">
        <f>E56+F56</f>
        <v>212890</v>
      </c>
      <c r="E56" s="139">
        <v>193536</v>
      </c>
      <c r="F56" s="139">
        <v>19354</v>
      </c>
      <c r="G56" s="152"/>
      <c r="H56" s="86"/>
    </row>
    <row r="57" spans="1:8">
      <c r="A57" s="150">
        <v>2320</v>
      </c>
      <c r="B57" s="141" t="s">
        <v>58</v>
      </c>
      <c r="C57" s="145"/>
      <c r="D57" s="138">
        <f>SUM(D58)</f>
        <v>12312</v>
      </c>
      <c r="E57" s="138">
        <f t="shared" ref="E57" si="16">SUM(E58)</f>
        <v>0</v>
      </c>
      <c r="F57" s="138">
        <f>SUM(F58)</f>
        <v>12312</v>
      </c>
      <c r="G57" s="152"/>
      <c r="H57" s="86"/>
    </row>
    <row r="58" spans="1:8" ht="25.5">
      <c r="A58" s="150">
        <v>2322</v>
      </c>
      <c r="B58" s="141" t="s">
        <v>59</v>
      </c>
      <c r="C58" s="146" t="s">
        <v>216</v>
      </c>
      <c r="D58" s="139">
        <f>E58+F58</f>
        <v>12312</v>
      </c>
      <c r="E58" s="139">
        <v>0</v>
      </c>
      <c r="F58" s="139">
        <v>12312</v>
      </c>
      <c r="G58" s="152"/>
      <c r="H58" s="86"/>
    </row>
    <row r="59" spans="1:8" ht="51">
      <c r="A59" s="150">
        <v>2340</v>
      </c>
      <c r="B59" s="141" t="s">
        <v>60</v>
      </c>
      <c r="C59" s="145"/>
      <c r="D59" s="138">
        <f>SUM(D60)</f>
        <v>1950</v>
      </c>
      <c r="E59" s="138">
        <f t="shared" ref="E59:F59" si="17">SUM(E60)</f>
        <v>0</v>
      </c>
      <c r="F59" s="138">
        <f t="shared" si="17"/>
        <v>1950</v>
      </c>
      <c r="G59" s="152"/>
      <c r="H59" s="86"/>
    </row>
    <row r="60" spans="1:8" ht="51">
      <c r="A60" s="150">
        <v>2341</v>
      </c>
      <c r="B60" s="141" t="s">
        <v>61</v>
      </c>
      <c r="C60" s="146" t="s">
        <v>398</v>
      </c>
      <c r="D60" s="139">
        <f>E60+F60</f>
        <v>1950</v>
      </c>
      <c r="E60" s="139">
        <v>0</v>
      </c>
      <c r="F60" s="139">
        <v>1950</v>
      </c>
      <c r="G60" s="152"/>
      <c r="H60" s="86"/>
    </row>
    <row r="61" spans="1:8" ht="114.75">
      <c r="A61" s="150">
        <v>2350</v>
      </c>
      <c r="B61" s="141" t="s">
        <v>62</v>
      </c>
      <c r="C61" s="146" t="s">
        <v>399</v>
      </c>
      <c r="D61" s="137">
        <f>E61+F61</f>
        <v>9026</v>
      </c>
      <c r="E61" s="137">
        <v>0</v>
      </c>
      <c r="F61" s="137">
        <v>9026</v>
      </c>
      <c r="G61" s="152"/>
      <c r="H61" s="86"/>
    </row>
    <row r="62" spans="1:8" ht="38.25">
      <c r="A62" s="150">
        <v>2360</v>
      </c>
      <c r="B62" s="141" t="s">
        <v>63</v>
      </c>
      <c r="C62" s="145"/>
      <c r="D62" s="138">
        <f>SUM(D63:D66)</f>
        <v>106827</v>
      </c>
      <c r="E62" s="138">
        <v>0</v>
      </c>
      <c r="F62" s="138">
        <v>106827</v>
      </c>
      <c r="G62" s="152"/>
      <c r="H62" s="86"/>
    </row>
    <row r="63" spans="1:8" ht="76.5">
      <c r="A63" s="150">
        <v>2361</v>
      </c>
      <c r="B63" s="141" t="s">
        <v>64</v>
      </c>
      <c r="C63" s="146" t="s">
        <v>466</v>
      </c>
      <c r="D63" s="139">
        <f>E63+F63</f>
        <v>5853</v>
      </c>
      <c r="E63" s="139">
        <v>0</v>
      </c>
      <c r="F63" s="139">
        <v>5853</v>
      </c>
      <c r="G63" s="152"/>
      <c r="H63" s="86"/>
    </row>
    <row r="64" spans="1:8" ht="38.450000000000003" customHeight="1">
      <c r="A64" s="150">
        <v>2363</v>
      </c>
      <c r="B64" s="141" t="s">
        <v>65</v>
      </c>
      <c r="C64" s="147" t="s">
        <v>400</v>
      </c>
      <c r="D64" s="139">
        <f t="shared" ref="D64:D66" si="18">E64+F64</f>
        <v>98195</v>
      </c>
      <c r="E64" s="139">
        <v>0</v>
      </c>
      <c r="F64" s="139">
        <v>98195</v>
      </c>
      <c r="G64" s="152"/>
      <c r="H64" s="86"/>
    </row>
    <row r="65" spans="1:8" ht="38.25">
      <c r="A65" s="150">
        <v>2364</v>
      </c>
      <c r="B65" s="141" t="s">
        <v>66</v>
      </c>
      <c r="C65" s="146" t="s">
        <v>401</v>
      </c>
      <c r="D65" s="139">
        <f t="shared" si="18"/>
        <v>2120</v>
      </c>
      <c r="E65" s="139">
        <v>0</v>
      </c>
      <c r="F65" s="139">
        <v>2120</v>
      </c>
      <c r="G65" s="152"/>
      <c r="H65" s="86"/>
    </row>
    <row r="66" spans="1:8" ht="63.75">
      <c r="A66" s="150">
        <v>2369</v>
      </c>
      <c r="B66" s="141" t="s">
        <v>67</v>
      </c>
      <c r="C66" s="146" t="s">
        <v>467</v>
      </c>
      <c r="D66" s="139">
        <f t="shared" si="18"/>
        <v>659</v>
      </c>
      <c r="E66" s="139">
        <v>0</v>
      </c>
      <c r="F66" s="139">
        <v>659</v>
      </c>
      <c r="G66" s="152"/>
      <c r="H66" s="86"/>
    </row>
    <row r="67" spans="1:8">
      <c r="A67" s="150">
        <v>2370</v>
      </c>
      <c r="B67" s="141" t="s">
        <v>68</v>
      </c>
      <c r="C67" s="145"/>
      <c r="D67" s="138">
        <f>E67+F67</f>
        <v>1100</v>
      </c>
      <c r="E67" s="138">
        <v>0</v>
      </c>
      <c r="F67" s="138">
        <v>1100</v>
      </c>
      <c r="G67" s="152"/>
      <c r="H67" s="86"/>
    </row>
    <row r="68" spans="1:8" ht="51">
      <c r="A68" s="150">
        <v>2390</v>
      </c>
      <c r="B68" s="141" t="s">
        <v>69</v>
      </c>
      <c r="C68" s="147" t="s">
        <v>334</v>
      </c>
      <c r="D68" s="138">
        <f>E68+F68</f>
        <v>10000</v>
      </c>
      <c r="E68" s="138"/>
      <c r="F68" s="138">
        <v>10000</v>
      </c>
      <c r="G68" s="152"/>
      <c r="H68" s="86"/>
    </row>
    <row r="69" spans="1:8">
      <c r="A69" s="87" t="s">
        <v>84</v>
      </c>
      <c r="B69" s="142" t="s">
        <v>85</v>
      </c>
      <c r="C69" s="88"/>
      <c r="D69" s="134">
        <f>D70</f>
        <v>8423057</v>
      </c>
      <c r="E69" s="134">
        <f>E70</f>
        <v>8410050</v>
      </c>
      <c r="F69" s="134">
        <v>13007</v>
      </c>
      <c r="G69" s="152"/>
      <c r="H69" s="86"/>
    </row>
    <row r="70" spans="1:8">
      <c r="A70" s="89" t="s">
        <v>86</v>
      </c>
      <c r="B70" s="144" t="s">
        <v>87</v>
      </c>
      <c r="C70" s="90"/>
      <c r="D70" s="136">
        <f>D71+D72+D75</f>
        <v>8423057</v>
      </c>
      <c r="E70" s="136">
        <f>E71+E72+E75</f>
        <v>8410050</v>
      </c>
      <c r="F70" s="136">
        <v>13007</v>
      </c>
      <c r="G70" s="152"/>
      <c r="H70" s="86"/>
    </row>
    <row r="71" spans="1:8">
      <c r="A71" s="89" t="s">
        <v>88</v>
      </c>
      <c r="B71" s="143" t="s">
        <v>74</v>
      </c>
      <c r="C71" s="81" t="s">
        <v>95</v>
      </c>
      <c r="D71" s="135">
        <v>50000</v>
      </c>
      <c r="E71" s="135">
        <v>50000</v>
      </c>
      <c r="F71" s="135">
        <v>0</v>
      </c>
      <c r="G71" s="152"/>
      <c r="H71" s="86"/>
    </row>
    <row r="72" spans="1:8">
      <c r="A72" s="89">
        <v>5230</v>
      </c>
      <c r="B72" s="143" t="s">
        <v>75</v>
      </c>
      <c r="C72" s="81"/>
      <c r="D72" s="135">
        <f>SUM(D73:D74)</f>
        <v>143079</v>
      </c>
      <c r="E72" s="135">
        <v>130072</v>
      </c>
      <c r="F72" s="135">
        <v>13007</v>
      </c>
      <c r="G72" s="152"/>
      <c r="H72" s="86"/>
    </row>
    <row r="73" spans="1:8" ht="51">
      <c r="A73" s="89">
        <v>5238</v>
      </c>
      <c r="B73" s="143" t="s">
        <v>76</v>
      </c>
      <c r="C73" s="147" t="s">
        <v>402</v>
      </c>
      <c r="D73" s="135">
        <f>E73+F73</f>
        <v>129276</v>
      </c>
      <c r="E73" s="135">
        <v>117524</v>
      </c>
      <c r="F73" s="135">
        <v>11752</v>
      </c>
      <c r="G73" s="152"/>
      <c r="H73" s="86"/>
    </row>
    <row r="74" spans="1:8" ht="44.1" customHeight="1">
      <c r="A74" s="89">
        <v>5239</v>
      </c>
      <c r="B74" s="143" t="s">
        <v>217</v>
      </c>
      <c r="C74" s="82" t="s">
        <v>403</v>
      </c>
      <c r="D74" s="135">
        <f>E74+F74</f>
        <v>13803</v>
      </c>
      <c r="E74" s="135">
        <v>12548</v>
      </c>
      <c r="F74" s="135">
        <v>1255</v>
      </c>
      <c r="G74" s="152"/>
      <c r="H74" s="86"/>
    </row>
    <row r="75" spans="1:8" ht="25.5">
      <c r="A75" s="89" t="s">
        <v>90</v>
      </c>
      <c r="B75" s="143" t="s">
        <v>78</v>
      </c>
      <c r="C75" s="81"/>
      <c r="D75" s="135">
        <f>SUM(D76:D77)</f>
        <v>8229978</v>
      </c>
      <c r="E75" s="135">
        <f t="shared" ref="E75:F75" si="19">E76+E77</f>
        <v>8229978</v>
      </c>
      <c r="F75" s="135">
        <f t="shared" si="19"/>
        <v>0</v>
      </c>
      <c r="G75" s="152"/>
      <c r="H75" s="86"/>
    </row>
    <row r="76" spans="1:8" ht="51">
      <c r="A76" s="89" t="s">
        <v>90</v>
      </c>
      <c r="B76" s="143" t="s">
        <v>78</v>
      </c>
      <c r="C76" s="81" t="s">
        <v>433</v>
      </c>
      <c r="D76" s="135">
        <f>E76+F76</f>
        <v>90350</v>
      </c>
      <c r="E76" s="135">
        <v>90350</v>
      </c>
      <c r="F76" s="135">
        <v>0</v>
      </c>
      <c r="G76" s="152"/>
      <c r="H76" s="86"/>
    </row>
    <row r="77" spans="1:8" ht="114.75">
      <c r="A77" s="89" t="s">
        <v>90</v>
      </c>
      <c r="B77" s="143" t="s">
        <v>78</v>
      </c>
      <c r="C77" s="82" t="s">
        <v>434</v>
      </c>
      <c r="D77" s="135">
        <f>E77+F77</f>
        <v>8139628</v>
      </c>
      <c r="E77" s="135">
        <f>8188028-40000-8400</f>
        <v>8139628</v>
      </c>
      <c r="F77" s="135">
        <v>0</v>
      </c>
      <c r="G77" s="152"/>
      <c r="H77" s="86"/>
    </row>
    <row r="78" spans="1:8">
      <c r="D78" s="132"/>
      <c r="E78" s="132"/>
      <c r="F78" s="132"/>
    </row>
    <row r="79" spans="1:8">
      <c r="D79" s="132"/>
      <c r="E79" s="132"/>
      <c r="F79" s="132"/>
    </row>
    <row r="80" spans="1:8">
      <c r="D80" s="132"/>
      <c r="E80" s="132"/>
      <c r="F80" s="132"/>
    </row>
    <row r="81" spans="4:6">
      <c r="D81" s="132"/>
      <c r="E81" s="132"/>
      <c r="F81" s="132"/>
    </row>
    <row r="82" spans="4:6">
      <c r="D82" s="132"/>
      <c r="E82" s="132"/>
      <c r="F82" s="132"/>
    </row>
    <row r="83" spans="4:6">
      <c r="D83" s="132"/>
      <c r="E83" s="132"/>
      <c r="F83" s="132"/>
    </row>
    <row r="84" spans="4:6">
      <c r="D84" s="132"/>
      <c r="E84" s="132"/>
      <c r="F84" s="132"/>
    </row>
    <row r="85" spans="4:6">
      <c r="D85" s="132"/>
      <c r="E85" s="132"/>
      <c r="F85" s="132"/>
    </row>
    <row r="86" spans="4:6">
      <c r="D86" s="132"/>
      <c r="E86" s="132"/>
      <c r="F86" s="132"/>
    </row>
    <row r="87" spans="4:6">
      <c r="D87" s="132"/>
      <c r="E87" s="132"/>
      <c r="F87" s="132"/>
    </row>
    <row r="88" spans="4:6">
      <c r="D88" s="132"/>
      <c r="E88" s="132"/>
      <c r="F88" s="132"/>
    </row>
    <row r="89" spans="4:6">
      <c r="D89" s="132"/>
      <c r="E89" s="132"/>
      <c r="F89" s="132"/>
    </row>
    <row r="90" spans="4:6">
      <c r="D90" s="132"/>
      <c r="E90" s="132"/>
      <c r="F90" s="132"/>
    </row>
    <row r="91" spans="4:6">
      <c r="D91" s="132"/>
      <c r="E91" s="132"/>
      <c r="F91" s="132"/>
    </row>
    <row r="92" spans="4:6">
      <c r="D92" s="132"/>
      <c r="E92" s="132"/>
      <c r="F92" s="132"/>
    </row>
    <row r="93" spans="4:6">
      <c r="D93" s="132"/>
      <c r="E93" s="132"/>
      <c r="F93" s="132"/>
    </row>
    <row r="94" spans="4:6">
      <c r="D94" s="132"/>
      <c r="E94" s="132"/>
      <c r="F94" s="132"/>
    </row>
    <row r="95" spans="4:6">
      <c r="D95" s="132"/>
      <c r="E95" s="132"/>
      <c r="F95" s="132"/>
    </row>
    <row r="96" spans="4:6">
      <c r="D96" s="132"/>
      <c r="E96" s="132"/>
      <c r="F96" s="132"/>
    </row>
    <row r="97" spans="4:6">
      <c r="D97" s="132"/>
      <c r="E97" s="132"/>
      <c r="F97" s="132"/>
    </row>
    <row r="98" spans="4:6">
      <c r="D98" s="132"/>
      <c r="E98" s="132"/>
      <c r="F98" s="132"/>
    </row>
    <row r="99" spans="4:6">
      <c r="D99" s="132"/>
      <c r="E99" s="132"/>
      <c r="F99" s="132"/>
    </row>
    <row r="100" spans="4:6">
      <c r="D100" s="132"/>
      <c r="E100" s="132"/>
      <c r="F100" s="132"/>
    </row>
    <row r="101" spans="4:6">
      <c r="D101" s="132"/>
      <c r="E101" s="132"/>
      <c r="F101" s="132"/>
    </row>
    <row r="102" spans="4:6">
      <c r="D102" s="132"/>
      <c r="E102" s="132"/>
      <c r="F102" s="132"/>
    </row>
    <row r="103" spans="4:6">
      <c r="D103" s="132"/>
      <c r="E103" s="132"/>
      <c r="F103" s="132"/>
    </row>
    <row r="104" spans="4:6">
      <c r="D104" s="132"/>
      <c r="E104" s="132"/>
      <c r="F104" s="132"/>
    </row>
    <row r="105" spans="4:6">
      <c r="D105" s="132"/>
      <c r="E105" s="132"/>
      <c r="F105" s="132"/>
    </row>
    <row r="106" spans="4:6">
      <c r="D106" s="132"/>
      <c r="E106" s="132"/>
      <c r="F106" s="132"/>
    </row>
    <row r="107" spans="4:6">
      <c r="D107" s="132"/>
      <c r="E107" s="132"/>
      <c r="F107" s="132"/>
    </row>
    <row r="108" spans="4:6">
      <c r="D108" s="132"/>
      <c r="E108" s="132"/>
      <c r="F108" s="132"/>
    </row>
    <row r="109" spans="4:6">
      <c r="D109" s="132"/>
      <c r="E109" s="132"/>
      <c r="F109" s="132"/>
    </row>
    <row r="110" spans="4:6">
      <c r="D110" s="132"/>
      <c r="E110" s="132"/>
      <c r="F110" s="132"/>
    </row>
    <row r="111" spans="4:6">
      <c r="D111" s="132"/>
      <c r="E111" s="132"/>
      <c r="F111" s="132"/>
    </row>
    <row r="112" spans="4:6">
      <c r="D112" s="132"/>
      <c r="E112" s="132"/>
      <c r="F112" s="132"/>
    </row>
    <row r="113" spans="1:12">
      <c r="D113" s="132"/>
      <c r="E113" s="132"/>
      <c r="F113" s="132"/>
    </row>
    <row r="114" spans="1:12">
      <c r="D114" s="132"/>
      <c r="E114" s="132"/>
      <c r="F114" s="132"/>
    </row>
    <row r="115" spans="1:12">
      <c r="D115" s="132"/>
      <c r="E115" s="132"/>
      <c r="F115" s="132"/>
    </row>
    <row r="116" spans="1:12">
      <c r="D116" s="132"/>
      <c r="E116" s="132"/>
      <c r="F116" s="132"/>
    </row>
    <row r="117" spans="1:12" s="91" customFormat="1">
      <c r="A117" s="151"/>
      <c r="B117" s="128"/>
      <c r="C117" s="128"/>
      <c r="D117" s="132"/>
      <c r="E117" s="132"/>
      <c r="F117" s="132"/>
      <c r="G117" s="83"/>
      <c r="H117" s="83"/>
      <c r="I117" s="83"/>
      <c r="J117" s="83"/>
      <c r="K117" s="83"/>
      <c r="L117" s="83"/>
    </row>
    <row r="118" spans="1:12" s="91" customFormat="1">
      <c r="A118" s="151"/>
      <c r="B118" s="128"/>
      <c r="C118" s="128"/>
      <c r="D118" s="132"/>
      <c r="E118" s="132"/>
      <c r="F118" s="132"/>
      <c r="G118" s="83"/>
      <c r="H118" s="83"/>
      <c r="I118" s="83"/>
      <c r="J118" s="83"/>
      <c r="K118" s="83"/>
      <c r="L118" s="83"/>
    </row>
    <row r="119" spans="1:12" s="91" customFormat="1">
      <c r="A119" s="151"/>
      <c r="B119" s="128"/>
      <c r="C119" s="128"/>
      <c r="D119" s="132"/>
      <c r="E119" s="132"/>
      <c r="F119" s="132"/>
      <c r="G119" s="83"/>
      <c r="H119" s="83"/>
      <c r="I119" s="83"/>
      <c r="J119" s="83"/>
      <c r="K119" s="83"/>
      <c r="L119" s="83"/>
    </row>
    <row r="120" spans="1:12" s="91" customFormat="1">
      <c r="A120" s="151"/>
      <c r="B120" s="128"/>
      <c r="C120" s="128"/>
      <c r="D120" s="132"/>
      <c r="E120" s="132"/>
      <c r="F120" s="132"/>
      <c r="G120" s="83"/>
      <c r="H120" s="83"/>
      <c r="I120" s="83"/>
      <c r="J120" s="83"/>
      <c r="K120" s="83"/>
      <c r="L120" s="83"/>
    </row>
    <row r="121" spans="1:12" s="91" customFormat="1">
      <c r="A121" s="151"/>
      <c r="B121" s="128"/>
      <c r="C121" s="128"/>
      <c r="D121" s="132"/>
      <c r="E121" s="132"/>
      <c r="F121" s="132"/>
      <c r="G121" s="83"/>
      <c r="H121" s="83"/>
      <c r="I121" s="83"/>
      <c r="J121" s="83"/>
      <c r="K121" s="83"/>
      <c r="L121" s="83"/>
    </row>
    <row r="122" spans="1:12" s="91" customFormat="1">
      <c r="A122" s="151"/>
      <c r="B122" s="128"/>
      <c r="C122" s="128"/>
      <c r="D122" s="132"/>
      <c r="E122" s="132"/>
      <c r="F122" s="132"/>
      <c r="G122" s="83"/>
      <c r="H122" s="83"/>
      <c r="I122" s="83"/>
      <c r="J122" s="83"/>
      <c r="K122" s="83"/>
      <c r="L122" s="83"/>
    </row>
    <row r="123" spans="1:12" s="91" customFormat="1">
      <c r="A123" s="151"/>
      <c r="B123" s="128"/>
      <c r="C123" s="128"/>
      <c r="D123" s="132"/>
      <c r="E123" s="132"/>
      <c r="F123" s="132"/>
      <c r="G123" s="83"/>
      <c r="H123" s="83"/>
      <c r="I123" s="83"/>
      <c r="J123" s="83"/>
      <c r="K123" s="83"/>
      <c r="L123" s="83"/>
    </row>
    <row r="124" spans="1:12" s="91" customFormat="1">
      <c r="A124" s="151"/>
      <c r="B124" s="128"/>
      <c r="C124" s="128"/>
      <c r="D124" s="132"/>
      <c r="E124" s="132"/>
      <c r="F124" s="132"/>
      <c r="G124" s="83"/>
      <c r="H124" s="83"/>
      <c r="I124" s="83"/>
      <c r="J124" s="83"/>
      <c r="K124" s="83"/>
      <c r="L124" s="83"/>
    </row>
    <row r="125" spans="1:12" s="91" customFormat="1">
      <c r="A125" s="151"/>
      <c r="B125" s="128"/>
      <c r="C125" s="128"/>
      <c r="D125" s="132"/>
      <c r="E125" s="132"/>
      <c r="F125" s="132"/>
      <c r="G125" s="83"/>
      <c r="H125" s="83"/>
      <c r="I125" s="83"/>
      <c r="J125" s="83"/>
      <c r="K125" s="83"/>
      <c r="L125" s="83"/>
    </row>
    <row r="126" spans="1:12" s="91" customFormat="1">
      <c r="A126" s="151"/>
      <c r="B126" s="128"/>
      <c r="C126" s="128"/>
      <c r="D126" s="132"/>
      <c r="E126" s="132"/>
      <c r="F126" s="132"/>
      <c r="G126" s="83"/>
      <c r="H126" s="83"/>
      <c r="I126" s="83"/>
      <c r="J126" s="83"/>
      <c r="K126" s="83"/>
      <c r="L126" s="83"/>
    </row>
    <row r="127" spans="1:12" s="91" customFormat="1">
      <c r="A127" s="151"/>
      <c r="B127" s="128"/>
      <c r="C127" s="128"/>
      <c r="D127" s="132"/>
      <c r="E127" s="132"/>
      <c r="F127" s="132"/>
      <c r="G127" s="83"/>
      <c r="H127" s="83"/>
      <c r="I127" s="83"/>
      <c r="J127" s="83"/>
      <c r="K127" s="83"/>
      <c r="L127" s="83"/>
    </row>
    <row r="128" spans="1:12" s="91" customFormat="1">
      <c r="A128" s="151"/>
      <c r="B128" s="128"/>
      <c r="C128" s="128"/>
      <c r="D128" s="132"/>
      <c r="E128" s="132"/>
      <c r="F128" s="132"/>
      <c r="G128" s="83"/>
      <c r="H128" s="83"/>
      <c r="I128" s="83"/>
      <c r="J128" s="83"/>
      <c r="K128" s="83"/>
      <c r="L128" s="83"/>
    </row>
    <row r="129" spans="1:12" s="91" customFormat="1">
      <c r="A129" s="151"/>
      <c r="B129" s="128"/>
      <c r="C129" s="128"/>
      <c r="D129" s="132"/>
      <c r="E129" s="132"/>
      <c r="F129" s="132"/>
      <c r="G129" s="83"/>
      <c r="H129" s="83"/>
      <c r="I129" s="83"/>
      <c r="J129" s="83"/>
      <c r="K129" s="83"/>
      <c r="L129" s="83"/>
    </row>
    <row r="130" spans="1:12" s="91" customFormat="1">
      <c r="A130" s="151"/>
      <c r="B130" s="128"/>
      <c r="C130" s="128"/>
      <c r="D130" s="132"/>
      <c r="E130" s="132"/>
      <c r="F130" s="132"/>
      <c r="G130" s="83"/>
      <c r="H130" s="83"/>
      <c r="I130" s="83"/>
      <c r="J130" s="83"/>
      <c r="K130" s="83"/>
      <c r="L130" s="83"/>
    </row>
    <row r="131" spans="1:12" s="91" customFormat="1">
      <c r="A131" s="151"/>
      <c r="B131" s="128"/>
      <c r="C131" s="128"/>
      <c r="D131" s="132"/>
      <c r="E131" s="132"/>
      <c r="F131" s="132"/>
      <c r="G131" s="83"/>
      <c r="H131" s="83"/>
      <c r="I131" s="83"/>
      <c r="J131" s="83"/>
      <c r="K131" s="83"/>
      <c r="L131" s="83"/>
    </row>
    <row r="132" spans="1:12" s="91" customFormat="1">
      <c r="A132" s="151"/>
      <c r="B132" s="128"/>
      <c r="C132" s="128"/>
      <c r="D132" s="132"/>
      <c r="E132" s="132"/>
      <c r="F132" s="132"/>
      <c r="G132" s="83"/>
      <c r="H132" s="83"/>
      <c r="I132" s="83"/>
      <c r="J132" s="83"/>
      <c r="K132" s="83"/>
      <c r="L132" s="83"/>
    </row>
    <row r="133" spans="1:12" s="91" customFormat="1">
      <c r="A133" s="151"/>
      <c r="B133" s="128"/>
      <c r="C133" s="128"/>
      <c r="D133" s="132"/>
      <c r="E133" s="132"/>
      <c r="F133" s="132"/>
      <c r="G133" s="83"/>
      <c r="H133" s="83"/>
      <c r="I133" s="83"/>
      <c r="J133" s="83"/>
      <c r="K133" s="83"/>
      <c r="L133" s="83"/>
    </row>
    <row r="134" spans="1:12" s="91" customFormat="1">
      <c r="A134" s="151"/>
      <c r="B134" s="128"/>
      <c r="C134" s="128"/>
      <c r="D134" s="132"/>
      <c r="E134" s="132"/>
      <c r="F134" s="132"/>
      <c r="G134" s="83"/>
      <c r="H134" s="83"/>
      <c r="I134" s="83"/>
      <c r="J134" s="83"/>
      <c r="K134" s="83"/>
      <c r="L134" s="83"/>
    </row>
    <row r="135" spans="1:12" s="91" customFormat="1">
      <c r="A135" s="151"/>
      <c r="B135" s="128"/>
      <c r="C135" s="128"/>
      <c r="D135" s="132"/>
      <c r="E135" s="132"/>
      <c r="F135" s="132"/>
      <c r="G135" s="83"/>
      <c r="H135" s="83"/>
      <c r="I135" s="83"/>
      <c r="J135" s="83"/>
      <c r="K135" s="83"/>
      <c r="L135" s="83"/>
    </row>
    <row r="136" spans="1:12" s="91" customFormat="1">
      <c r="A136" s="151"/>
      <c r="B136" s="128"/>
      <c r="C136" s="128"/>
      <c r="D136" s="132"/>
      <c r="E136" s="132"/>
      <c r="F136" s="132"/>
      <c r="G136" s="83"/>
      <c r="H136" s="83"/>
      <c r="I136" s="83"/>
      <c r="J136" s="83"/>
      <c r="K136" s="83"/>
      <c r="L136" s="83"/>
    </row>
    <row r="137" spans="1:12" s="91" customFormat="1">
      <c r="A137" s="151"/>
      <c r="B137" s="128"/>
      <c r="C137" s="128"/>
      <c r="D137" s="132"/>
      <c r="E137" s="132"/>
      <c r="F137" s="132"/>
      <c r="G137" s="83"/>
      <c r="H137" s="83"/>
      <c r="I137" s="83"/>
      <c r="J137" s="83"/>
      <c r="K137" s="83"/>
      <c r="L137" s="83"/>
    </row>
    <row r="138" spans="1:12" s="91" customFormat="1">
      <c r="A138" s="151"/>
      <c r="B138" s="128"/>
      <c r="C138" s="128"/>
      <c r="D138" s="132"/>
      <c r="E138" s="132"/>
      <c r="F138" s="132"/>
      <c r="G138" s="83"/>
      <c r="H138" s="83"/>
      <c r="I138" s="83"/>
      <c r="J138" s="83"/>
      <c r="K138" s="83"/>
      <c r="L138" s="83"/>
    </row>
    <row r="139" spans="1:12" s="91" customFormat="1">
      <c r="A139" s="151"/>
      <c r="B139" s="128"/>
      <c r="C139" s="128"/>
      <c r="D139" s="132"/>
      <c r="E139" s="132"/>
      <c r="F139" s="132"/>
      <c r="G139" s="83"/>
      <c r="H139" s="83"/>
      <c r="I139" s="83"/>
      <c r="J139" s="83"/>
      <c r="K139" s="83"/>
      <c r="L139" s="83"/>
    </row>
    <row r="140" spans="1:12" s="91" customFormat="1">
      <c r="A140" s="151"/>
      <c r="B140" s="128"/>
      <c r="C140" s="128"/>
      <c r="D140" s="132"/>
      <c r="E140" s="132"/>
      <c r="F140" s="132"/>
      <c r="G140" s="83"/>
      <c r="H140" s="83"/>
      <c r="I140" s="83"/>
      <c r="J140" s="83"/>
      <c r="K140" s="83"/>
      <c r="L140" s="83"/>
    </row>
    <row r="141" spans="1:12" s="91" customFormat="1">
      <c r="A141" s="151"/>
      <c r="B141" s="128"/>
      <c r="C141" s="128"/>
      <c r="D141" s="132"/>
      <c r="E141" s="132"/>
      <c r="F141" s="132"/>
      <c r="G141" s="83"/>
      <c r="H141" s="83"/>
      <c r="I141" s="83"/>
      <c r="J141" s="83"/>
      <c r="K141" s="83"/>
      <c r="L141" s="83"/>
    </row>
    <row r="142" spans="1:12" s="91" customFormat="1">
      <c r="A142" s="151"/>
      <c r="B142" s="128"/>
      <c r="C142" s="128"/>
      <c r="D142" s="132"/>
      <c r="E142" s="132"/>
      <c r="F142" s="132"/>
      <c r="G142" s="83"/>
      <c r="H142" s="83"/>
      <c r="I142" s="83"/>
      <c r="J142" s="83"/>
      <c r="K142" s="83"/>
      <c r="L142" s="83"/>
    </row>
    <row r="143" spans="1:12" s="91" customFormat="1">
      <c r="A143" s="151"/>
      <c r="B143" s="128"/>
      <c r="C143" s="128"/>
      <c r="D143" s="132"/>
      <c r="E143" s="132"/>
      <c r="F143" s="132"/>
      <c r="G143" s="83"/>
      <c r="H143" s="83"/>
      <c r="I143" s="83"/>
      <c r="J143" s="83"/>
      <c r="K143" s="83"/>
      <c r="L143" s="83"/>
    </row>
    <row r="144" spans="1:12" s="91" customFormat="1">
      <c r="A144" s="151"/>
      <c r="B144" s="128"/>
      <c r="C144" s="128"/>
      <c r="D144" s="132"/>
      <c r="E144" s="132"/>
      <c r="F144" s="132"/>
      <c r="G144" s="83"/>
      <c r="H144" s="83"/>
      <c r="I144" s="83"/>
      <c r="J144" s="83"/>
      <c r="K144" s="83"/>
      <c r="L144" s="83"/>
    </row>
    <row r="145" spans="1:12" s="91" customFormat="1">
      <c r="A145" s="151"/>
      <c r="B145" s="128"/>
      <c r="C145" s="128"/>
      <c r="D145" s="132"/>
      <c r="E145" s="132"/>
      <c r="F145" s="132"/>
      <c r="G145" s="83"/>
      <c r="H145" s="83"/>
      <c r="I145" s="83"/>
      <c r="J145" s="83"/>
      <c r="K145" s="83"/>
      <c r="L145" s="83"/>
    </row>
    <row r="146" spans="1:12" s="91" customFormat="1">
      <c r="A146" s="151"/>
      <c r="B146" s="128"/>
      <c r="C146" s="128"/>
      <c r="D146" s="132"/>
      <c r="E146" s="132"/>
      <c r="F146" s="132"/>
      <c r="G146" s="83"/>
      <c r="H146" s="83"/>
      <c r="I146" s="83"/>
      <c r="J146" s="83"/>
      <c r="K146" s="83"/>
      <c r="L146" s="83"/>
    </row>
    <row r="147" spans="1:12" s="91" customFormat="1">
      <c r="A147" s="151"/>
      <c r="B147" s="128"/>
      <c r="C147" s="128"/>
      <c r="D147" s="132"/>
      <c r="E147" s="132"/>
      <c r="F147" s="132"/>
      <c r="G147" s="83"/>
      <c r="H147" s="83"/>
      <c r="I147" s="83"/>
      <c r="J147" s="83"/>
      <c r="K147" s="83"/>
      <c r="L147" s="83"/>
    </row>
    <row r="148" spans="1:12" s="91" customFormat="1">
      <c r="A148" s="151"/>
      <c r="B148" s="128"/>
      <c r="C148" s="128"/>
      <c r="D148" s="132"/>
      <c r="E148" s="132"/>
      <c r="F148" s="132"/>
      <c r="G148" s="83"/>
      <c r="H148" s="83"/>
      <c r="I148" s="83"/>
      <c r="J148" s="83"/>
      <c r="K148" s="83"/>
      <c r="L148" s="83"/>
    </row>
    <row r="149" spans="1:12" s="91" customFormat="1">
      <c r="A149" s="151"/>
      <c r="B149" s="128"/>
      <c r="C149" s="128"/>
      <c r="D149" s="132"/>
      <c r="E149" s="132"/>
      <c r="F149" s="132"/>
      <c r="G149" s="83"/>
      <c r="H149" s="83"/>
      <c r="I149" s="83"/>
      <c r="J149" s="83"/>
      <c r="K149" s="83"/>
      <c r="L149" s="83"/>
    </row>
    <row r="150" spans="1:12" s="91" customFormat="1">
      <c r="A150" s="151"/>
      <c r="B150" s="128"/>
      <c r="C150" s="128"/>
      <c r="D150" s="132"/>
      <c r="E150" s="132"/>
      <c r="F150" s="132"/>
      <c r="G150" s="83"/>
      <c r="H150" s="83"/>
      <c r="I150" s="83"/>
      <c r="J150" s="83"/>
      <c r="K150" s="83"/>
      <c r="L150" s="83"/>
    </row>
    <row r="151" spans="1:12" s="91" customFormat="1">
      <c r="A151" s="151"/>
      <c r="B151" s="128"/>
      <c r="C151" s="128"/>
      <c r="D151" s="132"/>
      <c r="E151" s="132"/>
      <c r="F151" s="132"/>
      <c r="G151" s="83"/>
      <c r="H151" s="83"/>
      <c r="I151" s="83"/>
      <c r="J151" s="83"/>
      <c r="K151" s="83"/>
      <c r="L151" s="83"/>
    </row>
    <row r="152" spans="1:12" s="91" customFormat="1">
      <c r="A152" s="151"/>
      <c r="B152" s="128"/>
      <c r="C152" s="128"/>
      <c r="D152" s="132"/>
      <c r="E152" s="132"/>
      <c r="F152" s="132"/>
      <c r="G152" s="83"/>
      <c r="H152" s="83"/>
      <c r="I152" s="83"/>
      <c r="J152" s="83"/>
      <c r="K152" s="83"/>
      <c r="L152" s="83"/>
    </row>
    <row r="153" spans="1:12" s="91" customFormat="1">
      <c r="A153" s="151"/>
      <c r="B153" s="128"/>
      <c r="C153" s="128"/>
      <c r="D153" s="132"/>
      <c r="E153" s="132"/>
      <c r="F153" s="132"/>
      <c r="G153" s="83"/>
      <c r="H153" s="83"/>
      <c r="I153" s="83"/>
      <c r="J153" s="83"/>
      <c r="K153" s="83"/>
      <c r="L153" s="83"/>
    </row>
    <row r="154" spans="1:12" s="91" customFormat="1">
      <c r="A154" s="151"/>
      <c r="B154" s="128"/>
      <c r="C154" s="128"/>
      <c r="D154" s="132"/>
      <c r="E154" s="132"/>
      <c r="F154" s="132"/>
      <c r="G154" s="83"/>
      <c r="H154" s="83"/>
      <c r="I154" s="83"/>
      <c r="J154" s="83"/>
      <c r="K154" s="83"/>
      <c r="L154" s="83"/>
    </row>
    <row r="155" spans="1:12" s="91" customFormat="1">
      <c r="A155" s="151"/>
      <c r="B155" s="128"/>
      <c r="C155" s="128"/>
      <c r="D155" s="132"/>
      <c r="E155" s="132"/>
      <c r="F155" s="132"/>
      <c r="G155" s="83"/>
      <c r="H155" s="83"/>
      <c r="I155" s="83"/>
      <c r="J155" s="83"/>
      <c r="K155" s="83"/>
      <c r="L155" s="83"/>
    </row>
    <row r="156" spans="1:12" s="91" customFormat="1">
      <c r="A156" s="151"/>
      <c r="B156" s="128"/>
      <c r="C156" s="128"/>
      <c r="D156" s="132"/>
      <c r="E156" s="132"/>
      <c r="F156" s="132"/>
      <c r="G156" s="83"/>
      <c r="H156" s="83"/>
      <c r="I156" s="83"/>
      <c r="J156" s="83"/>
      <c r="K156" s="83"/>
      <c r="L156" s="83"/>
    </row>
    <row r="157" spans="1:12" s="91" customFormat="1">
      <c r="A157" s="151"/>
      <c r="B157" s="128"/>
      <c r="C157" s="128"/>
      <c r="D157" s="132"/>
      <c r="E157" s="132"/>
      <c r="F157" s="132"/>
      <c r="G157" s="83"/>
      <c r="H157" s="83"/>
      <c r="I157" s="83"/>
      <c r="J157" s="83"/>
      <c r="K157" s="83"/>
      <c r="L157" s="83"/>
    </row>
    <row r="158" spans="1:12" s="91" customFormat="1">
      <c r="A158" s="151"/>
      <c r="B158" s="128"/>
      <c r="C158" s="128"/>
      <c r="D158" s="132"/>
      <c r="E158" s="132"/>
      <c r="F158" s="132"/>
      <c r="G158" s="83"/>
      <c r="H158" s="83"/>
      <c r="I158" s="83"/>
      <c r="J158" s="83"/>
      <c r="K158" s="83"/>
      <c r="L158" s="83"/>
    </row>
    <row r="159" spans="1:12" s="91" customFormat="1">
      <c r="A159" s="151"/>
      <c r="B159" s="128"/>
      <c r="C159" s="128"/>
      <c r="D159" s="132"/>
      <c r="E159" s="132"/>
      <c r="F159" s="132"/>
      <c r="G159" s="83"/>
      <c r="H159" s="83"/>
      <c r="I159" s="83"/>
      <c r="J159" s="83"/>
      <c r="K159" s="83"/>
      <c r="L159" s="83"/>
    </row>
    <row r="160" spans="1:12" s="91" customFormat="1">
      <c r="A160" s="151"/>
      <c r="B160" s="128"/>
      <c r="C160" s="128"/>
      <c r="D160" s="132"/>
      <c r="E160" s="132"/>
      <c r="F160" s="132"/>
      <c r="G160" s="83"/>
      <c r="H160" s="83"/>
      <c r="I160" s="83"/>
      <c r="J160" s="83"/>
      <c r="K160" s="83"/>
      <c r="L160" s="83"/>
    </row>
    <row r="161" spans="1:12" s="91" customFormat="1">
      <c r="A161" s="151"/>
      <c r="B161" s="128"/>
      <c r="C161" s="128"/>
      <c r="D161" s="132"/>
      <c r="E161" s="132"/>
      <c r="F161" s="132"/>
      <c r="G161" s="83"/>
      <c r="H161" s="83"/>
      <c r="I161" s="83"/>
      <c r="J161" s="83"/>
      <c r="K161" s="83"/>
      <c r="L161" s="83"/>
    </row>
    <row r="162" spans="1:12" s="91" customFormat="1">
      <c r="A162" s="151"/>
      <c r="B162" s="128"/>
      <c r="C162" s="128"/>
      <c r="D162" s="132"/>
      <c r="E162" s="132"/>
      <c r="F162" s="132"/>
      <c r="G162" s="83"/>
      <c r="H162" s="83"/>
      <c r="I162" s="83"/>
      <c r="J162" s="83"/>
      <c r="K162" s="83"/>
      <c r="L162" s="83"/>
    </row>
    <row r="163" spans="1:12" s="91" customFormat="1">
      <c r="A163" s="151"/>
      <c r="B163" s="128"/>
      <c r="C163" s="128"/>
      <c r="D163" s="132"/>
      <c r="E163" s="132"/>
      <c r="F163" s="132"/>
      <c r="G163" s="83"/>
      <c r="H163" s="83"/>
      <c r="I163" s="83"/>
      <c r="J163" s="83"/>
      <c r="K163" s="83"/>
      <c r="L163" s="83"/>
    </row>
    <row r="164" spans="1:12" s="91" customFormat="1">
      <c r="A164" s="151"/>
      <c r="B164" s="128"/>
      <c r="C164" s="128"/>
      <c r="D164" s="132"/>
      <c r="E164" s="132"/>
      <c r="F164" s="132"/>
      <c r="G164" s="83"/>
      <c r="H164" s="83"/>
      <c r="I164" s="83"/>
      <c r="J164" s="83"/>
      <c r="K164" s="83"/>
      <c r="L164" s="83"/>
    </row>
    <row r="165" spans="1:12" s="91" customFormat="1">
      <c r="A165" s="151"/>
      <c r="B165" s="128"/>
      <c r="C165" s="128"/>
      <c r="D165" s="132"/>
      <c r="E165" s="132"/>
      <c r="F165" s="132"/>
      <c r="G165" s="83"/>
      <c r="H165" s="83"/>
      <c r="I165" s="83"/>
      <c r="J165" s="83"/>
      <c r="K165" s="83"/>
      <c r="L165" s="83"/>
    </row>
    <row r="166" spans="1:12" s="91" customFormat="1">
      <c r="A166" s="151"/>
      <c r="B166" s="128"/>
      <c r="C166" s="128"/>
      <c r="D166" s="132"/>
      <c r="E166" s="132"/>
      <c r="F166" s="132"/>
      <c r="G166" s="83"/>
      <c r="H166" s="83"/>
      <c r="I166" s="83"/>
      <c r="J166" s="83"/>
      <c r="K166" s="83"/>
      <c r="L166" s="83"/>
    </row>
    <row r="167" spans="1:12" s="91" customFormat="1">
      <c r="A167" s="151"/>
      <c r="B167" s="128"/>
      <c r="C167" s="128"/>
      <c r="D167" s="132"/>
      <c r="E167" s="132"/>
      <c r="F167" s="132"/>
      <c r="G167" s="83"/>
      <c r="H167" s="83"/>
      <c r="I167" s="83"/>
      <c r="J167" s="83"/>
      <c r="K167" s="83"/>
      <c r="L167" s="83"/>
    </row>
    <row r="168" spans="1:12" s="91" customFormat="1">
      <c r="A168" s="151"/>
      <c r="B168" s="128"/>
      <c r="C168" s="128"/>
      <c r="D168" s="132"/>
      <c r="E168" s="132"/>
      <c r="F168" s="132"/>
      <c r="G168" s="83"/>
      <c r="H168" s="83"/>
      <c r="I168" s="83"/>
      <c r="J168" s="83"/>
      <c r="K168" s="83"/>
      <c r="L168" s="83"/>
    </row>
    <row r="169" spans="1:12" s="91" customFormat="1">
      <c r="A169" s="151"/>
      <c r="B169" s="128"/>
      <c r="C169" s="128"/>
      <c r="D169" s="132"/>
      <c r="E169" s="132"/>
      <c r="F169" s="132"/>
      <c r="G169" s="83"/>
      <c r="H169" s="83"/>
      <c r="I169" s="83"/>
      <c r="J169" s="83"/>
      <c r="K169" s="83"/>
      <c r="L169" s="83"/>
    </row>
    <row r="170" spans="1:12" s="91" customFormat="1">
      <c r="A170" s="151"/>
      <c r="B170" s="128"/>
      <c r="C170" s="128"/>
      <c r="D170" s="132"/>
      <c r="E170" s="132"/>
      <c r="F170" s="132"/>
      <c r="G170" s="83"/>
      <c r="H170" s="83"/>
      <c r="I170" s="83"/>
      <c r="J170" s="83"/>
      <c r="K170" s="83"/>
      <c r="L170" s="83"/>
    </row>
    <row r="171" spans="1:12" s="91" customFormat="1">
      <c r="A171" s="151"/>
      <c r="B171" s="128"/>
      <c r="C171" s="128"/>
      <c r="D171" s="132"/>
      <c r="E171" s="132"/>
      <c r="F171" s="132"/>
      <c r="G171" s="83"/>
      <c r="H171" s="83"/>
      <c r="I171" s="83"/>
      <c r="J171" s="83"/>
      <c r="K171" s="83"/>
      <c r="L171" s="83"/>
    </row>
    <row r="172" spans="1:12" s="91" customFormat="1">
      <c r="A172" s="151"/>
      <c r="B172" s="128"/>
      <c r="C172" s="128"/>
      <c r="D172" s="132"/>
      <c r="E172" s="132"/>
      <c r="F172" s="132"/>
      <c r="G172" s="83"/>
      <c r="H172" s="83"/>
      <c r="I172" s="83"/>
      <c r="J172" s="83"/>
      <c r="K172" s="83"/>
      <c r="L172" s="83"/>
    </row>
    <row r="173" spans="1:12" s="91" customFormat="1">
      <c r="A173" s="151"/>
      <c r="B173" s="128"/>
      <c r="C173" s="128"/>
      <c r="D173" s="132"/>
      <c r="E173" s="132"/>
      <c r="F173" s="132"/>
      <c r="G173" s="83"/>
      <c r="H173" s="83"/>
      <c r="I173" s="83"/>
      <c r="J173" s="83"/>
      <c r="K173" s="83"/>
      <c r="L173" s="83"/>
    </row>
    <row r="174" spans="1:12" s="91" customFormat="1">
      <c r="A174" s="151"/>
      <c r="B174" s="128"/>
      <c r="C174" s="128"/>
      <c r="D174" s="132"/>
      <c r="E174" s="132"/>
      <c r="F174" s="132"/>
      <c r="G174" s="83"/>
      <c r="H174" s="83"/>
      <c r="I174" s="83"/>
      <c r="J174" s="83"/>
      <c r="K174" s="83"/>
      <c r="L174" s="83"/>
    </row>
    <row r="175" spans="1:12" s="91" customFormat="1">
      <c r="A175" s="151"/>
      <c r="B175" s="128"/>
      <c r="C175" s="128"/>
      <c r="D175" s="132"/>
      <c r="E175" s="132"/>
      <c r="F175" s="132"/>
      <c r="G175" s="83"/>
      <c r="H175" s="83"/>
      <c r="I175" s="83"/>
      <c r="J175" s="83"/>
      <c r="K175" s="83"/>
      <c r="L175" s="83"/>
    </row>
    <row r="176" spans="1:12" s="91" customFormat="1">
      <c r="A176" s="151"/>
      <c r="B176" s="128"/>
      <c r="C176" s="128"/>
      <c r="D176" s="132"/>
      <c r="E176" s="132"/>
      <c r="F176" s="132"/>
      <c r="G176" s="83"/>
      <c r="H176" s="83"/>
      <c r="I176" s="83"/>
      <c r="J176" s="83"/>
      <c r="K176" s="83"/>
      <c r="L176" s="83"/>
    </row>
    <row r="177" spans="1:12" s="91" customFormat="1">
      <c r="A177" s="151"/>
      <c r="B177" s="128"/>
      <c r="C177" s="128"/>
      <c r="D177" s="132"/>
      <c r="E177" s="132"/>
      <c r="F177" s="132"/>
      <c r="G177" s="83"/>
      <c r="H177" s="83"/>
      <c r="I177" s="83"/>
      <c r="J177" s="83"/>
      <c r="K177" s="83"/>
      <c r="L177" s="83"/>
    </row>
    <row r="178" spans="1:12" s="91" customFormat="1">
      <c r="A178" s="151"/>
      <c r="B178" s="128"/>
      <c r="C178" s="128"/>
      <c r="D178" s="132"/>
      <c r="E178" s="132"/>
      <c r="F178" s="132"/>
      <c r="G178" s="83"/>
      <c r="H178" s="83"/>
      <c r="I178" s="83"/>
      <c r="J178" s="83"/>
      <c r="K178" s="83"/>
      <c r="L178" s="83"/>
    </row>
    <row r="179" spans="1:12" s="91" customFormat="1">
      <c r="A179" s="151"/>
      <c r="B179" s="128"/>
      <c r="C179" s="128"/>
      <c r="D179" s="132"/>
      <c r="E179" s="132"/>
      <c r="F179" s="132"/>
      <c r="G179" s="83"/>
      <c r="H179" s="83"/>
      <c r="I179" s="83"/>
      <c r="J179" s="83"/>
      <c r="K179" s="83"/>
      <c r="L179" s="83"/>
    </row>
    <row r="180" spans="1:12" s="91" customFormat="1">
      <c r="A180" s="151"/>
      <c r="B180" s="128"/>
      <c r="C180" s="128"/>
      <c r="D180" s="132"/>
      <c r="E180" s="132"/>
      <c r="F180" s="132"/>
      <c r="G180" s="83"/>
      <c r="H180" s="83"/>
      <c r="I180" s="83"/>
      <c r="J180" s="83"/>
      <c r="K180" s="83"/>
      <c r="L180" s="83"/>
    </row>
    <row r="181" spans="1:12" s="91" customFormat="1">
      <c r="A181" s="151"/>
      <c r="B181" s="128"/>
      <c r="C181" s="128"/>
      <c r="D181" s="132"/>
      <c r="E181" s="132"/>
      <c r="F181" s="132"/>
      <c r="G181" s="83"/>
      <c r="H181" s="83"/>
      <c r="I181" s="83"/>
      <c r="J181" s="83"/>
      <c r="K181" s="83"/>
      <c r="L181" s="83"/>
    </row>
    <row r="182" spans="1:12" s="91" customFormat="1">
      <c r="A182" s="151"/>
      <c r="B182" s="128"/>
      <c r="C182" s="128"/>
      <c r="D182" s="132"/>
      <c r="E182" s="132"/>
      <c r="F182" s="132"/>
      <c r="G182" s="83"/>
      <c r="H182" s="83"/>
      <c r="I182" s="83"/>
      <c r="J182" s="83"/>
      <c r="K182" s="83"/>
      <c r="L182" s="83"/>
    </row>
    <row r="183" spans="1:12" s="91" customFormat="1">
      <c r="A183" s="151"/>
      <c r="B183" s="128"/>
      <c r="C183" s="128"/>
      <c r="D183" s="132"/>
      <c r="E183" s="132"/>
      <c r="F183" s="132"/>
      <c r="G183" s="83"/>
      <c r="H183" s="83"/>
      <c r="I183" s="83"/>
      <c r="J183" s="83"/>
      <c r="K183" s="83"/>
      <c r="L183" s="83"/>
    </row>
    <row r="184" spans="1:12" s="91" customFormat="1">
      <c r="A184" s="151"/>
      <c r="B184" s="128"/>
      <c r="C184" s="128"/>
      <c r="D184" s="132"/>
      <c r="E184" s="132"/>
      <c r="F184" s="132"/>
      <c r="G184" s="83"/>
      <c r="H184" s="83"/>
      <c r="I184" s="83"/>
      <c r="J184" s="83"/>
      <c r="K184" s="83"/>
      <c r="L184" s="83"/>
    </row>
    <row r="185" spans="1:12" s="91" customFormat="1">
      <c r="A185" s="151"/>
      <c r="B185" s="128"/>
      <c r="C185" s="128"/>
      <c r="D185" s="132"/>
      <c r="E185" s="132"/>
      <c r="F185" s="132"/>
      <c r="G185" s="83"/>
      <c r="H185" s="83"/>
      <c r="I185" s="83"/>
      <c r="J185" s="83"/>
      <c r="K185" s="83"/>
      <c r="L185" s="83"/>
    </row>
    <row r="186" spans="1:12" s="91" customFormat="1">
      <c r="A186" s="151"/>
      <c r="B186" s="128"/>
      <c r="C186" s="128"/>
      <c r="D186" s="132"/>
      <c r="E186" s="132"/>
      <c r="F186" s="132"/>
      <c r="G186" s="83"/>
      <c r="H186" s="83"/>
      <c r="I186" s="83"/>
      <c r="J186" s="83"/>
      <c r="K186" s="83"/>
      <c r="L186" s="83"/>
    </row>
    <row r="187" spans="1:12" s="91" customFormat="1">
      <c r="A187" s="151"/>
      <c r="B187" s="128"/>
      <c r="C187" s="128"/>
      <c r="D187" s="132"/>
      <c r="E187" s="132"/>
      <c r="F187" s="132"/>
      <c r="G187" s="83"/>
      <c r="H187" s="83"/>
      <c r="I187" s="83"/>
      <c r="J187" s="83"/>
      <c r="K187" s="83"/>
      <c r="L187" s="83"/>
    </row>
    <row r="188" spans="1:12" s="91" customFormat="1">
      <c r="A188" s="151"/>
      <c r="B188" s="128"/>
      <c r="C188" s="128"/>
      <c r="D188" s="132"/>
      <c r="E188" s="132"/>
      <c r="F188" s="132"/>
      <c r="G188" s="83"/>
      <c r="H188" s="83"/>
      <c r="I188" s="83"/>
      <c r="J188" s="83"/>
      <c r="K188" s="83"/>
      <c r="L188" s="83"/>
    </row>
    <row r="189" spans="1:12" s="91" customFormat="1">
      <c r="A189" s="151"/>
      <c r="B189" s="128"/>
      <c r="C189" s="128"/>
      <c r="D189" s="132"/>
      <c r="E189" s="132"/>
      <c r="F189" s="132"/>
      <c r="G189" s="83"/>
      <c r="H189" s="83"/>
      <c r="I189" s="83"/>
      <c r="J189" s="83"/>
      <c r="K189" s="83"/>
      <c r="L189" s="83"/>
    </row>
    <row r="190" spans="1:12" s="91" customFormat="1">
      <c r="A190" s="151"/>
      <c r="B190" s="128"/>
      <c r="C190" s="128"/>
      <c r="D190" s="132"/>
      <c r="E190" s="132"/>
      <c r="F190" s="132"/>
      <c r="G190" s="83"/>
      <c r="H190" s="83"/>
      <c r="I190" s="83"/>
      <c r="J190" s="83"/>
      <c r="K190" s="83"/>
      <c r="L190" s="83"/>
    </row>
    <row r="191" spans="1:12" s="91" customFormat="1">
      <c r="A191" s="151"/>
      <c r="B191" s="128"/>
      <c r="C191" s="128"/>
      <c r="D191" s="132"/>
      <c r="E191" s="132"/>
      <c r="F191" s="132"/>
      <c r="G191" s="83"/>
      <c r="H191" s="83"/>
      <c r="I191" s="83"/>
      <c r="J191" s="83"/>
      <c r="K191" s="83"/>
      <c r="L191" s="83"/>
    </row>
    <row r="192" spans="1:12" s="91" customFormat="1">
      <c r="A192" s="151"/>
      <c r="B192" s="128"/>
      <c r="C192" s="128"/>
      <c r="D192" s="132"/>
      <c r="E192" s="132"/>
      <c r="F192" s="132"/>
      <c r="G192" s="83"/>
      <c r="H192" s="83"/>
      <c r="I192" s="83"/>
      <c r="J192" s="83"/>
      <c r="K192" s="83"/>
      <c r="L192" s="83"/>
    </row>
    <row r="193" spans="1:12" s="91" customFormat="1">
      <c r="A193" s="151"/>
      <c r="B193" s="128"/>
      <c r="C193" s="128"/>
      <c r="D193" s="132"/>
      <c r="E193" s="132"/>
      <c r="F193" s="132"/>
      <c r="G193" s="83"/>
      <c r="H193" s="83"/>
      <c r="I193" s="83"/>
      <c r="J193" s="83"/>
      <c r="K193" s="83"/>
      <c r="L193" s="83"/>
    </row>
    <row r="194" spans="1:12" s="91" customFormat="1">
      <c r="A194" s="151"/>
      <c r="B194" s="128"/>
      <c r="C194" s="128"/>
      <c r="D194" s="132"/>
      <c r="E194" s="132"/>
      <c r="F194" s="132"/>
      <c r="G194" s="83"/>
      <c r="H194" s="83"/>
      <c r="I194" s="83"/>
      <c r="J194" s="83"/>
      <c r="K194" s="83"/>
      <c r="L194" s="83"/>
    </row>
    <row r="195" spans="1:12" s="91" customFormat="1">
      <c r="A195" s="151"/>
      <c r="B195" s="128"/>
      <c r="C195" s="128"/>
      <c r="D195" s="132"/>
      <c r="E195" s="132"/>
      <c r="F195" s="132"/>
      <c r="G195" s="83"/>
      <c r="H195" s="83"/>
      <c r="I195" s="83"/>
      <c r="J195" s="83"/>
      <c r="K195" s="83"/>
      <c r="L195" s="83"/>
    </row>
    <row r="196" spans="1:12" s="91" customFormat="1">
      <c r="A196" s="151"/>
      <c r="B196" s="128"/>
      <c r="C196" s="128"/>
      <c r="D196" s="132"/>
      <c r="E196" s="132"/>
      <c r="F196" s="132"/>
      <c r="G196" s="83"/>
      <c r="H196" s="83"/>
      <c r="I196" s="83"/>
      <c r="J196" s="83"/>
      <c r="K196" s="83"/>
      <c r="L196" s="83"/>
    </row>
    <row r="197" spans="1:12" s="91" customFormat="1">
      <c r="A197" s="151"/>
      <c r="B197" s="128"/>
      <c r="C197" s="128"/>
      <c r="D197" s="132"/>
      <c r="E197" s="132"/>
      <c r="F197" s="132"/>
      <c r="G197" s="83"/>
      <c r="H197" s="83"/>
      <c r="I197" s="83"/>
      <c r="J197" s="83"/>
      <c r="K197" s="83"/>
      <c r="L197" s="83"/>
    </row>
    <row r="198" spans="1:12" s="91" customFormat="1">
      <c r="A198" s="151"/>
      <c r="B198" s="128"/>
      <c r="C198" s="128"/>
      <c r="D198" s="132"/>
      <c r="E198" s="132"/>
      <c r="F198" s="132"/>
      <c r="G198" s="83"/>
      <c r="H198" s="83"/>
      <c r="I198" s="83"/>
      <c r="J198" s="83"/>
      <c r="K198" s="83"/>
      <c r="L198" s="83"/>
    </row>
    <row r="199" spans="1:12" s="91" customFormat="1">
      <c r="A199" s="151"/>
      <c r="B199" s="128"/>
      <c r="C199" s="128"/>
      <c r="D199" s="132"/>
      <c r="E199" s="132"/>
      <c r="F199" s="132"/>
      <c r="G199" s="83"/>
      <c r="H199" s="83"/>
      <c r="I199" s="83"/>
      <c r="J199" s="83"/>
      <c r="K199" s="83"/>
      <c r="L199" s="83"/>
    </row>
    <row r="200" spans="1:12" s="91" customFormat="1">
      <c r="A200" s="151"/>
      <c r="B200" s="128"/>
      <c r="C200" s="128"/>
      <c r="D200" s="132"/>
      <c r="E200" s="132"/>
      <c r="F200" s="132"/>
      <c r="G200" s="83"/>
      <c r="H200" s="83"/>
      <c r="I200" s="83"/>
      <c r="J200" s="83"/>
      <c r="K200" s="83"/>
      <c r="L200" s="83"/>
    </row>
    <row r="201" spans="1:12" s="91" customFormat="1">
      <c r="A201" s="151"/>
      <c r="B201" s="128"/>
      <c r="C201" s="128"/>
      <c r="D201" s="132"/>
      <c r="E201" s="132"/>
      <c r="F201" s="132"/>
      <c r="G201" s="83"/>
      <c r="H201" s="83"/>
      <c r="I201" s="83"/>
      <c r="J201" s="83"/>
      <c r="K201" s="83"/>
      <c r="L201" s="83"/>
    </row>
    <row r="202" spans="1:12" s="91" customFormat="1">
      <c r="A202" s="151"/>
      <c r="B202" s="128"/>
      <c r="C202" s="128"/>
      <c r="D202" s="132"/>
      <c r="E202" s="132"/>
      <c r="F202" s="132"/>
      <c r="G202" s="83"/>
      <c r="H202" s="83"/>
      <c r="I202" s="83"/>
      <c r="J202" s="83"/>
      <c r="K202" s="83"/>
      <c r="L202" s="83"/>
    </row>
    <row r="203" spans="1:12" s="91" customFormat="1">
      <c r="A203" s="151"/>
      <c r="B203" s="128"/>
      <c r="C203" s="128"/>
      <c r="D203" s="132"/>
      <c r="E203" s="132"/>
      <c r="F203" s="132"/>
      <c r="G203" s="83"/>
      <c r="H203" s="83"/>
      <c r="I203" s="83"/>
      <c r="J203" s="83"/>
      <c r="K203" s="83"/>
      <c r="L203" s="83"/>
    </row>
    <row r="204" spans="1:12" s="91" customFormat="1">
      <c r="A204" s="151"/>
      <c r="B204" s="128"/>
      <c r="C204" s="128"/>
      <c r="D204" s="132"/>
      <c r="E204" s="132"/>
      <c r="F204" s="132"/>
      <c r="G204" s="83"/>
      <c r="H204" s="83"/>
      <c r="I204" s="83"/>
      <c r="J204" s="83"/>
      <c r="K204" s="83"/>
      <c r="L204" s="83"/>
    </row>
    <row r="205" spans="1:12" s="91" customFormat="1">
      <c r="A205" s="151"/>
      <c r="B205" s="128"/>
      <c r="C205" s="128"/>
      <c r="D205" s="132"/>
      <c r="E205" s="132"/>
      <c r="F205" s="132"/>
      <c r="G205" s="83"/>
      <c r="H205" s="83"/>
      <c r="I205" s="83"/>
      <c r="J205" s="83"/>
      <c r="K205" s="83"/>
      <c r="L205" s="83"/>
    </row>
    <row r="206" spans="1:12" s="91" customFormat="1">
      <c r="A206" s="151"/>
      <c r="B206" s="128"/>
      <c r="C206" s="128"/>
      <c r="D206" s="132"/>
      <c r="E206" s="132"/>
      <c r="F206" s="132"/>
      <c r="G206" s="83"/>
      <c r="H206" s="83"/>
      <c r="I206" s="83"/>
      <c r="J206" s="83"/>
      <c r="K206" s="83"/>
      <c r="L206" s="83"/>
    </row>
    <row r="207" spans="1:12" s="91" customFormat="1">
      <c r="A207" s="151"/>
      <c r="B207" s="128"/>
      <c r="C207" s="128"/>
      <c r="D207" s="132"/>
      <c r="E207" s="132"/>
      <c r="F207" s="132"/>
      <c r="G207" s="83"/>
      <c r="H207" s="83"/>
      <c r="I207" s="83"/>
      <c r="J207" s="83"/>
      <c r="K207" s="83"/>
      <c r="L207" s="83"/>
    </row>
    <row r="208" spans="1:12" s="91" customFormat="1">
      <c r="A208" s="151"/>
      <c r="B208" s="128"/>
      <c r="C208" s="128"/>
      <c r="D208" s="132"/>
      <c r="E208" s="132"/>
      <c r="F208" s="132"/>
      <c r="G208" s="83"/>
      <c r="H208" s="83"/>
      <c r="I208" s="83"/>
      <c r="J208" s="83"/>
      <c r="K208" s="83"/>
      <c r="L208" s="83"/>
    </row>
    <row r="209" spans="1:12" s="91" customFormat="1">
      <c r="A209" s="151"/>
      <c r="B209" s="128"/>
      <c r="C209" s="128"/>
      <c r="D209" s="132"/>
      <c r="E209" s="132"/>
      <c r="F209" s="132"/>
      <c r="G209" s="83"/>
      <c r="H209" s="83"/>
      <c r="I209" s="83"/>
      <c r="J209" s="83"/>
      <c r="K209" s="83"/>
      <c r="L209" s="83"/>
    </row>
    <row r="210" spans="1:12" s="91" customFormat="1">
      <c r="A210" s="151"/>
      <c r="B210" s="128"/>
      <c r="C210" s="128"/>
      <c r="D210" s="132"/>
      <c r="E210" s="132"/>
      <c r="F210" s="132"/>
      <c r="G210" s="83"/>
      <c r="H210" s="83"/>
      <c r="I210" s="83"/>
      <c r="J210" s="83"/>
      <c r="K210" s="83"/>
      <c r="L210" s="83"/>
    </row>
    <row r="211" spans="1:12" s="91" customFormat="1">
      <c r="A211" s="151"/>
      <c r="B211" s="128"/>
      <c r="C211" s="128"/>
      <c r="D211" s="132"/>
      <c r="E211" s="132"/>
      <c r="F211" s="132"/>
      <c r="G211" s="83"/>
      <c r="H211" s="83"/>
      <c r="I211" s="83"/>
      <c r="J211" s="83"/>
      <c r="K211" s="83"/>
      <c r="L211" s="83"/>
    </row>
    <row r="212" spans="1:12" s="91" customFormat="1">
      <c r="A212" s="151"/>
      <c r="B212" s="128"/>
      <c r="C212" s="128"/>
      <c r="D212" s="132"/>
      <c r="E212" s="132"/>
      <c r="F212" s="132"/>
      <c r="G212" s="83"/>
      <c r="H212" s="83"/>
      <c r="I212" s="83"/>
      <c r="J212" s="83"/>
      <c r="K212" s="83"/>
      <c r="L212" s="83"/>
    </row>
    <row r="213" spans="1:12" s="91" customFormat="1">
      <c r="A213" s="151"/>
      <c r="B213" s="128"/>
      <c r="C213" s="128"/>
      <c r="D213" s="132"/>
      <c r="E213" s="132"/>
      <c r="F213" s="132"/>
      <c r="G213" s="83"/>
      <c r="H213" s="83"/>
      <c r="I213" s="83"/>
      <c r="J213" s="83"/>
      <c r="K213" s="83"/>
      <c r="L213" s="83"/>
    </row>
    <row r="214" spans="1:12" s="91" customFormat="1">
      <c r="A214" s="151"/>
      <c r="B214" s="128"/>
      <c r="C214" s="128"/>
      <c r="D214" s="132"/>
      <c r="E214" s="132"/>
      <c r="F214" s="132"/>
      <c r="G214" s="83"/>
      <c r="H214" s="83"/>
      <c r="I214" s="83"/>
      <c r="J214" s="83"/>
      <c r="K214" s="83"/>
      <c r="L214" s="83"/>
    </row>
    <row r="215" spans="1:12" s="91" customFormat="1">
      <c r="A215" s="151"/>
      <c r="B215" s="128"/>
      <c r="C215" s="128"/>
      <c r="D215" s="132"/>
      <c r="E215" s="132"/>
      <c r="F215" s="132"/>
      <c r="G215" s="83"/>
      <c r="H215" s="83"/>
      <c r="I215" s="83"/>
      <c r="J215" s="83"/>
      <c r="K215" s="83"/>
      <c r="L215" s="83"/>
    </row>
    <row r="216" spans="1:12" s="91" customFormat="1">
      <c r="A216" s="151"/>
      <c r="B216" s="128"/>
      <c r="C216" s="128"/>
      <c r="D216" s="132"/>
      <c r="E216" s="132"/>
      <c r="F216" s="132"/>
      <c r="G216" s="83"/>
      <c r="H216" s="83"/>
      <c r="I216" s="83"/>
      <c r="J216" s="83"/>
      <c r="K216" s="83"/>
      <c r="L216" s="83"/>
    </row>
    <row r="217" spans="1:12" s="91" customFormat="1">
      <c r="A217" s="151"/>
      <c r="B217" s="128"/>
      <c r="C217" s="128"/>
      <c r="D217" s="132"/>
      <c r="E217" s="132"/>
      <c r="F217" s="132"/>
      <c r="G217" s="83"/>
      <c r="H217" s="83"/>
      <c r="I217" s="83"/>
      <c r="J217" s="83"/>
      <c r="K217" s="83"/>
      <c r="L217" s="83"/>
    </row>
    <row r="218" spans="1:12" s="91" customFormat="1">
      <c r="A218" s="151"/>
      <c r="B218" s="128"/>
      <c r="C218" s="128"/>
      <c r="D218" s="132"/>
      <c r="E218" s="132"/>
      <c r="F218" s="132"/>
      <c r="G218" s="83"/>
      <c r="H218" s="83"/>
      <c r="I218" s="83"/>
      <c r="J218" s="83"/>
      <c r="K218" s="83"/>
      <c r="L218" s="83"/>
    </row>
    <row r="219" spans="1:12" s="91" customFormat="1">
      <c r="A219" s="151"/>
      <c r="B219" s="128"/>
      <c r="C219" s="128"/>
      <c r="D219" s="132"/>
      <c r="E219" s="132"/>
      <c r="F219" s="132"/>
      <c r="G219" s="83"/>
      <c r="H219" s="83"/>
      <c r="I219" s="83"/>
      <c r="J219" s="83"/>
      <c r="K219" s="83"/>
      <c r="L219" s="83"/>
    </row>
    <row r="220" spans="1:12" s="91" customFormat="1">
      <c r="A220" s="151"/>
      <c r="B220" s="128"/>
      <c r="C220" s="128"/>
      <c r="D220" s="132"/>
      <c r="E220" s="132"/>
      <c r="F220" s="132"/>
      <c r="G220" s="83"/>
      <c r="H220" s="83"/>
      <c r="I220" s="83"/>
      <c r="J220" s="83"/>
      <c r="K220" s="83"/>
      <c r="L220" s="83"/>
    </row>
    <row r="221" spans="1:12" s="91" customFormat="1">
      <c r="A221" s="151"/>
      <c r="B221" s="128"/>
      <c r="C221" s="128"/>
      <c r="D221" s="132"/>
      <c r="E221" s="132"/>
      <c r="F221" s="132"/>
      <c r="G221" s="83"/>
      <c r="H221" s="83"/>
      <c r="I221" s="83"/>
      <c r="J221" s="83"/>
      <c r="K221" s="83"/>
      <c r="L221" s="83"/>
    </row>
    <row r="222" spans="1:12" s="91" customFormat="1">
      <c r="A222" s="151"/>
      <c r="B222" s="128"/>
      <c r="C222" s="128"/>
      <c r="D222" s="132"/>
      <c r="E222" s="132"/>
      <c r="F222" s="132"/>
      <c r="G222" s="83"/>
      <c r="H222" s="83"/>
      <c r="I222" s="83"/>
      <c r="J222" s="83"/>
      <c r="K222" s="83"/>
      <c r="L222" s="83"/>
    </row>
    <row r="223" spans="1:12" s="91" customFormat="1">
      <c r="A223" s="151"/>
      <c r="B223" s="128"/>
      <c r="C223" s="128"/>
      <c r="D223" s="132"/>
      <c r="E223" s="132"/>
      <c r="F223" s="132"/>
      <c r="G223" s="83"/>
      <c r="H223" s="83"/>
      <c r="I223" s="83"/>
      <c r="J223" s="83"/>
      <c r="K223" s="83"/>
      <c r="L223" s="83"/>
    </row>
    <row r="224" spans="1:12" s="91" customFormat="1">
      <c r="A224" s="151"/>
      <c r="B224" s="128"/>
      <c r="C224" s="128"/>
      <c r="D224" s="132"/>
      <c r="E224" s="132"/>
      <c r="F224" s="132"/>
      <c r="G224" s="83"/>
      <c r="H224" s="83"/>
      <c r="I224" s="83"/>
      <c r="J224" s="83"/>
      <c r="K224" s="83"/>
      <c r="L224" s="83"/>
    </row>
    <row r="225" spans="1:12" s="91" customFormat="1">
      <c r="A225" s="151"/>
      <c r="B225" s="128"/>
      <c r="C225" s="128"/>
      <c r="D225" s="132"/>
      <c r="E225" s="132"/>
      <c r="F225" s="132"/>
      <c r="G225" s="83"/>
      <c r="H225" s="83"/>
      <c r="I225" s="83"/>
      <c r="J225" s="83"/>
      <c r="K225" s="83"/>
      <c r="L225" s="83"/>
    </row>
    <row r="226" spans="1:12" s="91" customFormat="1">
      <c r="A226" s="151"/>
      <c r="B226" s="128"/>
      <c r="C226" s="128"/>
      <c r="D226" s="132"/>
      <c r="E226" s="132"/>
      <c r="F226" s="132"/>
      <c r="G226" s="83"/>
      <c r="H226" s="83"/>
      <c r="I226" s="83"/>
      <c r="J226" s="83"/>
      <c r="K226" s="83"/>
      <c r="L226" s="83"/>
    </row>
    <row r="227" spans="1:12" s="91" customFormat="1">
      <c r="A227" s="151"/>
      <c r="B227" s="128"/>
      <c r="C227" s="128"/>
      <c r="D227" s="132"/>
      <c r="E227" s="132"/>
      <c r="F227" s="132"/>
      <c r="G227" s="83"/>
      <c r="H227" s="83"/>
      <c r="I227" s="83"/>
      <c r="J227" s="83"/>
      <c r="K227" s="83"/>
      <c r="L227" s="83"/>
    </row>
    <row r="228" spans="1:12" s="91" customFormat="1">
      <c r="A228" s="151"/>
      <c r="B228" s="128"/>
      <c r="C228" s="128"/>
      <c r="D228" s="132"/>
      <c r="E228" s="132"/>
      <c r="F228" s="132"/>
      <c r="G228" s="83"/>
      <c r="H228" s="83"/>
      <c r="I228" s="83"/>
      <c r="J228" s="83"/>
      <c r="K228" s="83"/>
      <c r="L228" s="83"/>
    </row>
    <row r="229" spans="1:12" s="91" customFormat="1">
      <c r="A229" s="151"/>
      <c r="B229" s="128"/>
      <c r="C229" s="128"/>
      <c r="D229" s="132"/>
      <c r="E229" s="132"/>
      <c r="F229" s="132"/>
      <c r="G229" s="83"/>
      <c r="H229" s="83"/>
      <c r="I229" s="83"/>
      <c r="J229" s="83"/>
      <c r="K229" s="83"/>
      <c r="L229" s="83"/>
    </row>
    <row r="230" spans="1:12" s="91" customFormat="1">
      <c r="A230" s="151"/>
      <c r="B230" s="128"/>
      <c r="C230" s="128"/>
      <c r="D230" s="132"/>
      <c r="E230" s="132"/>
      <c r="F230" s="132"/>
      <c r="G230" s="83"/>
      <c r="H230" s="83"/>
      <c r="I230" s="83"/>
      <c r="J230" s="83"/>
      <c r="K230" s="83"/>
      <c r="L230" s="83"/>
    </row>
    <row r="231" spans="1:12" s="91" customFormat="1">
      <c r="A231" s="151"/>
      <c r="B231" s="128"/>
      <c r="C231" s="128"/>
      <c r="D231" s="132"/>
      <c r="E231" s="132"/>
      <c r="F231" s="132"/>
      <c r="G231" s="83"/>
      <c r="H231" s="83"/>
      <c r="I231" s="83"/>
      <c r="J231" s="83"/>
      <c r="K231" s="83"/>
      <c r="L231" s="83"/>
    </row>
    <row r="232" spans="1:12" s="91" customFormat="1">
      <c r="A232" s="151"/>
      <c r="B232" s="128"/>
      <c r="C232" s="128"/>
      <c r="D232" s="132"/>
      <c r="E232" s="132"/>
      <c r="F232" s="132"/>
      <c r="G232" s="83"/>
      <c r="H232" s="83"/>
      <c r="I232" s="83"/>
      <c r="J232" s="83"/>
      <c r="K232" s="83"/>
      <c r="L232" s="83"/>
    </row>
    <row r="233" spans="1:12" s="91" customFormat="1">
      <c r="A233" s="151"/>
      <c r="B233" s="128"/>
      <c r="C233" s="128"/>
      <c r="D233" s="132"/>
      <c r="E233" s="132"/>
      <c r="F233" s="132"/>
      <c r="G233" s="83"/>
      <c r="H233" s="83"/>
      <c r="I233" s="83"/>
      <c r="J233" s="83"/>
      <c r="K233" s="83"/>
      <c r="L233" s="83"/>
    </row>
    <row r="234" spans="1:12" s="91" customFormat="1">
      <c r="A234" s="151"/>
      <c r="B234" s="128"/>
      <c r="C234" s="128"/>
      <c r="D234" s="132"/>
      <c r="E234" s="132"/>
      <c r="F234" s="132"/>
      <c r="G234" s="83"/>
      <c r="H234" s="83"/>
      <c r="I234" s="83"/>
      <c r="J234" s="83"/>
      <c r="K234" s="83"/>
      <c r="L234" s="83"/>
    </row>
    <row r="235" spans="1:12" s="91" customFormat="1">
      <c r="A235" s="151"/>
      <c r="B235" s="128"/>
      <c r="C235" s="128"/>
      <c r="D235" s="132"/>
      <c r="E235" s="132"/>
      <c r="F235" s="132"/>
      <c r="G235" s="83"/>
      <c r="H235" s="83"/>
      <c r="I235" s="83"/>
      <c r="J235" s="83"/>
      <c r="K235" s="83"/>
      <c r="L235" s="83"/>
    </row>
    <row r="236" spans="1:12" s="91" customFormat="1">
      <c r="A236" s="151"/>
      <c r="B236" s="128"/>
      <c r="C236" s="128"/>
      <c r="D236" s="132"/>
      <c r="E236" s="132"/>
      <c r="F236" s="132"/>
      <c r="G236" s="83"/>
      <c r="H236" s="83"/>
      <c r="I236" s="83"/>
      <c r="J236" s="83"/>
      <c r="K236" s="83"/>
      <c r="L236" s="83"/>
    </row>
    <row r="237" spans="1:12" s="91" customFormat="1">
      <c r="A237" s="151"/>
      <c r="B237" s="128"/>
      <c r="C237" s="128"/>
      <c r="D237" s="132"/>
      <c r="E237" s="132"/>
      <c r="F237" s="132"/>
      <c r="G237" s="83"/>
      <c r="H237" s="83"/>
      <c r="I237" s="83"/>
      <c r="J237" s="83"/>
      <c r="K237" s="83"/>
      <c r="L237" s="83"/>
    </row>
    <row r="238" spans="1:12" s="91" customFormat="1">
      <c r="A238" s="151"/>
      <c r="B238" s="128"/>
      <c r="C238" s="128"/>
      <c r="D238" s="132"/>
      <c r="E238" s="132"/>
      <c r="F238" s="132"/>
      <c r="G238" s="83"/>
      <c r="H238" s="83"/>
      <c r="I238" s="83"/>
      <c r="J238" s="83"/>
      <c r="K238" s="83"/>
      <c r="L238" s="83"/>
    </row>
    <row r="239" spans="1:12" s="91" customFormat="1">
      <c r="A239" s="151"/>
      <c r="B239" s="128"/>
      <c r="C239" s="128"/>
      <c r="D239" s="132"/>
      <c r="E239" s="132"/>
      <c r="F239" s="132"/>
      <c r="G239" s="83"/>
      <c r="H239" s="83"/>
      <c r="I239" s="83"/>
      <c r="J239" s="83"/>
      <c r="K239" s="83"/>
      <c r="L239" s="83"/>
    </row>
    <row r="240" spans="1:12" s="91" customFormat="1">
      <c r="A240" s="151"/>
      <c r="B240" s="128"/>
      <c r="C240" s="128"/>
      <c r="D240" s="132"/>
      <c r="E240" s="132"/>
      <c r="F240" s="132"/>
      <c r="G240" s="83"/>
      <c r="H240" s="83"/>
      <c r="I240" s="83"/>
      <c r="J240" s="83"/>
      <c r="K240" s="83"/>
      <c r="L240" s="83"/>
    </row>
    <row r="241" spans="1:12" s="91" customFormat="1">
      <c r="A241" s="151"/>
      <c r="B241" s="128"/>
      <c r="C241" s="128"/>
      <c r="D241" s="132"/>
      <c r="E241" s="132"/>
      <c r="F241" s="132"/>
      <c r="G241" s="83"/>
      <c r="H241" s="83"/>
      <c r="I241" s="83"/>
      <c r="J241" s="83"/>
      <c r="K241" s="83"/>
      <c r="L241" s="83"/>
    </row>
    <row r="242" spans="1:12" s="91" customFormat="1">
      <c r="A242" s="151"/>
      <c r="B242" s="128"/>
      <c r="C242" s="128"/>
      <c r="D242" s="133"/>
      <c r="E242" s="133"/>
      <c r="F242" s="133"/>
      <c r="G242" s="83"/>
      <c r="H242" s="83"/>
      <c r="I242" s="83"/>
      <c r="J242" s="83"/>
      <c r="K242" s="83"/>
      <c r="L242" s="83"/>
    </row>
    <row r="243" spans="1:12" s="91" customFormat="1">
      <c r="A243" s="151"/>
      <c r="B243" s="128"/>
      <c r="C243" s="128"/>
      <c r="D243" s="132"/>
      <c r="E243" s="132"/>
      <c r="F243" s="132"/>
      <c r="G243" s="83"/>
      <c r="H243" s="83"/>
      <c r="I243" s="83"/>
      <c r="J243" s="83"/>
      <c r="K243" s="83"/>
      <c r="L243" s="83"/>
    </row>
    <row r="244" spans="1:12" s="91" customFormat="1">
      <c r="A244" s="151"/>
      <c r="B244" s="128"/>
      <c r="C244" s="128"/>
      <c r="D244" s="132"/>
      <c r="E244" s="132"/>
      <c r="F244" s="132"/>
      <c r="G244" s="83"/>
      <c r="H244" s="83"/>
      <c r="I244" s="83"/>
      <c r="J244" s="83"/>
      <c r="K244" s="83"/>
      <c r="L244" s="83"/>
    </row>
    <row r="245" spans="1:12" s="91" customFormat="1">
      <c r="A245" s="151"/>
      <c r="B245" s="128"/>
      <c r="C245" s="128"/>
      <c r="D245" s="132"/>
      <c r="E245" s="132"/>
      <c r="F245" s="132"/>
      <c r="G245" s="83"/>
      <c r="H245" s="83"/>
      <c r="I245" s="83"/>
      <c r="J245" s="83"/>
      <c r="K245" s="83"/>
      <c r="L245" s="83"/>
    </row>
    <row r="246" spans="1:12" s="91" customFormat="1">
      <c r="A246" s="151"/>
      <c r="B246" s="128"/>
      <c r="C246" s="128"/>
      <c r="D246" s="132"/>
      <c r="E246" s="132"/>
      <c r="F246" s="132"/>
      <c r="G246" s="83"/>
      <c r="H246" s="83"/>
      <c r="I246" s="83"/>
      <c r="J246" s="83"/>
      <c r="K246" s="83"/>
      <c r="L246" s="83"/>
    </row>
    <row r="247" spans="1:12" s="91" customFormat="1">
      <c r="A247" s="151"/>
      <c r="B247" s="128"/>
      <c r="C247" s="128"/>
      <c r="D247" s="132"/>
      <c r="E247" s="132"/>
      <c r="F247" s="132"/>
      <c r="G247" s="83"/>
      <c r="H247" s="83"/>
      <c r="I247" s="83"/>
      <c r="J247" s="83"/>
      <c r="K247" s="83"/>
      <c r="L247" s="83"/>
    </row>
    <row r="248" spans="1:12" s="91" customFormat="1">
      <c r="A248" s="151"/>
      <c r="B248" s="128"/>
      <c r="C248" s="128"/>
      <c r="D248" s="132"/>
      <c r="E248" s="132"/>
      <c r="F248" s="132"/>
      <c r="G248" s="83"/>
      <c r="H248" s="83"/>
      <c r="I248" s="83"/>
      <c r="J248" s="83"/>
      <c r="K248" s="83"/>
      <c r="L248" s="83"/>
    </row>
    <row r="249" spans="1:12" s="91" customFormat="1">
      <c r="A249" s="151"/>
      <c r="B249" s="128"/>
      <c r="C249" s="128"/>
      <c r="D249" s="132"/>
      <c r="E249" s="132"/>
      <c r="F249" s="132"/>
      <c r="G249" s="83"/>
      <c r="H249" s="83"/>
      <c r="I249" s="83"/>
      <c r="J249" s="83"/>
      <c r="K249" s="83"/>
      <c r="L249" s="83"/>
    </row>
    <row r="250" spans="1:12" s="91" customFormat="1">
      <c r="A250" s="151"/>
      <c r="B250" s="128"/>
      <c r="C250" s="128"/>
      <c r="D250" s="132"/>
      <c r="E250" s="132"/>
      <c r="F250" s="132"/>
      <c r="G250" s="83"/>
      <c r="H250" s="83"/>
      <c r="I250" s="83"/>
      <c r="J250" s="83"/>
      <c r="K250" s="83"/>
      <c r="L250" s="83"/>
    </row>
    <row r="251" spans="1:12" s="91" customFormat="1">
      <c r="A251" s="151"/>
      <c r="B251" s="128"/>
      <c r="C251" s="128"/>
      <c r="D251" s="132"/>
      <c r="E251" s="132"/>
      <c r="F251" s="132"/>
      <c r="G251" s="83"/>
      <c r="H251" s="83"/>
      <c r="I251" s="83"/>
      <c r="J251" s="83"/>
      <c r="K251" s="83"/>
      <c r="L251" s="83"/>
    </row>
    <row r="252" spans="1:12" s="91" customFormat="1">
      <c r="A252" s="151"/>
      <c r="B252" s="128"/>
      <c r="C252" s="128"/>
      <c r="D252" s="132"/>
      <c r="E252" s="132"/>
      <c r="F252" s="132"/>
      <c r="G252" s="83"/>
      <c r="H252" s="83"/>
      <c r="I252" s="83"/>
      <c r="J252" s="83"/>
      <c r="K252" s="83"/>
      <c r="L252" s="83"/>
    </row>
    <row r="253" spans="1:12" s="91" customFormat="1">
      <c r="A253" s="151"/>
      <c r="B253" s="128"/>
      <c r="C253" s="128"/>
      <c r="D253" s="132"/>
      <c r="E253" s="132"/>
      <c r="F253" s="132"/>
      <c r="G253" s="83"/>
      <c r="H253" s="83"/>
      <c r="I253" s="83"/>
      <c r="J253" s="83"/>
      <c r="K253" s="83"/>
      <c r="L253" s="83"/>
    </row>
    <row r="254" spans="1:12" s="91" customFormat="1">
      <c r="A254" s="151"/>
      <c r="B254" s="128"/>
      <c r="C254" s="128"/>
      <c r="D254" s="132"/>
      <c r="E254" s="132"/>
      <c r="F254" s="132"/>
      <c r="G254" s="83"/>
      <c r="H254" s="83"/>
      <c r="I254" s="83"/>
      <c r="J254" s="83"/>
      <c r="K254" s="83"/>
      <c r="L254" s="83"/>
    </row>
    <row r="255" spans="1:12" s="91" customFormat="1">
      <c r="A255" s="151"/>
      <c r="B255" s="128"/>
      <c r="C255" s="128"/>
      <c r="D255" s="132"/>
      <c r="E255" s="132"/>
      <c r="F255" s="132"/>
      <c r="G255" s="83"/>
      <c r="H255" s="83"/>
      <c r="I255" s="83"/>
      <c r="J255" s="83"/>
      <c r="K255" s="83"/>
      <c r="L255" s="83"/>
    </row>
    <row r="256" spans="1:12" s="91" customFormat="1">
      <c r="A256" s="151"/>
      <c r="B256" s="128"/>
      <c r="C256" s="128"/>
      <c r="D256" s="132"/>
      <c r="E256" s="132"/>
      <c r="F256" s="132"/>
      <c r="G256" s="83"/>
      <c r="H256" s="83"/>
      <c r="I256" s="83"/>
      <c r="J256" s="83"/>
      <c r="K256" s="83"/>
      <c r="L256" s="83"/>
    </row>
    <row r="257" spans="1:12" s="91" customFormat="1">
      <c r="A257" s="151"/>
      <c r="B257" s="128"/>
      <c r="C257" s="128"/>
      <c r="D257" s="132"/>
      <c r="E257" s="132"/>
      <c r="F257" s="132"/>
      <c r="G257" s="83"/>
      <c r="H257" s="83"/>
      <c r="I257" s="83"/>
      <c r="J257" s="83"/>
      <c r="K257" s="83"/>
      <c r="L257" s="83"/>
    </row>
    <row r="258" spans="1:12" s="91" customFormat="1">
      <c r="A258" s="151"/>
      <c r="B258" s="128"/>
      <c r="C258" s="128"/>
      <c r="D258" s="132"/>
      <c r="E258" s="132"/>
      <c r="F258" s="132"/>
      <c r="G258" s="83"/>
      <c r="H258" s="83"/>
      <c r="I258" s="83"/>
      <c r="J258" s="83"/>
      <c r="K258" s="83"/>
      <c r="L258" s="83"/>
    </row>
    <row r="259" spans="1:12" s="91" customFormat="1">
      <c r="A259" s="151"/>
      <c r="B259" s="128"/>
      <c r="C259" s="128"/>
      <c r="D259" s="132"/>
      <c r="E259" s="132"/>
      <c r="F259" s="132"/>
      <c r="G259" s="83"/>
      <c r="H259" s="83"/>
      <c r="I259" s="83"/>
      <c r="J259" s="83"/>
      <c r="K259" s="83"/>
      <c r="L259" s="83"/>
    </row>
    <row r="260" spans="1:12" s="91" customFormat="1">
      <c r="A260" s="151"/>
      <c r="B260" s="128"/>
      <c r="C260" s="128"/>
      <c r="D260" s="132"/>
      <c r="E260" s="132"/>
      <c r="F260" s="132"/>
      <c r="G260" s="83"/>
      <c r="H260" s="83"/>
      <c r="I260" s="83"/>
      <c r="J260" s="83"/>
      <c r="K260" s="83"/>
      <c r="L260" s="83"/>
    </row>
    <row r="261" spans="1:12" s="91" customFormat="1">
      <c r="A261" s="151"/>
      <c r="B261" s="128"/>
      <c r="C261" s="128"/>
      <c r="D261" s="132"/>
      <c r="E261" s="132"/>
      <c r="F261" s="132"/>
      <c r="G261" s="83"/>
      <c r="H261" s="83"/>
      <c r="I261" s="83"/>
      <c r="J261" s="83"/>
      <c r="K261" s="83"/>
      <c r="L261" s="83"/>
    </row>
    <row r="262" spans="1:12" s="91" customFormat="1">
      <c r="A262" s="151"/>
      <c r="B262" s="128"/>
      <c r="C262" s="128"/>
      <c r="D262" s="132"/>
      <c r="E262" s="132"/>
      <c r="F262" s="132"/>
      <c r="G262" s="83"/>
      <c r="H262" s="83"/>
      <c r="I262" s="83"/>
      <c r="J262" s="83"/>
      <c r="K262" s="83"/>
      <c r="L262" s="83"/>
    </row>
    <row r="263" spans="1:12" s="91" customFormat="1">
      <c r="A263" s="151"/>
      <c r="B263" s="128"/>
      <c r="C263" s="128"/>
      <c r="D263" s="132"/>
      <c r="E263" s="132"/>
      <c r="F263" s="132"/>
      <c r="G263" s="83"/>
      <c r="H263" s="83"/>
      <c r="I263" s="83"/>
      <c r="J263" s="83"/>
      <c r="K263" s="83"/>
      <c r="L263" s="83"/>
    </row>
    <row r="264" spans="1:12" s="91" customFormat="1">
      <c r="A264" s="151"/>
      <c r="B264" s="128"/>
      <c r="C264" s="128"/>
      <c r="D264" s="132"/>
      <c r="E264" s="132"/>
      <c r="F264" s="132"/>
      <c r="G264" s="83"/>
      <c r="H264" s="83"/>
      <c r="I264" s="83"/>
      <c r="J264" s="83"/>
      <c r="K264" s="83"/>
      <c r="L264" s="83"/>
    </row>
    <row r="265" spans="1:12" s="91" customFormat="1">
      <c r="A265" s="151"/>
      <c r="B265" s="128"/>
      <c r="C265" s="128"/>
      <c r="D265" s="132"/>
      <c r="E265" s="132"/>
      <c r="F265" s="132"/>
      <c r="G265" s="83"/>
      <c r="H265" s="83"/>
      <c r="I265" s="83"/>
      <c r="J265" s="83"/>
      <c r="K265" s="83"/>
      <c r="L265" s="83"/>
    </row>
    <row r="266" spans="1:12" s="91" customFormat="1">
      <c r="A266" s="151"/>
      <c r="B266" s="128"/>
      <c r="C266" s="128"/>
      <c r="D266" s="132"/>
      <c r="E266" s="132"/>
      <c r="F266" s="132"/>
      <c r="G266" s="83"/>
      <c r="H266" s="83"/>
      <c r="I266" s="83"/>
      <c r="J266" s="83"/>
      <c r="K266" s="83"/>
      <c r="L266" s="83"/>
    </row>
    <row r="267" spans="1:12" s="91" customFormat="1">
      <c r="A267" s="151"/>
      <c r="B267" s="128"/>
      <c r="C267" s="128"/>
      <c r="D267" s="132"/>
      <c r="E267" s="132"/>
      <c r="F267" s="132"/>
      <c r="G267" s="83"/>
      <c r="H267" s="83"/>
      <c r="I267" s="83"/>
      <c r="J267" s="83"/>
      <c r="K267" s="83"/>
      <c r="L267" s="83"/>
    </row>
    <row r="268" spans="1:12" s="91" customFormat="1">
      <c r="A268" s="151"/>
      <c r="B268" s="128"/>
      <c r="C268" s="128"/>
      <c r="D268" s="132"/>
      <c r="E268" s="132"/>
      <c r="F268" s="132"/>
      <c r="G268" s="83"/>
      <c r="H268" s="83"/>
      <c r="I268" s="83"/>
      <c r="J268" s="83"/>
      <c r="K268" s="83"/>
      <c r="L268" s="83"/>
    </row>
    <row r="269" spans="1:12" s="91" customFormat="1">
      <c r="A269" s="151"/>
      <c r="B269" s="128"/>
      <c r="C269" s="128"/>
      <c r="D269" s="132"/>
      <c r="E269" s="132"/>
      <c r="F269" s="132"/>
      <c r="G269" s="83"/>
      <c r="H269" s="83"/>
      <c r="I269" s="83"/>
      <c r="J269" s="83"/>
      <c r="K269" s="83"/>
      <c r="L269" s="83"/>
    </row>
    <row r="270" spans="1:12" s="91" customFormat="1">
      <c r="A270" s="151"/>
      <c r="B270" s="128"/>
      <c r="C270" s="128"/>
      <c r="D270" s="132"/>
      <c r="E270" s="132"/>
      <c r="F270" s="132"/>
      <c r="G270" s="83"/>
      <c r="H270" s="83"/>
      <c r="I270" s="83"/>
      <c r="J270" s="83"/>
      <c r="K270" s="83"/>
      <c r="L270" s="83"/>
    </row>
    <row r="271" spans="1:12" s="91" customFormat="1">
      <c r="A271" s="151"/>
      <c r="B271" s="128"/>
      <c r="C271" s="128"/>
      <c r="D271" s="132"/>
      <c r="E271" s="132"/>
      <c r="F271" s="132"/>
      <c r="G271" s="83"/>
      <c r="H271" s="83"/>
      <c r="I271" s="83"/>
      <c r="J271" s="83"/>
      <c r="K271" s="83"/>
      <c r="L271" s="83"/>
    </row>
    <row r="272" spans="1:12" s="91" customFormat="1">
      <c r="A272" s="151"/>
      <c r="B272" s="128"/>
      <c r="C272" s="128"/>
      <c r="D272" s="132"/>
      <c r="E272" s="132"/>
      <c r="F272" s="132"/>
      <c r="G272" s="83"/>
      <c r="H272" s="83"/>
      <c r="I272" s="83"/>
      <c r="J272" s="83"/>
      <c r="K272" s="83"/>
      <c r="L272" s="83"/>
    </row>
    <row r="273" spans="1:12" s="91" customFormat="1">
      <c r="A273" s="151"/>
      <c r="B273" s="128"/>
      <c r="C273" s="128"/>
      <c r="D273" s="132"/>
      <c r="E273" s="132"/>
      <c r="F273" s="132"/>
      <c r="G273" s="83"/>
      <c r="H273" s="83"/>
      <c r="I273" s="83"/>
      <c r="J273" s="83"/>
      <c r="K273" s="83"/>
      <c r="L273" s="83"/>
    </row>
    <row r="274" spans="1:12" s="91" customFormat="1">
      <c r="A274" s="151"/>
      <c r="B274" s="128"/>
      <c r="C274" s="128"/>
      <c r="D274" s="132"/>
      <c r="E274" s="132"/>
      <c r="F274" s="132"/>
      <c r="G274" s="83"/>
      <c r="H274" s="83"/>
      <c r="I274" s="83"/>
      <c r="J274" s="83"/>
      <c r="K274" s="83"/>
      <c r="L274" s="83"/>
    </row>
    <row r="275" spans="1:12" s="91" customFormat="1">
      <c r="A275" s="151"/>
      <c r="B275" s="128"/>
      <c r="C275" s="128"/>
      <c r="D275" s="132"/>
      <c r="E275" s="132"/>
      <c r="F275" s="132"/>
      <c r="G275" s="83"/>
      <c r="H275" s="83"/>
      <c r="I275" s="83"/>
      <c r="J275" s="83"/>
      <c r="K275" s="83"/>
      <c r="L275" s="83"/>
    </row>
    <row r="276" spans="1:12" s="91" customFormat="1">
      <c r="A276" s="151"/>
      <c r="B276" s="128"/>
      <c r="C276" s="128"/>
      <c r="D276" s="132"/>
      <c r="E276" s="132"/>
      <c r="F276" s="132"/>
      <c r="G276" s="83"/>
      <c r="H276" s="83"/>
      <c r="I276" s="83"/>
      <c r="J276" s="83"/>
      <c r="K276" s="83"/>
      <c r="L276" s="83"/>
    </row>
    <row r="277" spans="1:12" s="91" customFormat="1">
      <c r="A277" s="151"/>
      <c r="B277" s="128"/>
      <c r="C277" s="128"/>
      <c r="D277" s="132"/>
      <c r="E277" s="132"/>
      <c r="F277" s="132"/>
      <c r="G277" s="83"/>
      <c r="H277" s="83"/>
      <c r="I277" s="83"/>
      <c r="J277" s="83"/>
      <c r="K277" s="83"/>
      <c r="L277" s="83"/>
    </row>
    <row r="278" spans="1:12" s="91" customFormat="1">
      <c r="A278" s="151"/>
      <c r="B278" s="128"/>
      <c r="C278" s="128"/>
      <c r="D278" s="132"/>
      <c r="E278" s="132"/>
      <c r="F278" s="132"/>
      <c r="G278" s="83"/>
      <c r="H278" s="83"/>
      <c r="I278" s="83"/>
      <c r="J278" s="83"/>
      <c r="K278" s="83"/>
      <c r="L278" s="83"/>
    </row>
    <row r="279" spans="1:12" s="91" customFormat="1">
      <c r="A279" s="151"/>
      <c r="B279" s="128"/>
      <c r="C279" s="128"/>
      <c r="D279" s="132"/>
      <c r="E279" s="132"/>
      <c r="F279" s="132"/>
      <c r="G279" s="83"/>
      <c r="H279" s="83"/>
      <c r="I279" s="83"/>
      <c r="J279" s="83"/>
      <c r="K279" s="83"/>
      <c r="L279" s="83"/>
    </row>
    <row r="280" spans="1:12" s="91" customFormat="1">
      <c r="A280" s="151"/>
      <c r="B280" s="128"/>
      <c r="C280" s="128"/>
      <c r="D280" s="132"/>
      <c r="E280" s="132"/>
      <c r="F280" s="132"/>
      <c r="G280" s="83"/>
      <c r="H280" s="83"/>
      <c r="I280" s="83"/>
      <c r="J280" s="83"/>
      <c r="K280" s="83"/>
      <c r="L280" s="83"/>
    </row>
    <row r="281" spans="1:12" s="91" customFormat="1">
      <c r="A281" s="151"/>
      <c r="B281" s="128"/>
      <c r="C281" s="128"/>
      <c r="D281" s="132"/>
      <c r="E281" s="132"/>
      <c r="F281" s="132"/>
      <c r="G281" s="83"/>
      <c r="H281" s="83"/>
      <c r="I281" s="83"/>
      <c r="J281" s="83"/>
      <c r="K281" s="83"/>
      <c r="L281" s="83"/>
    </row>
    <row r="282" spans="1:12" s="91" customFormat="1">
      <c r="A282" s="151"/>
      <c r="B282" s="128"/>
      <c r="C282" s="128"/>
      <c r="D282" s="132"/>
      <c r="E282" s="132"/>
      <c r="F282" s="132"/>
      <c r="G282" s="83"/>
      <c r="H282" s="83"/>
      <c r="I282" s="83"/>
      <c r="J282" s="83"/>
      <c r="K282" s="83"/>
      <c r="L282" s="83"/>
    </row>
    <row r="283" spans="1:12" s="91" customFormat="1">
      <c r="A283" s="151"/>
      <c r="B283" s="128"/>
      <c r="C283" s="128"/>
      <c r="D283" s="132"/>
      <c r="E283" s="132"/>
      <c r="F283" s="132"/>
      <c r="G283" s="83"/>
      <c r="H283" s="83"/>
      <c r="I283" s="83"/>
      <c r="J283" s="83"/>
      <c r="K283" s="83"/>
      <c r="L283" s="83"/>
    </row>
    <row r="284" spans="1:12" s="91" customFormat="1">
      <c r="A284" s="151"/>
      <c r="B284" s="128"/>
      <c r="C284" s="128"/>
      <c r="D284" s="132"/>
      <c r="E284" s="132"/>
      <c r="F284" s="132"/>
      <c r="G284" s="83"/>
      <c r="H284" s="83"/>
      <c r="I284" s="83"/>
      <c r="J284" s="83"/>
      <c r="K284" s="83"/>
      <c r="L284" s="83"/>
    </row>
    <row r="285" spans="1:12" s="91" customFormat="1">
      <c r="A285" s="151"/>
      <c r="B285" s="128"/>
      <c r="C285" s="128"/>
      <c r="D285" s="132"/>
      <c r="E285" s="132"/>
      <c r="F285" s="132"/>
      <c r="G285" s="83"/>
      <c r="H285" s="83"/>
      <c r="I285" s="83"/>
      <c r="J285" s="83"/>
      <c r="K285" s="83"/>
      <c r="L285" s="83"/>
    </row>
    <row r="286" spans="1:12" s="91" customFormat="1">
      <c r="A286" s="151"/>
      <c r="B286" s="128"/>
      <c r="C286" s="128"/>
      <c r="D286" s="132"/>
      <c r="E286" s="132"/>
      <c r="F286" s="132"/>
      <c r="G286" s="83"/>
      <c r="H286" s="83"/>
      <c r="I286" s="83"/>
      <c r="J286" s="83"/>
      <c r="K286" s="83"/>
      <c r="L286" s="83"/>
    </row>
    <row r="287" spans="1:12" s="91" customFormat="1">
      <c r="A287" s="151"/>
      <c r="B287" s="128"/>
      <c r="C287" s="128"/>
      <c r="D287" s="132"/>
      <c r="E287" s="132"/>
      <c r="F287" s="132"/>
      <c r="G287" s="83"/>
      <c r="H287" s="83"/>
      <c r="I287" s="83"/>
      <c r="J287" s="83"/>
      <c r="K287" s="83"/>
      <c r="L287" s="83"/>
    </row>
    <row r="288" spans="1:12" s="91" customFormat="1">
      <c r="A288" s="151"/>
      <c r="B288" s="128"/>
      <c r="C288" s="128"/>
      <c r="D288" s="132"/>
      <c r="E288" s="132"/>
      <c r="F288" s="132"/>
      <c r="G288" s="83"/>
      <c r="H288" s="83"/>
      <c r="I288" s="83"/>
      <c r="J288" s="83"/>
      <c r="K288" s="83"/>
      <c r="L288" s="83"/>
    </row>
    <row r="289" spans="1:12" s="91" customFormat="1">
      <c r="A289" s="151"/>
      <c r="B289" s="128"/>
      <c r="C289" s="128"/>
      <c r="D289" s="132"/>
      <c r="E289" s="132"/>
      <c r="F289" s="132"/>
      <c r="G289" s="83"/>
      <c r="H289" s="83"/>
      <c r="I289" s="83"/>
      <c r="J289" s="83"/>
      <c r="K289" s="83"/>
      <c r="L289" s="83"/>
    </row>
    <row r="290" spans="1:12" s="91" customFormat="1">
      <c r="A290" s="151"/>
      <c r="B290" s="128"/>
      <c r="C290" s="128"/>
      <c r="D290" s="132"/>
      <c r="E290" s="132"/>
      <c r="F290" s="132"/>
      <c r="G290" s="83"/>
      <c r="H290" s="83"/>
      <c r="I290" s="83"/>
      <c r="J290" s="83"/>
      <c r="K290" s="83"/>
      <c r="L290" s="83"/>
    </row>
    <row r="291" spans="1:12" s="91" customFormat="1">
      <c r="A291" s="151"/>
      <c r="B291" s="128"/>
      <c r="C291" s="128"/>
      <c r="D291" s="132"/>
      <c r="E291" s="132"/>
      <c r="F291" s="132"/>
      <c r="G291" s="83"/>
      <c r="H291" s="83"/>
      <c r="I291" s="83"/>
      <c r="J291" s="83"/>
      <c r="K291" s="83"/>
      <c r="L291" s="83"/>
    </row>
    <row r="292" spans="1:12" s="91" customFormat="1">
      <c r="A292" s="151"/>
      <c r="B292" s="128"/>
      <c r="C292" s="128"/>
      <c r="D292" s="132"/>
      <c r="E292" s="132"/>
      <c r="F292" s="132"/>
      <c r="G292" s="83"/>
      <c r="H292" s="83"/>
      <c r="I292" s="83"/>
      <c r="J292" s="83"/>
      <c r="K292" s="83"/>
      <c r="L292" s="83"/>
    </row>
    <row r="293" spans="1:12" s="91" customFormat="1">
      <c r="A293" s="151"/>
      <c r="B293" s="128"/>
      <c r="C293" s="128"/>
      <c r="D293" s="132"/>
      <c r="E293" s="132"/>
      <c r="F293" s="132"/>
      <c r="G293" s="83"/>
      <c r="H293" s="83"/>
      <c r="I293" s="83"/>
      <c r="J293" s="83"/>
      <c r="K293" s="83"/>
      <c r="L293" s="83"/>
    </row>
    <row r="294" spans="1:12" s="91" customFormat="1">
      <c r="A294" s="151"/>
      <c r="B294" s="128"/>
      <c r="C294" s="128"/>
      <c r="D294" s="132"/>
      <c r="E294" s="132"/>
      <c r="F294" s="132"/>
      <c r="G294" s="83"/>
      <c r="H294" s="83"/>
      <c r="I294" s="83"/>
      <c r="J294" s="83"/>
      <c r="K294" s="83"/>
      <c r="L294" s="83"/>
    </row>
    <row r="295" spans="1:12" s="91" customFormat="1">
      <c r="A295" s="151"/>
      <c r="B295" s="128"/>
      <c r="C295" s="128"/>
      <c r="D295" s="132"/>
      <c r="E295" s="132"/>
      <c r="F295" s="132"/>
      <c r="G295" s="83"/>
      <c r="H295" s="83"/>
      <c r="I295" s="83"/>
      <c r="J295" s="83"/>
      <c r="K295" s="83"/>
      <c r="L295" s="83"/>
    </row>
    <row r="296" spans="1:12" s="91" customFormat="1">
      <c r="A296" s="151"/>
      <c r="B296" s="128"/>
      <c r="C296" s="128"/>
      <c r="D296" s="132"/>
      <c r="E296" s="132"/>
      <c r="F296" s="132"/>
      <c r="G296" s="83"/>
      <c r="H296" s="83"/>
      <c r="I296" s="83"/>
      <c r="J296" s="83"/>
      <c r="K296" s="83"/>
      <c r="L296" s="83"/>
    </row>
    <row r="297" spans="1:12" s="91" customFormat="1">
      <c r="A297" s="151"/>
      <c r="B297" s="128"/>
      <c r="C297" s="128"/>
      <c r="D297" s="132"/>
      <c r="E297" s="132"/>
      <c r="F297" s="132"/>
      <c r="G297" s="83"/>
      <c r="H297" s="83"/>
      <c r="I297" s="83"/>
      <c r="J297" s="83"/>
      <c r="K297" s="83"/>
      <c r="L297" s="83"/>
    </row>
    <row r="298" spans="1:12" s="91" customFormat="1">
      <c r="A298" s="151"/>
      <c r="B298" s="128"/>
      <c r="C298" s="128"/>
      <c r="D298" s="132"/>
      <c r="E298" s="132"/>
      <c r="F298" s="132"/>
      <c r="G298" s="83"/>
      <c r="H298" s="83"/>
      <c r="I298" s="83"/>
      <c r="J298" s="83"/>
      <c r="K298" s="83"/>
      <c r="L298" s="83"/>
    </row>
    <row r="299" spans="1:12" s="91" customFormat="1">
      <c r="A299" s="151"/>
      <c r="B299" s="128"/>
      <c r="C299" s="128"/>
      <c r="D299" s="132"/>
      <c r="E299" s="132"/>
      <c r="F299" s="132"/>
      <c r="G299" s="83"/>
      <c r="H299" s="83"/>
      <c r="I299" s="83"/>
      <c r="J299" s="83"/>
      <c r="K299" s="83"/>
      <c r="L299" s="83"/>
    </row>
    <row r="300" spans="1:12" s="91" customFormat="1">
      <c r="A300" s="151"/>
      <c r="B300" s="128"/>
      <c r="C300" s="128"/>
      <c r="D300" s="132"/>
      <c r="E300" s="132"/>
      <c r="F300" s="132"/>
      <c r="G300" s="83"/>
      <c r="H300" s="83"/>
      <c r="I300" s="83"/>
      <c r="J300" s="83"/>
      <c r="K300" s="83"/>
      <c r="L300" s="83"/>
    </row>
    <row r="301" spans="1:12" s="91" customFormat="1">
      <c r="A301" s="151"/>
      <c r="B301" s="128"/>
      <c r="C301" s="128"/>
      <c r="D301" s="132"/>
      <c r="E301" s="132"/>
      <c r="F301" s="132"/>
      <c r="G301" s="83"/>
      <c r="H301" s="83"/>
      <c r="I301" s="83"/>
      <c r="J301" s="83"/>
      <c r="K301" s="83"/>
      <c r="L301" s="83"/>
    </row>
    <row r="302" spans="1:12" s="91" customFormat="1">
      <c r="A302" s="151"/>
      <c r="B302" s="128"/>
      <c r="C302" s="128"/>
      <c r="D302" s="132"/>
      <c r="E302" s="132"/>
      <c r="F302" s="132"/>
      <c r="G302" s="83"/>
      <c r="H302" s="83"/>
      <c r="I302" s="83"/>
      <c r="J302" s="83"/>
      <c r="K302" s="83"/>
      <c r="L302" s="83"/>
    </row>
    <row r="303" spans="1:12" s="91" customFormat="1">
      <c r="A303" s="151"/>
      <c r="B303" s="128"/>
      <c r="C303" s="128"/>
      <c r="D303" s="133"/>
      <c r="E303" s="133"/>
      <c r="F303" s="133"/>
      <c r="G303" s="83"/>
      <c r="H303" s="83"/>
      <c r="I303" s="83"/>
      <c r="J303" s="83"/>
      <c r="K303" s="83"/>
      <c r="L303" s="83"/>
    </row>
  </sheetData>
  <mergeCells count="1">
    <mergeCell ref="A7:F7"/>
  </mergeCells>
  <phoneticPr fontId="12" type="noConversion"/>
  <pageMargins left="0.74803149606299213" right="0.23622047244094491" top="0.51181102362204722" bottom="0.39370078740157483" header="0.51181102362204722" footer="0.51181102362204722"/>
  <pageSetup paperSize="9" scale="49" fitToHeight="0" orientation="portrait" r:id="rId1"/>
  <headerFooter alignWithMargins="0"/>
  <rowBreaks count="1" manualBreakCount="1">
    <brk id="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304"/>
  <sheetViews>
    <sheetView topLeftCell="A28" zoomScale="70" zoomScaleNormal="70" workbookViewId="0">
      <selection activeCell="D78" sqref="D78"/>
    </sheetView>
  </sheetViews>
  <sheetFormatPr defaultRowHeight="12.75"/>
  <cols>
    <col min="1" max="1" width="11.5703125" style="151" bestFit="1" customWidth="1"/>
    <col min="2" max="2" width="29.140625" style="157" customWidth="1"/>
    <col min="3" max="3" width="42.85546875" style="157" customWidth="1"/>
    <col min="4" max="4" width="12.85546875" style="161" bestFit="1" customWidth="1"/>
    <col min="5" max="5" width="14.85546875" style="161" bestFit="1" customWidth="1"/>
    <col min="6" max="6" width="18.42578125" style="161" bestFit="1" customWidth="1"/>
    <col min="7" max="7" width="9.140625" style="83" bestFit="1" customWidth="1"/>
    <col min="8" max="8" width="11.7109375" style="83" customWidth="1"/>
    <col min="9" max="9" width="12.5703125" style="83" customWidth="1"/>
    <col min="10" max="251" width="8.7109375" style="83"/>
    <col min="252" max="252" width="26.42578125" style="83" customWidth="1"/>
    <col min="253" max="253" width="46.5703125" style="83" customWidth="1"/>
    <col min="254" max="255" width="13.5703125" style="83" customWidth="1"/>
    <col min="256" max="256" width="14.140625" style="83" customWidth="1"/>
    <col min="257" max="257" width="15.42578125" style="83" customWidth="1"/>
    <col min="258" max="258" width="39" style="83" customWidth="1"/>
    <col min="259" max="259" width="8.7109375" style="83"/>
    <col min="260" max="260" width="14.140625" style="83" customWidth="1"/>
    <col min="261" max="507" width="8.7109375" style="83"/>
    <col min="508" max="508" width="26.42578125" style="83" customWidth="1"/>
    <col min="509" max="509" width="46.5703125" style="83" customWidth="1"/>
    <col min="510" max="511" width="13.5703125" style="83" customWidth="1"/>
    <col min="512" max="512" width="14.140625" style="83" customWidth="1"/>
    <col min="513" max="513" width="15.42578125" style="83" customWidth="1"/>
    <col min="514" max="514" width="39" style="83" customWidth="1"/>
    <col min="515" max="515" width="8.7109375" style="83"/>
    <col min="516" max="516" width="14.140625" style="83" customWidth="1"/>
    <col min="517" max="763" width="8.7109375" style="83"/>
    <col min="764" max="764" width="26.42578125" style="83" customWidth="1"/>
    <col min="765" max="765" width="46.5703125" style="83" customWidth="1"/>
    <col min="766" max="767" width="13.5703125" style="83" customWidth="1"/>
    <col min="768" max="768" width="14.140625" style="83" customWidth="1"/>
    <col min="769" max="769" width="15.42578125" style="83" customWidth="1"/>
    <col min="770" max="770" width="39" style="83" customWidth="1"/>
    <col min="771" max="771" width="8.7109375" style="83"/>
    <col min="772" max="772" width="14.140625" style="83" customWidth="1"/>
    <col min="773" max="1019" width="8.7109375" style="83"/>
    <col min="1020" max="1020" width="26.42578125" style="83" customWidth="1"/>
    <col min="1021" max="1021" width="46.5703125" style="83" customWidth="1"/>
    <col min="1022" max="1023" width="13.5703125" style="83" customWidth="1"/>
    <col min="1024" max="1024" width="14.140625" style="83" customWidth="1"/>
    <col min="1025" max="1025" width="15.42578125" style="83" customWidth="1"/>
    <col min="1026" max="1026" width="39" style="83" customWidth="1"/>
    <col min="1027" max="1027" width="8.7109375" style="83"/>
    <col min="1028" max="1028" width="14.140625" style="83" customWidth="1"/>
    <col min="1029" max="1275" width="8.7109375" style="83"/>
    <col min="1276" max="1276" width="26.42578125" style="83" customWidth="1"/>
    <col min="1277" max="1277" width="46.5703125" style="83" customWidth="1"/>
    <col min="1278" max="1279" width="13.5703125" style="83" customWidth="1"/>
    <col min="1280" max="1280" width="14.140625" style="83" customWidth="1"/>
    <col min="1281" max="1281" width="15.42578125" style="83" customWidth="1"/>
    <col min="1282" max="1282" width="39" style="83" customWidth="1"/>
    <col min="1283" max="1283" width="8.7109375" style="83"/>
    <col min="1284" max="1284" width="14.140625" style="83" customWidth="1"/>
    <col min="1285" max="1531" width="8.7109375" style="83"/>
    <col min="1532" max="1532" width="26.42578125" style="83" customWidth="1"/>
    <col min="1533" max="1533" width="46.5703125" style="83" customWidth="1"/>
    <col min="1534" max="1535" width="13.5703125" style="83" customWidth="1"/>
    <col min="1536" max="1536" width="14.140625" style="83" customWidth="1"/>
    <col min="1537" max="1537" width="15.42578125" style="83" customWidth="1"/>
    <col min="1538" max="1538" width="39" style="83" customWidth="1"/>
    <col min="1539" max="1539" width="8.7109375" style="83"/>
    <col min="1540" max="1540" width="14.140625" style="83" customWidth="1"/>
    <col min="1541" max="1787" width="8.7109375" style="83"/>
    <col min="1788" max="1788" width="26.42578125" style="83" customWidth="1"/>
    <col min="1789" max="1789" width="46.5703125" style="83" customWidth="1"/>
    <col min="1790" max="1791" width="13.5703125" style="83" customWidth="1"/>
    <col min="1792" max="1792" width="14.140625" style="83" customWidth="1"/>
    <col min="1793" max="1793" width="15.42578125" style="83" customWidth="1"/>
    <col min="1794" max="1794" width="39" style="83" customWidth="1"/>
    <col min="1795" max="1795" width="8.7109375" style="83"/>
    <col min="1796" max="1796" width="14.140625" style="83" customWidth="1"/>
    <col min="1797" max="2043" width="8.7109375" style="83"/>
    <col min="2044" max="2044" width="26.42578125" style="83" customWidth="1"/>
    <col min="2045" max="2045" width="46.5703125" style="83" customWidth="1"/>
    <col min="2046" max="2047" width="13.5703125" style="83" customWidth="1"/>
    <col min="2048" max="2048" width="14.140625" style="83" customWidth="1"/>
    <col min="2049" max="2049" width="15.42578125" style="83" customWidth="1"/>
    <col min="2050" max="2050" width="39" style="83" customWidth="1"/>
    <col min="2051" max="2051" width="8.7109375" style="83"/>
    <col min="2052" max="2052" width="14.140625" style="83" customWidth="1"/>
    <col min="2053" max="2299" width="8.7109375" style="83"/>
    <col min="2300" max="2300" width="26.42578125" style="83" customWidth="1"/>
    <col min="2301" max="2301" width="46.5703125" style="83" customWidth="1"/>
    <col min="2302" max="2303" width="13.5703125" style="83" customWidth="1"/>
    <col min="2304" max="2304" width="14.140625" style="83" customWidth="1"/>
    <col min="2305" max="2305" width="15.42578125" style="83" customWidth="1"/>
    <col min="2306" max="2306" width="39" style="83" customWidth="1"/>
    <col min="2307" max="2307" width="8.7109375" style="83"/>
    <col min="2308" max="2308" width="14.140625" style="83" customWidth="1"/>
    <col min="2309" max="2555" width="8.7109375" style="83"/>
    <col min="2556" max="2556" width="26.42578125" style="83" customWidth="1"/>
    <col min="2557" max="2557" width="46.5703125" style="83" customWidth="1"/>
    <col min="2558" max="2559" width="13.5703125" style="83" customWidth="1"/>
    <col min="2560" max="2560" width="14.140625" style="83" customWidth="1"/>
    <col min="2561" max="2561" width="15.42578125" style="83" customWidth="1"/>
    <col min="2562" max="2562" width="39" style="83" customWidth="1"/>
    <col min="2563" max="2563" width="8.7109375" style="83"/>
    <col min="2564" max="2564" width="14.140625" style="83" customWidth="1"/>
    <col min="2565" max="2811" width="8.7109375" style="83"/>
    <col min="2812" max="2812" width="26.42578125" style="83" customWidth="1"/>
    <col min="2813" max="2813" width="46.5703125" style="83" customWidth="1"/>
    <col min="2814" max="2815" width="13.5703125" style="83" customWidth="1"/>
    <col min="2816" max="2816" width="14.140625" style="83" customWidth="1"/>
    <col min="2817" max="2817" width="15.42578125" style="83" customWidth="1"/>
    <col min="2818" max="2818" width="39" style="83" customWidth="1"/>
    <col min="2819" max="2819" width="8.7109375" style="83"/>
    <col min="2820" max="2820" width="14.140625" style="83" customWidth="1"/>
    <col min="2821" max="3067" width="8.7109375" style="83"/>
    <col min="3068" max="3068" width="26.42578125" style="83" customWidth="1"/>
    <col min="3069" max="3069" width="46.5703125" style="83" customWidth="1"/>
    <col min="3070" max="3071" width="13.5703125" style="83" customWidth="1"/>
    <col min="3072" max="3072" width="14.140625" style="83" customWidth="1"/>
    <col min="3073" max="3073" width="15.42578125" style="83" customWidth="1"/>
    <col min="3074" max="3074" width="39" style="83" customWidth="1"/>
    <col min="3075" max="3075" width="8.7109375" style="83"/>
    <col min="3076" max="3076" width="14.140625" style="83" customWidth="1"/>
    <col min="3077" max="3323" width="8.7109375" style="83"/>
    <col min="3324" max="3324" width="26.42578125" style="83" customWidth="1"/>
    <col min="3325" max="3325" width="46.5703125" style="83" customWidth="1"/>
    <col min="3326" max="3327" width="13.5703125" style="83" customWidth="1"/>
    <col min="3328" max="3328" width="14.140625" style="83" customWidth="1"/>
    <col min="3329" max="3329" width="15.42578125" style="83" customWidth="1"/>
    <col min="3330" max="3330" width="39" style="83" customWidth="1"/>
    <col min="3331" max="3331" width="8.7109375" style="83"/>
    <col min="3332" max="3332" width="14.140625" style="83" customWidth="1"/>
    <col min="3333" max="3579" width="8.7109375" style="83"/>
    <col min="3580" max="3580" width="26.42578125" style="83" customWidth="1"/>
    <col min="3581" max="3581" width="46.5703125" style="83" customWidth="1"/>
    <col min="3582" max="3583" width="13.5703125" style="83" customWidth="1"/>
    <col min="3584" max="3584" width="14.140625" style="83" customWidth="1"/>
    <col min="3585" max="3585" width="15.42578125" style="83" customWidth="1"/>
    <col min="3586" max="3586" width="39" style="83" customWidth="1"/>
    <col min="3587" max="3587" width="8.7109375" style="83"/>
    <col min="3588" max="3588" width="14.140625" style="83" customWidth="1"/>
    <col min="3589" max="3835" width="8.7109375" style="83"/>
    <col min="3836" max="3836" width="26.42578125" style="83" customWidth="1"/>
    <col min="3837" max="3837" width="46.5703125" style="83" customWidth="1"/>
    <col min="3838" max="3839" width="13.5703125" style="83" customWidth="1"/>
    <col min="3840" max="3840" width="14.140625" style="83" customWidth="1"/>
    <col min="3841" max="3841" width="15.42578125" style="83" customWidth="1"/>
    <col min="3842" max="3842" width="39" style="83" customWidth="1"/>
    <col min="3843" max="3843" width="8.7109375" style="83"/>
    <col min="3844" max="3844" width="14.140625" style="83" customWidth="1"/>
    <col min="3845" max="4091" width="8.7109375" style="83"/>
    <col min="4092" max="4092" width="26.42578125" style="83" customWidth="1"/>
    <col min="4093" max="4093" width="46.5703125" style="83" customWidth="1"/>
    <col min="4094" max="4095" width="13.5703125" style="83" customWidth="1"/>
    <col min="4096" max="4096" width="14.140625" style="83" customWidth="1"/>
    <col min="4097" max="4097" width="15.42578125" style="83" customWidth="1"/>
    <col min="4098" max="4098" width="39" style="83" customWidth="1"/>
    <col min="4099" max="4099" width="8.7109375" style="83"/>
    <col min="4100" max="4100" width="14.140625" style="83" customWidth="1"/>
    <col min="4101" max="4347" width="8.7109375" style="83"/>
    <col min="4348" max="4348" width="26.42578125" style="83" customWidth="1"/>
    <col min="4349" max="4349" width="46.5703125" style="83" customWidth="1"/>
    <col min="4350" max="4351" width="13.5703125" style="83" customWidth="1"/>
    <col min="4352" max="4352" width="14.140625" style="83" customWidth="1"/>
    <col min="4353" max="4353" width="15.42578125" style="83" customWidth="1"/>
    <col min="4354" max="4354" width="39" style="83" customWidth="1"/>
    <col min="4355" max="4355" width="8.7109375" style="83"/>
    <col min="4356" max="4356" width="14.140625" style="83" customWidth="1"/>
    <col min="4357" max="4603" width="8.7109375" style="83"/>
    <col min="4604" max="4604" width="26.42578125" style="83" customWidth="1"/>
    <col min="4605" max="4605" width="46.5703125" style="83" customWidth="1"/>
    <col min="4606" max="4607" width="13.5703125" style="83" customWidth="1"/>
    <col min="4608" max="4608" width="14.140625" style="83" customWidth="1"/>
    <col min="4609" max="4609" width="15.42578125" style="83" customWidth="1"/>
    <col min="4610" max="4610" width="39" style="83" customWidth="1"/>
    <col min="4611" max="4611" width="8.7109375" style="83"/>
    <col min="4612" max="4612" width="14.140625" style="83" customWidth="1"/>
    <col min="4613" max="4859" width="8.7109375" style="83"/>
    <col min="4860" max="4860" width="26.42578125" style="83" customWidth="1"/>
    <col min="4861" max="4861" width="46.5703125" style="83" customWidth="1"/>
    <col min="4862" max="4863" width="13.5703125" style="83" customWidth="1"/>
    <col min="4864" max="4864" width="14.140625" style="83" customWidth="1"/>
    <col min="4865" max="4865" width="15.42578125" style="83" customWidth="1"/>
    <col min="4866" max="4866" width="39" style="83" customWidth="1"/>
    <col min="4867" max="4867" width="8.7109375" style="83"/>
    <col min="4868" max="4868" width="14.140625" style="83" customWidth="1"/>
    <col min="4869" max="5115" width="8.7109375" style="83"/>
    <col min="5116" max="5116" width="26.42578125" style="83" customWidth="1"/>
    <col min="5117" max="5117" width="46.5703125" style="83" customWidth="1"/>
    <col min="5118" max="5119" width="13.5703125" style="83" customWidth="1"/>
    <col min="5120" max="5120" width="14.140625" style="83" customWidth="1"/>
    <col min="5121" max="5121" width="15.42578125" style="83" customWidth="1"/>
    <col min="5122" max="5122" width="39" style="83" customWidth="1"/>
    <col min="5123" max="5123" width="8.7109375" style="83"/>
    <col min="5124" max="5124" width="14.140625" style="83" customWidth="1"/>
    <col min="5125" max="5371" width="8.7109375" style="83"/>
    <col min="5372" max="5372" width="26.42578125" style="83" customWidth="1"/>
    <col min="5373" max="5373" width="46.5703125" style="83" customWidth="1"/>
    <col min="5374" max="5375" width="13.5703125" style="83" customWidth="1"/>
    <col min="5376" max="5376" width="14.140625" style="83" customWidth="1"/>
    <col min="5377" max="5377" width="15.42578125" style="83" customWidth="1"/>
    <col min="5378" max="5378" width="39" style="83" customWidth="1"/>
    <col min="5379" max="5379" width="8.7109375" style="83"/>
    <col min="5380" max="5380" width="14.140625" style="83" customWidth="1"/>
    <col min="5381" max="5627" width="8.7109375" style="83"/>
    <col min="5628" max="5628" width="26.42578125" style="83" customWidth="1"/>
    <col min="5629" max="5629" width="46.5703125" style="83" customWidth="1"/>
    <col min="5630" max="5631" width="13.5703125" style="83" customWidth="1"/>
    <col min="5632" max="5632" width="14.140625" style="83" customWidth="1"/>
    <col min="5633" max="5633" width="15.42578125" style="83" customWidth="1"/>
    <col min="5634" max="5634" width="39" style="83" customWidth="1"/>
    <col min="5635" max="5635" width="8.7109375" style="83"/>
    <col min="5636" max="5636" width="14.140625" style="83" customWidth="1"/>
    <col min="5637" max="5883" width="8.7109375" style="83"/>
    <col min="5884" max="5884" width="26.42578125" style="83" customWidth="1"/>
    <col min="5885" max="5885" width="46.5703125" style="83" customWidth="1"/>
    <col min="5886" max="5887" width="13.5703125" style="83" customWidth="1"/>
    <col min="5888" max="5888" width="14.140625" style="83" customWidth="1"/>
    <col min="5889" max="5889" width="15.42578125" style="83" customWidth="1"/>
    <col min="5890" max="5890" width="39" style="83" customWidth="1"/>
    <col min="5891" max="5891" width="8.7109375" style="83"/>
    <col min="5892" max="5892" width="14.140625" style="83" customWidth="1"/>
    <col min="5893" max="6139" width="8.7109375" style="83"/>
    <col min="6140" max="6140" width="26.42578125" style="83" customWidth="1"/>
    <col min="6141" max="6141" width="46.5703125" style="83" customWidth="1"/>
    <col min="6142" max="6143" width="13.5703125" style="83" customWidth="1"/>
    <col min="6144" max="6144" width="14.140625" style="83" customWidth="1"/>
    <col min="6145" max="6145" width="15.42578125" style="83" customWidth="1"/>
    <col min="6146" max="6146" width="39" style="83" customWidth="1"/>
    <col min="6147" max="6147" width="8.7109375" style="83"/>
    <col min="6148" max="6148" width="14.140625" style="83" customWidth="1"/>
    <col min="6149" max="6395" width="8.7109375" style="83"/>
    <col min="6396" max="6396" width="26.42578125" style="83" customWidth="1"/>
    <col min="6397" max="6397" width="46.5703125" style="83" customWidth="1"/>
    <col min="6398" max="6399" width="13.5703125" style="83" customWidth="1"/>
    <col min="6400" max="6400" width="14.140625" style="83" customWidth="1"/>
    <col min="6401" max="6401" width="15.42578125" style="83" customWidth="1"/>
    <col min="6402" max="6402" width="39" style="83" customWidth="1"/>
    <col min="6403" max="6403" width="8.7109375" style="83"/>
    <col min="6404" max="6404" width="14.140625" style="83" customWidth="1"/>
    <col min="6405" max="6651" width="8.7109375" style="83"/>
    <col min="6652" max="6652" width="26.42578125" style="83" customWidth="1"/>
    <col min="6653" max="6653" width="46.5703125" style="83" customWidth="1"/>
    <col min="6654" max="6655" width="13.5703125" style="83" customWidth="1"/>
    <col min="6656" max="6656" width="14.140625" style="83" customWidth="1"/>
    <col min="6657" max="6657" width="15.42578125" style="83" customWidth="1"/>
    <col min="6658" max="6658" width="39" style="83" customWidth="1"/>
    <col min="6659" max="6659" width="8.7109375" style="83"/>
    <col min="6660" max="6660" width="14.140625" style="83" customWidth="1"/>
    <col min="6661" max="6907" width="8.7109375" style="83"/>
    <col min="6908" max="6908" width="26.42578125" style="83" customWidth="1"/>
    <col min="6909" max="6909" width="46.5703125" style="83" customWidth="1"/>
    <col min="6910" max="6911" width="13.5703125" style="83" customWidth="1"/>
    <col min="6912" max="6912" width="14.140625" style="83" customWidth="1"/>
    <col min="6913" max="6913" width="15.42578125" style="83" customWidth="1"/>
    <col min="6914" max="6914" width="39" style="83" customWidth="1"/>
    <col min="6915" max="6915" width="8.7109375" style="83"/>
    <col min="6916" max="6916" width="14.140625" style="83" customWidth="1"/>
    <col min="6917" max="7163" width="8.7109375" style="83"/>
    <col min="7164" max="7164" width="26.42578125" style="83" customWidth="1"/>
    <col min="7165" max="7165" width="46.5703125" style="83" customWidth="1"/>
    <col min="7166" max="7167" width="13.5703125" style="83" customWidth="1"/>
    <col min="7168" max="7168" width="14.140625" style="83" customWidth="1"/>
    <col min="7169" max="7169" width="15.42578125" style="83" customWidth="1"/>
    <col min="7170" max="7170" width="39" style="83" customWidth="1"/>
    <col min="7171" max="7171" width="8.7109375" style="83"/>
    <col min="7172" max="7172" width="14.140625" style="83" customWidth="1"/>
    <col min="7173" max="7419" width="8.7109375" style="83"/>
    <col min="7420" max="7420" width="26.42578125" style="83" customWidth="1"/>
    <col min="7421" max="7421" width="46.5703125" style="83" customWidth="1"/>
    <col min="7422" max="7423" width="13.5703125" style="83" customWidth="1"/>
    <col min="7424" max="7424" width="14.140625" style="83" customWidth="1"/>
    <col min="7425" max="7425" width="15.42578125" style="83" customWidth="1"/>
    <col min="7426" max="7426" width="39" style="83" customWidth="1"/>
    <col min="7427" max="7427" width="8.7109375" style="83"/>
    <col min="7428" max="7428" width="14.140625" style="83" customWidth="1"/>
    <col min="7429" max="7675" width="8.7109375" style="83"/>
    <col min="7676" max="7676" width="26.42578125" style="83" customWidth="1"/>
    <col min="7677" max="7677" width="46.5703125" style="83" customWidth="1"/>
    <col min="7678" max="7679" width="13.5703125" style="83" customWidth="1"/>
    <col min="7680" max="7680" width="14.140625" style="83" customWidth="1"/>
    <col min="7681" max="7681" width="15.42578125" style="83" customWidth="1"/>
    <col min="7682" max="7682" width="39" style="83" customWidth="1"/>
    <col min="7683" max="7683" width="8.7109375" style="83"/>
    <col min="7684" max="7684" width="14.140625" style="83" customWidth="1"/>
    <col min="7685" max="7931" width="8.7109375" style="83"/>
    <col min="7932" max="7932" width="26.42578125" style="83" customWidth="1"/>
    <col min="7933" max="7933" width="46.5703125" style="83" customWidth="1"/>
    <col min="7934" max="7935" width="13.5703125" style="83" customWidth="1"/>
    <col min="7936" max="7936" width="14.140625" style="83" customWidth="1"/>
    <col min="7937" max="7937" width="15.42578125" style="83" customWidth="1"/>
    <col min="7938" max="7938" width="39" style="83" customWidth="1"/>
    <col min="7939" max="7939" width="8.7109375" style="83"/>
    <col min="7940" max="7940" width="14.140625" style="83" customWidth="1"/>
    <col min="7941" max="8187" width="8.7109375" style="83"/>
    <col min="8188" max="8188" width="26.42578125" style="83" customWidth="1"/>
    <col min="8189" max="8189" width="46.5703125" style="83" customWidth="1"/>
    <col min="8190" max="8191" width="13.5703125" style="83" customWidth="1"/>
    <col min="8192" max="8192" width="14.140625" style="83" customWidth="1"/>
    <col min="8193" max="8193" width="15.42578125" style="83" customWidth="1"/>
    <col min="8194" max="8194" width="39" style="83" customWidth="1"/>
    <col min="8195" max="8195" width="8.7109375" style="83"/>
    <col min="8196" max="8196" width="14.140625" style="83" customWidth="1"/>
    <col min="8197" max="8443" width="8.7109375" style="83"/>
    <col min="8444" max="8444" width="26.42578125" style="83" customWidth="1"/>
    <col min="8445" max="8445" width="46.5703125" style="83" customWidth="1"/>
    <col min="8446" max="8447" width="13.5703125" style="83" customWidth="1"/>
    <col min="8448" max="8448" width="14.140625" style="83" customWidth="1"/>
    <col min="8449" max="8449" width="15.42578125" style="83" customWidth="1"/>
    <col min="8450" max="8450" width="39" style="83" customWidth="1"/>
    <col min="8451" max="8451" width="8.7109375" style="83"/>
    <col min="8452" max="8452" width="14.140625" style="83" customWidth="1"/>
    <col min="8453" max="8699" width="8.7109375" style="83"/>
    <col min="8700" max="8700" width="26.42578125" style="83" customWidth="1"/>
    <col min="8701" max="8701" width="46.5703125" style="83" customWidth="1"/>
    <col min="8702" max="8703" width="13.5703125" style="83" customWidth="1"/>
    <col min="8704" max="8704" width="14.140625" style="83" customWidth="1"/>
    <col min="8705" max="8705" width="15.42578125" style="83" customWidth="1"/>
    <col min="8706" max="8706" width="39" style="83" customWidth="1"/>
    <col min="8707" max="8707" width="8.7109375" style="83"/>
    <col min="8708" max="8708" width="14.140625" style="83" customWidth="1"/>
    <col min="8709" max="8955" width="8.7109375" style="83"/>
    <col min="8956" max="8956" width="26.42578125" style="83" customWidth="1"/>
    <col min="8957" max="8957" width="46.5703125" style="83" customWidth="1"/>
    <col min="8958" max="8959" width="13.5703125" style="83" customWidth="1"/>
    <col min="8960" max="8960" width="14.140625" style="83" customWidth="1"/>
    <col min="8961" max="8961" width="15.42578125" style="83" customWidth="1"/>
    <col min="8962" max="8962" width="39" style="83" customWidth="1"/>
    <col min="8963" max="8963" width="8.7109375" style="83"/>
    <col min="8964" max="8964" width="14.140625" style="83" customWidth="1"/>
    <col min="8965" max="9211" width="8.7109375" style="83"/>
    <col min="9212" max="9212" width="26.42578125" style="83" customWidth="1"/>
    <col min="9213" max="9213" width="46.5703125" style="83" customWidth="1"/>
    <col min="9214" max="9215" width="13.5703125" style="83" customWidth="1"/>
    <col min="9216" max="9216" width="14.140625" style="83" customWidth="1"/>
    <col min="9217" max="9217" width="15.42578125" style="83" customWidth="1"/>
    <col min="9218" max="9218" width="39" style="83" customWidth="1"/>
    <col min="9219" max="9219" width="8.7109375" style="83"/>
    <col min="9220" max="9220" width="14.140625" style="83" customWidth="1"/>
    <col min="9221" max="9467" width="8.7109375" style="83"/>
    <col min="9468" max="9468" width="26.42578125" style="83" customWidth="1"/>
    <col min="9469" max="9469" width="46.5703125" style="83" customWidth="1"/>
    <col min="9470" max="9471" width="13.5703125" style="83" customWidth="1"/>
    <col min="9472" max="9472" width="14.140625" style="83" customWidth="1"/>
    <col min="9473" max="9473" width="15.42578125" style="83" customWidth="1"/>
    <col min="9474" max="9474" width="39" style="83" customWidth="1"/>
    <col min="9475" max="9475" width="8.7109375" style="83"/>
    <col min="9476" max="9476" width="14.140625" style="83" customWidth="1"/>
    <col min="9477" max="9723" width="8.7109375" style="83"/>
    <col min="9724" max="9724" width="26.42578125" style="83" customWidth="1"/>
    <col min="9725" max="9725" width="46.5703125" style="83" customWidth="1"/>
    <col min="9726" max="9727" width="13.5703125" style="83" customWidth="1"/>
    <col min="9728" max="9728" width="14.140625" style="83" customWidth="1"/>
    <col min="9729" max="9729" width="15.42578125" style="83" customWidth="1"/>
    <col min="9730" max="9730" width="39" style="83" customWidth="1"/>
    <col min="9731" max="9731" width="8.7109375" style="83"/>
    <col min="9732" max="9732" width="14.140625" style="83" customWidth="1"/>
    <col min="9733" max="9979" width="8.7109375" style="83"/>
    <col min="9980" max="9980" width="26.42578125" style="83" customWidth="1"/>
    <col min="9981" max="9981" width="46.5703125" style="83" customWidth="1"/>
    <col min="9982" max="9983" width="13.5703125" style="83" customWidth="1"/>
    <col min="9984" max="9984" width="14.140625" style="83" customWidth="1"/>
    <col min="9985" max="9985" width="15.42578125" style="83" customWidth="1"/>
    <col min="9986" max="9986" width="39" style="83" customWidth="1"/>
    <col min="9987" max="9987" width="8.7109375" style="83"/>
    <col min="9988" max="9988" width="14.140625" style="83" customWidth="1"/>
    <col min="9989" max="10235" width="8.7109375" style="83"/>
    <col min="10236" max="10236" width="26.42578125" style="83" customWidth="1"/>
    <col min="10237" max="10237" width="46.5703125" style="83" customWidth="1"/>
    <col min="10238" max="10239" width="13.5703125" style="83" customWidth="1"/>
    <col min="10240" max="10240" width="14.140625" style="83" customWidth="1"/>
    <col min="10241" max="10241" width="15.42578125" style="83" customWidth="1"/>
    <col min="10242" max="10242" width="39" style="83" customWidth="1"/>
    <col min="10243" max="10243" width="8.7109375" style="83"/>
    <col min="10244" max="10244" width="14.140625" style="83" customWidth="1"/>
    <col min="10245" max="10491" width="8.7109375" style="83"/>
    <col min="10492" max="10492" width="26.42578125" style="83" customWidth="1"/>
    <col min="10493" max="10493" width="46.5703125" style="83" customWidth="1"/>
    <col min="10494" max="10495" width="13.5703125" style="83" customWidth="1"/>
    <col min="10496" max="10496" width="14.140625" style="83" customWidth="1"/>
    <col min="10497" max="10497" width="15.42578125" style="83" customWidth="1"/>
    <col min="10498" max="10498" width="39" style="83" customWidth="1"/>
    <col min="10499" max="10499" width="8.7109375" style="83"/>
    <col min="10500" max="10500" width="14.140625" style="83" customWidth="1"/>
    <col min="10501" max="10747" width="8.7109375" style="83"/>
    <col min="10748" max="10748" width="26.42578125" style="83" customWidth="1"/>
    <col min="10749" max="10749" width="46.5703125" style="83" customWidth="1"/>
    <col min="10750" max="10751" width="13.5703125" style="83" customWidth="1"/>
    <col min="10752" max="10752" width="14.140625" style="83" customWidth="1"/>
    <col min="10753" max="10753" width="15.42578125" style="83" customWidth="1"/>
    <col min="10754" max="10754" width="39" style="83" customWidth="1"/>
    <col min="10755" max="10755" width="8.7109375" style="83"/>
    <col min="10756" max="10756" width="14.140625" style="83" customWidth="1"/>
    <col min="10757" max="11003" width="8.7109375" style="83"/>
    <col min="11004" max="11004" width="26.42578125" style="83" customWidth="1"/>
    <col min="11005" max="11005" width="46.5703125" style="83" customWidth="1"/>
    <col min="11006" max="11007" width="13.5703125" style="83" customWidth="1"/>
    <col min="11008" max="11008" width="14.140625" style="83" customWidth="1"/>
    <col min="11009" max="11009" width="15.42578125" style="83" customWidth="1"/>
    <col min="11010" max="11010" width="39" style="83" customWidth="1"/>
    <col min="11011" max="11011" width="8.7109375" style="83"/>
    <col min="11012" max="11012" width="14.140625" style="83" customWidth="1"/>
    <col min="11013" max="11259" width="8.7109375" style="83"/>
    <col min="11260" max="11260" width="26.42578125" style="83" customWidth="1"/>
    <col min="11261" max="11261" width="46.5703125" style="83" customWidth="1"/>
    <col min="11262" max="11263" width="13.5703125" style="83" customWidth="1"/>
    <col min="11264" max="11264" width="14.140625" style="83" customWidth="1"/>
    <col min="11265" max="11265" width="15.42578125" style="83" customWidth="1"/>
    <col min="11266" max="11266" width="39" style="83" customWidth="1"/>
    <col min="11267" max="11267" width="8.7109375" style="83"/>
    <col min="11268" max="11268" width="14.140625" style="83" customWidth="1"/>
    <col min="11269" max="11515" width="8.7109375" style="83"/>
    <col min="11516" max="11516" width="26.42578125" style="83" customWidth="1"/>
    <col min="11517" max="11517" width="46.5703125" style="83" customWidth="1"/>
    <col min="11518" max="11519" width="13.5703125" style="83" customWidth="1"/>
    <col min="11520" max="11520" width="14.140625" style="83" customWidth="1"/>
    <col min="11521" max="11521" width="15.42578125" style="83" customWidth="1"/>
    <col min="11522" max="11522" width="39" style="83" customWidth="1"/>
    <col min="11523" max="11523" width="8.7109375" style="83"/>
    <col min="11524" max="11524" width="14.140625" style="83" customWidth="1"/>
    <col min="11525" max="11771" width="8.7109375" style="83"/>
    <col min="11772" max="11772" width="26.42578125" style="83" customWidth="1"/>
    <col min="11773" max="11773" width="46.5703125" style="83" customWidth="1"/>
    <col min="11774" max="11775" width="13.5703125" style="83" customWidth="1"/>
    <col min="11776" max="11776" width="14.140625" style="83" customWidth="1"/>
    <col min="11777" max="11777" width="15.42578125" style="83" customWidth="1"/>
    <col min="11778" max="11778" width="39" style="83" customWidth="1"/>
    <col min="11779" max="11779" width="8.7109375" style="83"/>
    <col min="11780" max="11780" width="14.140625" style="83" customWidth="1"/>
    <col min="11781" max="12027" width="8.7109375" style="83"/>
    <col min="12028" max="12028" width="26.42578125" style="83" customWidth="1"/>
    <col min="12029" max="12029" width="46.5703125" style="83" customWidth="1"/>
    <col min="12030" max="12031" width="13.5703125" style="83" customWidth="1"/>
    <col min="12032" max="12032" width="14.140625" style="83" customWidth="1"/>
    <col min="12033" max="12033" width="15.42578125" style="83" customWidth="1"/>
    <col min="12034" max="12034" width="39" style="83" customWidth="1"/>
    <col min="12035" max="12035" width="8.7109375" style="83"/>
    <col min="12036" max="12036" width="14.140625" style="83" customWidth="1"/>
    <col min="12037" max="12283" width="8.7109375" style="83"/>
    <col min="12284" max="12284" width="26.42578125" style="83" customWidth="1"/>
    <col min="12285" max="12285" width="46.5703125" style="83" customWidth="1"/>
    <col min="12286" max="12287" width="13.5703125" style="83" customWidth="1"/>
    <col min="12288" max="12288" width="14.140625" style="83" customWidth="1"/>
    <col min="12289" max="12289" width="15.42578125" style="83" customWidth="1"/>
    <col min="12290" max="12290" width="39" style="83" customWidth="1"/>
    <col min="12291" max="12291" width="8.7109375" style="83"/>
    <col min="12292" max="12292" width="14.140625" style="83" customWidth="1"/>
    <col min="12293" max="12539" width="8.7109375" style="83"/>
    <col min="12540" max="12540" width="26.42578125" style="83" customWidth="1"/>
    <col min="12541" max="12541" width="46.5703125" style="83" customWidth="1"/>
    <col min="12542" max="12543" width="13.5703125" style="83" customWidth="1"/>
    <col min="12544" max="12544" width="14.140625" style="83" customWidth="1"/>
    <col min="12545" max="12545" width="15.42578125" style="83" customWidth="1"/>
    <col min="12546" max="12546" width="39" style="83" customWidth="1"/>
    <col min="12547" max="12547" width="8.7109375" style="83"/>
    <col min="12548" max="12548" width="14.140625" style="83" customWidth="1"/>
    <col min="12549" max="12795" width="8.7109375" style="83"/>
    <col min="12796" max="12796" width="26.42578125" style="83" customWidth="1"/>
    <col min="12797" max="12797" width="46.5703125" style="83" customWidth="1"/>
    <col min="12798" max="12799" width="13.5703125" style="83" customWidth="1"/>
    <col min="12800" max="12800" width="14.140625" style="83" customWidth="1"/>
    <col min="12801" max="12801" width="15.42578125" style="83" customWidth="1"/>
    <col min="12802" max="12802" width="39" style="83" customWidth="1"/>
    <col min="12803" max="12803" width="8.7109375" style="83"/>
    <col min="12804" max="12804" width="14.140625" style="83" customWidth="1"/>
    <col min="12805" max="13051" width="8.7109375" style="83"/>
    <col min="13052" max="13052" width="26.42578125" style="83" customWidth="1"/>
    <col min="13053" max="13053" width="46.5703125" style="83" customWidth="1"/>
    <col min="13054" max="13055" width="13.5703125" style="83" customWidth="1"/>
    <col min="13056" max="13056" width="14.140625" style="83" customWidth="1"/>
    <col min="13057" max="13057" width="15.42578125" style="83" customWidth="1"/>
    <col min="13058" max="13058" width="39" style="83" customWidth="1"/>
    <col min="13059" max="13059" width="8.7109375" style="83"/>
    <col min="13060" max="13060" width="14.140625" style="83" customWidth="1"/>
    <col min="13061" max="13307" width="8.7109375" style="83"/>
    <col min="13308" max="13308" width="26.42578125" style="83" customWidth="1"/>
    <col min="13309" max="13309" width="46.5703125" style="83" customWidth="1"/>
    <col min="13310" max="13311" width="13.5703125" style="83" customWidth="1"/>
    <col min="13312" max="13312" width="14.140625" style="83" customWidth="1"/>
    <col min="13313" max="13313" width="15.42578125" style="83" customWidth="1"/>
    <col min="13314" max="13314" width="39" style="83" customWidth="1"/>
    <col min="13315" max="13315" width="8.7109375" style="83"/>
    <col min="13316" max="13316" width="14.140625" style="83" customWidth="1"/>
    <col min="13317" max="13563" width="8.7109375" style="83"/>
    <col min="13564" max="13564" width="26.42578125" style="83" customWidth="1"/>
    <col min="13565" max="13565" width="46.5703125" style="83" customWidth="1"/>
    <col min="13566" max="13567" width="13.5703125" style="83" customWidth="1"/>
    <col min="13568" max="13568" width="14.140625" style="83" customWidth="1"/>
    <col min="13569" max="13569" width="15.42578125" style="83" customWidth="1"/>
    <col min="13570" max="13570" width="39" style="83" customWidth="1"/>
    <col min="13571" max="13571" width="8.7109375" style="83"/>
    <col min="13572" max="13572" width="14.140625" style="83" customWidth="1"/>
    <col min="13573" max="13819" width="8.7109375" style="83"/>
    <col min="13820" max="13820" width="26.42578125" style="83" customWidth="1"/>
    <col min="13821" max="13821" width="46.5703125" style="83" customWidth="1"/>
    <col min="13822" max="13823" width="13.5703125" style="83" customWidth="1"/>
    <col min="13824" max="13824" width="14.140625" style="83" customWidth="1"/>
    <col min="13825" max="13825" width="15.42578125" style="83" customWidth="1"/>
    <col min="13826" max="13826" width="39" style="83" customWidth="1"/>
    <col min="13827" max="13827" width="8.7109375" style="83"/>
    <col min="13828" max="13828" width="14.140625" style="83" customWidth="1"/>
    <col min="13829" max="14075" width="8.7109375" style="83"/>
    <col min="14076" max="14076" width="26.42578125" style="83" customWidth="1"/>
    <col min="14077" max="14077" width="46.5703125" style="83" customWidth="1"/>
    <col min="14078" max="14079" width="13.5703125" style="83" customWidth="1"/>
    <col min="14080" max="14080" width="14.140625" style="83" customWidth="1"/>
    <col min="14081" max="14081" width="15.42578125" style="83" customWidth="1"/>
    <col min="14082" max="14082" width="39" style="83" customWidth="1"/>
    <col min="14083" max="14083" width="8.7109375" style="83"/>
    <col min="14084" max="14084" width="14.140625" style="83" customWidth="1"/>
    <col min="14085" max="14331" width="8.7109375" style="83"/>
    <col min="14332" max="14332" width="26.42578125" style="83" customWidth="1"/>
    <col min="14333" max="14333" width="46.5703125" style="83" customWidth="1"/>
    <col min="14334" max="14335" width="13.5703125" style="83" customWidth="1"/>
    <col min="14336" max="14336" width="14.140625" style="83" customWidth="1"/>
    <col min="14337" max="14337" width="15.42578125" style="83" customWidth="1"/>
    <col min="14338" max="14338" width="39" style="83" customWidth="1"/>
    <col min="14339" max="14339" width="8.7109375" style="83"/>
    <col min="14340" max="14340" width="14.140625" style="83" customWidth="1"/>
    <col min="14341" max="14587" width="8.7109375" style="83"/>
    <col min="14588" max="14588" width="26.42578125" style="83" customWidth="1"/>
    <col min="14589" max="14589" width="46.5703125" style="83" customWidth="1"/>
    <col min="14590" max="14591" width="13.5703125" style="83" customWidth="1"/>
    <col min="14592" max="14592" width="14.140625" style="83" customWidth="1"/>
    <col min="14593" max="14593" width="15.42578125" style="83" customWidth="1"/>
    <col min="14594" max="14594" width="39" style="83" customWidth="1"/>
    <col min="14595" max="14595" width="8.7109375" style="83"/>
    <col min="14596" max="14596" width="14.140625" style="83" customWidth="1"/>
    <col min="14597" max="14843" width="8.7109375" style="83"/>
    <col min="14844" max="14844" width="26.42578125" style="83" customWidth="1"/>
    <col min="14845" max="14845" width="46.5703125" style="83" customWidth="1"/>
    <col min="14846" max="14847" width="13.5703125" style="83" customWidth="1"/>
    <col min="14848" max="14848" width="14.140625" style="83" customWidth="1"/>
    <col min="14849" max="14849" width="15.42578125" style="83" customWidth="1"/>
    <col min="14850" max="14850" width="39" style="83" customWidth="1"/>
    <col min="14851" max="14851" width="8.7109375" style="83"/>
    <col min="14852" max="14852" width="14.140625" style="83" customWidth="1"/>
    <col min="14853" max="15099" width="8.7109375" style="83"/>
    <col min="15100" max="15100" width="26.42578125" style="83" customWidth="1"/>
    <col min="15101" max="15101" width="46.5703125" style="83" customWidth="1"/>
    <col min="15102" max="15103" width="13.5703125" style="83" customWidth="1"/>
    <col min="15104" max="15104" width="14.140625" style="83" customWidth="1"/>
    <col min="15105" max="15105" width="15.42578125" style="83" customWidth="1"/>
    <col min="15106" max="15106" width="39" style="83" customWidth="1"/>
    <col min="15107" max="15107" width="8.7109375" style="83"/>
    <col min="15108" max="15108" width="14.140625" style="83" customWidth="1"/>
    <col min="15109" max="15355" width="8.7109375" style="83"/>
    <col min="15356" max="15356" width="26.42578125" style="83" customWidth="1"/>
    <col min="15357" max="15357" width="46.5703125" style="83" customWidth="1"/>
    <col min="15358" max="15359" width="13.5703125" style="83" customWidth="1"/>
    <col min="15360" max="15360" width="14.140625" style="83" customWidth="1"/>
    <col min="15361" max="15361" width="15.42578125" style="83" customWidth="1"/>
    <col min="15362" max="15362" width="39" style="83" customWidth="1"/>
    <col min="15363" max="15363" width="8.7109375" style="83"/>
    <col min="15364" max="15364" width="14.140625" style="83" customWidth="1"/>
    <col min="15365" max="15611" width="8.7109375" style="83"/>
    <col min="15612" max="15612" width="26.42578125" style="83" customWidth="1"/>
    <col min="15613" max="15613" width="46.5703125" style="83" customWidth="1"/>
    <col min="15614" max="15615" width="13.5703125" style="83" customWidth="1"/>
    <col min="15616" max="15616" width="14.140625" style="83" customWidth="1"/>
    <col min="15617" max="15617" width="15.42578125" style="83" customWidth="1"/>
    <col min="15618" max="15618" width="39" style="83" customWidth="1"/>
    <col min="15619" max="15619" width="8.7109375" style="83"/>
    <col min="15620" max="15620" width="14.140625" style="83" customWidth="1"/>
    <col min="15621" max="15867" width="8.7109375" style="83"/>
    <col min="15868" max="15868" width="26.42578125" style="83" customWidth="1"/>
    <col min="15869" max="15869" width="46.5703125" style="83" customWidth="1"/>
    <col min="15870" max="15871" width="13.5703125" style="83" customWidth="1"/>
    <col min="15872" max="15872" width="14.140625" style="83" customWidth="1"/>
    <col min="15873" max="15873" width="15.42578125" style="83" customWidth="1"/>
    <col min="15874" max="15874" width="39" style="83" customWidth="1"/>
    <col min="15875" max="15875" width="8.7109375" style="83"/>
    <col min="15876" max="15876" width="14.140625" style="83" customWidth="1"/>
    <col min="15877" max="16123" width="8.7109375" style="83"/>
    <col min="16124" max="16124" width="26.42578125" style="83" customWidth="1"/>
    <col min="16125" max="16125" width="46.5703125" style="83" customWidth="1"/>
    <col min="16126" max="16127" width="13.5703125" style="83" customWidth="1"/>
    <col min="16128" max="16128" width="14.140625" style="83" customWidth="1"/>
    <col min="16129" max="16129" width="15.42578125" style="83" customWidth="1"/>
    <col min="16130" max="16130" width="39" style="83" customWidth="1"/>
    <col min="16131" max="16131" width="8.7109375" style="83"/>
    <col min="16132" max="16132" width="14.140625" style="83" customWidth="1"/>
    <col min="16133" max="16384" width="8.7109375" style="83"/>
  </cols>
  <sheetData>
    <row r="1" spans="1:9" ht="15.75">
      <c r="F1" s="206" t="s">
        <v>455</v>
      </c>
    </row>
    <row r="2" spans="1:9" ht="15.75">
      <c r="F2" s="206" t="s">
        <v>456</v>
      </c>
    </row>
    <row r="3" spans="1:9" ht="15.75">
      <c r="F3" s="206" t="s">
        <v>457</v>
      </c>
    </row>
    <row r="4" spans="1:9" ht="15.75">
      <c r="F4" s="206" t="s">
        <v>459</v>
      </c>
    </row>
    <row r="5" spans="1:9" ht="15.75">
      <c r="F5" s="206" t="s">
        <v>468</v>
      </c>
    </row>
    <row r="7" spans="1:9" ht="15" customHeight="1">
      <c r="A7" s="235" t="s">
        <v>469</v>
      </c>
      <c r="B7" s="235"/>
      <c r="C7" s="235"/>
      <c r="D7" s="235"/>
      <c r="E7" s="235"/>
      <c r="F7" s="235"/>
    </row>
    <row r="8" spans="1:9">
      <c r="A8" s="148"/>
      <c r="B8" s="162"/>
      <c r="D8" s="158"/>
      <c r="E8" s="158"/>
      <c r="F8" s="158"/>
    </row>
    <row r="9" spans="1:9" ht="25.5">
      <c r="A9" s="125" t="s">
        <v>8</v>
      </c>
      <c r="B9" s="126" t="s">
        <v>9</v>
      </c>
      <c r="C9" s="126" t="s">
        <v>431</v>
      </c>
      <c r="D9" s="126" t="s">
        <v>428</v>
      </c>
      <c r="E9" s="126" t="s">
        <v>429</v>
      </c>
      <c r="F9" s="126" t="s">
        <v>430</v>
      </c>
      <c r="H9" s="84"/>
      <c r="I9" s="85"/>
    </row>
    <row r="10" spans="1:9">
      <c r="A10" s="149" t="s">
        <v>10</v>
      </c>
      <c r="B10" s="163" t="s">
        <v>11</v>
      </c>
      <c r="C10" s="169"/>
      <c r="D10" s="159">
        <f>D11+D70</f>
        <v>10418127</v>
      </c>
      <c r="E10" s="159">
        <f>E11+E70</f>
        <v>7825723</v>
      </c>
      <c r="F10" s="159">
        <f>F11+F70</f>
        <v>2592404</v>
      </c>
      <c r="G10" s="152"/>
      <c r="H10" s="86"/>
      <c r="I10" s="86"/>
    </row>
    <row r="11" spans="1:9">
      <c r="A11" s="149" t="s">
        <v>12</v>
      </c>
      <c r="B11" s="163" t="s">
        <v>13</v>
      </c>
      <c r="C11" s="169"/>
      <c r="D11" s="159">
        <f>D12+D28</f>
        <v>2772933</v>
      </c>
      <c r="E11" s="159">
        <f t="shared" ref="E11:F11" si="0">E12+E28</f>
        <v>193536</v>
      </c>
      <c r="F11" s="159">
        <f t="shared" si="0"/>
        <v>2579397</v>
      </c>
      <c r="G11" s="152"/>
      <c r="H11" s="86"/>
    </row>
    <row r="12" spans="1:9">
      <c r="A12" s="149">
        <v>1000</v>
      </c>
      <c r="B12" s="163" t="s">
        <v>14</v>
      </c>
      <c r="C12" s="169"/>
      <c r="D12" s="160">
        <f>D13+D23</f>
        <v>1708981</v>
      </c>
      <c r="E12" s="160">
        <f t="shared" ref="E12:F12" si="1">E13+E23</f>
        <v>0</v>
      </c>
      <c r="F12" s="160">
        <f t="shared" si="1"/>
        <v>1708981</v>
      </c>
      <c r="G12" s="152"/>
      <c r="H12" s="86"/>
    </row>
    <row r="13" spans="1:9">
      <c r="A13" s="149">
        <v>1100</v>
      </c>
      <c r="B13" s="163" t="s">
        <v>15</v>
      </c>
      <c r="C13" s="169"/>
      <c r="D13" s="160">
        <f>D14+D17</f>
        <v>1326912</v>
      </c>
      <c r="E13" s="160">
        <f t="shared" ref="E13:F13" si="2">E14+E17</f>
        <v>0</v>
      </c>
      <c r="F13" s="160">
        <f t="shared" si="2"/>
        <v>1326912</v>
      </c>
      <c r="G13" s="152"/>
      <c r="H13" s="86"/>
    </row>
    <row r="14" spans="1:9">
      <c r="A14" s="150">
        <v>1110</v>
      </c>
      <c r="B14" s="164" t="s">
        <v>16</v>
      </c>
      <c r="C14" s="169"/>
      <c r="D14" s="138">
        <f>SUM(D15:D16)</f>
        <v>862524</v>
      </c>
      <c r="E14" s="138">
        <f t="shared" ref="E14:F14" si="3">SUM(E15:E16)</f>
        <v>0</v>
      </c>
      <c r="F14" s="138">
        <f t="shared" si="3"/>
        <v>862524</v>
      </c>
      <c r="G14" s="152"/>
      <c r="H14" s="86"/>
    </row>
    <row r="15" spans="1:9" ht="44.25" customHeight="1">
      <c r="A15" s="150">
        <v>1114</v>
      </c>
      <c r="B15" s="164" t="s">
        <v>81</v>
      </c>
      <c r="C15" s="169"/>
      <c r="D15" s="139">
        <f>E15+F15</f>
        <v>597372</v>
      </c>
      <c r="E15" s="139">
        <v>0</v>
      </c>
      <c r="F15" s="139">
        <v>597372</v>
      </c>
      <c r="G15" s="152"/>
      <c r="H15" s="86"/>
    </row>
    <row r="16" spans="1:9" ht="25.5">
      <c r="A16" s="150">
        <v>1119</v>
      </c>
      <c r="B16" s="164" t="s">
        <v>18</v>
      </c>
      <c r="C16" s="169"/>
      <c r="D16" s="139">
        <f>E16+F16</f>
        <v>265152</v>
      </c>
      <c r="E16" s="139">
        <v>0</v>
      </c>
      <c r="F16" s="139">
        <v>265152</v>
      </c>
      <c r="G16" s="152"/>
      <c r="H16" s="86"/>
    </row>
    <row r="17" spans="1:8" ht="25.5">
      <c r="A17" s="150">
        <v>1140</v>
      </c>
      <c r="B17" s="164" t="s">
        <v>19</v>
      </c>
      <c r="C17" s="169"/>
      <c r="D17" s="138">
        <f>SUM(D18:D22)</f>
        <v>464388</v>
      </c>
      <c r="E17" s="138">
        <f t="shared" ref="E17:F17" si="4">SUM(E18:E22)</f>
        <v>0</v>
      </c>
      <c r="F17" s="138">
        <f t="shared" si="4"/>
        <v>464388</v>
      </c>
      <c r="G17" s="152"/>
      <c r="H17" s="86"/>
    </row>
    <row r="18" spans="1:8">
      <c r="A18" s="150">
        <v>1141</v>
      </c>
      <c r="B18" s="164" t="s">
        <v>20</v>
      </c>
      <c r="C18" s="169"/>
      <c r="D18" s="139">
        <f t="shared" ref="D18:D21" si="5">E18+F18</f>
        <v>54410</v>
      </c>
      <c r="E18" s="139">
        <v>0</v>
      </c>
      <c r="F18" s="139">
        <v>54410</v>
      </c>
      <c r="G18" s="152"/>
      <c r="H18" s="86"/>
    </row>
    <row r="19" spans="1:8" ht="25.5">
      <c r="A19" s="150">
        <v>1142</v>
      </c>
      <c r="B19" s="164" t="s">
        <v>21</v>
      </c>
      <c r="C19" s="169"/>
      <c r="D19" s="139">
        <f t="shared" si="5"/>
        <v>82440</v>
      </c>
      <c r="E19" s="139">
        <v>0</v>
      </c>
      <c r="F19" s="139">
        <v>82440</v>
      </c>
      <c r="G19" s="152"/>
      <c r="H19" s="86"/>
    </row>
    <row r="20" spans="1:8" ht="25.5">
      <c r="A20" s="150">
        <v>1145</v>
      </c>
      <c r="B20" s="164" t="s">
        <v>7</v>
      </c>
      <c r="C20" s="169"/>
      <c r="D20" s="139">
        <f t="shared" si="5"/>
        <v>155034</v>
      </c>
      <c r="E20" s="139">
        <v>0</v>
      </c>
      <c r="F20" s="139">
        <v>155034</v>
      </c>
      <c r="G20" s="152"/>
      <c r="H20" s="86"/>
    </row>
    <row r="21" spans="1:8">
      <c r="A21" s="150">
        <v>1148</v>
      </c>
      <c r="B21" s="164" t="s">
        <v>22</v>
      </c>
      <c r="C21" s="169"/>
      <c r="D21" s="139">
        <f t="shared" si="5"/>
        <v>86252</v>
      </c>
      <c r="E21" s="139">
        <v>0</v>
      </c>
      <c r="F21" s="139">
        <v>86252</v>
      </c>
      <c r="G21" s="152"/>
      <c r="H21" s="86"/>
    </row>
    <row r="22" spans="1:8" ht="38.25">
      <c r="A22" s="150">
        <v>1149</v>
      </c>
      <c r="B22" s="164" t="s">
        <v>23</v>
      </c>
      <c r="C22" s="169"/>
      <c r="D22" s="139">
        <f>E22+F22</f>
        <v>86252</v>
      </c>
      <c r="E22" s="139">
        <v>0</v>
      </c>
      <c r="F22" s="139">
        <v>86252</v>
      </c>
      <c r="G22" s="152"/>
      <c r="H22" s="86"/>
    </row>
    <row r="23" spans="1:8" ht="51">
      <c r="A23" s="149">
        <v>1200</v>
      </c>
      <c r="B23" s="163" t="s">
        <v>24</v>
      </c>
      <c r="C23" s="169"/>
      <c r="D23" s="160">
        <f>D24+D25</f>
        <v>382069</v>
      </c>
      <c r="E23" s="160">
        <f t="shared" ref="E23:F23" si="6">E24+E25</f>
        <v>0</v>
      </c>
      <c r="F23" s="160">
        <f t="shared" si="6"/>
        <v>382069</v>
      </c>
      <c r="G23" s="152"/>
      <c r="H23" s="86"/>
    </row>
    <row r="24" spans="1:8" ht="25.5">
      <c r="A24" s="150">
        <v>1210</v>
      </c>
      <c r="B24" s="164" t="s">
        <v>25</v>
      </c>
      <c r="C24" s="169"/>
      <c r="D24" s="138">
        <f>E24+F24</f>
        <v>323192</v>
      </c>
      <c r="E24" s="138">
        <v>0</v>
      </c>
      <c r="F24" s="138">
        <v>323192</v>
      </c>
      <c r="G24" s="152"/>
      <c r="H24" s="86"/>
    </row>
    <row r="25" spans="1:8" ht="25.5">
      <c r="A25" s="150">
        <v>1220</v>
      </c>
      <c r="B25" s="164" t="s">
        <v>26</v>
      </c>
      <c r="C25" s="169"/>
      <c r="D25" s="138">
        <f>SUM(D26:D27)</f>
        <v>58877</v>
      </c>
      <c r="E25" s="138">
        <f t="shared" ref="E25:F25" si="7">SUM(E26:E27)</f>
        <v>0</v>
      </c>
      <c r="F25" s="138">
        <f t="shared" si="7"/>
        <v>58877</v>
      </c>
      <c r="G25" s="152"/>
      <c r="H25" s="86"/>
    </row>
    <row r="26" spans="1:8" ht="62.25" customHeight="1">
      <c r="A26" s="150">
        <v>1221</v>
      </c>
      <c r="B26" s="164" t="s">
        <v>27</v>
      </c>
      <c r="C26" s="169"/>
      <c r="D26" s="139">
        <f>E26+F26</f>
        <v>43127</v>
      </c>
      <c r="E26" s="139">
        <v>0</v>
      </c>
      <c r="F26" s="139">
        <v>43127</v>
      </c>
      <c r="G26" s="152"/>
      <c r="H26" s="86"/>
    </row>
    <row r="27" spans="1:8" ht="38.25">
      <c r="A27" s="150">
        <v>1227</v>
      </c>
      <c r="B27" s="164" t="s">
        <v>28</v>
      </c>
      <c r="C27" s="169"/>
      <c r="D27" s="139">
        <f>E27+F27</f>
        <v>15750</v>
      </c>
      <c r="E27" s="139">
        <v>0</v>
      </c>
      <c r="F27" s="139">
        <v>15750</v>
      </c>
      <c r="G27" s="152"/>
      <c r="H27" s="86"/>
    </row>
    <row r="28" spans="1:8">
      <c r="A28" s="149">
        <v>2000</v>
      </c>
      <c r="B28" s="163" t="s">
        <v>29</v>
      </c>
      <c r="C28" s="169"/>
      <c r="D28" s="160">
        <f>D29+D30+D51+D67</f>
        <v>1063952</v>
      </c>
      <c r="E28" s="160">
        <f>E29+E30+E51+E67</f>
        <v>193536</v>
      </c>
      <c r="F28" s="160">
        <f>F29+F30+F51+F67</f>
        <v>870416</v>
      </c>
      <c r="G28" s="152"/>
      <c r="H28" s="86"/>
    </row>
    <row r="29" spans="1:8" ht="28.5" customHeight="1">
      <c r="A29" s="149">
        <v>2100</v>
      </c>
      <c r="B29" s="163" t="s">
        <v>30</v>
      </c>
      <c r="C29" s="170" t="s">
        <v>213</v>
      </c>
      <c r="D29" s="160">
        <f>E29+F29</f>
        <v>14000</v>
      </c>
      <c r="E29" s="160">
        <v>0</v>
      </c>
      <c r="F29" s="160">
        <v>14000</v>
      </c>
      <c r="G29" s="152"/>
      <c r="H29" s="86"/>
    </row>
    <row r="30" spans="1:8">
      <c r="A30" s="149">
        <v>2200</v>
      </c>
      <c r="B30" s="163" t="s">
        <v>31</v>
      </c>
      <c r="C30" s="169"/>
      <c r="D30" s="160">
        <f>D31+D32+D37+D44+D48+D49</f>
        <v>681733</v>
      </c>
      <c r="E30" s="160">
        <f t="shared" ref="E30:F30" si="8">E31+E32+E37+E44+E48+E49</f>
        <v>0</v>
      </c>
      <c r="F30" s="160">
        <f t="shared" si="8"/>
        <v>681733</v>
      </c>
      <c r="G30" s="152"/>
      <c r="H30" s="86"/>
    </row>
    <row r="31" spans="1:8" ht="127.5">
      <c r="A31" s="150">
        <v>2210</v>
      </c>
      <c r="B31" s="164" t="s">
        <v>32</v>
      </c>
      <c r="C31" s="170" t="s">
        <v>404</v>
      </c>
      <c r="D31" s="138">
        <f>E31+F31</f>
        <v>15887</v>
      </c>
      <c r="E31" s="138">
        <v>0</v>
      </c>
      <c r="F31" s="138">
        <v>15887</v>
      </c>
      <c r="G31" s="152"/>
      <c r="H31" s="86"/>
    </row>
    <row r="32" spans="1:8" ht="25.5">
      <c r="A32" s="150">
        <v>2220</v>
      </c>
      <c r="B32" s="164" t="s">
        <v>33</v>
      </c>
      <c r="C32" s="169"/>
      <c r="D32" s="138">
        <f>SUM(D33:D36)</f>
        <v>203990</v>
      </c>
      <c r="E32" s="138">
        <f t="shared" ref="E32:F32" si="9">SUM(E33:E36)</f>
        <v>0</v>
      </c>
      <c r="F32" s="138">
        <f t="shared" si="9"/>
        <v>203990</v>
      </c>
      <c r="G32" s="152"/>
      <c r="H32" s="86"/>
    </row>
    <row r="33" spans="1:8" ht="89.25">
      <c r="A33" s="150">
        <v>2221</v>
      </c>
      <c r="B33" s="164" t="s">
        <v>34</v>
      </c>
      <c r="C33" s="171" t="s">
        <v>388</v>
      </c>
      <c r="D33" s="139">
        <f t="shared" ref="D33:D35" si="10">E33+F33</f>
        <v>122560</v>
      </c>
      <c r="E33" s="139">
        <v>0</v>
      </c>
      <c r="F33" s="139">
        <v>122560</v>
      </c>
      <c r="G33" s="152"/>
      <c r="H33" s="86"/>
    </row>
    <row r="34" spans="1:8" ht="51">
      <c r="A34" s="150">
        <v>2222</v>
      </c>
      <c r="B34" s="164" t="s">
        <v>35</v>
      </c>
      <c r="C34" s="171" t="s">
        <v>387</v>
      </c>
      <c r="D34" s="139">
        <f t="shared" si="10"/>
        <v>12792</v>
      </c>
      <c r="E34" s="139">
        <v>0</v>
      </c>
      <c r="F34" s="139">
        <v>12792</v>
      </c>
      <c r="G34" s="152"/>
      <c r="H34" s="86"/>
    </row>
    <row r="35" spans="1:8" ht="51">
      <c r="A35" s="150">
        <v>2223</v>
      </c>
      <c r="B35" s="164" t="s">
        <v>36</v>
      </c>
      <c r="C35" s="171" t="s">
        <v>386</v>
      </c>
      <c r="D35" s="139">
        <f t="shared" si="10"/>
        <v>65150</v>
      </c>
      <c r="E35" s="139">
        <v>0</v>
      </c>
      <c r="F35" s="139">
        <v>65150</v>
      </c>
      <c r="G35" s="152"/>
      <c r="H35" s="86"/>
    </row>
    <row r="36" spans="1:8" ht="51">
      <c r="A36" s="150">
        <v>2224</v>
      </c>
      <c r="B36" s="164" t="s">
        <v>37</v>
      </c>
      <c r="C36" s="170" t="s">
        <v>91</v>
      </c>
      <c r="D36" s="139">
        <f>E36+F36</f>
        <v>3488</v>
      </c>
      <c r="E36" s="139">
        <v>0</v>
      </c>
      <c r="F36" s="139">
        <v>3488</v>
      </c>
      <c r="G36" s="152"/>
      <c r="H36" s="86"/>
    </row>
    <row r="37" spans="1:8">
      <c r="A37" s="150">
        <v>2230</v>
      </c>
      <c r="B37" s="164" t="s">
        <v>38</v>
      </c>
      <c r="C37" s="169"/>
      <c r="D37" s="138">
        <f>SUM(D38:D43)</f>
        <v>123815</v>
      </c>
      <c r="E37" s="138">
        <f t="shared" ref="E37:F37" si="11">SUM(E38:E43)</f>
        <v>0</v>
      </c>
      <c r="F37" s="138">
        <f t="shared" si="11"/>
        <v>123815</v>
      </c>
      <c r="G37" s="152"/>
      <c r="H37" s="86"/>
    </row>
    <row r="38" spans="1:8" ht="38.25">
      <c r="A38" s="150">
        <v>2231</v>
      </c>
      <c r="B38" s="164" t="s">
        <v>39</v>
      </c>
      <c r="C38" s="170" t="s">
        <v>381</v>
      </c>
      <c r="D38" s="139">
        <f t="shared" ref="D38:D42" si="12">E38+F38</f>
        <v>1200</v>
      </c>
      <c r="E38" s="139">
        <v>0</v>
      </c>
      <c r="F38" s="139">
        <v>1200</v>
      </c>
      <c r="G38" s="152"/>
      <c r="H38" s="86"/>
    </row>
    <row r="39" spans="1:8" ht="76.5">
      <c r="A39" s="150">
        <v>2232</v>
      </c>
      <c r="B39" s="164" t="s">
        <v>40</v>
      </c>
      <c r="C39" s="170" t="s">
        <v>382</v>
      </c>
      <c r="D39" s="139">
        <f t="shared" si="12"/>
        <v>28435</v>
      </c>
      <c r="E39" s="139">
        <v>0</v>
      </c>
      <c r="F39" s="139">
        <v>28435</v>
      </c>
      <c r="G39" s="152"/>
      <c r="H39" s="86"/>
    </row>
    <row r="40" spans="1:8" ht="38.25">
      <c r="A40" s="150">
        <v>2233</v>
      </c>
      <c r="B40" s="164" t="s">
        <v>41</v>
      </c>
      <c r="C40" s="171" t="s">
        <v>385</v>
      </c>
      <c r="D40" s="139">
        <f t="shared" si="12"/>
        <v>6720</v>
      </c>
      <c r="E40" s="139">
        <v>0</v>
      </c>
      <c r="F40" s="139">
        <v>6720</v>
      </c>
      <c r="G40" s="152"/>
      <c r="H40" s="86"/>
    </row>
    <row r="41" spans="1:8" ht="38.25">
      <c r="A41" s="150">
        <v>2234</v>
      </c>
      <c r="B41" s="164" t="s">
        <v>42</v>
      </c>
      <c r="C41" s="170" t="s">
        <v>384</v>
      </c>
      <c r="D41" s="139">
        <f t="shared" si="12"/>
        <v>2250</v>
      </c>
      <c r="E41" s="139">
        <v>0</v>
      </c>
      <c r="F41" s="139">
        <v>2250</v>
      </c>
      <c r="G41" s="152"/>
      <c r="H41" s="86"/>
    </row>
    <row r="42" spans="1:8" ht="63.75">
      <c r="A42" s="150">
        <v>2235</v>
      </c>
      <c r="B42" s="164" t="s">
        <v>43</v>
      </c>
      <c r="C42" s="170" t="s">
        <v>383</v>
      </c>
      <c r="D42" s="139">
        <f t="shared" si="12"/>
        <v>57276</v>
      </c>
      <c r="E42" s="139">
        <v>0</v>
      </c>
      <c r="F42" s="139">
        <v>57276</v>
      </c>
      <c r="G42" s="152"/>
      <c r="H42" s="86"/>
    </row>
    <row r="43" spans="1:8" ht="242.25">
      <c r="A43" s="150">
        <v>2239</v>
      </c>
      <c r="B43" s="164" t="s">
        <v>44</v>
      </c>
      <c r="C43" s="170" t="s">
        <v>465</v>
      </c>
      <c r="D43" s="139">
        <f>E43+F43</f>
        <v>27934</v>
      </c>
      <c r="E43" s="139">
        <v>0</v>
      </c>
      <c r="F43" s="139">
        <v>27934</v>
      </c>
      <c r="G43" s="152"/>
      <c r="H43" s="86"/>
    </row>
    <row r="44" spans="1:8" ht="38.25">
      <c r="A44" s="150">
        <v>2240</v>
      </c>
      <c r="B44" s="164" t="s">
        <v>45</v>
      </c>
      <c r="C44" s="169"/>
      <c r="D44" s="138">
        <f>SUM(D45:D47)</f>
        <v>303085</v>
      </c>
      <c r="E44" s="138">
        <f t="shared" ref="E44:F44" si="13">SUM(E45:E47)</f>
        <v>0</v>
      </c>
      <c r="F44" s="138">
        <f t="shared" si="13"/>
        <v>303085</v>
      </c>
      <c r="G44" s="152"/>
      <c r="H44" s="86"/>
    </row>
    <row r="45" spans="1:8" ht="63.75">
      <c r="A45" s="150">
        <v>2242</v>
      </c>
      <c r="B45" s="164" t="s">
        <v>46</v>
      </c>
      <c r="C45" s="170" t="s">
        <v>389</v>
      </c>
      <c r="D45" s="139">
        <f t="shared" ref="D45:D46" si="14">E45+F45</f>
        <v>2593</v>
      </c>
      <c r="E45" s="139">
        <v>0</v>
      </c>
      <c r="F45" s="139">
        <v>2593</v>
      </c>
      <c r="G45" s="152"/>
      <c r="H45" s="86"/>
    </row>
    <row r="46" spans="1:8" ht="165.75">
      <c r="A46" s="150">
        <v>2243</v>
      </c>
      <c r="B46" s="164" t="s">
        <v>47</v>
      </c>
      <c r="C46" s="170" t="s">
        <v>390</v>
      </c>
      <c r="D46" s="139">
        <f t="shared" si="14"/>
        <v>3634</v>
      </c>
      <c r="E46" s="139">
        <v>0</v>
      </c>
      <c r="F46" s="139">
        <v>3634</v>
      </c>
      <c r="G46" s="152"/>
      <c r="H46" s="86"/>
    </row>
    <row r="47" spans="1:8" ht="204">
      <c r="A47" s="150">
        <v>2244</v>
      </c>
      <c r="B47" s="164" t="s">
        <v>48</v>
      </c>
      <c r="C47" s="170" t="s">
        <v>391</v>
      </c>
      <c r="D47" s="139">
        <f>E47+F47</f>
        <v>296858</v>
      </c>
      <c r="E47" s="139">
        <v>0</v>
      </c>
      <c r="F47" s="139">
        <v>296858</v>
      </c>
      <c r="G47" s="152"/>
      <c r="H47" s="86"/>
    </row>
    <row r="48" spans="1:8" ht="114.75">
      <c r="A48" s="150">
        <v>2250</v>
      </c>
      <c r="B48" s="164" t="s">
        <v>49</v>
      </c>
      <c r="C48" s="170" t="s">
        <v>392</v>
      </c>
      <c r="D48" s="137">
        <f>E48+F48</f>
        <v>27756</v>
      </c>
      <c r="E48" s="137">
        <v>0</v>
      </c>
      <c r="F48" s="137">
        <v>27756</v>
      </c>
      <c r="G48" s="152"/>
      <c r="H48" s="86"/>
    </row>
    <row r="49" spans="1:8">
      <c r="A49" s="150">
        <v>2260</v>
      </c>
      <c r="B49" s="164" t="s">
        <v>50</v>
      </c>
      <c r="C49" s="169"/>
      <c r="D49" s="138">
        <f>SUM(D50)</f>
        <v>7200</v>
      </c>
      <c r="E49" s="138">
        <f t="shared" ref="E49:F49" si="15">SUM(E50)</f>
        <v>0</v>
      </c>
      <c r="F49" s="138">
        <f t="shared" si="15"/>
        <v>7200</v>
      </c>
      <c r="G49" s="152"/>
      <c r="H49" s="86"/>
    </row>
    <row r="50" spans="1:8">
      <c r="A50" s="150">
        <v>2262</v>
      </c>
      <c r="B50" s="164" t="s">
        <v>52</v>
      </c>
      <c r="C50" s="169" t="s">
        <v>394</v>
      </c>
      <c r="D50" s="139">
        <f>E50+F50</f>
        <v>7200</v>
      </c>
      <c r="E50" s="139">
        <v>0</v>
      </c>
      <c r="F50" s="139">
        <v>7200</v>
      </c>
      <c r="G50" s="152"/>
      <c r="H50" s="86"/>
    </row>
    <row r="51" spans="1:8" ht="51">
      <c r="A51" s="149">
        <v>2300</v>
      </c>
      <c r="B51" s="163" t="s">
        <v>54</v>
      </c>
      <c r="C51" s="169"/>
      <c r="D51" s="160">
        <f>D52+D55+D57+D59+D60+D65+D66</f>
        <v>358219</v>
      </c>
      <c r="E51" s="160">
        <f>E52+E55+E57+E59+E60+E65+E66</f>
        <v>193536</v>
      </c>
      <c r="F51" s="160">
        <f>F52+F55+F57+F59+F60+F65+F66</f>
        <v>164683</v>
      </c>
      <c r="G51" s="152"/>
      <c r="H51" s="86"/>
    </row>
    <row r="52" spans="1:8" ht="25.5">
      <c r="A52" s="150">
        <v>2310</v>
      </c>
      <c r="B52" s="164" t="s">
        <v>55</v>
      </c>
      <c r="C52" s="169"/>
      <c r="D52" s="138">
        <f>SUM(D53:D54)</f>
        <v>217004</v>
      </c>
      <c r="E52" s="138">
        <f t="shared" ref="E52:F52" si="16">SUM(E53:E54)</f>
        <v>193536</v>
      </c>
      <c r="F52" s="138">
        <f t="shared" si="16"/>
        <v>23468</v>
      </c>
      <c r="G52" s="152"/>
      <c r="H52" s="86"/>
    </row>
    <row r="53" spans="1:8" ht="63.75">
      <c r="A53" s="150">
        <v>2311</v>
      </c>
      <c r="B53" s="164" t="s">
        <v>56</v>
      </c>
      <c r="C53" s="170" t="s">
        <v>396</v>
      </c>
      <c r="D53" s="139">
        <f>E53+F53</f>
        <v>4114</v>
      </c>
      <c r="E53" s="139">
        <v>0</v>
      </c>
      <c r="F53" s="139">
        <v>4114</v>
      </c>
      <c r="G53" s="152"/>
      <c r="H53" s="86"/>
    </row>
    <row r="54" spans="1:8" ht="38.25">
      <c r="A54" s="150">
        <v>2312</v>
      </c>
      <c r="B54" s="164" t="s">
        <v>57</v>
      </c>
      <c r="C54" s="171" t="s">
        <v>397</v>
      </c>
      <c r="D54" s="139">
        <f>E54+F54</f>
        <v>212890</v>
      </c>
      <c r="E54" s="139">
        <v>193536</v>
      </c>
      <c r="F54" s="139">
        <v>19354</v>
      </c>
      <c r="G54" s="152"/>
      <c r="H54" s="86"/>
    </row>
    <row r="55" spans="1:8">
      <c r="A55" s="150">
        <v>2320</v>
      </c>
      <c r="B55" s="164" t="s">
        <v>58</v>
      </c>
      <c r="C55" s="169"/>
      <c r="D55" s="138">
        <f>D56</f>
        <v>12312</v>
      </c>
      <c r="E55" s="138">
        <f t="shared" ref="E55:F55" si="17">E56</f>
        <v>0</v>
      </c>
      <c r="F55" s="138">
        <f t="shared" si="17"/>
        <v>12312</v>
      </c>
      <c r="G55" s="152"/>
      <c r="H55" s="86"/>
    </row>
    <row r="56" spans="1:8" ht="25.5">
      <c r="A56" s="150">
        <v>2322</v>
      </c>
      <c r="B56" s="164" t="s">
        <v>59</v>
      </c>
      <c r="C56" s="170" t="s">
        <v>216</v>
      </c>
      <c r="D56" s="139">
        <f>E56+F56</f>
        <v>12312</v>
      </c>
      <c r="E56" s="139">
        <v>0</v>
      </c>
      <c r="F56" s="139">
        <v>12312</v>
      </c>
      <c r="G56" s="152"/>
      <c r="H56" s="86"/>
    </row>
    <row r="57" spans="1:8" ht="51">
      <c r="A57" s="150">
        <v>2340</v>
      </c>
      <c r="B57" s="164" t="s">
        <v>60</v>
      </c>
      <c r="C57" s="169"/>
      <c r="D57" s="138">
        <f>SUM(D58)</f>
        <v>1950</v>
      </c>
      <c r="E57" s="138">
        <f t="shared" ref="E57:F57" si="18">SUM(E58)</f>
        <v>0</v>
      </c>
      <c r="F57" s="138">
        <f t="shared" si="18"/>
        <v>1950</v>
      </c>
      <c r="G57" s="152"/>
      <c r="H57" s="86"/>
    </row>
    <row r="58" spans="1:8" ht="38.25">
      <c r="A58" s="150">
        <v>2341</v>
      </c>
      <c r="B58" s="164" t="s">
        <v>61</v>
      </c>
      <c r="C58" s="170" t="s">
        <v>398</v>
      </c>
      <c r="D58" s="139">
        <f>E58+F58</f>
        <v>1950</v>
      </c>
      <c r="E58" s="139">
        <v>0</v>
      </c>
      <c r="F58" s="139">
        <v>1950</v>
      </c>
      <c r="G58" s="152"/>
      <c r="H58" s="86"/>
    </row>
    <row r="59" spans="1:8" ht="89.25">
      <c r="A59" s="150">
        <v>2350</v>
      </c>
      <c r="B59" s="164" t="s">
        <v>62</v>
      </c>
      <c r="C59" s="170" t="s">
        <v>399</v>
      </c>
      <c r="D59" s="137">
        <f>E59+F59</f>
        <v>9026</v>
      </c>
      <c r="E59" s="137">
        <v>0</v>
      </c>
      <c r="F59" s="137">
        <v>9026</v>
      </c>
      <c r="G59" s="152"/>
      <c r="H59" s="86"/>
    </row>
    <row r="60" spans="1:8" ht="65.099999999999994" customHeight="1">
      <c r="A60" s="150">
        <v>2360</v>
      </c>
      <c r="B60" s="164" t="s">
        <v>63</v>
      </c>
      <c r="C60" s="169"/>
      <c r="D60" s="138">
        <f>SUM(D61:D64)</f>
        <v>106827</v>
      </c>
      <c r="E60" s="138">
        <f t="shared" ref="E60:F60" si="19">SUM(E61:E64)</f>
        <v>0</v>
      </c>
      <c r="F60" s="138">
        <f t="shared" si="19"/>
        <v>106827</v>
      </c>
      <c r="G60" s="152"/>
      <c r="H60" s="86"/>
    </row>
    <row r="61" spans="1:8" ht="63.75">
      <c r="A61" s="150">
        <v>2361</v>
      </c>
      <c r="B61" s="164" t="s">
        <v>64</v>
      </c>
      <c r="C61" s="170" t="s">
        <v>466</v>
      </c>
      <c r="D61" s="139">
        <f t="shared" ref="D61:D63" si="20">E61+F61</f>
        <v>5853</v>
      </c>
      <c r="E61" s="139">
        <v>0</v>
      </c>
      <c r="F61" s="139">
        <v>5853</v>
      </c>
      <c r="G61" s="152"/>
      <c r="H61" s="86"/>
    </row>
    <row r="62" spans="1:8" ht="38.450000000000003" customHeight="1">
      <c r="A62" s="150">
        <v>2363</v>
      </c>
      <c r="B62" s="164" t="s">
        <v>65</v>
      </c>
      <c r="C62" s="171" t="s">
        <v>400</v>
      </c>
      <c r="D62" s="139">
        <f t="shared" si="20"/>
        <v>98195</v>
      </c>
      <c r="E62" s="139">
        <v>0</v>
      </c>
      <c r="F62" s="139">
        <v>98195</v>
      </c>
      <c r="G62" s="152"/>
      <c r="H62" s="86"/>
    </row>
    <row r="63" spans="1:8" ht="25.5">
      <c r="A63" s="150">
        <v>2364</v>
      </c>
      <c r="B63" s="164" t="s">
        <v>66</v>
      </c>
      <c r="C63" s="170" t="s">
        <v>401</v>
      </c>
      <c r="D63" s="139">
        <f t="shared" si="20"/>
        <v>2120</v>
      </c>
      <c r="E63" s="139">
        <v>0</v>
      </c>
      <c r="F63" s="139">
        <v>2120</v>
      </c>
      <c r="G63" s="152"/>
      <c r="H63" s="86"/>
    </row>
    <row r="64" spans="1:8" ht="63.75">
      <c r="A64" s="150">
        <v>2369</v>
      </c>
      <c r="B64" s="164" t="s">
        <v>67</v>
      </c>
      <c r="C64" s="170" t="s">
        <v>467</v>
      </c>
      <c r="D64" s="139">
        <f>E64+F64</f>
        <v>659</v>
      </c>
      <c r="E64" s="139">
        <v>0</v>
      </c>
      <c r="F64" s="139">
        <v>659</v>
      </c>
      <c r="G64" s="152"/>
      <c r="H64" s="86"/>
    </row>
    <row r="65" spans="1:8">
      <c r="A65" s="150">
        <v>2370</v>
      </c>
      <c r="B65" s="164" t="s">
        <v>68</v>
      </c>
      <c r="C65" s="169"/>
      <c r="D65" s="160">
        <f>E65+F65</f>
        <v>1100</v>
      </c>
      <c r="E65" s="160">
        <v>0</v>
      </c>
      <c r="F65" s="160">
        <v>1100</v>
      </c>
      <c r="G65" s="152"/>
      <c r="H65" s="86"/>
    </row>
    <row r="66" spans="1:8" ht="38.25">
      <c r="A66" s="150">
        <v>2390</v>
      </c>
      <c r="B66" s="164" t="s">
        <v>69</v>
      </c>
      <c r="C66" s="171" t="s">
        <v>334</v>
      </c>
      <c r="D66" s="160">
        <f>E66+F66</f>
        <v>10000</v>
      </c>
      <c r="E66" s="160">
        <v>0</v>
      </c>
      <c r="F66" s="160">
        <v>10000</v>
      </c>
      <c r="G66" s="152"/>
      <c r="H66" s="86"/>
    </row>
    <row r="67" spans="1:8" ht="25.5">
      <c r="A67" s="149">
        <v>2500</v>
      </c>
      <c r="B67" s="163" t="s">
        <v>70</v>
      </c>
      <c r="C67" s="169"/>
      <c r="D67" s="160">
        <f>D68</f>
        <v>10000</v>
      </c>
      <c r="E67" s="160">
        <f t="shared" ref="E67:F67" si="21">E68</f>
        <v>0</v>
      </c>
      <c r="F67" s="160">
        <f t="shared" si="21"/>
        <v>10000</v>
      </c>
      <c r="G67" s="152"/>
      <c r="H67" s="86"/>
    </row>
    <row r="68" spans="1:8" ht="25.5">
      <c r="A68" s="150">
        <v>2510</v>
      </c>
      <c r="B68" s="164" t="s">
        <v>71</v>
      </c>
      <c r="C68" s="169"/>
      <c r="D68" s="160">
        <f>SUM(D69)</f>
        <v>10000</v>
      </c>
      <c r="E68" s="160">
        <f t="shared" ref="E68:F68" si="22">SUM(E69)</f>
        <v>0</v>
      </c>
      <c r="F68" s="160">
        <f t="shared" si="22"/>
        <v>10000</v>
      </c>
      <c r="G68" s="152"/>
      <c r="H68" s="86"/>
    </row>
    <row r="69" spans="1:8" ht="25.5">
      <c r="A69" s="150">
        <v>2513</v>
      </c>
      <c r="B69" s="164" t="s">
        <v>72</v>
      </c>
      <c r="C69" s="172" t="s">
        <v>360</v>
      </c>
      <c r="D69" s="139">
        <v>10000</v>
      </c>
      <c r="E69" s="139">
        <v>0</v>
      </c>
      <c r="F69" s="139">
        <v>10000</v>
      </c>
      <c r="G69" s="152"/>
      <c r="H69" s="86"/>
    </row>
    <row r="70" spans="1:8">
      <c r="A70" s="87" t="s">
        <v>84</v>
      </c>
      <c r="B70" s="154" t="s">
        <v>85</v>
      </c>
      <c r="C70" s="154"/>
      <c r="D70" s="134">
        <f>D71</f>
        <v>7645194</v>
      </c>
      <c r="E70" s="134">
        <f t="shared" ref="E70:F70" si="23">E71</f>
        <v>7632187</v>
      </c>
      <c r="F70" s="134">
        <f t="shared" si="23"/>
        <v>13007</v>
      </c>
      <c r="G70" s="152"/>
      <c r="H70" s="86"/>
    </row>
    <row r="71" spans="1:8">
      <c r="A71" s="89" t="s">
        <v>86</v>
      </c>
      <c r="B71" s="155" t="s">
        <v>87</v>
      </c>
      <c r="C71" s="155"/>
      <c r="D71" s="136">
        <f>D72+D73+D76</f>
        <v>7645194</v>
      </c>
      <c r="E71" s="136">
        <f>E72+E73+E76</f>
        <v>7632187</v>
      </c>
      <c r="F71" s="136">
        <f>F72+F73+F76</f>
        <v>13007</v>
      </c>
      <c r="G71" s="152"/>
      <c r="H71" s="86"/>
    </row>
    <row r="72" spans="1:8">
      <c r="A72" s="89" t="s">
        <v>88</v>
      </c>
      <c r="B72" s="156" t="s">
        <v>74</v>
      </c>
      <c r="C72" s="156" t="s">
        <v>95</v>
      </c>
      <c r="D72" s="135">
        <f>E72+F72</f>
        <v>50000</v>
      </c>
      <c r="E72" s="135">
        <v>50000</v>
      </c>
      <c r="F72" s="135">
        <v>0</v>
      </c>
      <c r="G72" s="152"/>
      <c r="H72" s="86"/>
    </row>
    <row r="73" spans="1:8">
      <c r="A73" s="89">
        <v>5230</v>
      </c>
      <c r="B73" s="156" t="s">
        <v>75</v>
      </c>
      <c r="C73" s="156"/>
      <c r="D73" s="135">
        <f>SUM(D74:D75)</f>
        <v>143079</v>
      </c>
      <c r="E73" s="135">
        <f t="shared" ref="E73:F73" si="24">SUM(E74:E75)</f>
        <v>130072</v>
      </c>
      <c r="F73" s="135">
        <f t="shared" si="24"/>
        <v>13007</v>
      </c>
      <c r="G73" s="152"/>
      <c r="H73" s="86"/>
    </row>
    <row r="74" spans="1:8" ht="51">
      <c r="A74" s="89">
        <v>5238</v>
      </c>
      <c r="B74" s="156" t="s">
        <v>76</v>
      </c>
      <c r="C74" s="171" t="s">
        <v>402</v>
      </c>
      <c r="D74" s="135">
        <f>E74+F74</f>
        <v>129276</v>
      </c>
      <c r="E74" s="135">
        <v>117524</v>
      </c>
      <c r="F74" s="135">
        <v>11752</v>
      </c>
      <c r="G74" s="152"/>
      <c r="H74" s="86"/>
    </row>
    <row r="75" spans="1:8" ht="38.25">
      <c r="A75" s="89">
        <v>5239</v>
      </c>
      <c r="B75" s="156" t="s">
        <v>217</v>
      </c>
      <c r="C75" s="168" t="s">
        <v>403</v>
      </c>
      <c r="D75" s="135">
        <f>E75+F75</f>
        <v>13803</v>
      </c>
      <c r="E75" s="135">
        <v>12548</v>
      </c>
      <c r="F75" s="135">
        <v>1255</v>
      </c>
      <c r="G75" s="152"/>
      <c r="H75" s="86"/>
    </row>
    <row r="76" spans="1:8" ht="25.5">
      <c r="A76" s="89" t="s">
        <v>89</v>
      </c>
      <c r="B76" s="156" t="s">
        <v>77</v>
      </c>
      <c r="C76" s="156"/>
      <c r="D76" s="135">
        <f>SUM(D77:D78)</f>
        <v>7452115</v>
      </c>
      <c r="E76" s="135">
        <f t="shared" ref="E76:F76" si="25">SUM(E77:E78)</f>
        <v>7452115</v>
      </c>
      <c r="F76" s="135">
        <f t="shared" si="25"/>
        <v>0</v>
      </c>
      <c r="G76" s="152"/>
      <c r="H76" s="86"/>
    </row>
    <row r="77" spans="1:8" ht="38.25">
      <c r="A77" s="89" t="s">
        <v>89</v>
      </c>
      <c r="B77" s="156" t="s">
        <v>77</v>
      </c>
      <c r="C77" s="156" t="s">
        <v>433</v>
      </c>
      <c r="D77" s="135">
        <f>E77+F77</f>
        <v>90350</v>
      </c>
      <c r="E77" s="135">
        <v>90350</v>
      </c>
      <c r="F77" s="135">
        <v>0</v>
      </c>
      <c r="G77" s="152"/>
      <c r="H77" s="86"/>
    </row>
    <row r="78" spans="1:8" ht="102">
      <c r="A78" s="89" t="s">
        <v>89</v>
      </c>
      <c r="B78" s="156" t="s">
        <v>77</v>
      </c>
      <c r="C78" s="168" t="s">
        <v>405</v>
      </c>
      <c r="D78" s="135">
        <f>E78+F78</f>
        <v>7361765</v>
      </c>
      <c r="E78" s="135">
        <v>7361765</v>
      </c>
      <c r="F78" s="135">
        <v>0</v>
      </c>
      <c r="G78" s="152"/>
      <c r="H78" s="86"/>
    </row>
    <row r="79" spans="1:8">
      <c r="D79" s="166"/>
      <c r="E79" s="166"/>
      <c r="F79" s="166"/>
    </row>
    <row r="80" spans="1:8">
      <c r="D80" s="166"/>
      <c r="E80" s="166"/>
      <c r="F80" s="166"/>
    </row>
    <row r="81" spans="4:6">
      <c r="D81" s="166"/>
      <c r="E81" s="166"/>
      <c r="F81" s="166"/>
    </row>
    <row r="82" spans="4:6">
      <c r="D82" s="166"/>
      <c r="E82" s="166"/>
      <c r="F82" s="166"/>
    </row>
    <row r="83" spans="4:6">
      <c r="D83" s="166"/>
      <c r="E83" s="166"/>
      <c r="F83" s="166"/>
    </row>
    <row r="84" spans="4:6">
      <c r="D84" s="166"/>
      <c r="E84" s="166"/>
      <c r="F84" s="166"/>
    </row>
    <row r="85" spans="4:6">
      <c r="D85" s="166"/>
      <c r="E85" s="166"/>
      <c r="F85" s="166"/>
    </row>
    <row r="86" spans="4:6">
      <c r="D86" s="166"/>
      <c r="E86" s="166"/>
      <c r="F86" s="166"/>
    </row>
    <row r="87" spans="4:6">
      <c r="D87" s="166"/>
      <c r="E87" s="166"/>
      <c r="F87" s="166"/>
    </row>
    <row r="88" spans="4:6">
      <c r="D88" s="166"/>
      <c r="E88" s="166"/>
      <c r="F88" s="166"/>
    </row>
    <row r="89" spans="4:6">
      <c r="D89" s="166"/>
      <c r="E89" s="166"/>
      <c r="F89" s="166"/>
    </row>
    <row r="90" spans="4:6">
      <c r="D90" s="166"/>
      <c r="E90" s="166"/>
      <c r="F90" s="166"/>
    </row>
    <row r="91" spans="4:6">
      <c r="D91" s="166"/>
      <c r="E91" s="166"/>
      <c r="F91" s="166"/>
    </row>
    <row r="92" spans="4:6">
      <c r="D92" s="166"/>
      <c r="E92" s="166"/>
      <c r="F92" s="166"/>
    </row>
    <row r="93" spans="4:6">
      <c r="D93" s="166"/>
      <c r="E93" s="166"/>
      <c r="F93" s="166"/>
    </row>
    <row r="94" spans="4:6">
      <c r="D94" s="166"/>
      <c r="E94" s="166"/>
      <c r="F94" s="166"/>
    </row>
    <row r="95" spans="4:6">
      <c r="D95" s="166"/>
      <c r="E95" s="166"/>
      <c r="F95" s="166"/>
    </row>
    <row r="96" spans="4:6">
      <c r="D96" s="166"/>
      <c r="E96" s="166"/>
      <c r="F96" s="166"/>
    </row>
    <row r="97" spans="4:6">
      <c r="D97" s="166"/>
      <c r="E97" s="166"/>
      <c r="F97" s="166"/>
    </row>
    <row r="98" spans="4:6">
      <c r="D98" s="166"/>
      <c r="E98" s="166"/>
      <c r="F98" s="166"/>
    </row>
    <row r="99" spans="4:6">
      <c r="D99" s="166"/>
      <c r="E99" s="166"/>
      <c r="F99" s="166"/>
    </row>
    <row r="100" spans="4:6">
      <c r="D100" s="166"/>
      <c r="E100" s="166"/>
      <c r="F100" s="166"/>
    </row>
    <row r="101" spans="4:6">
      <c r="D101" s="166"/>
      <c r="E101" s="166"/>
      <c r="F101" s="166"/>
    </row>
    <row r="102" spans="4:6">
      <c r="D102" s="166"/>
      <c r="E102" s="166"/>
      <c r="F102" s="166"/>
    </row>
    <row r="103" spans="4:6">
      <c r="D103" s="166"/>
      <c r="E103" s="166"/>
      <c r="F103" s="166"/>
    </row>
    <row r="104" spans="4:6">
      <c r="D104" s="166"/>
      <c r="E104" s="166"/>
      <c r="F104" s="166"/>
    </row>
    <row r="105" spans="4:6">
      <c r="D105" s="166"/>
      <c r="E105" s="166"/>
      <c r="F105" s="166"/>
    </row>
    <row r="106" spans="4:6">
      <c r="D106" s="166"/>
      <c r="E106" s="166"/>
      <c r="F106" s="166"/>
    </row>
    <row r="107" spans="4:6">
      <c r="D107" s="166"/>
      <c r="E107" s="166"/>
      <c r="F107" s="166"/>
    </row>
    <row r="108" spans="4:6">
      <c r="D108" s="166"/>
      <c r="E108" s="166"/>
      <c r="F108" s="166"/>
    </row>
    <row r="109" spans="4:6">
      <c r="D109" s="166"/>
      <c r="E109" s="166"/>
      <c r="F109" s="166"/>
    </row>
    <row r="110" spans="4:6">
      <c r="D110" s="166"/>
      <c r="E110" s="166"/>
      <c r="F110" s="166"/>
    </row>
    <row r="111" spans="4:6">
      <c r="D111" s="166"/>
      <c r="E111" s="166"/>
      <c r="F111" s="166"/>
    </row>
    <row r="112" spans="4:6">
      <c r="D112" s="166"/>
      <c r="E112" s="166"/>
      <c r="F112" s="166"/>
    </row>
    <row r="113" spans="1:12">
      <c r="D113" s="166"/>
      <c r="E113" s="166"/>
      <c r="F113" s="166"/>
    </row>
    <row r="114" spans="1:12">
      <c r="D114" s="166"/>
      <c r="E114" s="166"/>
      <c r="F114" s="166"/>
    </row>
    <row r="115" spans="1:12">
      <c r="D115" s="166"/>
      <c r="E115" s="166"/>
      <c r="F115" s="166"/>
    </row>
    <row r="116" spans="1:12">
      <c r="D116" s="166"/>
      <c r="E116" s="166"/>
      <c r="F116" s="166"/>
    </row>
    <row r="117" spans="1:12">
      <c r="D117" s="166"/>
      <c r="E117" s="166"/>
      <c r="F117" s="166"/>
    </row>
    <row r="118" spans="1:12" s="91" customFormat="1">
      <c r="A118" s="151"/>
      <c r="B118" s="157"/>
      <c r="C118" s="157"/>
      <c r="D118" s="166"/>
      <c r="E118" s="166"/>
      <c r="F118" s="166"/>
      <c r="G118" s="83"/>
      <c r="H118" s="83"/>
      <c r="I118" s="83"/>
      <c r="J118" s="83"/>
      <c r="K118" s="83"/>
      <c r="L118" s="83"/>
    </row>
    <row r="119" spans="1:12" s="91" customFormat="1">
      <c r="A119" s="151"/>
      <c r="B119" s="157"/>
      <c r="C119" s="157"/>
      <c r="D119" s="166"/>
      <c r="E119" s="166"/>
      <c r="F119" s="166"/>
      <c r="G119" s="83"/>
      <c r="H119" s="83"/>
      <c r="I119" s="83"/>
      <c r="J119" s="83"/>
      <c r="K119" s="83"/>
      <c r="L119" s="83"/>
    </row>
    <row r="120" spans="1:12" s="91" customFormat="1">
      <c r="A120" s="151"/>
      <c r="B120" s="157"/>
      <c r="C120" s="157"/>
      <c r="D120" s="166"/>
      <c r="E120" s="166"/>
      <c r="F120" s="166"/>
      <c r="G120" s="83"/>
      <c r="H120" s="83"/>
      <c r="I120" s="83"/>
      <c r="J120" s="83"/>
      <c r="K120" s="83"/>
      <c r="L120" s="83"/>
    </row>
    <row r="121" spans="1:12" s="91" customFormat="1">
      <c r="A121" s="151"/>
      <c r="B121" s="157"/>
      <c r="C121" s="157"/>
      <c r="D121" s="166"/>
      <c r="E121" s="166"/>
      <c r="F121" s="166"/>
      <c r="G121" s="83"/>
      <c r="H121" s="83"/>
      <c r="I121" s="83"/>
      <c r="J121" s="83"/>
      <c r="K121" s="83"/>
      <c r="L121" s="83"/>
    </row>
    <row r="122" spans="1:12" s="91" customFormat="1">
      <c r="A122" s="151"/>
      <c r="B122" s="157"/>
      <c r="C122" s="157"/>
      <c r="D122" s="166"/>
      <c r="E122" s="166"/>
      <c r="F122" s="166"/>
      <c r="G122" s="83"/>
      <c r="H122" s="83"/>
      <c r="I122" s="83"/>
      <c r="J122" s="83"/>
      <c r="K122" s="83"/>
      <c r="L122" s="83"/>
    </row>
    <row r="123" spans="1:12" s="91" customFormat="1">
      <c r="A123" s="151"/>
      <c r="B123" s="157"/>
      <c r="C123" s="157"/>
      <c r="D123" s="166"/>
      <c r="E123" s="166"/>
      <c r="F123" s="166"/>
      <c r="G123" s="83"/>
      <c r="H123" s="83"/>
      <c r="I123" s="83"/>
      <c r="J123" s="83"/>
      <c r="K123" s="83"/>
      <c r="L123" s="83"/>
    </row>
    <row r="124" spans="1:12" s="91" customFormat="1">
      <c r="A124" s="151"/>
      <c r="B124" s="157"/>
      <c r="C124" s="157"/>
      <c r="D124" s="166"/>
      <c r="E124" s="166"/>
      <c r="F124" s="166"/>
      <c r="G124" s="83"/>
      <c r="H124" s="83"/>
      <c r="I124" s="83"/>
      <c r="J124" s="83"/>
      <c r="K124" s="83"/>
      <c r="L124" s="83"/>
    </row>
    <row r="125" spans="1:12" s="91" customFormat="1">
      <c r="A125" s="151"/>
      <c r="B125" s="157"/>
      <c r="C125" s="157"/>
      <c r="D125" s="166"/>
      <c r="E125" s="166"/>
      <c r="F125" s="166"/>
      <c r="G125" s="83"/>
      <c r="H125" s="83"/>
      <c r="I125" s="83"/>
      <c r="J125" s="83"/>
      <c r="K125" s="83"/>
      <c r="L125" s="83"/>
    </row>
    <row r="126" spans="1:12" s="91" customFormat="1">
      <c r="A126" s="151"/>
      <c r="B126" s="157"/>
      <c r="C126" s="157"/>
      <c r="D126" s="166"/>
      <c r="E126" s="166"/>
      <c r="F126" s="166"/>
      <c r="G126" s="83"/>
      <c r="H126" s="83"/>
      <c r="I126" s="83"/>
      <c r="J126" s="83"/>
      <c r="K126" s="83"/>
      <c r="L126" s="83"/>
    </row>
    <row r="127" spans="1:12" s="91" customFormat="1">
      <c r="A127" s="151"/>
      <c r="B127" s="157"/>
      <c r="C127" s="157"/>
      <c r="D127" s="166"/>
      <c r="E127" s="166"/>
      <c r="F127" s="166"/>
      <c r="G127" s="83"/>
      <c r="H127" s="83"/>
      <c r="I127" s="83"/>
      <c r="J127" s="83"/>
      <c r="K127" s="83"/>
      <c r="L127" s="83"/>
    </row>
    <row r="128" spans="1:12" s="91" customFormat="1">
      <c r="A128" s="151"/>
      <c r="B128" s="157"/>
      <c r="C128" s="157"/>
      <c r="D128" s="166"/>
      <c r="E128" s="166"/>
      <c r="F128" s="166"/>
      <c r="G128" s="83"/>
      <c r="H128" s="83"/>
      <c r="I128" s="83"/>
      <c r="J128" s="83"/>
      <c r="K128" s="83"/>
      <c r="L128" s="83"/>
    </row>
    <row r="129" spans="1:12" s="91" customFormat="1">
      <c r="A129" s="151"/>
      <c r="B129" s="157"/>
      <c r="C129" s="157"/>
      <c r="D129" s="166"/>
      <c r="E129" s="166"/>
      <c r="F129" s="166"/>
      <c r="G129" s="83"/>
      <c r="H129" s="83"/>
      <c r="I129" s="83"/>
      <c r="J129" s="83"/>
      <c r="K129" s="83"/>
      <c r="L129" s="83"/>
    </row>
    <row r="130" spans="1:12" s="91" customFormat="1">
      <c r="A130" s="151"/>
      <c r="B130" s="157"/>
      <c r="C130" s="157"/>
      <c r="D130" s="166"/>
      <c r="E130" s="166"/>
      <c r="F130" s="166"/>
      <c r="G130" s="83"/>
      <c r="H130" s="83"/>
      <c r="I130" s="83"/>
      <c r="J130" s="83"/>
      <c r="K130" s="83"/>
      <c r="L130" s="83"/>
    </row>
    <row r="131" spans="1:12" s="91" customFormat="1">
      <c r="A131" s="151"/>
      <c r="B131" s="157"/>
      <c r="C131" s="157"/>
      <c r="D131" s="166"/>
      <c r="E131" s="166"/>
      <c r="F131" s="166"/>
      <c r="G131" s="83"/>
      <c r="H131" s="83"/>
      <c r="I131" s="83"/>
      <c r="J131" s="83"/>
      <c r="K131" s="83"/>
      <c r="L131" s="83"/>
    </row>
    <row r="132" spans="1:12" s="91" customFormat="1">
      <c r="A132" s="151"/>
      <c r="B132" s="157"/>
      <c r="C132" s="157"/>
      <c r="D132" s="166"/>
      <c r="E132" s="166"/>
      <c r="F132" s="166"/>
      <c r="G132" s="83"/>
      <c r="H132" s="83"/>
      <c r="I132" s="83"/>
      <c r="J132" s="83"/>
      <c r="K132" s="83"/>
      <c r="L132" s="83"/>
    </row>
    <row r="133" spans="1:12" s="91" customFormat="1">
      <c r="A133" s="151"/>
      <c r="B133" s="157"/>
      <c r="C133" s="157"/>
      <c r="D133" s="166"/>
      <c r="E133" s="166"/>
      <c r="F133" s="166"/>
      <c r="G133" s="83"/>
      <c r="H133" s="83"/>
      <c r="I133" s="83"/>
      <c r="J133" s="83"/>
      <c r="K133" s="83"/>
      <c r="L133" s="83"/>
    </row>
    <row r="134" spans="1:12" s="91" customFormat="1">
      <c r="A134" s="151"/>
      <c r="B134" s="157"/>
      <c r="C134" s="157"/>
      <c r="D134" s="166"/>
      <c r="E134" s="166"/>
      <c r="F134" s="166"/>
      <c r="G134" s="83"/>
      <c r="H134" s="83"/>
      <c r="I134" s="83"/>
      <c r="J134" s="83"/>
      <c r="K134" s="83"/>
      <c r="L134" s="83"/>
    </row>
    <row r="135" spans="1:12" s="91" customFormat="1">
      <c r="A135" s="151"/>
      <c r="B135" s="157"/>
      <c r="C135" s="157"/>
      <c r="D135" s="166"/>
      <c r="E135" s="166"/>
      <c r="F135" s="166"/>
      <c r="G135" s="83"/>
      <c r="H135" s="83"/>
      <c r="I135" s="83"/>
      <c r="J135" s="83"/>
      <c r="K135" s="83"/>
      <c r="L135" s="83"/>
    </row>
    <row r="136" spans="1:12" s="91" customFormat="1">
      <c r="A136" s="151"/>
      <c r="B136" s="157"/>
      <c r="C136" s="157"/>
      <c r="D136" s="166"/>
      <c r="E136" s="166"/>
      <c r="F136" s="166"/>
      <c r="G136" s="83"/>
      <c r="H136" s="83"/>
      <c r="I136" s="83"/>
      <c r="J136" s="83"/>
      <c r="K136" s="83"/>
      <c r="L136" s="83"/>
    </row>
    <row r="137" spans="1:12" s="91" customFormat="1">
      <c r="A137" s="151"/>
      <c r="B137" s="157"/>
      <c r="C137" s="157"/>
      <c r="D137" s="166"/>
      <c r="E137" s="166"/>
      <c r="F137" s="166"/>
      <c r="G137" s="83"/>
      <c r="H137" s="83"/>
      <c r="I137" s="83"/>
      <c r="J137" s="83"/>
      <c r="K137" s="83"/>
      <c r="L137" s="83"/>
    </row>
    <row r="138" spans="1:12" s="91" customFormat="1">
      <c r="A138" s="151"/>
      <c r="B138" s="157"/>
      <c r="C138" s="157"/>
      <c r="D138" s="166"/>
      <c r="E138" s="166"/>
      <c r="F138" s="166"/>
      <c r="G138" s="83"/>
      <c r="H138" s="83"/>
      <c r="I138" s="83"/>
      <c r="J138" s="83"/>
      <c r="K138" s="83"/>
      <c r="L138" s="83"/>
    </row>
    <row r="139" spans="1:12" s="91" customFormat="1">
      <c r="A139" s="151"/>
      <c r="B139" s="157"/>
      <c r="C139" s="157"/>
      <c r="D139" s="166"/>
      <c r="E139" s="166"/>
      <c r="F139" s="166"/>
      <c r="G139" s="83"/>
      <c r="H139" s="83"/>
      <c r="I139" s="83"/>
      <c r="J139" s="83"/>
      <c r="K139" s="83"/>
      <c r="L139" s="83"/>
    </row>
    <row r="140" spans="1:12" s="91" customFormat="1">
      <c r="A140" s="151"/>
      <c r="B140" s="157"/>
      <c r="C140" s="157"/>
      <c r="D140" s="166"/>
      <c r="E140" s="166"/>
      <c r="F140" s="166"/>
      <c r="G140" s="83"/>
      <c r="H140" s="83"/>
      <c r="I140" s="83"/>
      <c r="J140" s="83"/>
      <c r="K140" s="83"/>
      <c r="L140" s="83"/>
    </row>
    <row r="141" spans="1:12" s="91" customFormat="1">
      <c r="A141" s="151"/>
      <c r="B141" s="157"/>
      <c r="C141" s="157"/>
      <c r="D141" s="166"/>
      <c r="E141" s="166"/>
      <c r="F141" s="166"/>
      <c r="G141" s="83"/>
      <c r="H141" s="83"/>
      <c r="I141" s="83"/>
      <c r="J141" s="83"/>
      <c r="K141" s="83"/>
      <c r="L141" s="83"/>
    </row>
    <row r="142" spans="1:12" s="91" customFormat="1">
      <c r="A142" s="151"/>
      <c r="B142" s="157"/>
      <c r="C142" s="157"/>
      <c r="D142" s="166"/>
      <c r="E142" s="166"/>
      <c r="F142" s="166"/>
      <c r="G142" s="83"/>
      <c r="H142" s="83"/>
      <c r="I142" s="83"/>
      <c r="J142" s="83"/>
      <c r="K142" s="83"/>
      <c r="L142" s="83"/>
    </row>
    <row r="143" spans="1:12" s="91" customFormat="1">
      <c r="A143" s="151"/>
      <c r="B143" s="157"/>
      <c r="C143" s="157"/>
      <c r="D143" s="166"/>
      <c r="E143" s="166"/>
      <c r="F143" s="166"/>
      <c r="G143" s="83"/>
      <c r="H143" s="83"/>
      <c r="I143" s="83"/>
      <c r="J143" s="83"/>
      <c r="K143" s="83"/>
      <c r="L143" s="83"/>
    </row>
    <row r="144" spans="1:12" s="91" customFormat="1">
      <c r="A144" s="151"/>
      <c r="B144" s="157"/>
      <c r="C144" s="157"/>
      <c r="D144" s="166"/>
      <c r="E144" s="166"/>
      <c r="F144" s="166"/>
      <c r="G144" s="83"/>
      <c r="H144" s="83"/>
      <c r="I144" s="83"/>
      <c r="J144" s="83"/>
      <c r="K144" s="83"/>
      <c r="L144" s="83"/>
    </row>
    <row r="145" spans="1:12" s="91" customFormat="1">
      <c r="A145" s="151"/>
      <c r="B145" s="157"/>
      <c r="C145" s="157"/>
      <c r="D145" s="166"/>
      <c r="E145" s="166"/>
      <c r="F145" s="166"/>
      <c r="G145" s="83"/>
      <c r="H145" s="83"/>
      <c r="I145" s="83"/>
      <c r="J145" s="83"/>
      <c r="K145" s="83"/>
      <c r="L145" s="83"/>
    </row>
    <row r="146" spans="1:12" s="91" customFormat="1">
      <c r="A146" s="151"/>
      <c r="B146" s="157"/>
      <c r="C146" s="157"/>
      <c r="D146" s="166"/>
      <c r="E146" s="166"/>
      <c r="F146" s="166"/>
      <c r="G146" s="83"/>
      <c r="H146" s="83"/>
      <c r="I146" s="83"/>
      <c r="J146" s="83"/>
      <c r="K146" s="83"/>
      <c r="L146" s="83"/>
    </row>
    <row r="147" spans="1:12" s="91" customFormat="1">
      <c r="A147" s="151"/>
      <c r="B147" s="157"/>
      <c r="C147" s="157"/>
      <c r="D147" s="166"/>
      <c r="E147" s="166"/>
      <c r="F147" s="166"/>
      <c r="G147" s="83"/>
      <c r="H147" s="83"/>
      <c r="I147" s="83"/>
      <c r="J147" s="83"/>
      <c r="K147" s="83"/>
      <c r="L147" s="83"/>
    </row>
    <row r="148" spans="1:12" s="91" customFormat="1">
      <c r="A148" s="151"/>
      <c r="B148" s="157"/>
      <c r="C148" s="157"/>
      <c r="D148" s="166"/>
      <c r="E148" s="166"/>
      <c r="F148" s="166"/>
      <c r="G148" s="83"/>
      <c r="H148" s="83"/>
      <c r="I148" s="83"/>
      <c r="J148" s="83"/>
      <c r="K148" s="83"/>
      <c r="L148" s="83"/>
    </row>
    <row r="149" spans="1:12" s="91" customFormat="1">
      <c r="A149" s="151"/>
      <c r="B149" s="157"/>
      <c r="C149" s="157"/>
      <c r="D149" s="166"/>
      <c r="E149" s="166"/>
      <c r="F149" s="166"/>
      <c r="G149" s="83"/>
      <c r="H149" s="83"/>
      <c r="I149" s="83"/>
      <c r="J149" s="83"/>
      <c r="K149" s="83"/>
      <c r="L149" s="83"/>
    </row>
    <row r="150" spans="1:12" s="91" customFormat="1">
      <c r="A150" s="151"/>
      <c r="B150" s="157"/>
      <c r="C150" s="157"/>
      <c r="D150" s="166"/>
      <c r="E150" s="166"/>
      <c r="F150" s="166"/>
      <c r="G150" s="83"/>
      <c r="H150" s="83"/>
      <c r="I150" s="83"/>
      <c r="J150" s="83"/>
      <c r="K150" s="83"/>
      <c r="L150" s="83"/>
    </row>
    <row r="151" spans="1:12" s="91" customFormat="1">
      <c r="A151" s="151"/>
      <c r="B151" s="157"/>
      <c r="C151" s="157"/>
      <c r="D151" s="166"/>
      <c r="E151" s="166"/>
      <c r="F151" s="166"/>
      <c r="G151" s="83"/>
      <c r="H151" s="83"/>
      <c r="I151" s="83"/>
      <c r="J151" s="83"/>
      <c r="K151" s="83"/>
      <c r="L151" s="83"/>
    </row>
    <row r="152" spans="1:12" s="91" customFormat="1">
      <c r="A152" s="151"/>
      <c r="B152" s="157"/>
      <c r="C152" s="157"/>
      <c r="D152" s="166"/>
      <c r="E152" s="166"/>
      <c r="F152" s="166"/>
      <c r="G152" s="83"/>
      <c r="H152" s="83"/>
      <c r="I152" s="83"/>
      <c r="J152" s="83"/>
      <c r="K152" s="83"/>
      <c r="L152" s="83"/>
    </row>
    <row r="153" spans="1:12" s="91" customFormat="1">
      <c r="A153" s="151"/>
      <c r="B153" s="157"/>
      <c r="C153" s="157"/>
      <c r="D153" s="166"/>
      <c r="E153" s="166"/>
      <c r="F153" s="166"/>
      <c r="G153" s="83"/>
      <c r="H153" s="83"/>
      <c r="I153" s="83"/>
      <c r="J153" s="83"/>
      <c r="K153" s="83"/>
      <c r="L153" s="83"/>
    </row>
    <row r="154" spans="1:12" s="91" customFormat="1">
      <c r="A154" s="151"/>
      <c r="B154" s="157"/>
      <c r="C154" s="157"/>
      <c r="D154" s="166"/>
      <c r="E154" s="166"/>
      <c r="F154" s="166"/>
      <c r="G154" s="83"/>
      <c r="H154" s="83"/>
      <c r="I154" s="83"/>
      <c r="J154" s="83"/>
      <c r="K154" s="83"/>
      <c r="L154" s="83"/>
    </row>
    <row r="155" spans="1:12" s="91" customFormat="1">
      <c r="A155" s="151"/>
      <c r="B155" s="157"/>
      <c r="C155" s="157"/>
      <c r="D155" s="166"/>
      <c r="E155" s="166"/>
      <c r="F155" s="166"/>
      <c r="G155" s="83"/>
      <c r="H155" s="83"/>
      <c r="I155" s="83"/>
      <c r="J155" s="83"/>
      <c r="K155" s="83"/>
      <c r="L155" s="83"/>
    </row>
    <row r="156" spans="1:12" s="91" customFormat="1">
      <c r="A156" s="151"/>
      <c r="B156" s="157"/>
      <c r="C156" s="157"/>
      <c r="D156" s="166"/>
      <c r="E156" s="166"/>
      <c r="F156" s="166"/>
      <c r="G156" s="83"/>
      <c r="H156" s="83"/>
      <c r="I156" s="83"/>
      <c r="J156" s="83"/>
      <c r="K156" s="83"/>
      <c r="L156" s="83"/>
    </row>
    <row r="157" spans="1:12" s="91" customFormat="1">
      <c r="A157" s="151"/>
      <c r="B157" s="157"/>
      <c r="C157" s="157"/>
      <c r="D157" s="166"/>
      <c r="E157" s="166"/>
      <c r="F157" s="166"/>
      <c r="G157" s="83"/>
      <c r="H157" s="83"/>
      <c r="I157" s="83"/>
      <c r="J157" s="83"/>
      <c r="K157" s="83"/>
      <c r="L157" s="83"/>
    </row>
    <row r="158" spans="1:12" s="91" customFormat="1">
      <c r="A158" s="151"/>
      <c r="B158" s="157"/>
      <c r="C158" s="157"/>
      <c r="D158" s="166"/>
      <c r="E158" s="166"/>
      <c r="F158" s="166"/>
      <c r="G158" s="83"/>
      <c r="H158" s="83"/>
      <c r="I158" s="83"/>
      <c r="J158" s="83"/>
      <c r="K158" s="83"/>
      <c r="L158" s="83"/>
    </row>
    <row r="159" spans="1:12" s="91" customFormat="1">
      <c r="A159" s="151"/>
      <c r="B159" s="157"/>
      <c r="C159" s="157"/>
      <c r="D159" s="166"/>
      <c r="E159" s="166"/>
      <c r="F159" s="166"/>
      <c r="G159" s="83"/>
      <c r="H159" s="83"/>
      <c r="I159" s="83"/>
      <c r="J159" s="83"/>
      <c r="K159" s="83"/>
      <c r="L159" s="83"/>
    </row>
    <row r="160" spans="1:12" s="91" customFormat="1">
      <c r="A160" s="151"/>
      <c r="B160" s="157"/>
      <c r="C160" s="157"/>
      <c r="D160" s="166"/>
      <c r="E160" s="166"/>
      <c r="F160" s="166"/>
      <c r="G160" s="83"/>
      <c r="H160" s="83"/>
      <c r="I160" s="83"/>
      <c r="J160" s="83"/>
      <c r="K160" s="83"/>
      <c r="L160" s="83"/>
    </row>
    <row r="161" spans="1:12" s="91" customFormat="1">
      <c r="A161" s="151"/>
      <c r="B161" s="157"/>
      <c r="C161" s="157"/>
      <c r="D161" s="166"/>
      <c r="E161" s="166"/>
      <c r="F161" s="166"/>
      <c r="G161" s="83"/>
      <c r="H161" s="83"/>
      <c r="I161" s="83"/>
      <c r="J161" s="83"/>
      <c r="K161" s="83"/>
      <c r="L161" s="83"/>
    </row>
    <row r="162" spans="1:12" s="91" customFormat="1">
      <c r="A162" s="151"/>
      <c r="B162" s="157"/>
      <c r="C162" s="157"/>
      <c r="D162" s="166"/>
      <c r="E162" s="166"/>
      <c r="F162" s="166"/>
      <c r="G162" s="83"/>
      <c r="H162" s="83"/>
      <c r="I162" s="83"/>
      <c r="J162" s="83"/>
      <c r="K162" s="83"/>
      <c r="L162" s="83"/>
    </row>
    <row r="163" spans="1:12" s="91" customFormat="1">
      <c r="A163" s="151"/>
      <c r="B163" s="157"/>
      <c r="C163" s="157"/>
      <c r="D163" s="166"/>
      <c r="E163" s="166"/>
      <c r="F163" s="166"/>
      <c r="G163" s="83"/>
      <c r="H163" s="83"/>
      <c r="I163" s="83"/>
      <c r="J163" s="83"/>
      <c r="K163" s="83"/>
      <c r="L163" s="83"/>
    </row>
    <row r="164" spans="1:12" s="91" customFormat="1">
      <c r="A164" s="151"/>
      <c r="B164" s="157"/>
      <c r="C164" s="157"/>
      <c r="D164" s="166"/>
      <c r="E164" s="166"/>
      <c r="F164" s="166"/>
      <c r="G164" s="83"/>
      <c r="H164" s="83"/>
      <c r="I164" s="83"/>
      <c r="J164" s="83"/>
      <c r="K164" s="83"/>
      <c r="L164" s="83"/>
    </row>
    <row r="165" spans="1:12" s="91" customFormat="1">
      <c r="A165" s="151"/>
      <c r="B165" s="157"/>
      <c r="C165" s="157"/>
      <c r="D165" s="166"/>
      <c r="E165" s="166"/>
      <c r="F165" s="166"/>
      <c r="G165" s="83"/>
      <c r="H165" s="83"/>
      <c r="I165" s="83"/>
      <c r="J165" s="83"/>
      <c r="K165" s="83"/>
      <c r="L165" s="83"/>
    </row>
    <row r="166" spans="1:12" s="91" customFormat="1">
      <c r="A166" s="151"/>
      <c r="B166" s="157"/>
      <c r="C166" s="157"/>
      <c r="D166" s="166"/>
      <c r="E166" s="166"/>
      <c r="F166" s="166"/>
      <c r="G166" s="83"/>
      <c r="H166" s="83"/>
      <c r="I166" s="83"/>
      <c r="J166" s="83"/>
      <c r="K166" s="83"/>
      <c r="L166" s="83"/>
    </row>
    <row r="167" spans="1:12" s="91" customFormat="1">
      <c r="A167" s="151"/>
      <c r="B167" s="157"/>
      <c r="C167" s="157"/>
      <c r="D167" s="166"/>
      <c r="E167" s="166"/>
      <c r="F167" s="166"/>
      <c r="G167" s="83"/>
      <c r="H167" s="83"/>
      <c r="I167" s="83"/>
      <c r="J167" s="83"/>
      <c r="K167" s="83"/>
      <c r="L167" s="83"/>
    </row>
    <row r="168" spans="1:12" s="91" customFormat="1">
      <c r="A168" s="151"/>
      <c r="B168" s="157"/>
      <c r="C168" s="157"/>
      <c r="D168" s="166"/>
      <c r="E168" s="166"/>
      <c r="F168" s="166"/>
      <c r="G168" s="83"/>
      <c r="H168" s="83"/>
      <c r="I168" s="83"/>
      <c r="J168" s="83"/>
      <c r="K168" s="83"/>
      <c r="L168" s="83"/>
    </row>
    <row r="169" spans="1:12" s="91" customFormat="1">
      <c r="A169" s="151"/>
      <c r="B169" s="157"/>
      <c r="C169" s="157"/>
      <c r="D169" s="166"/>
      <c r="E169" s="166"/>
      <c r="F169" s="166"/>
      <c r="G169" s="83"/>
      <c r="H169" s="83"/>
      <c r="I169" s="83"/>
      <c r="J169" s="83"/>
      <c r="K169" s="83"/>
      <c r="L169" s="83"/>
    </row>
    <row r="170" spans="1:12" s="91" customFormat="1">
      <c r="A170" s="151"/>
      <c r="B170" s="157"/>
      <c r="C170" s="157"/>
      <c r="D170" s="166"/>
      <c r="E170" s="166"/>
      <c r="F170" s="166"/>
      <c r="G170" s="83"/>
      <c r="H170" s="83"/>
      <c r="I170" s="83"/>
      <c r="J170" s="83"/>
      <c r="K170" s="83"/>
      <c r="L170" s="83"/>
    </row>
    <row r="171" spans="1:12" s="91" customFormat="1">
      <c r="A171" s="151"/>
      <c r="B171" s="157"/>
      <c r="C171" s="157"/>
      <c r="D171" s="166"/>
      <c r="E171" s="166"/>
      <c r="F171" s="166"/>
      <c r="G171" s="83"/>
      <c r="H171" s="83"/>
      <c r="I171" s="83"/>
      <c r="J171" s="83"/>
      <c r="K171" s="83"/>
      <c r="L171" s="83"/>
    </row>
    <row r="172" spans="1:12" s="91" customFormat="1">
      <c r="A172" s="151"/>
      <c r="B172" s="157"/>
      <c r="C172" s="157"/>
      <c r="D172" s="166"/>
      <c r="E172" s="166"/>
      <c r="F172" s="166"/>
      <c r="G172" s="83"/>
      <c r="H172" s="83"/>
      <c r="I172" s="83"/>
      <c r="J172" s="83"/>
      <c r="K172" s="83"/>
      <c r="L172" s="83"/>
    </row>
    <row r="173" spans="1:12" s="91" customFormat="1">
      <c r="A173" s="151"/>
      <c r="B173" s="157"/>
      <c r="C173" s="157"/>
      <c r="D173" s="166"/>
      <c r="E173" s="166"/>
      <c r="F173" s="166"/>
      <c r="G173" s="83"/>
      <c r="H173" s="83"/>
      <c r="I173" s="83"/>
      <c r="J173" s="83"/>
      <c r="K173" s="83"/>
      <c r="L173" s="83"/>
    </row>
    <row r="174" spans="1:12" s="91" customFormat="1">
      <c r="A174" s="151"/>
      <c r="B174" s="157"/>
      <c r="C174" s="157"/>
      <c r="D174" s="166"/>
      <c r="E174" s="166"/>
      <c r="F174" s="166"/>
      <c r="G174" s="83"/>
      <c r="H174" s="83"/>
      <c r="I174" s="83"/>
      <c r="J174" s="83"/>
      <c r="K174" s="83"/>
      <c r="L174" s="83"/>
    </row>
    <row r="175" spans="1:12" s="91" customFormat="1">
      <c r="A175" s="151"/>
      <c r="B175" s="157"/>
      <c r="C175" s="157"/>
      <c r="D175" s="166"/>
      <c r="E175" s="166"/>
      <c r="F175" s="166"/>
      <c r="G175" s="83"/>
      <c r="H175" s="83"/>
      <c r="I175" s="83"/>
      <c r="J175" s="83"/>
      <c r="K175" s="83"/>
      <c r="L175" s="83"/>
    </row>
    <row r="176" spans="1:12" s="91" customFormat="1">
      <c r="A176" s="151"/>
      <c r="B176" s="157"/>
      <c r="C176" s="157"/>
      <c r="D176" s="166"/>
      <c r="E176" s="166"/>
      <c r="F176" s="166"/>
      <c r="G176" s="83"/>
      <c r="H176" s="83"/>
      <c r="I176" s="83"/>
      <c r="J176" s="83"/>
      <c r="K176" s="83"/>
      <c r="L176" s="83"/>
    </row>
    <row r="177" spans="1:12" s="91" customFormat="1">
      <c r="A177" s="151"/>
      <c r="B177" s="157"/>
      <c r="C177" s="157"/>
      <c r="D177" s="166"/>
      <c r="E177" s="166"/>
      <c r="F177" s="166"/>
      <c r="G177" s="83"/>
      <c r="H177" s="83"/>
      <c r="I177" s="83"/>
      <c r="J177" s="83"/>
      <c r="K177" s="83"/>
      <c r="L177" s="83"/>
    </row>
    <row r="178" spans="1:12" s="91" customFormat="1">
      <c r="A178" s="151"/>
      <c r="B178" s="157"/>
      <c r="C178" s="157"/>
      <c r="D178" s="166"/>
      <c r="E178" s="166"/>
      <c r="F178" s="166"/>
      <c r="G178" s="83"/>
      <c r="H178" s="83"/>
      <c r="I178" s="83"/>
      <c r="J178" s="83"/>
      <c r="K178" s="83"/>
      <c r="L178" s="83"/>
    </row>
    <row r="179" spans="1:12" s="91" customFormat="1">
      <c r="A179" s="151"/>
      <c r="B179" s="157"/>
      <c r="C179" s="157"/>
      <c r="D179" s="166"/>
      <c r="E179" s="166"/>
      <c r="F179" s="166"/>
      <c r="G179" s="83"/>
      <c r="H179" s="83"/>
      <c r="I179" s="83"/>
      <c r="J179" s="83"/>
      <c r="K179" s="83"/>
      <c r="L179" s="83"/>
    </row>
    <row r="180" spans="1:12" s="91" customFormat="1">
      <c r="A180" s="151"/>
      <c r="B180" s="157"/>
      <c r="C180" s="157"/>
      <c r="D180" s="166"/>
      <c r="E180" s="166"/>
      <c r="F180" s="166"/>
      <c r="G180" s="83"/>
      <c r="H180" s="83"/>
      <c r="I180" s="83"/>
      <c r="J180" s="83"/>
      <c r="K180" s="83"/>
      <c r="L180" s="83"/>
    </row>
    <row r="181" spans="1:12" s="91" customFormat="1">
      <c r="A181" s="151"/>
      <c r="B181" s="157"/>
      <c r="C181" s="157"/>
      <c r="D181" s="166"/>
      <c r="E181" s="166"/>
      <c r="F181" s="166"/>
      <c r="G181" s="83"/>
      <c r="H181" s="83"/>
      <c r="I181" s="83"/>
      <c r="J181" s="83"/>
      <c r="K181" s="83"/>
      <c r="L181" s="83"/>
    </row>
    <row r="182" spans="1:12" s="91" customFormat="1">
      <c r="A182" s="151"/>
      <c r="B182" s="157"/>
      <c r="C182" s="157"/>
      <c r="D182" s="166"/>
      <c r="E182" s="166"/>
      <c r="F182" s="166"/>
      <c r="G182" s="83"/>
      <c r="H182" s="83"/>
      <c r="I182" s="83"/>
      <c r="J182" s="83"/>
      <c r="K182" s="83"/>
      <c r="L182" s="83"/>
    </row>
    <row r="183" spans="1:12" s="91" customFormat="1">
      <c r="A183" s="151"/>
      <c r="B183" s="157"/>
      <c r="C183" s="157"/>
      <c r="D183" s="166"/>
      <c r="E183" s="166"/>
      <c r="F183" s="166"/>
      <c r="G183" s="83"/>
      <c r="H183" s="83"/>
      <c r="I183" s="83"/>
      <c r="J183" s="83"/>
      <c r="K183" s="83"/>
      <c r="L183" s="83"/>
    </row>
    <row r="184" spans="1:12" s="91" customFormat="1">
      <c r="A184" s="151"/>
      <c r="B184" s="157"/>
      <c r="C184" s="157"/>
      <c r="D184" s="166"/>
      <c r="E184" s="166"/>
      <c r="F184" s="166"/>
      <c r="G184" s="83"/>
      <c r="H184" s="83"/>
      <c r="I184" s="83"/>
      <c r="J184" s="83"/>
      <c r="K184" s="83"/>
      <c r="L184" s="83"/>
    </row>
    <row r="185" spans="1:12" s="91" customFormat="1">
      <c r="A185" s="151"/>
      <c r="B185" s="157"/>
      <c r="C185" s="157"/>
      <c r="D185" s="166"/>
      <c r="E185" s="166"/>
      <c r="F185" s="166"/>
      <c r="G185" s="83"/>
      <c r="H185" s="83"/>
      <c r="I185" s="83"/>
      <c r="J185" s="83"/>
      <c r="K185" s="83"/>
      <c r="L185" s="83"/>
    </row>
    <row r="186" spans="1:12" s="91" customFormat="1">
      <c r="A186" s="151"/>
      <c r="B186" s="157"/>
      <c r="C186" s="157"/>
      <c r="D186" s="166"/>
      <c r="E186" s="166"/>
      <c r="F186" s="166"/>
      <c r="G186" s="83"/>
      <c r="H186" s="83"/>
      <c r="I186" s="83"/>
      <c r="J186" s="83"/>
      <c r="K186" s="83"/>
      <c r="L186" s="83"/>
    </row>
    <row r="187" spans="1:12" s="91" customFormat="1">
      <c r="A187" s="151"/>
      <c r="B187" s="157"/>
      <c r="C187" s="157"/>
      <c r="D187" s="166"/>
      <c r="E187" s="166"/>
      <c r="F187" s="166"/>
      <c r="G187" s="83"/>
      <c r="H187" s="83"/>
      <c r="I187" s="83"/>
      <c r="J187" s="83"/>
      <c r="K187" s="83"/>
      <c r="L187" s="83"/>
    </row>
    <row r="188" spans="1:12" s="91" customFormat="1">
      <c r="A188" s="151"/>
      <c r="B188" s="157"/>
      <c r="C188" s="157"/>
      <c r="D188" s="166"/>
      <c r="E188" s="166"/>
      <c r="F188" s="166"/>
      <c r="G188" s="83"/>
      <c r="H188" s="83"/>
      <c r="I188" s="83"/>
      <c r="J188" s="83"/>
      <c r="K188" s="83"/>
      <c r="L188" s="83"/>
    </row>
    <row r="189" spans="1:12" s="91" customFormat="1">
      <c r="A189" s="151"/>
      <c r="B189" s="157"/>
      <c r="C189" s="157"/>
      <c r="D189" s="166"/>
      <c r="E189" s="166"/>
      <c r="F189" s="166"/>
      <c r="G189" s="83"/>
      <c r="H189" s="83"/>
      <c r="I189" s="83"/>
      <c r="J189" s="83"/>
      <c r="K189" s="83"/>
      <c r="L189" s="83"/>
    </row>
    <row r="190" spans="1:12" s="91" customFormat="1">
      <c r="A190" s="151"/>
      <c r="B190" s="157"/>
      <c r="C190" s="157"/>
      <c r="D190" s="166"/>
      <c r="E190" s="166"/>
      <c r="F190" s="166"/>
      <c r="G190" s="83"/>
      <c r="H190" s="83"/>
      <c r="I190" s="83"/>
      <c r="J190" s="83"/>
      <c r="K190" s="83"/>
      <c r="L190" s="83"/>
    </row>
    <row r="191" spans="1:12" s="91" customFormat="1">
      <c r="A191" s="151"/>
      <c r="B191" s="157"/>
      <c r="C191" s="157"/>
      <c r="D191" s="166"/>
      <c r="E191" s="166"/>
      <c r="F191" s="166"/>
      <c r="G191" s="83"/>
      <c r="H191" s="83"/>
      <c r="I191" s="83"/>
      <c r="J191" s="83"/>
      <c r="K191" s="83"/>
      <c r="L191" s="83"/>
    </row>
    <row r="192" spans="1:12" s="91" customFormat="1">
      <c r="A192" s="151"/>
      <c r="B192" s="157"/>
      <c r="C192" s="157"/>
      <c r="D192" s="166"/>
      <c r="E192" s="166"/>
      <c r="F192" s="166"/>
      <c r="G192" s="83"/>
      <c r="H192" s="83"/>
      <c r="I192" s="83"/>
      <c r="J192" s="83"/>
      <c r="K192" s="83"/>
      <c r="L192" s="83"/>
    </row>
    <row r="193" spans="1:12" s="91" customFormat="1">
      <c r="A193" s="151"/>
      <c r="B193" s="157"/>
      <c r="C193" s="157"/>
      <c r="D193" s="166"/>
      <c r="E193" s="166"/>
      <c r="F193" s="166"/>
      <c r="G193" s="83"/>
      <c r="H193" s="83"/>
      <c r="I193" s="83"/>
      <c r="J193" s="83"/>
      <c r="K193" s="83"/>
      <c r="L193" s="83"/>
    </row>
    <row r="194" spans="1:12" s="91" customFormat="1">
      <c r="A194" s="151"/>
      <c r="B194" s="157"/>
      <c r="C194" s="157"/>
      <c r="D194" s="166"/>
      <c r="E194" s="166"/>
      <c r="F194" s="166"/>
      <c r="G194" s="83"/>
      <c r="H194" s="83"/>
      <c r="I194" s="83"/>
      <c r="J194" s="83"/>
      <c r="K194" s="83"/>
      <c r="L194" s="83"/>
    </row>
    <row r="195" spans="1:12" s="91" customFormat="1">
      <c r="A195" s="151"/>
      <c r="B195" s="157"/>
      <c r="C195" s="157"/>
      <c r="D195" s="166"/>
      <c r="E195" s="166"/>
      <c r="F195" s="166"/>
      <c r="G195" s="83"/>
      <c r="H195" s="83"/>
      <c r="I195" s="83"/>
      <c r="J195" s="83"/>
      <c r="K195" s="83"/>
      <c r="L195" s="83"/>
    </row>
    <row r="196" spans="1:12" s="91" customFormat="1">
      <c r="A196" s="151"/>
      <c r="B196" s="157"/>
      <c r="C196" s="157"/>
      <c r="D196" s="166"/>
      <c r="E196" s="166"/>
      <c r="F196" s="166"/>
      <c r="G196" s="83"/>
      <c r="H196" s="83"/>
      <c r="I196" s="83"/>
      <c r="J196" s="83"/>
      <c r="K196" s="83"/>
      <c r="L196" s="83"/>
    </row>
    <row r="197" spans="1:12" s="91" customFormat="1">
      <c r="A197" s="151"/>
      <c r="B197" s="157"/>
      <c r="C197" s="157"/>
      <c r="D197" s="166"/>
      <c r="E197" s="166"/>
      <c r="F197" s="166"/>
      <c r="G197" s="83"/>
      <c r="H197" s="83"/>
      <c r="I197" s="83"/>
      <c r="J197" s="83"/>
      <c r="K197" s="83"/>
      <c r="L197" s="83"/>
    </row>
    <row r="198" spans="1:12" s="91" customFormat="1">
      <c r="A198" s="151"/>
      <c r="B198" s="157"/>
      <c r="C198" s="157"/>
      <c r="D198" s="166"/>
      <c r="E198" s="166"/>
      <c r="F198" s="166"/>
      <c r="G198" s="83"/>
      <c r="H198" s="83"/>
      <c r="I198" s="83"/>
      <c r="J198" s="83"/>
      <c r="K198" s="83"/>
      <c r="L198" s="83"/>
    </row>
    <row r="199" spans="1:12" s="91" customFormat="1">
      <c r="A199" s="151"/>
      <c r="B199" s="157"/>
      <c r="C199" s="157"/>
      <c r="D199" s="166"/>
      <c r="E199" s="166"/>
      <c r="F199" s="166"/>
      <c r="G199" s="83"/>
      <c r="H199" s="83"/>
      <c r="I199" s="83"/>
      <c r="J199" s="83"/>
      <c r="K199" s="83"/>
      <c r="L199" s="83"/>
    </row>
    <row r="200" spans="1:12" s="91" customFormat="1">
      <c r="A200" s="151"/>
      <c r="B200" s="157"/>
      <c r="C200" s="157"/>
      <c r="D200" s="166"/>
      <c r="E200" s="166"/>
      <c r="F200" s="166"/>
      <c r="G200" s="83"/>
      <c r="H200" s="83"/>
      <c r="I200" s="83"/>
      <c r="J200" s="83"/>
      <c r="K200" s="83"/>
      <c r="L200" s="83"/>
    </row>
    <row r="201" spans="1:12" s="91" customFormat="1">
      <c r="A201" s="151"/>
      <c r="B201" s="157"/>
      <c r="C201" s="157"/>
      <c r="D201" s="166"/>
      <c r="E201" s="166"/>
      <c r="F201" s="166"/>
      <c r="G201" s="83"/>
      <c r="H201" s="83"/>
      <c r="I201" s="83"/>
      <c r="J201" s="83"/>
      <c r="K201" s="83"/>
      <c r="L201" s="83"/>
    </row>
    <row r="202" spans="1:12" s="91" customFormat="1">
      <c r="A202" s="151"/>
      <c r="B202" s="157"/>
      <c r="C202" s="157"/>
      <c r="D202" s="166"/>
      <c r="E202" s="166"/>
      <c r="F202" s="166"/>
      <c r="G202" s="83"/>
      <c r="H202" s="83"/>
      <c r="I202" s="83"/>
      <c r="J202" s="83"/>
      <c r="K202" s="83"/>
      <c r="L202" s="83"/>
    </row>
    <row r="203" spans="1:12" s="91" customFormat="1">
      <c r="A203" s="151"/>
      <c r="B203" s="157"/>
      <c r="C203" s="157"/>
      <c r="D203" s="166"/>
      <c r="E203" s="166"/>
      <c r="F203" s="166"/>
      <c r="G203" s="83"/>
      <c r="H203" s="83"/>
      <c r="I203" s="83"/>
      <c r="J203" s="83"/>
      <c r="K203" s="83"/>
      <c r="L203" s="83"/>
    </row>
    <row r="204" spans="1:12" s="91" customFormat="1">
      <c r="A204" s="151"/>
      <c r="B204" s="157"/>
      <c r="C204" s="157"/>
      <c r="D204" s="166"/>
      <c r="E204" s="166"/>
      <c r="F204" s="166"/>
      <c r="G204" s="83"/>
      <c r="H204" s="83"/>
      <c r="I204" s="83"/>
      <c r="J204" s="83"/>
      <c r="K204" s="83"/>
      <c r="L204" s="83"/>
    </row>
    <row r="205" spans="1:12" s="91" customFormat="1">
      <c r="A205" s="151"/>
      <c r="B205" s="157"/>
      <c r="C205" s="157"/>
      <c r="D205" s="166"/>
      <c r="E205" s="166"/>
      <c r="F205" s="166"/>
      <c r="G205" s="83"/>
      <c r="H205" s="83"/>
      <c r="I205" s="83"/>
      <c r="J205" s="83"/>
      <c r="K205" s="83"/>
      <c r="L205" s="83"/>
    </row>
    <row r="206" spans="1:12" s="91" customFormat="1">
      <c r="A206" s="151"/>
      <c r="B206" s="157"/>
      <c r="C206" s="157"/>
      <c r="D206" s="166"/>
      <c r="E206" s="166"/>
      <c r="F206" s="166"/>
      <c r="G206" s="83"/>
      <c r="H206" s="83"/>
      <c r="I206" s="83"/>
      <c r="J206" s="83"/>
      <c r="K206" s="83"/>
      <c r="L206" s="83"/>
    </row>
    <row r="207" spans="1:12" s="91" customFormat="1">
      <c r="A207" s="151"/>
      <c r="B207" s="157"/>
      <c r="C207" s="157"/>
      <c r="D207" s="166"/>
      <c r="E207" s="166"/>
      <c r="F207" s="166"/>
      <c r="G207" s="83"/>
      <c r="H207" s="83"/>
      <c r="I207" s="83"/>
      <c r="J207" s="83"/>
      <c r="K207" s="83"/>
      <c r="L207" s="83"/>
    </row>
    <row r="208" spans="1:12" s="91" customFormat="1">
      <c r="A208" s="151"/>
      <c r="B208" s="157"/>
      <c r="C208" s="157"/>
      <c r="D208" s="166"/>
      <c r="E208" s="166"/>
      <c r="F208" s="166"/>
      <c r="G208" s="83"/>
      <c r="H208" s="83"/>
      <c r="I208" s="83"/>
      <c r="J208" s="83"/>
      <c r="K208" s="83"/>
      <c r="L208" s="83"/>
    </row>
    <row r="209" spans="1:12" s="91" customFormat="1">
      <c r="A209" s="151"/>
      <c r="B209" s="157"/>
      <c r="C209" s="157"/>
      <c r="D209" s="166"/>
      <c r="E209" s="166"/>
      <c r="F209" s="166"/>
      <c r="G209" s="83"/>
      <c r="H209" s="83"/>
      <c r="I209" s="83"/>
      <c r="J209" s="83"/>
      <c r="K209" s="83"/>
      <c r="L209" s="83"/>
    </row>
    <row r="210" spans="1:12" s="91" customFormat="1">
      <c r="A210" s="151"/>
      <c r="B210" s="157"/>
      <c r="C210" s="157"/>
      <c r="D210" s="166"/>
      <c r="E210" s="166"/>
      <c r="F210" s="166"/>
      <c r="G210" s="83"/>
      <c r="H210" s="83"/>
      <c r="I210" s="83"/>
      <c r="J210" s="83"/>
      <c r="K210" s="83"/>
      <c r="L210" s="83"/>
    </row>
    <row r="211" spans="1:12" s="91" customFormat="1">
      <c r="A211" s="151"/>
      <c r="B211" s="157"/>
      <c r="C211" s="157"/>
      <c r="D211" s="166"/>
      <c r="E211" s="166"/>
      <c r="F211" s="166"/>
      <c r="G211" s="83"/>
      <c r="H211" s="83"/>
      <c r="I211" s="83"/>
      <c r="J211" s="83"/>
      <c r="K211" s="83"/>
      <c r="L211" s="83"/>
    </row>
    <row r="212" spans="1:12" s="91" customFormat="1">
      <c r="A212" s="151"/>
      <c r="B212" s="157"/>
      <c r="C212" s="157"/>
      <c r="D212" s="166"/>
      <c r="E212" s="166"/>
      <c r="F212" s="166"/>
      <c r="G212" s="83"/>
      <c r="H212" s="83"/>
      <c r="I212" s="83"/>
      <c r="J212" s="83"/>
      <c r="K212" s="83"/>
      <c r="L212" s="83"/>
    </row>
    <row r="213" spans="1:12" s="91" customFormat="1">
      <c r="A213" s="151"/>
      <c r="B213" s="157"/>
      <c r="C213" s="157"/>
      <c r="D213" s="166"/>
      <c r="E213" s="166"/>
      <c r="F213" s="166"/>
      <c r="G213" s="83"/>
      <c r="H213" s="83"/>
      <c r="I213" s="83"/>
      <c r="J213" s="83"/>
      <c r="K213" s="83"/>
      <c r="L213" s="83"/>
    </row>
    <row r="214" spans="1:12" s="91" customFormat="1">
      <c r="A214" s="151"/>
      <c r="B214" s="157"/>
      <c r="C214" s="157"/>
      <c r="D214" s="166"/>
      <c r="E214" s="166"/>
      <c r="F214" s="166"/>
      <c r="G214" s="83"/>
      <c r="H214" s="83"/>
      <c r="I214" s="83"/>
      <c r="J214" s="83"/>
      <c r="K214" s="83"/>
      <c r="L214" s="83"/>
    </row>
    <row r="215" spans="1:12" s="91" customFormat="1">
      <c r="A215" s="151"/>
      <c r="B215" s="157"/>
      <c r="C215" s="157"/>
      <c r="D215" s="166"/>
      <c r="E215" s="166"/>
      <c r="F215" s="166"/>
      <c r="G215" s="83"/>
      <c r="H215" s="83"/>
      <c r="I215" s="83"/>
      <c r="J215" s="83"/>
      <c r="K215" s="83"/>
      <c r="L215" s="83"/>
    </row>
    <row r="216" spans="1:12" s="91" customFormat="1">
      <c r="A216" s="151"/>
      <c r="B216" s="157"/>
      <c r="C216" s="157"/>
      <c r="D216" s="166"/>
      <c r="E216" s="166"/>
      <c r="F216" s="166"/>
      <c r="G216" s="83"/>
      <c r="H216" s="83"/>
      <c r="I216" s="83"/>
      <c r="J216" s="83"/>
      <c r="K216" s="83"/>
      <c r="L216" s="83"/>
    </row>
    <row r="217" spans="1:12" s="91" customFormat="1">
      <c r="A217" s="151"/>
      <c r="B217" s="157"/>
      <c r="C217" s="157"/>
      <c r="D217" s="166"/>
      <c r="E217" s="166"/>
      <c r="F217" s="166"/>
      <c r="G217" s="83"/>
      <c r="H217" s="83"/>
      <c r="I217" s="83"/>
      <c r="J217" s="83"/>
      <c r="K217" s="83"/>
      <c r="L217" s="83"/>
    </row>
    <row r="218" spans="1:12" s="91" customFormat="1">
      <c r="A218" s="151"/>
      <c r="B218" s="157"/>
      <c r="C218" s="157"/>
      <c r="D218" s="166"/>
      <c r="E218" s="166"/>
      <c r="F218" s="166"/>
      <c r="G218" s="83"/>
      <c r="H218" s="83"/>
      <c r="I218" s="83"/>
      <c r="J218" s="83"/>
      <c r="K218" s="83"/>
      <c r="L218" s="83"/>
    </row>
    <row r="219" spans="1:12" s="91" customFormat="1">
      <c r="A219" s="151"/>
      <c r="B219" s="157"/>
      <c r="C219" s="157"/>
      <c r="D219" s="166"/>
      <c r="E219" s="166"/>
      <c r="F219" s="166"/>
      <c r="G219" s="83"/>
      <c r="H219" s="83"/>
      <c r="I219" s="83"/>
      <c r="J219" s="83"/>
      <c r="K219" s="83"/>
      <c r="L219" s="83"/>
    </row>
    <row r="220" spans="1:12" s="91" customFormat="1">
      <c r="A220" s="151"/>
      <c r="B220" s="157"/>
      <c r="C220" s="157"/>
      <c r="D220" s="166"/>
      <c r="E220" s="166"/>
      <c r="F220" s="166"/>
      <c r="G220" s="83"/>
      <c r="H220" s="83"/>
      <c r="I220" s="83"/>
      <c r="J220" s="83"/>
      <c r="K220" s="83"/>
      <c r="L220" s="83"/>
    </row>
    <row r="221" spans="1:12" s="91" customFormat="1">
      <c r="A221" s="151"/>
      <c r="B221" s="157"/>
      <c r="C221" s="157"/>
      <c r="D221" s="166"/>
      <c r="E221" s="166"/>
      <c r="F221" s="166"/>
      <c r="G221" s="83"/>
      <c r="H221" s="83"/>
      <c r="I221" s="83"/>
      <c r="J221" s="83"/>
      <c r="K221" s="83"/>
      <c r="L221" s="83"/>
    </row>
    <row r="222" spans="1:12" s="91" customFormat="1">
      <c r="A222" s="151"/>
      <c r="B222" s="157"/>
      <c r="C222" s="157"/>
      <c r="D222" s="166"/>
      <c r="E222" s="166"/>
      <c r="F222" s="166"/>
      <c r="G222" s="83"/>
      <c r="H222" s="83"/>
      <c r="I222" s="83"/>
      <c r="J222" s="83"/>
      <c r="K222" s="83"/>
      <c r="L222" s="83"/>
    </row>
    <row r="223" spans="1:12" s="91" customFormat="1">
      <c r="A223" s="151"/>
      <c r="B223" s="157"/>
      <c r="C223" s="157"/>
      <c r="D223" s="166"/>
      <c r="E223" s="166"/>
      <c r="F223" s="166"/>
      <c r="G223" s="83"/>
      <c r="H223" s="83"/>
      <c r="I223" s="83"/>
      <c r="J223" s="83"/>
      <c r="K223" s="83"/>
      <c r="L223" s="83"/>
    </row>
    <row r="224" spans="1:12" s="91" customFormat="1">
      <c r="A224" s="151"/>
      <c r="B224" s="157"/>
      <c r="C224" s="157"/>
      <c r="D224" s="166"/>
      <c r="E224" s="166"/>
      <c r="F224" s="166"/>
      <c r="G224" s="83"/>
      <c r="H224" s="83"/>
      <c r="I224" s="83"/>
      <c r="J224" s="83"/>
      <c r="K224" s="83"/>
      <c r="L224" s="83"/>
    </row>
    <row r="225" spans="1:12" s="91" customFormat="1">
      <c r="A225" s="151"/>
      <c r="B225" s="157"/>
      <c r="C225" s="157"/>
      <c r="D225" s="166"/>
      <c r="E225" s="166"/>
      <c r="F225" s="166"/>
      <c r="G225" s="83"/>
      <c r="H225" s="83"/>
      <c r="I225" s="83"/>
      <c r="J225" s="83"/>
      <c r="K225" s="83"/>
      <c r="L225" s="83"/>
    </row>
    <row r="226" spans="1:12" s="91" customFormat="1">
      <c r="A226" s="151"/>
      <c r="B226" s="157"/>
      <c r="C226" s="157"/>
      <c r="D226" s="166"/>
      <c r="E226" s="166"/>
      <c r="F226" s="166"/>
      <c r="G226" s="83"/>
      <c r="H226" s="83"/>
      <c r="I226" s="83"/>
      <c r="J226" s="83"/>
      <c r="K226" s="83"/>
      <c r="L226" s="83"/>
    </row>
    <row r="227" spans="1:12" s="91" customFormat="1">
      <c r="A227" s="151"/>
      <c r="B227" s="157"/>
      <c r="C227" s="157"/>
      <c r="D227" s="166"/>
      <c r="E227" s="166"/>
      <c r="F227" s="166"/>
      <c r="G227" s="83"/>
      <c r="H227" s="83"/>
      <c r="I227" s="83"/>
      <c r="J227" s="83"/>
      <c r="K227" s="83"/>
      <c r="L227" s="83"/>
    </row>
    <row r="228" spans="1:12" s="91" customFormat="1">
      <c r="A228" s="151"/>
      <c r="B228" s="157"/>
      <c r="C228" s="157"/>
      <c r="D228" s="166"/>
      <c r="E228" s="166"/>
      <c r="F228" s="166"/>
      <c r="G228" s="83"/>
      <c r="H228" s="83"/>
      <c r="I228" s="83"/>
      <c r="J228" s="83"/>
      <c r="K228" s="83"/>
      <c r="L228" s="83"/>
    </row>
    <row r="229" spans="1:12" s="91" customFormat="1">
      <c r="A229" s="151"/>
      <c r="B229" s="157"/>
      <c r="C229" s="157"/>
      <c r="D229" s="166"/>
      <c r="E229" s="166"/>
      <c r="F229" s="166"/>
      <c r="G229" s="83"/>
      <c r="H229" s="83"/>
      <c r="I229" s="83"/>
      <c r="J229" s="83"/>
      <c r="K229" s="83"/>
      <c r="L229" s="83"/>
    </row>
    <row r="230" spans="1:12" s="91" customFormat="1">
      <c r="A230" s="151"/>
      <c r="B230" s="157"/>
      <c r="C230" s="157"/>
      <c r="D230" s="166"/>
      <c r="E230" s="166"/>
      <c r="F230" s="166"/>
      <c r="G230" s="83"/>
      <c r="H230" s="83"/>
      <c r="I230" s="83"/>
      <c r="J230" s="83"/>
      <c r="K230" s="83"/>
      <c r="L230" s="83"/>
    </row>
    <row r="231" spans="1:12" s="91" customFormat="1">
      <c r="A231" s="151"/>
      <c r="B231" s="157"/>
      <c r="C231" s="157"/>
      <c r="D231" s="166"/>
      <c r="E231" s="166"/>
      <c r="F231" s="166"/>
      <c r="G231" s="83"/>
      <c r="H231" s="83"/>
      <c r="I231" s="83"/>
      <c r="J231" s="83"/>
      <c r="K231" s="83"/>
      <c r="L231" s="83"/>
    </row>
    <row r="232" spans="1:12" s="91" customFormat="1">
      <c r="A232" s="151"/>
      <c r="B232" s="157"/>
      <c r="C232" s="157"/>
      <c r="D232" s="166"/>
      <c r="E232" s="166"/>
      <c r="F232" s="166"/>
      <c r="G232" s="83"/>
      <c r="H232" s="83"/>
      <c r="I232" s="83"/>
      <c r="J232" s="83"/>
      <c r="K232" s="83"/>
      <c r="L232" s="83"/>
    </row>
    <row r="233" spans="1:12" s="91" customFormat="1">
      <c r="A233" s="151"/>
      <c r="B233" s="157"/>
      <c r="C233" s="157"/>
      <c r="D233" s="166"/>
      <c r="E233" s="166"/>
      <c r="F233" s="166"/>
      <c r="G233" s="83"/>
      <c r="H233" s="83"/>
      <c r="I233" s="83"/>
      <c r="J233" s="83"/>
      <c r="K233" s="83"/>
      <c r="L233" s="83"/>
    </row>
    <row r="234" spans="1:12" s="91" customFormat="1">
      <c r="A234" s="151"/>
      <c r="B234" s="157"/>
      <c r="C234" s="157"/>
      <c r="D234" s="166"/>
      <c r="E234" s="166"/>
      <c r="F234" s="166"/>
      <c r="G234" s="83"/>
      <c r="H234" s="83"/>
      <c r="I234" s="83"/>
      <c r="J234" s="83"/>
      <c r="K234" s="83"/>
      <c r="L234" s="83"/>
    </row>
    <row r="235" spans="1:12" s="91" customFormat="1">
      <c r="A235" s="151"/>
      <c r="B235" s="157"/>
      <c r="C235" s="157"/>
      <c r="D235" s="166"/>
      <c r="E235" s="166"/>
      <c r="F235" s="166"/>
      <c r="G235" s="83"/>
      <c r="H235" s="83"/>
      <c r="I235" s="83"/>
      <c r="J235" s="83"/>
      <c r="K235" s="83"/>
      <c r="L235" s="83"/>
    </row>
    <row r="236" spans="1:12" s="91" customFormat="1">
      <c r="A236" s="151"/>
      <c r="B236" s="157"/>
      <c r="C236" s="157"/>
      <c r="D236" s="166"/>
      <c r="E236" s="166"/>
      <c r="F236" s="166"/>
      <c r="G236" s="83"/>
      <c r="H236" s="83"/>
      <c r="I236" s="83"/>
      <c r="J236" s="83"/>
      <c r="K236" s="83"/>
      <c r="L236" s="83"/>
    </row>
    <row r="237" spans="1:12" s="91" customFormat="1">
      <c r="A237" s="151"/>
      <c r="B237" s="157"/>
      <c r="C237" s="157"/>
      <c r="D237" s="166"/>
      <c r="E237" s="166"/>
      <c r="F237" s="166"/>
      <c r="G237" s="83"/>
      <c r="H237" s="83"/>
      <c r="I237" s="83"/>
      <c r="J237" s="83"/>
      <c r="K237" s="83"/>
      <c r="L237" s="83"/>
    </row>
    <row r="238" spans="1:12" s="91" customFormat="1">
      <c r="A238" s="151"/>
      <c r="B238" s="157"/>
      <c r="C238" s="157"/>
      <c r="D238" s="166"/>
      <c r="E238" s="166"/>
      <c r="F238" s="166"/>
      <c r="G238" s="83"/>
      <c r="H238" s="83"/>
      <c r="I238" s="83"/>
      <c r="J238" s="83"/>
      <c r="K238" s="83"/>
      <c r="L238" s="83"/>
    </row>
    <row r="239" spans="1:12" s="91" customFormat="1">
      <c r="A239" s="151"/>
      <c r="B239" s="157"/>
      <c r="C239" s="157"/>
      <c r="D239" s="166"/>
      <c r="E239" s="166"/>
      <c r="F239" s="166"/>
      <c r="G239" s="83"/>
      <c r="H239" s="83"/>
      <c r="I239" s="83"/>
      <c r="J239" s="83"/>
      <c r="K239" s="83"/>
      <c r="L239" s="83"/>
    </row>
    <row r="240" spans="1:12" s="91" customFormat="1">
      <c r="A240" s="151"/>
      <c r="B240" s="157"/>
      <c r="C240" s="157"/>
      <c r="D240" s="166"/>
      <c r="E240" s="166"/>
      <c r="F240" s="166"/>
      <c r="G240" s="83"/>
      <c r="H240" s="83"/>
      <c r="I240" s="83"/>
      <c r="J240" s="83"/>
      <c r="K240" s="83"/>
      <c r="L240" s="83"/>
    </row>
    <row r="241" spans="1:12" s="91" customFormat="1">
      <c r="A241" s="151"/>
      <c r="B241" s="157"/>
      <c r="C241" s="157"/>
      <c r="D241" s="166"/>
      <c r="E241" s="166"/>
      <c r="F241" s="166"/>
      <c r="G241" s="83"/>
      <c r="H241" s="83"/>
      <c r="I241" s="83"/>
      <c r="J241" s="83"/>
      <c r="K241" s="83"/>
      <c r="L241" s="83"/>
    </row>
    <row r="242" spans="1:12" s="91" customFormat="1">
      <c r="A242" s="151"/>
      <c r="B242" s="157"/>
      <c r="C242" s="157"/>
      <c r="D242" s="166"/>
      <c r="E242" s="166"/>
      <c r="F242" s="166"/>
      <c r="G242" s="83"/>
      <c r="H242" s="83"/>
      <c r="I242" s="83"/>
      <c r="J242" s="83"/>
      <c r="K242" s="83"/>
      <c r="L242" s="83"/>
    </row>
    <row r="243" spans="1:12" s="91" customFormat="1">
      <c r="A243" s="151"/>
      <c r="B243" s="157"/>
      <c r="C243" s="157"/>
      <c r="D243" s="167"/>
      <c r="E243" s="167"/>
      <c r="F243" s="167"/>
      <c r="G243" s="83"/>
      <c r="H243" s="83"/>
      <c r="I243" s="83"/>
      <c r="J243" s="83"/>
      <c r="K243" s="83"/>
      <c r="L243" s="83"/>
    </row>
    <row r="244" spans="1:12" s="91" customFormat="1">
      <c r="A244" s="151"/>
      <c r="B244" s="157"/>
      <c r="C244" s="157"/>
      <c r="D244" s="166"/>
      <c r="E244" s="166"/>
      <c r="F244" s="166"/>
      <c r="G244" s="83"/>
      <c r="H244" s="83"/>
      <c r="I244" s="83"/>
      <c r="J244" s="83"/>
      <c r="K244" s="83"/>
      <c r="L244" s="83"/>
    </row>
    <row r="245" spans="1:12" s="91" customFormat="1">
      <c r="A245" s="151"/>
      <c r="B245" s="157"/>
      <c r="C245" s="157"/>
      <c r="D245" s="166"/>
      <c r="E245" s="166"/>
      <c r="F245" s="166"/>
      <c r="G245" s="83"/>
      <c r="H245" s="83"/>
      <c r="I245" s="83"/>
      <c r="J245" s="83"/>
      <c r="K245" s="83"/>
      <c r="L245" s="83"/>
    </row>
    <row r="246" spans="1:12" s="91" customFormat="1">
      <c r="A246" s="151"/>
      <c r="B246" s="157"/>
      <c r="C246" s="157"/>
      <c r="D246" s="166"/>
      <c r="E246" s="166"/>
      <c r="F246" s="166"/>
      <c r="G246" s="83"/>
      <c r="H246" s="83"/>
      <c r="I246" s="83"/>
      <c r="J246" s="83"/>
      <c r="K246" s="83"/>
      <c r="L246" s="83"/>
    </row>
    <row r="247" spans="1:12" s="91" customFormat="1">
      <c r="A247" s="151"/>
      <c r="B247" s="157"/>
      <c r="C247" s="157"/>
      <c r="D247" s="166"/>
      <c r="E247" s="166"/>
      <c r="F247" s="166"/>
      <c r="G247" s="83"/>
      <c r="H247" s="83"/>
      <c r="I247" s="83"/>
      <c r="J247" s="83"/>
      <c r="K247" s="83"/>
      <c r="L247" s="83"/>
    </row>
    <row r="248" spans="1:12" s="91" customFormat="1">
      <c r="A248" s="151"/>
      <c r="B248" s="157"/>
      <c r="C248" s="157"/>
      <c r="D248" s="166"/>
      <c r="E248" s="166"/>
      <c r="F248" s="166"/>
      <c r="G248" s="83"/>
      <c r="H248" s="83"/>
      <c r="I248" s="83"/>
      <c r="J248" s="83"/>
      <c r="K248" s="83"/>
      <c r="L248" s="83"/>
    </row>
    <row r="249" spans="1:12" s="91" customFormat="1">
      <c r="A249" s="151"/>
      <c r="B249" s="157"/>
      <c r="C249" s="157"/>
      <c r="D249" s="166"/>
      <c r="E249" s="166"/>
      <c r="F249" s="166"/>
      <c r="G249" s="83"/>
      <c r="H249" s="83"/>
      <c r="I249" s="83"/>
      <c r="J249" s="83"/>
      <c r="K249" s="83"/>
      <c r="L249" s="83"/>
    </row>
    <row r="250" spans="1:12" s="91" customFormat="1">
      <c r="A250" s="151"/>
      <c r="B250" s="157"/>
      <c r="C250" s="157"/>
      <c r="D250" s="166"/>
      <c r="E250" s="166"/>
      <c r="F250" s="166"/>
      <c r="G250" s="83"/>
      <c r="H250" s="83"/>
      <c r="I250" s="83"/>
      <c r="J250" s="83"/>
      <c r="K250" s="83"/>
      <c r="L250" s="83"/>
    </row>
    <row r="251" spans="1:12" s="91" customFormat="1">
      <c r="A251" s="151"/>
      <c r="B251" s="157"/>
      <c r="C251" s="157"/>
      <c r="D251" s="166"/>
      <c r="E251" s="166"/>
      <c r="F251" s="166"/>
      <c r="G251" s="83"/>
      <c r="H251" s="83"/>
      <c r="I251" s="83"/>
      <c r="J251" s="83"/>
      <c r="K251" s="83"/>
      <c r="L251" s="83"/>
    </row>
    <row r="252" spans="1:12" s="91" customFormat="1">
      <c r="A252" s="151"/>
      <c r="B252" s="157"/>
      <c r="C252" s="157"/>
      <c r="D252" s="166"/>
      <c r="E252" s="166"/>
      <c r="F252" s="166"/>
      <c r="G252" s="83"/>
      <c r="H252" s="83"/>
      <c r="I252" s="83"/>
      <c r="J252" s="83"/>
      <c r="K252" s="83"/>
      <c r="L252" s="83"/>
    </row>
    <row r="253" spans="1:12" s="91" customFormat="1">
      <c r="A253" s="151"/>
      <c r="B253" s="157"/>
      <c r="C253" s="157"/>
      <c r="D253" s="166"/>
      <c r="E253" s="166"/>
      <c r="F253" s="166"/>
      <c r="G253" s="83"/>
      <c r="H253" s="83"/>
      <c r="I253" s="83"/>
      <c r="J253" s="83"/>
      <c r="K253" s="83"/>
      <c r="L253" s="83"/>
    </row>
    <row r="254" spans="1:12" s="91" customFormat="1">
      <c r="A254" s="151"/>
      <c r="B254" s="157"/>
      <c r="C254" s="157"/>
      <c r="D254" s="166"/>
      <c r="E254" s="166"/>
      <c r="F254" s="166"/>
      <c r="G254" s="83"/>
      <c r="H254" s="83"/>
      <c r="I254" s="83"/>
      <c r="J254" s="83"/>
      <c r="K254" s="83"/>
      <c r="L254" s="83"/>
    </row>
    <row r="255" spans="1:12" s="91" customFormat="1">
      <c r="A255" s="151"/>
      <c r="B255" s="157"/>
      <c r="C255" s="157"/>
      <c r="D255" s="166"/>
      <c r="E255" s="166"/>
      <c r="F255" s="166"/>
      <c r="G255" s="83"/>
      <c r="H255" s="83"/>
      <c r="I255" s="83"/>
      <c r="J255" s="83"/>
      <c r="K255" s="83"/>
      <c r="L255" s="83"/>
    </row>
    <row r="256" spans="1:12" s="91" customFormat="1">
      <c r="A256" s="151"/>
      <c r="B256" s="157"/>
      <c r="C256" s="157"/>
      <c r="D256" s="166"/>
      <c r="E256" s="166"/>
      <c r="F256" s="166"/>
      <c r="G256" s="83"/>
      <c r="H256" s="83"/>
      <c r="I256" s="83"/>
      <c r="J256" s="83"/>
      <c r="K256" s="83"/>
      <c r="L256" s="83"/>
    </row>
    <row r="257" spans="1:12" s="91" customFormat="1">
      <c r="A257" s="151"/>
      <c r="B257" s="157"/>
      <c r="C257" s="157"/>
      <c r="D257" s="166"/>
      <c r="E257" s="166"/>
      <c r="F257" s="166"/>
      <c r="G257" s="83"/>
      <c r="H257" s="83"/>
      <c r="I257" s="83"/>
      <c r="J257" s="83"/>
      <c r="K257" s="83"/>
      <c r="L257" s="83"/>
    </row>
    <row r="258" spans="1:12" s="91" customFormat="1">
      <c r="A258" s="151"/>
      <c r="B258" s="157"/>
      <c r="C258" s="157"/>
      <c r="D258" s="166"/>
      <c r="E258" s="166"/>
      <c r="F258" s="166"/>
      <c r="G258" s="83"/>
      <c r="H258" s="83"/>
      <c r="I258" s="83"/>
      <c r="J258" s="83"/>
      <c r="K258" s="83"/>
      <c r="L258" s="83"/>
    </row>
    <row r="259" spans="1:12" s="91" customFormat="1">
      <c r="A259" s="151"/>
      <c r="B259" s="157"/>
      <c r="C259" s="157"/>
      <c r="D259" s="166"/>
      <c r="E259" s="166"/>
      <c r="F259" s="166"/>
      <c r="G259" s="83"/>
      <c r="H259" s="83"/>
      <c r="I259" s="83"/>
      <c r="J259" s="83"/>
      <c r="K259" s="83"/>
      <c r="L259" s="83"/>
    </row>
    <row r="260" spans="1:12" s="91" customFormat="1">
      <c r="A260" s="151"/>
      <c r="B260" s="157"/>
      <c r="C260" s="157"/>
      <c r="D260" s="166"/>
      <c r="E260" s="166"/>
      <c r="F260" s="166"/>
      <c r="G260" s="83"/>
      <c r="H260" s="83"/>
      <c r="I260" s="83"/>
      <c r="J260" s="83"/>
      <c r="K260" s="83"/>
      <c r="L260" s="83"/>
    </row>
    <row r="261" spans="1:12" s="91" customFormat="1">
      <c r="A261" s="151"/>
      <c r="B261" s="157"/>
      <c r="C261" s="157"/>
      <c r="D261" s="166"/>
      <c r="E261" s="166"/>
      <c r="F261" s="166"/>
      <c r="G261" s="83"/>
      <c r="H261" s="83"/>
      <c r="I261" s="83"/>
      <c r="J261" s="83"/>
      <c r="K261" s="83"/>
      <c r="L261" s="83"/>
    </row>
    <row r="262" spans="1:12" s="91" customFormat="1">
      <c r="A262" s="151"/>
      <c r="B262" s="157"/>
      <c r="C262" s="157"/>
      <c r="D262" s="166"/>
      <c r="E262" s="166"/>
      <c r="F262" s="166"/>
      <c r="G262" s="83"/>
      <c r="H262" s="83"/>
      <c r="I262" s="83"/>
      <c r="J262" s="83"/>
      <c r="K262" s="83"/>
      <c r="L262" s="83"/>
    </row>
    <row r="263" spans="1:12" s="91" customFormat="1">
      <c r="A263" s="151"/>
      <c r="B263" s="157"/>
      <c r="C263" s="157"/>
      <c r="D263" s="166"/>
      <c r="E263" s="166"/>
      <c r="F263" s="166"/>
      <c r="G263" s="83"/>
      <c r="H263" s="83"/>
      <c r="I263" s="83"/>
      <c r="J263" s="83"/>
      <c r="K263" s="83"/>
      <c r="L263" s="83"/>
    </row>
    <row r="264" spans="1:12" s="91" customFormat="1">
      <c r="A264" s="151"/>
      <c r="B264" s="157"/>
      <c r="C264" s="157"/>
      <c r="D264" s="166"/>
      <c r="E264" s="166"/>
      <c r="F264" s="166"/>
      <c r="G264" s="83"/>
      <c r="H264" s="83"/>
      <c r="I264" s="83"/>
      <c r="J264" s="83"/>
      <c r="K264" s="83"/>
      <c r="L264" s="83"/>
    </row>
    <row r="265" spans="1:12" s="91" customFormat="1">
      <c r="A265" s="151"/>
      <c r="B265" s="157"/>
      <c r="C265" s="157"/>
      <c r="D265" s="166"/>
      <c r="E265" s="166"/>
      <c r="F265" s="166"/>
      <c r="G265" s="83"/>
      <c r="H265" s="83"/>
      <c r="I265" s="83"/>
      <c r="J265" s="83"/>
      <c r="K265" s="83"/>
      <c r="L265" s="83"/>
    </row>
    <row r="266" spans="1:12" s="91" customFormat="1">
      <c r="A266" s="151"/>
      <c r="B266" s="157"/>
      <c r="C266" s="157"/>
      <c r="D266" s="166"/>
      <c r="E266" s="166"/>
      <c r="F266" s="166"/>
      <c r="G266" s="83"/>
      <c r="H266" s="83"/>
      <c r="I266" s="83"/>
      <c r="J266" s="83"/>
      <c r="K266" s="83"/>
      <c r="L266" s="83"/>
    </row>
    <row r="267" spans="1:12" s="91" customFormat="1">
      <c r="A267" s="151"/>
      <c r="B267" s="157"/>
      <c r="C267" s="157"/>
      <c r="D267" s="166"/>
      <c r="E267" s="166"/>
      <c r="F267" s="166"/>
      <c r="G267" s="83"/>
      <c r="H267" s="83"/>
      <c r="I267" s="83"/>
      <c r="J267" s="83"/>
      <c r="K267" s="83"/>
      <c r="L267" s="83"/>
    </row>
    <row r="268" spans="1:12" s="91" customFormat="1">
      <c r="A268" s="151"/>
      <c r="B268" s="157"/>
      <c r="C268" s="157"/>
      <c r="D268" s="166"/>
      <c r="E268" s="166"/>
      <c r="F268" s="166"/>
      <c r="G268" s="83"/>
      <c r="H268" s="83"/>
      <c r="I268" s="83"/>
      <c r="J268" s="83"/>
      <c r="K268" s="83"/>
      <c r="L268" s="83"/>
    </row>
    <row r="269" spans="1:12" s="91" customFormat="1">
      <c r="A269" s="151"/>
      <c r="B269" s="157"/>
      <c r="C269" s="157"/>
      <c r="D269" s="166"/>
      <c r="E269" s="166"/>
      <c r="F269" s="166"/>
      <c r="G269" s="83"/>
      <c r="H269" s="83"/>
      <c r="I269" s="83"/>
      <c r="J269" s="83"/>
      <c r="K269" s="83"/>
      <c r="L269" s="83"/>
    </row>
    <row r="270" spans="1:12" s="91" customFormat="1">
      <c r="A270" s="151"/>
      <c r="B270" s="157"/>
      <c r="C270" s="157"/>
      <c r="D270" s="166"/>
      <c r="E270" s="166"/>
      <c r="F270" s="166"/>
      <c r="G270" s="83"/>
      <c r="H270" s="83"/>
      <c r="I270" s="83"/>
      <c r="J270" s="83"/>
      <c r="K270" s="83"/>
      <c r="L270" s="83"/>
    </row>
    <row r="271" spans="1:12" s="91" customFormat="1">
      <c r="A271" s="151"/>
      <c r="B271" s="157"/>
      <c r="C271" s="157"/>
      <c r="D271" s="166"/>
      <c r="E271" s="166"/>
      <c r="F271" s="166"/>
      <c r="G271" s="83"/>
      <c r="H271" s="83"/>
      <c r="I271" s="83"/>
      <c r="J271" s="83"/>
      <c r="K271" s="83"/>
      <c r="L271" s="83"/>
    </row>
    <row r="272" spans="1:12" s="91" customFormat="1">
      <c r="A272" s="151"/>
      <c r="B272" s="157"/>
      <c r="C272" s="157"/>
      <c r="D272" s="166"/>
      <c r="E272" s="166"/>
      <c r="F272" s="166"/>
      <c r="G272" s="83"/>
      <c r="H272" s="83"/>
      <c r="I272" s="83"/>
      <c r="J272" s="83"/>
      <c r="K272" s="83"/>
      <c r="L272" s="83"/>
    </row>
    <row r="273" spans="1:12" s="91" customFormat="1">
      <c r="A273" s="151"/>
      <c r="B273" s="157"/>
      <c r="C273" s="157"/>
      <c r="D273" s="166"/>
      <c r="E273" s="166"/>
      <c r="F273" s="166"/>
      <c r="G273" s="83"/>
      <c r="H273" s="83"/>
      <c r="I273" s="83"/>
      <c r="J273" s="83"/>
      <c r="K273" s="83"/>
      <c r="L273" s="83"/>
    </row>
    <row r="274" spans="1:12" s="91" customFormat="1">
      <c r="A274" s="151"/>
      <c r="B274" s="157"/>
      <c r="C274" s="157"/>
      <c r="D274" s="166"/>
      <c r="E274" s="166"/>
      <c r="F274" s="166"/>
      <c r="G274" s="83"/>
      <c r="H274" s="83"/>
      <c r="I274" s="83"/>
      <c r="J274" s="83"/>
      <c r="K274" s="83"/>
      <c r="L274" s="83"/>
    </row>
    <row r="275" spans="1:12" s="91" customFormat="1">
      <c r="A275" s="151"/>
      <c r="B275" s="157"/>
      <c r="C275" s="157"/>
      <c r="D275" s="166"/>
      <c r="E275" s="166"/>
      <c r="F275" s="166"/>
      <c r="G275" s="83"/>
      <c r="H275" s="83"/>
      <c r="I275" s="83"/>
      <c r="J275" s="83"/>
      <c r="K275" s="83"/>
      <c r="L275" s="83"/>
    </row>
    <row r="276" spans="1:12" s="91" customFormat="1">
      <c r="A276" s="151"/>
      <c r="B276" s="157"/>
      <c r="C276" s="157"/>
      <c r="D276" s="166"/>
      <c r="E276" s="166"/>
      <c r="F276" s="166"/>
      <c r="G276" s="83"/>
      <c r="H276" s="83"/>
      <c r="I276" s="83"/>
      <c r="J276" s="83"/>
      <c r="K276" s="83"/>
      <c r="L276" s="83"/>
    </row>
    <row r="277" spans="1:12" s="91" customFormat="1">
      <c r="A277" s="151"/>
      <c r="B277" s="157"/>
      <c r="C277" s="157"/>
      <c r="D277" s="166"/>
      <c r="E277" s="166"/>
      <c r="F277" s="166"/>
      <c r="G277" s="83"/>
      <c r="H277" s="83"/>
      <c r="I277" s="83"/>
      <c r="J277" s="83"/>
      <c r="K277" s="83"/>
      <c r="L277" s="83"/>
    </row>
    <row r="278" spans="1:12" s="91" customFormat="1">
      <c r="A278" s="151"/>
      <c r="B278" s="157"/>
      <c r="C278" s="157"/>
      <c r="D278" s="166"/>
      <c r="E278" s="166"/>
      <c r="F278" s="166"/>
      <c r="G278" s="83"/>
      <c r="H278" s="83"/>
      <c r="I278" s="83"/>
      <c r="J278" s="83"/>
      <c r="K278" s="83"/>
      <c r="L278" s="83"/>
    </row>
    <row r="279" spans="1:12" s="91" customFormat="1">
      <c r="A279" s="151"/>
      <c r="B279" s="157"/>
      <c r="C279" s="157"/>
      <c r="D279" s="166"/>
      <c r="E279" s="166"/>
      <c r="F279" s="166"/>
      <c r="G279" s="83"/>
      <c r="H279" s="83"/>
      <c r="I279" s="83"/>
      <c r="J279" s="83"/>
      <c r="K279" s="83"/>
      <c r="L279" s="83"/>
    </row>
    <row r="280" spans="1:12" s="91" customFormat="1">
      <c r="A280" s="151"/>
      <c r="B280" s="157"/>
      <c r="C280" s="157"/>
      <c r="D280" s="166"/>
      <c r="E280" s="166"/>
      <c r="F280" s="166"/>
      <c r="G280" s="83"/>
      <c r="H280" s="83"/>
      <c r="I280" s="83"/>
      <c r="J280" s="83"/>
      <c r="K280" s="83"/>
      <c r="L280" s="83"/>
    </row>
    <row r="281" spans="1:12" s="91" customFormat="1">
      <c r="A281" s="151"/>
      <c r="B281" s="157"/>
      <c r="C281" s="157"/>
      <c r="D281" s="166"/>
      <c r="E281" s="166"/>
      <c r="F281" s="166"/>
      <c r="G281" s="83"/>
      <c r="H281" s="83"/>
      <c r="I281" s="83"/>
      <c r="J281" s="83"/>
      <c r="K281" s="83"/>
      <c r="L281" s="83"/>
    </row>
    <row r="282" spans="1:12" s="91" customFormat="1">
      <c r="A282" s="151"/>
      <c r="B282" s="157"/>
      <c r="C282" s="157"/>
      <c r="D282" s="166"/>
      <c r="E282" s="166"/>
      <c r="F282" s="166"/>
      <c r="G282" s="83"/>
      <c r="H282" s="83"/>
      <c r="I282" s="83"/>
      <c r="J282" s="83"/>
      <c r="K282" s="83"/>
      <c r="L282" s="83"/>
    </row>
    <row r="283" spans="1:12" s="91" customFormat="1">
      <c r="A283" s="151"/>
      <c r="B283" s="157"/>
      <c r="C283" s="157"/>
      <c r="D283" s="166"/>
      <c r="E283" s="166"/>
      <c r="F283" s="166"/>
      <c r="G283" s="83"/>
      <c r="H283" s="83"/>
      <c r="I283" s="83"/>
      <c r="J283" s="83"/>
      <c r="K283" s="83"/>
      <c r="L283" s="83"/>
    </row>
    <row r="284" spans="1:12" s="91" customFormat="1">
      <c r="A284" s="151"/>
      <c r="B284" s="157"/>
      <c r="C284" s="157"/>
      <c r="D284" s="166"/>
      <c r="E284" s="166"/>
      <c r="F284" s="166"/>
      <c r="G284" s="83"/>
      <c r="H284" s="83"/>
      <c r="I284" s="83"/>
      <c r="J284" s="83"/>
      <c r="K284" s="83"/>
      <c r="L284" s="83"/>
    </row>
    <row r="285" spans="1:12" s="91" customFormat="1">
      <c r="A285" s="151"/>
      <c r="B285" s="157"/>
      <c r="C285" s="157"/>
      <c r="D285" s="166"/>
      <c r="E285" s="166"/>
      <c r="F285" s="166"/>
      <c r="G285" s="83"/>
      <c r="H285" s="83"/>
      <c r="I285" s="83"/>
      <c r="J285" s="83"/>
      <c r="K285" s="83"/>
      <c r="L285" s="83"/>
    </row>
    <row r="286" spans="1:12" s="91" customFormat="1">
      <c r="A286" s="151"/>
      <c r="B286" s="157"/>
      <c r="C286" s="157"/>
      <c r="D286" s="166"/>
      <c r="E286" s="166"/>
      <c r="F286" s="166"/>
      <c r="G286" s="83"/>
      <c r="H286" s="83"/>
      <c r="I286" s="83"/>
      <c r="J286" s="83"/>
      <c r="K286" s="83"/>
      <c r="L286" s="83"/>
    </row>
    <row r="287" spans="1:12" s="91" customFormat="1">
      <c r="A287" s="151"/>
      <c r="B287" s="157"/>
      <c r="C287" s="157"/>
      <c r="D287" s="166"/>
      <c r="E287" s="166"/>
      <c r="F287" s="166"/>
      <c r="G287" s="83"/>
      <c r="H287" s="83"/>
      <c r="I287" s="83"/>
      <c r="J287" s="83"/>
      <c r="K287" s="83"/>
      <c r="L287" s="83"/>
    </row>
    <row r="288" spans="1:12" s="91" customFormat="1">
      <c r="A288" s="151"/>
      <c r="B288" s="157"/>
      <c r="C288" s="157"/>
      <c r="D288" s="166"/>
      <c r="E288" s="166"/>
      <c r="F288" s="166"/>
      <c r="G288" s="83"/>
      <c r="H288" s="83"/>
      <c r="I288" s="83"/>
      <c r="J288" s="83"/>
      <c r="K288" s="83"/>
      <c r="L288" s="83"/>
    </row>
    <row r="289" spans="1:12" s="91" customFormat="1">
      <c r="A289" s="151"/>
      <c r="B289" s="157"/>
      <c r="C289" s="157"/>
      <c r="D289" s="166"/>
      <c r="E289" s="166"/>
      <c r="F289" s="166"/>
      <c r="G289" s="83"/>
      <c r="H289" s="83"/>
      <c r="I289" s="83"/>
      <c r="J289" s="83"/>
      <c r="K289" s="83"/>
      <c r="L289" s="83"/>
    </row>
    <row r="290" spans="1:12" s="91" customFormat="1">
      <c r="A290" s="151"/>
      <c r="B290" s="157"/>
      <c r="C290" s="157"/>
      <c r="D290" s="166"/>
      <c r="E290" s="166"/>
      <c r="F290" s="166"/>
      <c r="G290" s="83"/>
      <c r="H290" s="83"/>
      <c r="I290" s="83"/>
      <c r="J290" s="83"/>
      <c r="K290" s="83"/>
      <c r="L290" s="83"/>
    </row>
    <row r="291" spans="1:12" s="91" customFormat="1">
      <c r="A291" s="151"/>
      <c r="B291" s="157"/>
      <c r="C291" s="157"/>
      <c r="D291" s="166"/>
      <c r="E291" s="166"/>
      <c r="F291" s="166"/>
      <c r="G291" s="83"/>
      <c r="H291" s="83"/>
      <c r="I291" s="83"/>
      <c r="J291" s="83"/>
      <c r="K291" s="83"/>
      <c r="L291" s="83"/>
    </row>
    <row r="292" spans="1:12" s="91" customFormat="1">
      <c r="A292" s="151"/>
      <c r="B292" s="157"/>
      <c r="C292" s="157"/>
      <c r="D292" s="166"/>
      <c r="E292" s="166"/>
      <c r="F292" s="166"/>
      <c r="G292" s="83"/>
      <c r="H292" s="83"/>
      <c r="I292" s="83"/>
      <c r="J292" s="83"/>
      <c r="K292" s="83"/>
      <c r="L292" s="83"/>
    </row>
    <row r="293" spans="1:12" s="91" customFormat="1">
      <c r="A293" s="151"/>
      <c r="B293" s="157"/>
      <c r="C293" s="157"/>
      <c r="D293" s="166"/>
      <c r="E293" s="166"/>
      <c r="F293" s="166"/>
      <c r="G293" s="83"/>
      <c r="H293" s="83"/>
      <c r="I293" s="83"/>
      <c r="J293" s="83"/>
      <c r="K293" s="83"/>
      <c r="L293" s="83"/>
    </row>
    <row r="294" spans="1:12" s="91" customFormat="1">
      <c r="A294" s="151"/>
      <c r="B294" s="157"/>
      <c r="C294" s="157"/>
      <c r="D294" s="166"/>
      <c r="E294" s="166"/>
      <c r="F294" s="166"/>
      <c r="G294" s="83"/>
      <c r="H294" s="83"/>
      <c r="I294" s="83"/>
      <c r="J294" s="83"/>
      <c r="K294" s="83"/>
      <c r="L294" s="83"/>
    </row>
    <row r="295" spans="1:12" s="91" customFormat="1">
      <c r="A295" s="151"/>
      <c r="B295" s="157"/>
      <c r="C295" s="157"/>
      <c r="D295" s="166"/>
      <c r="E295" s="166"/>
      <c r="F295" s="166"/>
      <c r="G295" s="83"/>
      <c r="H295" s="83"/>
      <c r="I295" s="83"/>
      <c r="J295" s="83"/>
      <c r="K295" s="83"/>
      <c r="L295" s="83"/>
    </row>
    <row r="296" spans="1:12" s="91" customFormat="1">
      <c r="A296" s="151"/>
      <c r="B296" s="157"/>
      <c r="C296" s="157"/>
      <c r="D296" s="166"/>
      <c r="E296" s="166"/>
      <c r="F296" s="166"/>
      <c r="G296" s="83"/>
      <c r="H296" s="83"/>
      <c r="I296" s="83"/>
      <c r="J296" s="83"/>
      <c r="K296" s="83"/>
      <c r="L296" s="83"/>
    </row>
    <row r="297" spans="1:12" s="91" customFormat="1">
      <c r="A297" s="151"/>
      <c r="B297" s="157"/>
      <c r="C297" s="157"/>
      <c r="D297" s="166"/>
      <c r="E297" s="166"/>
      <c r="F297" s="166"/>
      <c r="G297" s="83"/>
      <c r="H297" s="83"/>
      <c r="I297" s="83"/>
      <c r="J297" s="83"/>
      <c r="K297" s="83"/>
      <c r="L297" s="83"/>
    </row>
    <row r="298" spans="1:12" s="91" customFormat="1">
      <c r="A298" s="151"/>
      <c r="B298" s="157"/>
      <c r="C298" s="157"/>
      <c r="D298" s="166"/>
      <c r="E298" s="166"/>
      <c r="F298" s="166"/>
      <c r="G298" s="83"/>
      <c r="H298" s="83"/>
      <c r="I298" s="83"/>
      <c r="J298" s="83"/>
      <c r="K298" s="83"/>
      <c r="L298" s="83"/>
    </row>
    <row r="299" spans="1:12" s="91" customFormat="1">
      <c r="A299" s="151"/>
      <c r="B299" s="157"/>
      <c r="C299" s="157"/>
      <c r="D299" s="166"/>
      <c r="E299" s="166"/>
      <c r="F299" s="166"/>
      <c r="G299" s="83"/>
      <c r="H299" s="83"/>
      <c r="I299" s="83"/>
      <c r="J299" s="83"/>
      <c r="K299" s="83"/>
      <c r="L299" s="83"/>
    </row>
    <row r="300" spans="1:12" s="91" customFormat="1">
      <c r="A300" s="151"/>
      <c r="B300" s="157"/>
      <c r="C300" s="157"/>
      <c r="D300" s="166"/>
      <c r="E300" s="166"/>
      <c r="F300" s="166"/>
      <c r="G300" s="83"/>
      <c r="H300" s="83"/>
      <c r="I300" s="83"/>
      <c r="J300" s="83"/>
      <c r="K300" s="83"/>
      <c r="L300" s="83"/>
    </row>
    <row r="301" spans="1:12" s="91" customFormat="1">
      <c r="A301" s="151"/>
      <c r="B301" s="157"/>
      <c r="C301" s="157"/>
      <c r="D301" s="166"/>
      <c r="E301" s="166"/>
      <c r="F301" s="166"/>
      <c r="G301" s="83"/>
      <c r="H301" s="83"/>
      <c r="I301" s="83"/>
      <c r="J301" s="83"/>
      <c r="K301" s="83"/>
      <c r="L301" s="83"/>
    </row>
    <row r="302" spans="1:12" s="91" customFormat="1">
      <c r="A302" s="151"/>
      <c r="B302" s="157"/>
      <c r="C302" s="157"/>
      <c r="D302" s="166"/>
      <c r="E302" s="166"/>
      <c r="F302" s="166"/>
      <c r="G302" s="83"/>
      <c r="H302" s="83"/>
      <c r="I302" s="83"/>
      <c r="J302" s="83"/>
      <c r="K302" s="83"/>
      <c r="L302" s="83"/>
    </row>
    <row r="303" spans="1:12" s="91" customFormat="1">
      <c r="A303" s="151"/>
      <c r="B303" s="157"/>
      <c r="C303" s="157"/>
      <c r="D303" s="166"/>
      <c r="E303" s="166"/>
      <c r="F303" s="166"/>
      <c r="G303" s="83"/>
      <c r="H303" s="83"/>
      <c r="I303" s="83"/>
      <c r="J303" s="83"/>
      <c r="K303" s="83"/>
      <c r="L303" s="83"/>
    </row>
    <row r="304" spans="1:12" s="91" customFormat="1">
      <c r="A304" s="151"/>
      <c r="B304" s="157"/>
      <c r="C304" s="157"/>
      <c r="D304" s="167"/>
      <c r="E304" s="167"/>
      <c r="F304" s="167"/>
      <c r="G304" s="83"/>
      <c r="H304" s="83"/>
      <c r="I304" s="83"/>
      <c r="J304" s="83"/>
      <c r="K304" s="83"/>
      <c r="L304" s="83"/>
    </row>
  </sheetData>
  <mergeCells count="1">
    <mergeCell ref="A7:F7"/>
  </mergeCells>
  <pageMargins left="0.74803149606299213" right="0.23622047244094491" top="0.51181102362204722" bottom="0.39370078740157483" header="0.51181102362204722" footer="0.51181102362204722"/>
  <pageSetup paperSize="9" scale="40" fitToHeight="4" orientation="portrait" r:id="rId1"/>
  <headerFooter alignWithMargins="0"/>
  <rowBreaks count="1" manualBreakCount="1">
    <brk id="2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08"/>
  <sheetViews>
    <sheetView topLeftCell="A367" zoomScale="80" zoomScaleNormal="80" workbookViewId="0">
      <selection activeCell="A65" sqref="A65"/>
    </sheetView>
  </sheetViews>
  <sheetFormatPr defaultColWidth="8.85546875" defaultRowHeight="12.75"/>
  <cols>
    <col min="1" max="1" width="47.42578125" style="173" bestFit="1" customWidth="1"/>
    <col min="2" max="2" width="17.42578125" style="173" customWidth="1"/>
    <col min="3" max="3" width="9.42578125" style="173" customWidth="1"/>
    <col min="4" max="4" width="15.42578125" style="173" bestFit="1" customWidth="1"/>
    <col min="5" max="5" width="10.140625" style="173" customWidth="1"/>
    <col min="6" max="6" width="15.42578125" style="173" bestFit="1" customWidth="1"/>
    <col min="7" max="16384" width="8.85546875" style="173"/>
  </cols>
  <sheetData>
    <row r="1" spans="1:6" ht="15.75">
      <c r="F1" s="206" t="s">
        <v>455</v>
      </c>
    </row>
    <row r="2" spans="1:6" ht="15.75">
      <c r="F2" s="206" t="s">
        <v>456</v>
      </c>
    </row>
    <row r="3" spans="1:6" ht="15.75">
      <c r="F3" s="206" t="s">
        <v>457</v>
      </c>
    </row>
    <row r="4" spans="1:6" ht="15.75">
      <c r="F4" s="206" t="s">
        <v>470</v>
      </c>
    </row>
    <row r="5" spans="1:6" ht="15.75">
      <c r="F5" s="206" t="s">
        <v>468</v>
      </c>
    </row>
    <row r="8" spans="1:6" ht="15.75">
      <c r="A8" s="240" t="s">
        <v>471</v>
      </c>
      <c r="B8" s="240"/>
      <c r="C8" s="240"/>
      <c r="D8" s="240"/>
      <c r="E8" s="240"/>
      <c r="F8" s="240"/>
    </row>
    <row r="9" spans="1:6">
      <c r="A9" s="174"/>
      <c r="B9" s="174"/>
      <c r="C9" s="174"/>
      <c r="D9" s="174"/>
      <c r="E9" s="174"/>
      <c r="F9" s="174"/>
    </row>
    <row r="10" spans="1:6">
      <c r="B10" s="182" t="s">
        <v>439</v>
      </c>
      <c r="C10" s="237" t="s">
        <v>117</v>
      </c>
      <c r="D10" s="238"/>
      <c r="E10" s="237" t="s">
        <v>87</v>
      </c>
      <c r="F10" s="239"/>
    </row>
    <row r="11" spans="1:6" ht="25.5">
      <c r="A11" s="176"/>
      <c r="B11" s="177" t="s">
        <v>452</v>
      </c>
      <c r="C11" s="177" t="s">
        <v>118</v>
      </c>
      <c r="D11" s="178" t="s">
        <v>453</v>
      </c>
      <c r="E11" s="179" t="s">
        <v>118</v>
      </c>
      <c r="F11" s="180" t="s">
        <v>454</v>
      </c>
    </row>
    <row r="12" spans="1:6">
      <c r="A12" s="181" t="s">
        <v>264</v>
      </c>
      <c r="B12" s="175">
        <v>1</v>
      </c>
      <c r="C12" s="182"/>
      <c r="D12" s="183">
        <f>SUM(D13:D14)</f>
        <v>6950</v>
      </c>
      <c r="E12" s="182"/>
      <c r="F12" s="183">
        <f>SUM(F13:F14)</f>
        <v>0</v>
      </c>
    </row>
    <row r="13" spans="1:6">
      <c r="A13" s="184" t="s">
        <v>275</v>
      </c>
      <c r="B13" s="184">
        <v>70</v>
      </c>
      <c r="C13" s="184">
        <v>10</v>
      </c>
      <c r="D13" s="185">
        <f>B13*C13</f>
        <v>700</v>
      </c>
      <c r="E13" s="185"/>
      <c r="F13" s="185"/>
    </row>
    <row r="14" spans="1:6">
      <c r="A14" s="184" t="s">
        <v>276</v>
      </c>
      <c r="B14" s="184">
        <v>125</v>
      </c>
      <c r="C14" s="184">
        <v>50</v>
      </c>
      <c r="D14" s="185">
        <f>B14*C14</f>
        <v>6250</v>
      </c>
      <c r="E14" s="185"/>
      <c r="F14" s="185"/>
    </row>
    <row r="15" spans="1:6">
      <c r="A15" s="181" t="s">
        <v>212</v>
      </c>
      <c r="B15" s="175">
        <v>1</v>
      </c>
      <c r="C15" s="181"/>
      <c r="D15" s="183">
        <f>SUM(D16:D25)</f>
        <v>3483</v>
      </c>
      <c r="E15" s="175"/>
      <c r="F15" s="183">
        <f>SUM(F16:F25)</f>
        <v>13128</v>
      </c>
    </row>
    <row r="16" spans="1:6">
      <c r="A16" s="184" t="s">
        <v>214</v>
      </c>
      <c r="B16" s="184">
        <v>230</v>
      </c>
      <c r="C16" s="184">
        <v>10</v>
      </c>
      <c r="D16" s="185">
        <f>C16*B16</f>
        <v>2300</v>
      </c>
      <c r="E16" s="184"/>
      <c r="F16" s="185">
        <f>B16*E16</f>
        <v>0</v>
      </c>
    </row>
    <row r="17" spans="1:6">
      <c r="A17" s="184" t="s">
        <v>366</v>
      </c>
      <c r="B17" s="184">
        <v>2000</v>
      </c>
      <c r="C17" s="184"/>
      <c r="D17" s="185">
        <f t="shared" ref="D17:D24" si="0">C17*B17</f>
        <v>0</v>
      </c>
      <c r="E17" s="184">
        <v>1</v>
      </c>
      <c r="F17" s="185">
        <f>B17*E17</f>
        <v>2000</v>
      </c>
    </row>
    <row r="18" spans="1:6">
      <c r="A18" s="184" t="s">
        <v>242</v>
      </c>
      <c r="B18" s="184">
        <v>1128</v>
      </c>
      <c r="C18" s="184"/>
      <c r="D18" s="185">
        <f t="shared" si="0"/>
        <v>0</v>
      </c>
      <c r="E18" s="184">
        <v>1</v>
      </c>
      <c r="F18" s="185">
        <f>B18*E18</f>
        <v>1128</v>
      </c>
    </row>
    <row r="19" spans="1:6">
      <c r="A19" s="184" t="s">
        <v>253</v>
      </c>
      <c r="B19" s="184">
        <v>10</v>
      </c>
      <c r="C19" s="184">
        <v>15</v>
      </c>
      <c r="D19" s="185">
        <f t="shared" si="0"/>
        <v>150</v>
      </c>
      <c r="E19" s="184"/>
      <c r="F19" s="185"/>
    </row>
    <row r="20" spans="1:6">
      <c r="A20" s="184" t="s">
        <v>163</v>
      </c>
      <c r="B20" s="184">
        <v>175</v>
      </c>
      <c r="C20" s="184">
        <v>3</v>
      </c>
      <c r="D20" s="185">
        <f t="shared" si="0"/>
        <v>525</v>
      </c>
      <c r="E20" s="184"/>
      <c r="F20" s="185">
        <f t="shared" ref="F20:F25" si="1">B20*E20</f>
        <v>0</v>
      </c>
    </row>
    <row r="21" spans="1:6">
      <c r="A21" s="184" t="s">
        <v>164</v>
      </c>
      <c r="B21" s="184">
        <v>120</v>
      </c>
      <c r="C21" s="184">
        <v>3</v>
      </c>
      <c r="D21" s="185">
        <f t="shared" si="0"/>
        <v>360</v>
      </c>
      <c r="E21" s="184"/>
      <c r="F21" s="185">
        <f t="shared" si="1"/>
        <v>0</v>
      </c>
    </row>
    <row r="22" spans="1:6">
      <c r="A22" s="184" t="s">
        <v>101</v>
      </c>
      <c r="B22" s="184">
        <v>25</v>
      </c>
      <c r="C22" s="184">
        <v>1</v>
      </c>
      <c r="D22" s="185">
        <f t="shared" si="0"/>
        <v>25</v>
      </c>
      <c r="E22" s="184"/>
      <c r="F22" s="185">
        <f t="shared" si="1"/>
        <v>0</v>
      </c>
    </row>
    <row r="23" spans="1:6">
      <c r="A23" s="184" t="s">
        <v>145</v>
      </c>
      <c r="B23" s="184">
        <v>3</v>
      </c>
      <c r="C23" s="184">
        <v>1</v>
      </c>
      <c r="D23" s="185">
        <f t="shared" si="0"/>
        <v>3</v>
      </c>
      <c r="E23" s="184"/>
      <c r="F23" s="185">
        <f t="shared" si="1"/>
        <v>0</v>
      </c>
    </row>
    <row r="24" spans="1:6">
      <c r="A24" s="184" t="s">
        <v>144</v>
      </c>
      <c r="B24" s="184">
        <v>120</v>
      </c>
      <c r="C24" s="184">
        <v>1</v>
      </c>
      <c r="D24" s="185">
        <f t="shared" si="0"/>
        <v>120</v>
      </c>
      <c r="E24" s="184"/>
      <c r="F24" s="185">
        <f t="shared" si="1"/>
        <v>0</v>
      </c>
    </row>
    <row r="25" spans="1:6">
      <c r="A25" s="184" t="s">
        <v>367</v>
      </c>
      <c r="B25" s="184">
        <v>10000</v>
      </c>
      <c r="C25" s="184"/>
      <c r="D25" s="185"/>
      <c r="E25" s="184">
        <v>1</v>
      </c>
      <c r="F25" s="185">
        <f t="shared" si="1"/>
        <v>10000</v>
      </c>
    </row>
    <row r="26" spans="1:6">
      <c r="A26" s="181" t="s">
        <v>96</v>
      </c>
      <c r="B26" s="175">
        <v>1</v>
      </c>
      <c r="C26" s="181"/>
      <c r="D26" s="183">
        <f>SUM(D27:D32)</f>
        <v>1048</v>
      </c>
      <c r="E26" s="181"/>
      <c r="F26" s="183">
        <f>SUM(F27:F32)</f>
        <v>0</v>
      </c>
    </row>
    <row r="27" spans="1:6">
      <c r="A27" s="184" t="s">
        <v>175</v>
      </c>
      <c r="B27" s="184">
        <v>260</v>
      </c>
      <c r="C27" s="184">
        <v>1</v>
      </c>
      <c r="D27" s="185">
        <f t="shared" ref="D27:D32" si="2">C27*B27</f>
        <v>260</v>
      </c>
      <c r="E27" s="184"/>
      <c r="F27" s="185"/>
    </row>
    <row r="28" spans="1:6">
      <c r="A28" s="184" t="s">
        <v>472</v>
      </c>
      <c r="B28" s="184">
        <v>70</v>
      </c>
      <c r="C28" s="184">
        <v>3</v>
      </c>
      <c r="D28" s="185">
        <f t="shared" si="2"/>
        <v>210</v>
      </c>
      <c r="E28" s="184"/>
      <c r="F28" s="185"/>
    </row>
    <row r="29" spans="1:6">
      <c r="A29" s="184" t="s">
        <v>143</v>
      </c>
      <c r="B29" s="184">
        <v>48</v>
      </c>
      <c r="C29" s="184">
        <v>1</v>
      </c>
      <c r="D29" s="185">
        <f t="shared" si="2"/>
        <v>48</v>
      </c>
      <c r="E29" s="184"/>
      <c r="F29" s="185"/>
    </row>
    <row r="30" spans="1:6">
      <c r="A30" s="184" t="s">
        <v>127</v>
      </c>
      <c r="B30" s="184">
        <v>45</v>
      </c>
      <c r="C30" s="184">
        <v>1</v>
      </c>
      <c r="D30" s="185">
        <f t="shared" si="2"/>
        <v>45</v>
      </c>
      <c r="E30" s="184"/>
      <c r="F30" s="185"/>
    </row>
    <row r="31" spans="1:6">
      <c r="A31" s="184" t="s">
        <v>278</v>
      </c>
      <c r="B31" s="184">
        <v>15</v>
      </c>
      <c r="C31" s="184">
        <v>3</v>
      </c>
      <c r="D31" s="185">
        <f t="shared" si="2"/>
        <v>45</v>
      </c>
      <c r="E31" s="184"/>
      <c r="F31" s="185"/>
    </row>
    <row r="32" spans="1:6">
      <c r="A32" s="184" t="s">
        <v>277</v>
      </c>
      <c r="B32" s="184">
        <v>440</v>
      </c>
      <c r="C32" s="184">
        <v>1</v>
      </c>
      <c r="D32" s="184">
        <f t="shared" si="2"/>
        <v>440</v>
      </c>
      <c r="E32" s="184"/>
      <c r="F32" s="184"/>
    </row>
    <row r="33" spans="1:6">
      <c r="A33" s="181" t="s">
        <v>97</v>
      </c>
      <c r="B33" s="175">
        <v>24</v>
      </c>
      <c r="C33" s="186"/>
      <c r="D33" s="187">
        <f>SUM(D35:D44,D46:D51)</f>
        <v>19368</v>
      </c>
      <c r="E33" s="188"/>
      <c r="F33" s="187">
        <f>SUM(F35:F44,F46:F51)</f>
        <v>0</v>
      </c>
    </row>
    <row r="34" spans="1:6" ht="25.5">
      <c r="A34" s="205" t="s">
        <v>105</v>
      </c>
      <c r="B34" s="177" t="s">
        <v>452</v>
      </c>
      <c r="C34" s="177" t="s">
        <v>118</v>
      </c>
      <c r="D34" s="178" t="s">
        <v>453</v>
      </c>
      <c r="E34" s="179" t="s">
        <v>118</v>
      </c>
      <c r="F34" s="180" t="s">
        <v>454</v>
      </c>
    </row>
    <row r="35" spans="1:6">
      <c r="A35" s="184" t="s">
        <v>107</v>
      </c>
      <c r="B35" s="184">
        <v>190</v>
      </c>
      <c r="C35" s="184">
        <v>24</v>
      </c>
      <c r="D35" s="185">
        <f>B35*C35</f>
        <v>4560</v>
      </c>
      <c r="E35" s="185"/>
      <c r="F35" s="185"/>
    </row>
    <row r="36" spans="1:6">
      <c r="A36" s="184" t="s">
        <v>108</v>
      </c>
      <c r="B36" s="184">
        <v>40</v>
      </c>
      <c r="C36" s="184">
        <v>24</v>
      </c>
      <c r="D36" s="185">
        <f t="shared" ref="D36:D44" si="3">B36*C36</f>
        <v>960</v>
      </c>
      <c r="E36" s="185"/>
      <c r="F36" s="185"/>
    </row>
    <row r="37" spans="1:6">
      <c r="A37" s="184" t="s">
        <v>111</v>
      </c>
      <c r="B37" s="184">
        <v>45</v>
      </c>
      <c r="C37" s="184">
        <v>24</v>
      </c>
      <c r="D37" s="185">
        <f t="shared" si="3"/>
        <v>1080</v>
      </c>
      <c r="E37" s="185"/>
      <c r="F37" s="185"/>
    </row>
    <row r="38" spans="1:6">
      <c r="A38" s="184" t="s">
        <v>110</v>
      </c>
      <c r="B38" s="184">
        <v>90</v>
      </c>
      <c r="C38" s="184">
        <v>24</v>
      </c>
      <c r="D38" s="185">
        <f t="shared" si="3"/>
        <v>2160</v>
      </c>
      <c r="E38" s="185"/>
      <c r="F38" s="185"/>
    </row>
    <row r="39" spans="1:6">
      <c r="A39" s="184" t="s">
        <v>100</v>
      </c>
      <c r="B39" s="184">
        <v>60</v>
      </c>
      <c r="C39" s="184">
        <v>24</v>
      </c>
      <c r="D39" s="185">
        <f t="shared" si="3"/>
        <v>1440</v>
      </c>
      <c r="E39" s="185"/>
      <c r="F39" s="185"/>
    </row>
    <row r="40" spans="1:6">
      <c r="A40" s="184" t="s">
        <v>101</v>
      </c>
      <c r="B40" s="184">
        <v>25</v>
      </c>
      <c r="C40" s="184">
        <v>24</v>
      </c>
      <c r="D40" s="185">
        <f t="shared" si="3"/>
        <v>600</v>
      </c>
      <c r="E40" s="185"/>
      <c r="F40" s="185"/>
    </row>
    <row r="41" spans="1:6">
      <c r="A41" s="184" t="s">
        <v>109</v>
      </c>
      <c r="B41" s="184">
        <v>210</v>
      </c>
      <c r="C41" s="184">
        <v>24</v>
      </c>
      <c r="D41" s="185">
        <f t="shared" si="3"/>
        <v>5040</v>
      </c>
      <c r="E41" s="185"/>
      <c r="F41" s="185"/>
    </row>
    <row r="42" spans="1:6">
      <c r="A42" s="184" t="s">
        <v>112</v>
      </c>
      <c r="B42" s="184">
        <v>13</v>
      </c>
      <c r="C42" s="184">
        <v>24</v>
      </c>
      <c r="D42" s="185">
        <f t="shared" si="3"/>
        <v>312</v>
      </c>
      <c r="E42" s="185"/>
      <c r="F42" s="185"/>
    </row>
    <row r="43" spans="1:6">
      <c r="A43" s="184" t="s">
        <v>145</v>
      </c>
      <c r="B43" s="184">
        <v>3</v>
      </c>
      <c r="C43" s="184">
        <v>24</v>
      </c>
      <c r="D43" s="185">
        <f t="shared" si="3"/>
        <v>72</v>
      </c>
      <c r="E43" s="185"/>
      <c r="F43" s="185"/>
    </row>
    <row r="44" spans="1:6">
      <c r="A44" s="184" t="s">
        <v>279</v>
      </c>
      <c r="B44" s="184">
        <v>40</v>
      </c>
      <c r="C44" s="184">
        <v>24</v>
      </c>
      <c r="D44" s="185">
        <f t="shared" si="3"/>
        <v>960</v>
      </c>
      <c r="E44" s="185"/>
      <c r="F44" s="185"/>
    </row>
    <row r="45" spans="1:6" ht="25.5">
      <c r="A45" s="205" t="s">
        <v>104</v>
      </c>
      <c r="B45" s="177" t="s">
        <v>452</v>
      </c>
      <c r="C45" s="177" t="s">
        <v>118</v>
      </c>
      <c r="D45" s="178" t="s">
        <v>453</v>
      </c>
      <c r="E45" s="179" t="s">
        <v>118</v>
      </c>
      <c r="F45" s="180" t="s">
        <v>454</v>
      </c>
    </row>
    <row r="46" spans="1:6">
      <c r="A46" s="184" t="s">
        <v>114</v>
      </c>
      <c r="B46" s="184">
        <v>7</v>
      </c>
      <c r="C46" s="184">
        <v>24</v>
      </c>
      <c r="D46" s="185">
        <f t="shared" ref="D46:D51" si="4">C46*B46</f>
        <v>168</v>
      </c>
      <c r="E46" s="185"/>
      <c r="F46" s="185"/>
    </row>
    <row r="47" spans="1:6">
      <c r="A47" s="184" t="s">
        <v>102</v>
      </c>
      <c r="B47" s="184">
        <v>2</v>
      </c>
      <c r="C47" s="184">
        <v>24</v>
      </c>
      <c r="D47" s="185">
        <f t="shared" si="4"/>
        <v>48</v>
      </c>
      <c r="E47" s="185"/>
      <c r="F47" s="185"/>
    </row>
    <row r="48" spans="1:6">
      <c r="A48" s="184" t="s">
        <v>103</v>
      </c>
      <c r="B48" s="184">
        <v>7</v>
      </c>
      <c r="C48" s="184">
        <v>24</v>
      </c>
      <c r="D48" s="185">
        <f t="shared" si="4"/>
        <v>168</v>
      </c>
      <c r="E48" s="185"/>
      <c r="F48" s="185"/>
    </row>
    <row r="49" spans="1:6">
      <c r="A49" s="184" t="s">
        <v>177</v>
      </c>
      <c r="B49" s="184">
        <v>5</v>
      </c>
      <c r="C49" s="184">
        <v>24</v>
      </c>
      <c r="D49" s="185">
        <f t="shared" si="4"/>
        <v>120</v>
      </c>
      <c r="E49" s="185"/>
      <c r="F49" s="185"/>
    </row>
    <row r="50" spans="1:6">
      <c r="A50" s="184" t="s">
        <v>116</v>
      </c>
      <c r="B50" s="184">
        <v>50</v>
      </c>
      <c r="C50" s="184">
        <v>24</v>
      </c>
      <c r="D50" s="185">
        <f t="shared" si="4"/>
        <v>1200</v>
      </c>
      <c r="E50" s="185"/>
      <c r="F50" s="185"/>
    </row>
    <row r="51" spans="1:6">
      <c r="A51" s="184" t="s">
        <v>115</v>
      </c>
      <c r="B51" s="184">
        <v>20</v>
      </c>
      <c r="C51" s="184">
        <v>24</v>
      </c>
      <c r="D51" s="185">
        <f t="shared" si="4"/>
        <v>480</v>
      </c>
      <c r="E51" s="185"/>
      <c r="F51" s="185"/>
    </row>
    <row r="52" spans="1:6">
      <c r="A52" s="189" t="s">
        <v>441</v>
      </c>
      <c r="B52" s="175">
        <v>4</v>
      </c>
      <c r="C52" s="186"/>
      <c r="D52" s="187">
        <f>SUM(D54:D63,D65:D74)</f>
        <v>5908</v>
      </c>
      <c r="E52" s="188"/>
      <c r="F52" s="187">
        <f>SUM(F54:F63,F65:F74)</f>
        <v>2400</v>
      </c>
    </row>
    <row r="53" spans="1:6" ht="25.5">
      <c r="A53" s="205" t="s">
        <v>105</v>
      </c>
      <c r="B53" s="177" t="s">
        <v>452</v>
      </c>
      <c r="C53" s="177" t="s">
        <v>118</v>
      </c>
      <c r="D53" s="178" t="s">
        <v>453</v>
      </c>
      <c r="E53" s="179" t="s">
        <v>118</v>
      </c>
      <c r="F53" s="180" t="s">
        <v>454</v>
      </c>
    </row>
    <row r="54" spans="1:6" ht="15.6" customHeight="1">
      <c r="A54" s="184" t="s">
        <v>107</v>
      </c>
      <c r="B54" s="184">
        <v>190</v>
      </c>
      <c r="C54" s="184">
        <v>4</v>
      </c>
      <c r="D54" s="185">
        <f>B54*C54</f>
        <v>760</v>
      </c>
      <c r="E54" s="185"/>
      <c r="F54" s="185"/>
    </row>
    <row r="55" spans="1:6">
      <c r="A55" s="184" t="s">
        <v>108</v>
      </c>
      <c r="B55" s="184">
        <v>40</v>
      </c>
      <c r="C55" s="184">
        <v>4</v>
      </c>
      <c r="D55" s="185">
        <f t="shared" ref="D55:D63" si="5">B55*C55</f>
        <v>160</v>
      </c>
      <c r="E55" s="185"/>
      <c r="F55" s="185"/>
    </row>
    <row r="56" spans="1:6">
      <c r="A56" s="184" t="s">
        <v>111</v>
      </c>
      <c r="B56" s="184">
        <v>45</v>
      </c>
      <c r="C56" s="184">
        <v>4</v>
      </c>
      <c r="D56" s="185">
        <f t="shared" si="5"/>
        <v>180</v>
      </c>
      <c r="E56" s="185"/>
      <c r="F56" s="185"/>
    </row>
    <row r="57" spans="1:6">
      <c r="A57" s="184" t="s">
        <v>110</v>
      </c>
      <c r="B57" s="184">
        <v>90</v>
      </c>
      <c r="C57" s="184">
        <v>4</v>
      </c>
      <c r="D57" s="185">
        <f t="shared" si="5"/>
        <v>360</v>
      </c>
      <c r="E57" s="185"/>
      <c r="F57" s="185"/>
    </row>
    <row r="58" spans="1:6">
      <c r="A58" s="184" t="s">
        <v>100</v>
      </c>
      <c r="B58" s="184">
        <v>60</v>
      </c>
      <c r="C58" s="184">
        <v>4</v>
      </c>
      <c r="D58" s="185">
        <f t="shared" si="5"/>
        <v>240</v>
      </c>
      <c r="E58" s="185"/>
      <c r="F58" s="185"/>
    </row>
    <row r="59" spans="1:6">
      <c r="A59" s="184" t="s">
        <v>101</v>
      </c>
      <c r="B59" s="184">
        <v>25</v>
      </c>
      <c r="C59" s="184">
        <v>4</v>
      </c>
      <c r="D59" s="185">
        <f t="shared" si="5"/>
        <v>100</v>
      </c>
      <c r="E59" s="185"/>
      <c r="F59" s="185"/>
    </row>
    <row r="60" spans="1:6">
      <c r="A60" s="184" t="s">
        <v>109</v>
      </c>
      <c r="B60" s="184">
        <v>210</v>
      </c>
      <c r="C60" s="184">
        <v>4</v>
      </c>
      <c r="D60" s="185">
        <f t="shared" si="5"/>
        <v>840</v>
      </c>
      <c r="E60" s="185"/>
      <c r="F60" s="185"/>
    </row>
    <row r="61" spans="1:6">
      <c r="A61" s="184" t="s">
        <v>112</v>
      </c>
      <c r="B61" s="184">
        <v>13</v>
      </c>
      <c r="C61" s="184">
        <v>4</v>
      </c>
      <c r="D61" s="185">
        <f t="shared" si="5"/>
        <v>52</v>
      </c>
      <c r="E61" s="185"/>
      <c r="F61" s="185"/>
    </row>
    <row r="62" spans="1:6">
      <c r="A62" s="184" t="s">
        <v>144</v>
      </c>
      <c r="B62" s="184">
        <v>110</v>
      </c>
      <c r="C62" s="184">
        <v>4</v>
      </c>
      <c r="D62" s="185">
        <f t="shared" si="5"/>
        <v>440</v>
      </c>
      <c r="E62" s="185"/>
      <c r="F62" s="185"/>
    </row>
    <row r="63" spans="1:6">
      <c r="A63" s="184" t="s">
        <v>145</v>
      </c>
      <c r="B63" s="184">
        <v>3</v>
      </c>
      <c r="C63" s="184">
        <v>4</v>
      </c>
      <c r="D63" s="185">
        <f t="shared" si="5"/>
        <v>12</v>
      </c>
      <c r="E63" s="185"/>
      <c r="F63" s="185"/>
    </row>
    <row r="64" spans="1:6" ht="25.5">
      <c r="A64" s="205" t="s">
        <v>104</v>
      </c>
      <c r="B64" s="177" t="s">
        <v>452</v>
      </c>
      <c r="C64" s="177" t="s">
        <v>118</v>
      </c>
      <c r="D64" s="178" t="s">
        <v>453</v>
      </c>
      <c r="E64" s="179" t="s">
        <v>118</v>
      </c>
      <c r="F64" s="180" t="s">
        <v>454</v>
      </c>
    </row>
    <row r="65" spans="1:6" ht="16.5" customHeight="1">
      <c r="A65" s="165" t="s">
        <v>106</v>
      </c>
      <c r="B65" s="184">
        <v>600</v>
      </c>
      <c r="C65" s="184"/>
      <c r="D65" s="185">
        <f>C65*B65</f>
        <v>0</v>
      </c>
      <c r="E65" s="185">
        <v>4</v>
      </c>
      <c r="F65" s="185">
        <f>E65*B65</f>
        <v>2400</v>
      </c>
    </row>
    <row r="66" spans="1:6">
      <c r="A66" s="184" t="s">
        <v>280</v>
      </c>
      <c r="B66" s="184">
        <v>200</v>
      </c>
      <c r="C66" s="184">
        <v>4</v>
      </c>
      <c r="D66" s="185">
        <f t="shared" ref="D66:D74" si="6">C66*B66</f>
        <v>800</v>
      </c>
      <c r="E66" s="185"/>
      <c r="F66" s="185"/>
    </row>
    <row r="67" spans="1:6">
      <c r="A67" s="184" t="s">
        <v>113</v>
      </c>
      <c r="B67" s="184">
        <v>200</v>
      </c>
      <c r="C67" s="184">
        <v>4</v>
      </c>
      <c r="D67" s="185">
        <f t="shared" si="6"/>
        <v>800</v>
      </c>
      <c r="E67" s="185"/>
      <c r="F67" s="185"/>
    </row>
    <row r="68" spans="1:6">
      <c r="A68" s="184" t="s">
        <v>281</v>
      </c>
      <c r="B68" s="184">
        <v>200</v>
      </c>
      <c r="C68" s="184">
        <v>4</v>
      </c>
      <c r="D68" s="185">
        <f t="shared" si="6"/>
        <v>800</v>
      </c>
      <c r="E68" s="185"/>
      <c r="F68" s="185"/>
    </row>
    <row r="69" spans="1:6">
      <c r="A69" s="184" t="s">
        <v>114</v>
      </c>
      <c r="B69" s="184">
        <v>7</v>
      </c>
      <c r="C69" s="184">
        <v>4</v>
      </c>
      <c r="D69" s="185">
        <f t="shared" si="6"/>
        <v>28</v>
      </c>
      <c r="E69" s="185"/>
      <c r="F69" s="185"/>
    </row>
    <row r="70" spans="1:6">
      <c r="A70" s="184" t="s">
        <v>102</v>
      </c>
      <c r="B70" s="184">
        <v>2</v>
      </c>
      <c r="C70" s="184">
        <v>4</v>
      </c>
      <c r="D70" s="185">
        <f t="shared" si="6"/>
        <v>8</v>
      </c>
      <c r="E70" s="185"/>
      <c r="F70" s="185"/>
    </row>
    <row r="71" spans="1:6">
      <c r="A71" s="184" t="s">
        <v>103</v>
      </c>
      <c r="B71" s="184">
        <v>7</v>
      </c>
      <c r="C71" s="184">
        <v>4</v>
      </c>
      <c r="D71" s="185">
        <f t="shared" si="6"/>
        <v>28</v>
      </c>
      <c r="E71" s="185"/>
      <c r="F71" s="185"/>
    </row>
    <row r="72" spans="1:6">
      <c r="A72" s="184" t="s">
        <v>177</v>
      </c>
      <c r="B72" s="184">
        <v>5</v>
      </c>
      <c r="C72" s="184">
        <v>4</v>
      </c>
      <c r="D72" s="185">
        <f t="shared" si="6"/>
        <v>20</v>
      </c>
      <c r="E72" s="185"/>
      <c r="F72" s="185"/>
    </row>
    <row r="73" spans="1:6">
      <c r="A73" s="184" t="s">
        <v>116</v>
      </c>
      <c r="B73" s="184">
        <v>50</v>
      </c>
      <c r="C73" s="184">
        <v>4</v>
      </c>
      <c r="D73" s="185">
        <f t="shared" si="6"/>
        <v>200</v>
      </c>
      <c r="E73" s="185"/>
      <c r="F73" s="185"/>
    </row>
    <row r="74" spans="1:6">
      <c r="A74" s="184" t="s">
        <v>115</v>
      </c>
      <c r="B74" s="184">
        <v>20</v>
      </c>
      <c r="C74" s="184">
        <v>4</v>
      </c>
      <c r="D74" s="185">
        <f t="shared" si="6"/>
        <v>80</v>
      </c>
      <c r="E74" s="185"/>
      <c r="F74" s="185"/>
    </row>
    <row r="75" spans="1:6">
      <c r="A75" s="181" t="s">
        <v>339</v>
      </c>
      <c r="B75" s="175">
        <v>4</v>
      </c>
      <c r="C75" s="181"/>
      <c r="D75" s="183">
        <f>SUM(D76:D85)</f>
        <v>9564</v>
      </c>
      <c r="E75" s="181"/>
      <c r="F75" s="183">
        <f>SUM(F76:F85)</f>
        <v>33600</v>
      </c>
    </row>
    <row r="76" spans="1:6">
      <c r="A76" s="184" t="s">
        <v>119</v>
      </c>
      <c r="B76" s="184">
        <v>96</v>
      </c>
      <c r="C76" s="184">
        <v>24</v>
      </c>
      <c r="D76" s="185">
        <f>B76*C76</f>
        <v>2304</v>
      </c>
      <c r="E76" s="184"/>
      <c r="F76" s="185"/>
    </row>
    <row r="77" spans="1:6">
      <c r="A77" s="184" t="s">
        <v>120</v>
      </c>
      <c r="B77" s="184">
        <v>71</v>
      </c>
      <c r="C77" s="184">
        <v>24</v>
      </c>
      <c r="D77" s="185">
        <f t="shared" ref="D77:D85" si="7">B77*C77</f>
        <v>1704</v>
      </c>
      <c r="E77" s="184"/>
      <c r="F77" s="185"/>
    </row>
    <row r="78" spans="1:6">
      <c r="A78" s="184" t="s">
        <v>283</v>
      </c>
      <c r="B78" s="184">
        <v>120</v>
      </c>
      <c r="C78" s="184">
        <v>4</v>
      </c>
      <c r="D78" s="185">
        <f t="shared" si="7"/>
        <v>480</v>
      </c>
      <c r="E78" s="184"/>
      <c r="F78" s="185"/>
    </row>
    <row r="79" spans="1:6">
      <c r="A79" s="184" t="s">
        <v>284</v>
      </c>
      <c r="B79" s="184">
        <v>90</v>
      </c>
      <c r="C79" s="184">
        <v>8</v>
      </c>
      <c r="D79" s="185">
        <f t="shared" si="7"/>
        <v>720</v>
      </c>
      <c r="E79" s="184"/>
      <c r="F79" s="185"/>
    </row>
    <row r="80" spans="1:6">
      <c r="A80" s="184" t="s">
        <v>121</v>
      </c>
      <c r="B80" s="184">
        <v>193</v>
      </c>
      <c r="C80" s="184">
        <v>8</v>
      </c>
      <c r="D80" s="185">
        <f t="shared" si="7"/>
        <v>1544</v>
      </c>
      <c r="E80" s="184"/>
      <c r="F80" s="185"/>
    </row>
    <row r="81" spans="1:6">
      <c r="A81" s="184" t="s">
        <v>122</v>
      </c>
      <c r="B81" s="184">
        <v>100</v>
      </c>
      <c r="C81" s="184">
        <v>4</v>
      </c>
      <c r="D81" s="185">
        <f t="shared" si="7"/>
        <v>400</v>
      </c>
      <c r="E81" s="184"/>
      <c r="F81" s="185"/>
    </row>
    <row r="82" spans="1:6">
      <c r="A82" s="184" t="s">
        <v>145</v>
      </c>
      <c r="B82" s="184">
        <v>3</v>
      </c>
      <c r="C82" s="184">
        <v>4</v>
      </c>
      <c r="D82" s="185">
        <f t="shared" si="7"/>
        <v>12</v>
      </c>
      <c r="E82" s="184"/>
      <c r="F82" s="185"/>
    </row>
    <row r="83" spans="1:6" ht="25.5">
      <c r="A83" s="165" t="s">
        <v>282</v>
      </c>
      <c r="B83" s="184">
        <v>300</v>
      </c>
      <c r="C83" s="184">
        <v>4</v>
      </c>
      <c r="D83" s="185">
        <f t="shared" si="7"/>
        <v>1200</v>
      </c>
      <c r="E83" s="184"/>
      <c r="F83" s="185"/>
    </row>
    <row r="84" spans="1:6">
      <c r="A84" s="165" t="s">
        <v>295</v>
      </c>
      <c r="B84" s="184">
        <v>300</v>
      </c>
      <c r="C84" s="184">
        <v>4</v>
      </c>
      <c r="D84" s="185">
        <f t="shared" si="7"/>
        <v>1200</v>
      </c>
      <c r="E84" s="184"/>
      <c r="F84" s="185"/>
    </row>
    <row r="85" spans="1:6">
      <c r="A85" s="184" t="s">
        <v>211</v>
      </c>
      <c r="B85" s="184">
        <v>1400</v>
      </c>
      <c r="C85" s="184"/>
      <c r="D85" s="185">
        <f t="shared" si="7"/>
        <v>0</v>
      </c>
      <c r="E85" s="185">
        <v>24</v>
      </c>
      <c r="F85" s="185">
        <f>B85*E85</f>
        <v>33600</v>
      </c>
    </row>
    <row r="86" spans="1:6">
      <c r="A86" s="181" t="s">
        <v>265</v>
      </c>
      <c r="B86" s="175">
        <v>4</v>
      </c>
      <c r="C86" s="181"/>
      <c r="D86" s="183">
        <f>SUM(D87:D93)</f>
        <v>7340</v>
      </c>
      <c r="E86" s="175"/>
      <c r="F86" s="183">
        <f>SUM(F87:F93)</f>
        <v>0</v>
      </c>
    </row>
    <row r="87" spans="1:6" ht="25.5">
      <c r="A87" s="165" t="s">
        <v>237</v>
      </c>
      <c r="B87" s="184">
        <v>300</v>
      </c>
      <c r="C87" s="184">
        <v>4</v>
      </c>
      <c r="D87" s="185">
        <f t="shared" ref="D87:D92" si="8">B87*C87</f>
        <v>1200</v>
      </c>
      <c r="E87" s="184"/>
      <c r="F87" s="185"/>
    </row>
    <row r="88" spans="1:6">
      <c r="A88" s="165" t="s">
        <v>239</v>
      </c>
      <c r="B88" s="184">
        <v>200</v>
      </c>
      <c r="C88" s="184">
        <v>4</v>
      </c>
      <c r="D88" s="185">
        <f t="shared" si="8"/>
        <v>800</v>
      </c>
      <c r="E88" s="184"/>
      <c r="F88" s="185"/>
    </row>
    <row r="89" spans="1:6">
      <c r="A89" s="184" t="s">
        <v>163</v>
      </c>
      <c r="B89" s="184">
        <v>175</v>
      </c>
      <c r="C89" s="184">
        <v>4</v>
      </c>
      <c r="D89" s="185">
        <f t="shared" si="8"/>
        <v>700</v>
      </c>
      <c r="E89" s="184"/>
      <c r="F89" s="185"/>
    </row>
    <row r="90" spans="1:6">
      <c r="A90" s="184" t="s">
        <v>164</v>
      </c>
      <c r="B90" s="184">
        <v>120</v>
      </c>
      <c r="C90" s="184">
        <v>4</v>
      </c>
      <c r="D90" s="185">
        <f t="shared" si="8"/>
        <v>480</v>
      </c>
      <c r="E90" s="184"/>
      <c r="F90" s="185"/>
    </row>
    <row r="91" spans="1:6">
      <c r="A91" s="184" t="s">
        <v>238</v>
      </c>
      <c r="B91" s="184">
        <v>400</v>
      </c>
      <c r="C91" s="184">
        <f>2*4</f>
        <v>8</v>
      </c>
      <c r="D91" s="185">
        <f t="shared" si="8"/>
        <v>3200</v>
      </c>
      <c r="E91" s="184"/>
      <c r="F91" s="185"/>
    </row>
    <row r="92" spans="1:6">
      <c r="A92" s="184" t="s">
        <v>368</v>
      </c>
      <c r="B92" s="184">
        <v>200</v>
      </c>
      <c r="C92" s="184">
        <v>4</v>
      </c>
      <c r="D92" s="185">
        <f t="shared" si="8"/>
        <v>800</v>
      </c>
      <c r="E92" s="184"/>
      <c r="F92" s="185"/>
    </row>
    <row r="93" spans="1:6">
      <c r="A93" s="184" t="s">
        <v>279</v>
      </c>
      <c r="B93" s="184">
        <v>40</v>
      </c>
      <c r="C93" s="184">
        <v>4</v>
      </c>
      <c r="D93" s="185">
        <f t="shared" ref="D93" si="9">B93*C93</f>
        <v>160</v>
      </c>
      <c r="E93" s="185"/>
      <c r="F93" s="185"/>
    </row>
    <row r="94" spans="1:6">
      <c r="A94" s="181" t="s">
        <v>236</v>
      </c>
      <c r="B94" s="175">
        <v>1</v>
      </c>
      <c r="C94" s="181"/>
      <c r="D94" s="183">
        <f>SUM(D96:D112,D114:D119)</f>
        <v>11086</v>
      </c>
      <c r="E94" s="175"/>
      <c r="F94" s="183">
        <f>SUM(F96:F112,F114:F119)</f>
        <v>4550</v>
      </c>
    </row>
    <row r="95" spans="1:6" ht="25.5">
      <c r="A95" s="205" t="s">
        <v>229</v>
      </c>
      <c r="B95" s="177" t="s">
        <v>452</v>
      </c>
      <c r="C95" s="177" t="s">
        <v>118</v>
      </c>
      <c r="D95" s="178" t="s">
        <v>453</v>
      </c>
      <c r="E95" s="179" t="s">
        <v>118</v>
      </c>
      <c r="F95" s="180" t="s">
        <v>454</v>
      </c>
    </row>
    <row r="96" spans="1:6" ht="16.5" customHeight="1">
      <c r="A96" s="184" t="s">
        <v>241</v>
      </c>
      <c r="B96" s="184">
        <v>25</v>
      </c>
      <c r="C96" s="184">
        <v>25</v>
      </c>
      <c r="D96" s="185">
        <f>B96*C96</f>
        <v>625</v>
      </c>
      <c r="E96" s="184"/>
      <c r="F96" s="185">
        <f t="shared" ref="F96:F119" si="10">B96*E96</f>
        <v>0</v>
      </c>
    </row>
    <row r="97" spans="1:6">
      <c r="A97" s="184" t="s">
        <v>218</v>
      </c>
      <c r="B97" s="184">
        <v>650</v>
      </c>
      <c r="C97" s="184"/>
      <c r="D97" s="185">
        <f t="shared" ref="D97:D119" si="11">B97*C97</f>
        <v>0</v>
      </c>
      <c r="E97" s="184">
        <v>3</v>
      </c>
      <c r="F97" s="185">
        <f>B97*E97</f>
        <v>1950</v>
      </c>
    </row>
    <row r="98" spans="1:6">
      <c r="A98" s="184" t="s">
        <v>256</v>
      </c>
      <c r="B98" s="184">
        <v>800</v>
      </c>
      <c r="C98" s="184"/>
      <c r="D98" s="185"/>
      <c r="E98" s="184">
        <v>1</v>
      </c>
      <c r="F98" s="185">
        <f>B98*E98</f>
        <v>800</v>
      </c>
    </row>
    <row r="99" spans="1:6" ht="25.5">
      <c r="A99" s="165" t="s">
        <v>219</v>
      </c>
      <c r="B99" s="184">
        <v>28</v>
      </c>
      <c r="C99" s="184">
        <v>200</v>
      </c>
      <c r="D99" s="185">
        <f t="shared" si="11"/>
        <v>5600</v>
      </c>
      <c r="E99" s="184"/>
      <c r="F99" s="185">
        <f t="shared" si="10"/>
        <v>0</v>
      </c>
    </row>
    <row r="100" spans="1:6">
      <c r="A100" s="184" t="s">
        <v>220</v>
      </c>
      <c r="B100" s="184">
        <v>450</v>
      </c>
      <c r="C100" s="184">
        <v>3</v>
      </c>
      <c r="D100" s="185">
        <f t="shared" si="11"/>
        <v>1350</v>
      </c>
      <c r="E100" s="184"/>
      <c r="F100" s="185">
        <f t="shared" si="10"/>
        <v>0</v>
      </c>
    </row>
    <row r="101" spans="1:6">
      <c r="A101" s="184" t="s">
        <v>221</v>
      </c>
      <c r="B101" s="184">
        <v>180</v>
      </c>
      <c r="C101" s="184">
        <v>3</v>
      </c>
      <c r="D101" s="185">
        <f t="shared" si="11"/>
        <v>540</v>
      </c>
      <c r="E101" s="184"/>
      <c r="F101" s="185">
        <f t="shared" si="10"/>
        <v>0</v>
      </c>
    </row>
    <row r="102" spans="1:6">
      <c r="A102" s="184" t="s">
        <v>286</v>
      </c>
      <c r="B102" s="184">
        <v>250</v>
      </c>
      <c r="C102" s="184">
        <v>1</v>
      </c>
      <c r="D102" s="185">
        <f t="shared" si="11"/>
        <v>250</v>
      </c>
      <c r="E102" s="184"/>
      <c r="F102" s="185">
        <f t="shared" si="10"/>
        <v>0</v>
      </c>
    </row>
    <row r="103" spans="1:6">
      <c r="A103" s="184" t="s">
        <v>222</v>
      </c>
      <c r="B103" s="184">
        <v>350</v>
      </c>
      <c r="C103" s="184">
        <v>1</v>
      </c>
      <c r="D103" s="185">
        <f t="shared" si="11"/>
        <v>350</v>
      </c>
      <c r="E103" s="184"/>
      <c r="F103" s="185">
        <f t="shared" si="10"/>
        <v>0</v>
      </c>
    </row>
    <row r="104" spans="1:6">
      <c r="A104" s="184" t="s">
        <v>288</v>
      </c>
      <c r="B104" s="184">
        <v>100</v>
      </c>
      <c r="C104" s="184">
        <v>2</v>
      </c>
      <c r="D104" s="185">
        <f t="shared" si="11"/>
        <v>200</v>
      </c>
      <c r="E104" s="184"/>
      <c r="F104" s="185">
        <f t="shared" si="10"/>
        <v>0</v>
      </c>
    </row>
    <row r="105" spans="1:6" ht="25.5">
      <c r="A105" s="165" t="s">
        <v>227</v>
      </c>
      <c r="B105" s="184">
        <v>397</v>
      </c>
      <c r="C105" s="184">
        <v>1</v>
      </c>
      <c r="D105" s="185">
        <f t="shared" si="11"/>
        <v>397</v>
      </c>
      <c r="E105" s="184"/>
      <c r="F105" s="185">
        <f t="shared" si="10"/>
        <v>0</v>
      </c>
    </row>
    <row r="106" spans="1:6">
      <c r="A106" s="184" t="s">
        <v>223</v>
      </c>
      <c r="B106" s="184">
        <v>7</v>
      </c>
      <c r="C106" s="184">
        <v>12</v>
      </c>
      <c r="D106" s="185">
        <f t="shared" si="11"/>
        <v>84</v>
      </c>
      <c r="E106" s="184"/>
      <c r="F106" s="185">
        <f t="shared" si="10"/>
        <v>0</v>
      </c>
    </row>
    <row r="107" spans="1:6">
      <c r="A107" s="184" t="s">
        <v>225</v>
      </c>
      <c r="B107" s="184">
        <v>5</v>
      </c>
      <c r="C107" s="184">
        <v>4</v>
      </c>
      <c r="D107" s="185">
        <f t="shared" si="11"/>
        <v>20</v>
      </c>
      <c r="E107" s="184"/>
      <c r="F107" s="185">
        <f t="shared" si="10"/>
        <v>0</v>
      </c>
    </row>
    <row r="108" spans="1:6">
      <c r="A108" s="184" t="s">
        <v>285</v>
      </c>
      <c r="B108" s="184">
        <v>60</v>
      </c>
      <c r="C108" s="184">
        <v>1</v>
      </c>
      <c r="D108" s="185">
        <f t="shared" si="11"/>
        <v>60</v>
      </c>
      <c r="E108" s="184"/>
      <c r="F108" s="185">
        <f t="shared" si="10"/>
        <v>0</v>
      </c>
    </row>
    <row r="109" spans="1:6">
      <c r="A109" s="184" t="s">
        <v>262</v>
      </c>
      <c r="B109" s="184">
        <v>25</v>
      </c>
      <c r="C109" s="184">
        <v>12</v>
      </c>
      <c r="D109" s="185">
        <f t="shared" ref="D109:D110" si="12">C109*B109</f>
        <v>300</v>
      </c>
      <c r="E109" s="184"/>
      <c r="F109" s="185"/>
    </row>
    <row r="110" spans="1:6">
      <c r="A110" s="184" t="s">
        <v>263</v>
      </c>
      <c r="B110" s="184">
        <v>8</v>
      </c>
      <c r="C110" s="184">
        <v>12</v>
      </c>
      <c r="D110" s="185">
        <f t="shared" si="12"/>
        <v>96</v>
      </c>
      <c r="E110" s="184"/>
      <c r="F110" s="185"/>
    </row>
    <row r="111" spans="1:6">
      <c r="A111" s="184" t="s">
        <v>226</v>
      </c>
      <c r="B111" s="184">
        <v>26</v>
      </c>
      <c r="C111" s="184">
        <v>12</v>
      </c>
      <c r="D111" s="185">
        <f t="shared" si="11"/>
        <v>312</v>
      </c>
      <c r="E111" s="184"/>
      <c r="F111" s="185">
        <f t="shared" si="10"/>
        <v>0</v>
      </c>
    </row>
    <row r="112" spans="1:6">
      <c r="A112" s="184" t="s">
        <v>235</v>
      </c>
      <c r="B112" s="184">
        <v>15</v>
      </c>
      <c r="C112" s="184">
        <v>12</v>
      </c>
      <c r="D112" s="185">
        <f t="shared" si="11"/>
        <v>180</v>
      </c>
      <c r="E112" s="184"/>
      <c r="F112" s="185">
        <f t="shared" si="10"/>
        <v>0</v>
      </c>
    </row>
    <row r="113" spans="1:6" ht="25.5">
      <c r="A113" s="205" t="s">
        <v>228</v>
      </c>
      <c r="B113" s="177" t="s">
        <v>452</v>
      </c>
      <c r="C113" s="177" t="s">
        <v>118</v>
      </c>
      <c r="D113" s="178" t="s">
        <v>453</v>
      </c>
      <c r="E113" s="179" t="s">
        <v>118</v>
      </c>
      <c r="F113" s="180" t="s">
        <v>454</v>
      </c>
    </row>
    <row r="114" spans="1:6">
      <c r="A114" s="184" t="s">
        <v>224</v>
      </c>
      <c r="B114" s="184">
        <v>21</v>
      </c>
      <c r="C114" s="184">
        <v>12</v>
      </c>
      <c r="D114" s="185">
        <f>B114*C114</f>
        <v>252</v>
      </c>
      <c r="E114" s="184"/>
      <c r="F114" s="185">
        <f t="shared" ref="F114" si="13">B114*E114</f>
        <v>0</v>
      </c>
    </row>
    <row r="115" spans="1:6">
      <c r="A115" s="184" t="s">
        <v>230</v>
      </c>
      <c r="B115" s="184">
        <v>900</v>
      </c>
      <c r="C115" s="184"/>
      <c r="D115" s="185">
        <f t="shared" si="11"/>
        <v>0</v>
      </c>
      <c r="E115" s="184">
        <v>2</v>
      </c>
      <c r="F115" s="185">
        <f t="shared" si="10"/>
        <v>1800</v>
      </c>
    </row>
    <row r="116" spans="1:6">
      <c r="A116" s="184" t="s">
        <v>231</v>
      </c>
      <c r="B116" s="184">
        <v>10</v>
      </c>
      <c r="C116" s="184">
        <v>4</v>
      </c>
      <c r="D116" s="185">
        <f t="shared" si="11"/>
        <v>40</v>
      </c>
      <c r="E116" s="184"/>
      <c r="F116" s="185">
        <f t="shared" si="10"/>
        <v>0</v>
      </c>
    </row>
    <row r="117" spans="1:6">
      <c r="A117" s="184" t="s">
        <v>232</v>
      </c>
      <c r="B117" s="184">
        <v>110</v>
      </c>
      <c r="C117" s="184">
        <v>2</v>
      </c>
      <c r="D117" s="185">
        <f t="shared" si="11"/>
        <v>220</v>
      </c>
      <c r="E117" s="184"/>
      <c r="F117" s="185">
        <f t="shared" si="10"/>
        <v>0</v>
      </c>
    </row>
    <row r="118" spans="1:6" ht="25.5">
      <c r="A118" s="165" t="s">
        <v>234</v>
      </c>
      <c r="B118" s="184">
        <v>110</v>
      </c>
      <c r="C118" s="184">
        <v>1</v>
      </c>
      <c r="D118" s="185">
        <f t="shared" si="11"/>
        <v>110</v>
      </c>
      <c r="E118" s="184"/>
      <c r="F118" s="185">
        <f t="shared" si="10"/>
        <v>0</v>
      </c>
    </row>
    <row r="119" spans="1:6">
      <c r="A119" s="184" t="s">
        <v>233</v>
      </c>
      <c r="B119" s="184">
        <v>25</v>
      </c>
      <c r="C119" s="184">
        <v>4</v>
      </c>
      <c r="D119" s="185">
        <f t="shared" si="11"/>
        <v>100</v>
      </c>
      <c r="E119" s="184"/>
      <c r="F119" s="185">
        <f t="shared" si="10"/>
        <v>0</v>
      </c>
    </row>
    <row r="120" spans="1:6">
      <c r="A120" s="181" t="s">
        <v>98</v>
      </c>
      <c r="B120" s="175">
        <v>1</v>
      </c>
      <c r="C120" s="181"/>
      <c r="D120" s="183">
        <f>SUM(D121:D122)</f>
        <v>2675</v>
      </c>
      <c r="E120" s="181"/>
      <c r="F120" s="183">
        <f>SUM(F121:F122)</f>
        <v>0</v>
      </c>
    </row>
    <row r="121" spans="1:6" ht="38.25">
      <c r="A121" s="165" t="s">
        <v>240</v>
      </c>
      <c r="B121" s="184">
        <v>11</v>
      </c>
      <c r="C121" s="184">
        <f>45/(0.5*0.4)</f>
        <v>225</v>
      </c>
      <c r="D121" s="185">
        <f t="shared" ref="D121:D122" si="14">B121*C121</f>
        <v>2475</v>
      </c>
      <c r="E121" s="184"/>
      <c r="F121" s="185"/>
    </row>
    <row r="122" spans="1:6">
      <c r="A122" s="184" t="s">
        <v>287</v>
      </c>
      <c r="B122" s="184">
        <v>200</v>
      </c>
      <c r="C122" s="184">
        <v>1</v>
      </c>
      <c r="D122" s="185">
        <f t="shared" si="14"/>
        <v>200</v>
      </c>
      <c r="E122" s="184"/>
      <c r="F122" s="184"/>
    </row>
    <row r="123" spans="1:6">
      <c r="A123" s="181" t="s">
        <v>266</v>
      </c>
      <c r="B123" s="175">
        <v>4</v>
      </c>
      <c r="C123" s="181"/>
      <c r="D123" s="183">
        <f>SUM(D124:D133)</f>
        <v>8780</v>
      </c>
      <c r="E123" s="175"/>
      <c r="F123" s="183">
        <f>SUM(F124:F133)</f>
        <v>4000</v>
      </c>
    </row>
    <row r="124" spans="1:6">
      <c r="A124" s="184" t="s">
        <v>254</v>
      </c>
      <c r="B124" s="184">
        <v>1000</v>
      </c>
      <c r="C124" s="184"/>
      <c r="D124" s="185">
        <f>B124*C124</f>
        <v>0</v>
      </c>
      <c r="E124" s="184">
        <v>4</v>
      </c>
      <c r="F124" s="185">
        <f>E124*B124</f>
        <v>4000</v>
      </c>
    </row>
    <row r="125" spans="1:6">
      <c r="A125" s="184" t="s">
        <v>246</v>
      </c>
      <c r="B125" s="184">
        <v>21</v>
      </c>
      <c r="C125" s="184">
        <v>4</v>
      </c>
      <c r="D125" s="185">
        <f t="shared" ref="D125:D133" si="15">B125*C125</f>
        <v>84</v>
      </c>
      <c r="E125" s="184"/>
      <c r="F125" s="185"/>
    </row>
    <row r="126" spans="1:6">
      <c r="A126" s="184" t="s">
        <v>208</v>
      </c>
      <c r="B126" s="184">
        <v>330</v>
      </c>
      <c r="C126" s="184">
        <f>2*4</f>
        <v>8</v>
      </c>
      <c r="D126" s="185">
        <f t="shared" si="15"/>
        <v>2640</v>
      </c>
      <c r="E126" s="184"/>
      <c r="F126" s="185"/>
    </row>
    <row r="127" spans="1:6">
      <c r="A127" s="184" t="s">
        <v>206</v>
      </c>
      <c r="B127" s="184">
        <v>170</v>
      </c>
      <c r="C127" s="184">
        <v>4</v>
      </c>
      <c r="D127" s="185">
        <f t="shared" si="15"/>
        <v>680</v>
      </c>
      <c r="E127" s="184"/>
      <c r="F127" s="185"/>
    </row>
    <row r="128" spans="1:6">
      <c r="A128" s="184" t="s">
        <v>247</v>
      </c>
      <c r="B128" s="184">
        <v>70</v>
      </c>
      <c r="C128" s="184">
        <f>4*4</f>
        <v>16</v>
      </c>
      <c r="D128" s="185">
        <f t="shared" si="15"/>
        <v>1120</v>
      </c>
      <c r="E128" s="184"/>
      <c r="F128" s="185"/>
    </row>
    <row r="129" spans="1:6">
      <c r="A129" s="184" t="s">
        <v>248</v>
      </c>
      <c r="B129" s="184">
        <v>86</v>
      </c>
      <c r="C129" s="184">
        <f>4*4</f>
        <v>16</v>
      </c>
      <c r="D129" s="185">
        <f t="shared" si="15"/>
        <v>1376</v>
      </c>
      <c r="E129" s="184"/>
      <c r="F129" s="185"/>
    </row>
    <row r="130" spans="1:6">
      <c r="A130" s="184" t="s">
        <v>249</v>
      </c>
      <c r="B130" s="184">
        <v>300</v>
      </c>
      <c r="C130" s="184">
        <v>4</v>
      </c>
      <c r="D130" s="185">
        <f t="shared" si="15"/>
        <v>1200</v>
      </c>
      <c r="E130" s="184"/>
      <c r="F130" s="185"/>
    </row>
    <row r="131" spans="1:6">
      <c r="A131" s="184" t="s">
        <v>250</v>
      </c>
      <c r="B131" s="184">
        <v>280</v>
      </c>
      <c r="C131" s="184">
        <v>4</v>
      </c>
      <c r="D131" s="185">
        <f t="shared" si="15"/>
        <v>1120</v>
      </c>
      <c r="E131" s="184"/>
      <c r="F131" s="185"/>
    </row>
    <row r="132" spans="1:6">
      <c r="A132" s="184" t="s">
        <v>279</v>
      </c>
      <c r="B132" s="184">
        <v>40</v>
      </c>
      <c r="C132" s="184">
        <v>4</v>
      </c>
      <c r="D132" s="185">
        <f t="shared" si="15"/>
        <v>160</v>
      </c>
      <c r="E132" s="185"/>
      <c r="F132" s="185"/>
    </row>
    <row r="133" spans="1:6">
      <c r="A133" s="184" t="s">
        <v>207</v>
      </c>
      <c r="B133" s="184">
        <v>100</v>
      </c>
      <c r="C133" s="184">
        <v>4</v>
      </c>
      <c r="D133" s="185">
        <f t="shared" si="15"/>
        <v>400</v>
      </c>
      <c r="E133" s="184"/>
      <c r="F133" s="185"/>
    </row>
    <row r="134" spans="1:6">
      <c r="A134" s="181" t="s">
        <v>123</v>
      </c>
      <c r="B134" s="175">
        <v>1</v>
      </c>
      <c r="C134" s="181"/>
      <c r="D134" s="183">
        <f>SUM(D135:D137)</f>
        <v>2768</v>
      </c>
      <c r="E134" s="181"/>
      <c r="F134" s="183">
        <f>SUM(F135:F137)</f>
        <v>0</v>
      </c>
    </row>
    <row r="135" spans="1:6">
      <c r="A135" s="184" t="s">
        <v>289</v>
      </c>
      <c r="B135" s="184">
        <v>260</v>
      </c>
      <c r="C135" s="184">
        <v>4</v>
      </c>
      <c r="D135" s="185">
        <f>B135*C135</f>
        <v>1040</v>
      </c>
      <c r="E135" s="184"/>
      <c r="F135" s="185"/>
    </row>
    <row r="136" spans="1:6">
      <c r="A136" s="184" t="s">
        <v>124</v>
      </c>
      <c r="B136" s="184">
        <v>70</v>
      </c>
      <c r="C136" s="184">
        <v>24</v>
      </c>
      <c r="D136" s="185">
        <f>B136*C136</f>
        <v>1680</v>
      </c>
      <c r="E136" s="184"/>
      <c r="F136" s="185"/>
    </row>
    <row r="137" spans="1:6">
      <c r="A137" s="184" t="s">
        <v>143</v>
      </c>
      <c r="B137" s="184">
        <v>48</v>
      </c>
      <c r="C137" s="184">
        <v>1</v>
      </c>
      <c r="D137" s="185">
        <f>B137*C137</f>
        <v>48</v>
      </c>
      <c r="E137" s="184"/>
      <c r="F137" s="185"/>
    </row>
    <row r="138" spans="1:6">
      <c r="A138" s="181" t="s">
        <v>267</v>
      </c>
      <c r="B138" s="175">
        <v>4</v>
      </c>
      <c r="C138" s="181"/>
      <c r="D138" s="183">
        <f>SUM(D139:D164)</f>
        <v>12440</v>
      </c>
      <c r="E138" s="181"/>
      <c r="F138" s="183">
        <f>SUM(F139:F164)</f>
        <v>4000</v>
      </c>
    </row>
    <row r="139" spans="1:6" ht="15" customHeight="1">
      <c r="A139" s="184" t="s">
        <v>128</v>
      </c>
      <c r="B139" s="184">
        <v>70</v>
      </c>
      <c r="C139" s="184">
        <v>4</v>
      </c>
      <c r="D139" s="185">
        <f t="shared" ref="D139:D164" si="16">B139*C139</f>
        <v>280</v>
      </c>
      <c r="E139" s="184"/>
      <c r="F139" s="185"/>
    </row>
    <row r="140" spans="1:6">
      <c r="A140" s="184" t="s">
        <v>147</v>
      </c>
      <c r="B140" s="184">
        <v>200</v>
      </c>
      <c r="C140" s="184">
        <v>4</v>
      </c>
      <c r="D140" s="185">
        <f t="shared" si="16"/>
        <v>800</v>
      </c>
      <c r="E140" s="184"/>
      <c r="F140" s="185"/>
    </row>
    <row r="141" spans="1:6">
      <c r="A141" s="184" t="s">
        <v>175</v>
      </c>
      <c r="B141" s="184">
        <v>260</v>
      </c>
      <c r="C141" s="184">
        <v>4</v>
      </c>
      <c r="D141" s="185">
        <f t="shared" si="16"/>
        <v>1040</v>
      </c>
      <c r="E141" s="184"/>
      <c r="F141" s="185"/>
    </row>
    <row r="142" spans="1:6">
      <c r="A142" s="184" t="s">
        <v>124</v>
      </c>
      <c r="B142" s="184">
        <v>70</v>
      </c>
      <c r="C142" s="184">
        <v>24</v>
      </c>
      <c r="D142" s="185">
        <f t="shared" si="16"/>
        <v>1680</v>
      </c>
      <c r="E142" s="184"/>
      <c r="F142" s="185"/>
    </row>
    <row r="143" spans="1:6">
      <c r="A143" s="184" t="s">
        <v>126</v>
      </c>
      <c r="B143" s="184">
        <v>400</v>
      </c>
      <c r="C143" s="184">
        <v>4</v>
      </c>
      <c r="D143" s="185">
        <f t="shared" si="16"/>
        <v>1600</v>
      </c>
      <c r="E143" s="184"/>
      <c r="F143" s="185"/>
    </row>
    <row r="144" spans="1:6">
      <c r="A144" s="184" t="s">
        <v>130</v>
      </c>
      <c r="B144" s="184">
        <v>1000</v>
      </c>
      <c r="C144" s="184"/>
      <c r="D144" s="185">
        <f t="shared" si="16"/>
        <v>0</v>
      </c>
      <c r="E144" s="184">
        <v>4</v>
      </c>
      <c r="F144" s="185">
        <f>B144*E144</f>
        <v>4000</v>
      </c>
    </row>
    <row r="145" spans="1:6">
      <c r="A145" s="184" t="s">
        <v>210</v>
      </c>
      <c r="B145" s="184">
        <v>200</v>
      </c>
      <c r="C145" s="184">
        <v>4</v>
      </c>
      <c r="D145" s="185">
        <f t="shared" si="16"/>
        <v>800</v>
      </c>
      <c r="E145" s="184"/>
      <c r="F145" s="185"/>
    </row>
    <row r="146" spans="1:6">
      <c r="A146" s="184" t="s">
        <v>129</v>
      </c>
      <c r="B146" s="184">
        <v>250</v>
      </c>
      <c r="C146" s="184">
        <v>4</v>
      </c>
      <c r="D146" s="185">
        <f t="shared" si="16"/>
        <v>1000</v>
      </c>
      <c r="E146" s="184"/>
      <c r="F146" s="185"/>
    </row>
    <row r="147" spans="1:6">
      <c r="A147" s="184" t="s">
        <v>292</v>
      </c>
      <c r="B147" s="184">
        <v>400</v>
      </c>
      <c r="C147" s="184">
        <v>4</v>
      </c>
      <c r="D147" s="185">
        <f t="shared" si="16"/>
        <v>1600</v>
      </c>
      <c r="E147" s="184"/>
      <c r="F147" s="185"/>
    </row>
    <row r="148" spans="1:6">
      <c r="A148" s="184" t="s">
        <v>127</v>
      </c>
      <c r="B148" s="184">
        <v>45</v>
      </c>
      <c r="C148" s="184">
        <v>4</v>
      </c>
      <c r="D148" s="185">
        <f t="shared" si="16"/>
        <v>180</v>
      </c>
      <c r="E148" s="184"/>
      <c r="F148" s="185"/>
    </row>
    <row r="149" spans="1:6" ht="25.5">
      <c r="A149" s="165" t="s">
        <v>150</v>
      </c>
      <c r="B149" s="184">
        <v>11</v>
      </c>
      <c r="C149" s="184">
        <v>32</v>
      </c>
      <c r="D149" s="185">
        <f t="shared" si="16"/>
        <v>352</v>
      </c>
      <c r="E149" s="184"/>
      <c r="F149" s="185"/>
    </row>
    <row r="150" spans="1:6">
      <c r="A150" s="184" t="s">
        <v>132</v>
      </c>
      <c r="B150" s="184">
        <f>5+5+5+5+5</f>
        <v>25</v>
      </c>
      <c r="C150" s="184">
        <v>32</v>
      </c>
      <c r="D150" s="185">
        <f t="shared" si="16"/>
        <v>800</v>
      </c>
      <c r="E150" s="184"/>
      <c r="F150" s="185"/>
    </row>
    <row r="151" spans="1:6">
      <c r="A151" s="184" t="s">
        <v>148</v>
      </c>
      <c r="B151" s="184">
        <v>26</v>
      </c>
      <c r="C151" s="184">
        <v>8</v>
      </c>
      <c r="D151" s="185">
        <f t="shared" si="16"/>
        <v>208</v>
      </c>
      <c r="E151" s="184"/>
      <c r="F151" s="185"/>
    </row>
    <row r="152" spans="1:6">
      <c r="A152" s="184" t="s">
        <v>131</v>
      </c>
      <c r="B152" s="184">
        <v>70</v>
      </c>
      <c r="C152" s="184">
        <v>4</v>
      </c>
      <c r="D152" s="185">
        <f t="shared" si="16"/>
        <v>280</v>
      </c>
      <c r="E152" s="184"/>
      <c r="F152" s="185"/>
    </row>
    <row r="153" spans="1:6">
      <c r="A153" s="184" t="s">
        <v>149</v>
      </c>
      <c r="B153" s="184">
        <v>25</v>
      </c>
      <c r="C153" s="184">
        <v>8</v>
      </c>
      <c r="D153" s="185">
        <f t="shared" si="16"/>
        <v>200</v>
      </c>
      <c r="E153" s="184"/>
      <c r="F153" s="185"/>
    </row>
    <row r="154" spans="1:6">
      <c r="A154" s="184" t="s">
        <v>133</v>
      </c>
      <c r="B154" s="184">
        <v>6</v>
      </c>
      <c r="C154" s="184">
        <v>8</v>
      </c>
      <c r="D154" s="185">
        <f t="shared" si="16"/>
        <v>48</v>
      </c>
      <c r="E154" s="184"/>
      <c r="F154" s="185"/>
    </row>
    <row r="155" spans="1:6">
      <c r="A155" s="184" t="s">
        <v>134</v>
      </c>
      <c r="B155" s="184">
        <v>6</v>
      </c>
      <c r="C155" s="184">
        <v>8</v>
      </c>
      <c r="D155" s="185">
        <f t="shared" si="16"/>
        <v>48</v>
      </c>
      <c r="E155" s="184"/>
      <c r="F155" s="185"/>
    </row>
    <row r="156" spans="1:6">
      <c r="A156" s="184" t="s">
        <v>135</v>
      </c>
      <c r="B156" s="184">
        <v>4</v>
      </c>
      <c r="C156" s="184">
        <v>8</v>
      </c>
      <c r="D156" s="185">
        <f t="shared" si="16"/>
        <v>32</v>
      </c>
      <c r="E156" s="184"/>
      <c r="F156" s="185"/>
    </row>
    <row r="157" spans="1:6">
      <c r="A157" s="184" t="s">
        <v>142</v>
      </c>
      <c r="B157" s="184">
        <v>5</v>
      </c>
      <c r="C157" s="184">
        <v>8</v>
      </c>
      <c r="D157" s="185">
        <f t="shared" si="16"/>
        <v>40</v>
      </c>
      <c r="E157" s="184"/>
      <c r="F157" s="185"/>
    </row>
    <row r="158" spans="1:6">
      <c r="A158" s="184" t="s">
        <v>136</v>
      </c>
      <c r="B158" s="184">
        <v>8</v>
      </c>
      <c r="C158" s="184">
        <v>8</v>
      </c>
      <c r="D158" s="185">
        <f t="shared" si="16"/>
        <v>64</v>
      </c>
      <c r="E158" s="184"/>
      <c r="F158" s="185"/>
    </row>
    <row r="159" spans="1:6">
      <c r="A159" s="184" t="s">
        <v>141</v>
      </c>
      <c r="B159" s="184">
        <v>68</v>
      </c>
      <c r="C159" s="184">
        <v>4</v>
      </c>
      <c r="D159" s="185">
        <f t="shared" si="16"/>
        <v>272</v>
      </c>
      <c r="E159" s="184"/>
      <c r="F159" s="185"/>
    </row>
    <row r="160" spans="1:6">
      <c r="A160" s="184" t="s">
        <v>137</v>
      </c>
      <c r="B160" s="184">
        <v>7</v>
      </c>
      <c r="C160" s="184">
        <v>4</v>
      </c>
      <c r="D160" s="185">
        <f t="shared" si="16"/>
        <v>28</v>
      </c>
      <c r="E160" s="184"/>
      <c r="F160" s="185"/>
    </row>
    <row r="161" spans="1:6">
      <c r="A161" s="184" t="s">
        <v>138</v>
      </c>
      <c r="B161" s="184">
        <v>7</v>
      </c>
      <c r="C161" s="184">
        <v>4</v>
      </c>
      <c r="D161" s="185">
        <f t="shared" si="16"/>
        <v>28</v>
      </c>
      <c r="E161" s="184"/>
      <c r="F161" s="185"/>
    </row>
    <row r="162" spans="1:6">
      <c r="A162" s="184" t="s">
        <v>139</v>
      </c>
      <c r="B162" s="184">
        <v>18</v>
      </c>
      <c r="C162" s="184">
        <v>4</v>
      </c>
      <c r="D162" s="185">
        <f t="shared" si="16"/>
        <v>72</v>
      </c>
      <c r="E162" s="184"/>
      <c r="F162" s="185"/>
    </row>
    <row r="163" spans="1:6">
      <c r="A163" s="184" t="s">
        <v>140</v>
      </c>
      <c r="B163" s="184">
        <v>200</v>
      </c>
      <c r="C163" s="184">
        <v>4</v>
      </c>
      <c r="D163" s="185">
        <f t="shared" si="16"/>
        <v>800</v>
      </c>
      <c r="E163" s="184"/>
      <c r="F163" s="185"/>
    </row>
    <row r="164" spans="1:6">
      <c r="A164" s="184" t="s">
        <v>146</v>
      </c>
      <c r="B164" s="184">
        <v>47</v>
      </c>
      <c r="C164" s="184">
        <v>4</v>
      </c>
      <c r="D164" s="185">
        <f t="shared" si="16"/>
        <v>188</v>
      </c>
      <c r="E164" s="184"/>
      <c r="F164" s="185"/>
    </row>
    <row r="165" spans="1:6">
      <c r="A165" s="189" t="s">
        <v>268</v>
      </c>
      <c r="B165" s="175">
        <v>4</v>
      </c>
      <c r="C165" s="181"/>
      <c r="D165" s="183">
        <f>SUM(D166:D170)</f>
        <v>4280</v>
      </c>
      <c r="E165" s="181"/>
      <c r="F165" s="183">
        <f>SUM(F166:F170)</f>
        <v>0</v>
      </c>
    </row>
    <row r="166" spans="1:6">
      <c r="A166" s="184" t="s">
        <v>252</v>
      </c>
      <c r="B166" s="184">
        <v>490</v>
      </c>
      <c r="C166" s="184">
        <v>4</v>
      </c>
      <c r="D166" s="185">
        <f t="shared" ref="D166" si="17">C166*B166</f>
        <v>1960</v>
      </c>
      <c r="E166" s="185"/>
      <c r="F166" s="185"/>
    </row>
    <row r="167" spans="1:6">
      <c r="A167" s="184" t="s">
        <v>290</v>
      </c>
      <c r="B167" s="184">
        <v>30</v>
      </c>
      <c r="C167" s="184">
        <v>4</v>
      </c>
      <c r="D167" s="185">
        <f t="shared" ref="D167:D170" si="18">C167*B167</f>
        <v>120</v>
      </c>
      <c r="E167" s="185"/>
      <c r="F167" s="185"/>
    </row>
    <row r="168" spans="1:6">
      <c r="A168" s="184" t="s">
        <v>178</v>
      </c>
      <c r="B168" s="184">
        <v>150</v>
      </c>
      <c r="C168" s="184">
        <v>4</v>
      </c>
      <c r="D168" s="185">
        <f t="shared" si="18"/>
        <v>600</v>
      </c>
      <c r="E168" s="184"/>
      <c r="F168" s="185"/>
    </row>
    <row r="169" spans="1:6">
      <c r="A169" s="184" t="s">
        <v>291</v>
      </c>
      <c r="B169" s="184">
        <v>200</v>
      </c>
      <c r="C169" s="184">
        <v>4</v>
      </c>
      <c r="D169" s="185">
        <f t="shared" si="18"/>
        <v>800</v>
      </c>
      <c r="E169" s="185"/>
      <c r="F169" s="185"/>
    </row>
    <row r="170" spans="1:6">
      <c r="A170" s="184" t="s">
        <v>113</v>
      </c>
      <c r="B170" s="184">
        <v>200</v>
      </c>
      <c r="C170" s="184">
        <v>4</v>
      </c>
      <c r="D170" s="185">
        <f t="shared" si="18"/>
        <v>800</v>
      </c>
      <c r="E170" s="185"/>
      <c r="F170" s="185"/>
    </row>
    <row r="171" spans="1:6">
      <c r="A171" s="181" t="s">
        <v>269</v>
      </c>
      <c r="B171" s="175">
        <v>1</v>
      </c>
      <c r="C171" s="181"/>
      <c r="D171" s="183">
        <f>SUM(D172:D198)</f>
        <v>4393</v>
      </c>
      <c r="E171" s="181"/>
      <c r="F171" s="183">
        <f>SUM(F172:F198)</f>
        <v>1000</v>
      </c>
    </row>
    <row r="172" spans="1:6" ht="15.6" customHeight="1">
      <c r="A172" s="184" t="s">
        <v>128</v>
      </c>
      <c r="B172" s="184">
        <v>70</v>
      </c>
      <c r="C172" s="184">
        <v>1</v>
      </c>
      <c r="D172" s="185">
        <f t="shared" ref="D172:D198" si="19">B172*C172</f>
        <v>70</v>
      </c>
      <c r="E172" s="184"/>
      <c r="F172" s="185"/>
    </row>
    <row r="173" spans="1:6">
      <c r="A173" s="184" t="s">
        <v>147</v>
      </c>
      <c r="B173" s="184">
        <v>200</v>
      </c>
      <c r="C173" s="184">
        <v>1</v>
      </c>
      <c r="D173" s="185">
        <f t="shared" si="19"/>
        <v>200</v>
      </c>
      <c r="E173" s="184"/>
      <c r="F173" s="185"/>
    </row>
    <row r="174" spans="1:6">
      <c r="A174" s="184" t="s">
        <v>175</v>
      </c>
      <c r="B174" s="184">
        <v>260</v>
      </c>
      <c r="C174" s="184">
        <v>1</v>
      </c>
      <c r="D174" s="185">
        <f t="shared" si="19"/>
        <v>260</v>
      </c>
      <c r="E174" s="184"/>
      <c r="F174" s="185"/>
    </row>
    <row r="175" spans="1:6">
      <c r="A175" s="184" t="s">
        <v>124</v>
      </c>
      <c r="B175" s="184">
        <v>70</v>
      </c>
      <c r="C175" s="184">
        <v>4</v>
      </c>
      <c r="D175" s="185">
        <f t="shared" si="19"/>
        <v>280</v>
      </c>
      <c r="E175" s="184"/>
      <c r="F175" s="185"/>
    </row>
    <row r="176" spans="1:6">
      <c r="A176" s="184" t="s">
        <v>126</v>
      </c>
      <c r="B176" s="184">
        <v>400</v>
      </c>
      <c r="C176" s="184">
        <v>1</v>
      </c>
      <c r="D176" s="185">
        <f t="shared" si="19"/>
        <v>400</v>
      </c>
      <c r="E176" s="184"/>
      <c r="F176" s="185"/>
    </row>
    <row r="177" spans="1:6">
      <c r="A177" s="184" t="s">
        <v>130</v>
      </c>
      <c r="B177" s="184">
        <v>1000</v>
      </c>
      <c r="C177" s="184"/>
      <c r="D177" s="185">
        <f t="shared" si="19"/>
        <v>0</v>
      </c>
      <c r="E177" s="184">
        <v>1</v>
      </c>
      <c r="F177" s="185">
        <v>1000</v>
      </c>
    </row>
    <row r="178" spans="1:6">
      <c r="A178" s="184" t="s">
        <v>210</v>
      </c>
      <c r="B178" s="184">
        <v>200</v>
      </c>
      <c r="C178" s="184">
        <v>1</v>
      </c>
      <c r="D178" s="185">
        <f t="shared" si="19"/>
        <v>200</v>
      </c>
      <c r="E178" s="184"/>
      <c r="F178" s="185"/>
    </row>
    <row r="179" spans="1:6">
      <c r="A179" s="184" t="s">
        <v>129</v>
      </c>
      <c r="B179" s="184">
        <v>250</v>
      </c>
      <c r="C179" s="184">
        <v>1</v>
      </c>
      <c r="D179" s="185">
        <f t="shared" si="19"/>
        <v>250</v>
      </c>
      <c r="E179" s="184"/>
      <c r="F179" s="185"/>
    </row>
    <row r="180" spans="1:6">
      <c r="A180" s="184" t="s">
        <v>292</v>
      </c>
      <c r="B180" s="184">
        <v>400</v>
      </c>
      <c r="C180" s="184">
        <v>1</v>
      </c>
      <c r="D180" s="185">
        <f t="shared" si="19"/>
        <v>400</v>
      </c>
      <c r="E180" s="184"/>
      <c r="F180" s="185"/>
    </row>
    <row r="181" spans="1:6">
      <c r="A181" s="184" t="s">
        <v>125</v>
      </c>
      <c r="B181" s="184">
        <v>450</v>
      </c>
      <c r="C181" s="184">
        <v>1</v>
      </c>
      <c r="D181" s="185">
        <f t="shared" si="19"/>
        <v>450</v>
      </c>
      <c r="E181" s="184"/>
      <c r="F181" s="185"/>
    </row>
    <row r="182" spans="1:6">
      <c r="A182" s="184" t="s">
        <v>127</v>
      </c>
      <c r="B182" s="184">
        <v>45</v>
      </c>
      <c r="C182" s="184">
        <v>2</v>
      </c>
      <c r="D182" s="185">
        <f t="shared" si="19"/>
        <v>90</v>
      </c>
      <c r="E182" s="184"/>
      <c r="F182" s="185"/>
    </row>
    <row r="183" spans="1:6" ht="25.5">
      <c r="A183" s="165" t="s">
        <v>443</v>
      </c>
      <c r="B183" s="184">
        <v>11</v>
      </c>
      <c r="C183" s="184">
        <v>30</v>
      </c>
      <c r="D183" s="185">
        <f t="shared" si="19"/>
        <v>330</v>
      </c>
      <c r="E183" s="184"/>
      <c r="F183" s="185"/>
    </row>
    <row r="184" spans="1:6">
      <c r="A184" s="184" t="s">
        <v>132</v>
      </c>
      <c r="B184" s="184">
        <f>5+5+5+5+5</f>
        <v>25</v>
      </c>
      <c r="C184" s="184">
        <v>30</v>
      </c>
      <c r="D184" s="185">
        <f t="shared" si="19"/>
        <v>750</v>
      </c>
      <c r="E184" s="184"/>
      <c r="F184" s="185"/>
    </row>
    <row r="185" spans="1:6">
      <c r="A185" s="184" t="s">
        <v>148</v>
      </c>
      <c r="B185" s="184">
        <v>26</v>
      </c>
      <c r="C185" s="184">
        <v>2</v>
      </c>
      <c r="D185" s="185">
        <f t="shared" si="19"/>
        <v>52</v>
      </c>
      <c r="E185" s="184"/>
      <c r="F185" s="185"/>
    </row>
    <row r="186" spans="1:6">
      <c r="A186" s="184" t="s">
        <v>131</v>
      </c>
      <c r="B186" s="184">
        <v>70</v>
      </c>
      <c r="C186" s="184">
        <v>2</v>
      </c>
      <c r="D186" s="185">
        <f t="shared" si="19"/>
        <v>140</v>
      </c>
      <c r="E186" s="184"/>
      <c r="F186" s="185"/>
    </row>
    <row r="187" spans="1:6">
      <c r="A187" s="184" t="s">
        <v>149</v>
      </c>
      <c r="B187" s="184">
        <v>25</v>
      </c>
      <c r="C187" s="184">
        <v>2</v>
      </c>
      <c r="D187" s="185">
        <f t="shared" si="19"/>
        <v>50</v>
      </c>
      <c r="E187" s="184"/>
      <c r="F187" s="185"/>
    </row>
    <row r="188" spans="1:6">
      <c r="A188" s="184" t="s">
        <v>133</v>
      </c>
      <c r="B188" s="184">
        <v>6</v>
      </c>
      <c r="C188" s="184">
        <v>4</v>
      </c>
      <c r="D188" s="185">
        <f t="shared" si="19"/>
        <v>24</v>
      </c>
      <c r="E188" s="184"/>
      <c r="F188" s="185"/>
    </row>
    <row r="189" spans="1:6">
      <c r="A189" s="184" t="s">
        <v>134</v>
      </c>
      <c r="B189" s="184">
        <v>6</v>
      </c>
      <c r="C189" s="184">
        <v>4</v>
      </c>
      <c r="D189" s="185">
        <f t="shared" si="19"/>
        <v>24</v>
      </c>
      <c r="E189" s="184"/>
      <c r="F189" s="185"/>
    </row>
    <row r="190" spans="1:6">
      <c r="A190" s="184" t="s">
        <v>135</v>
      </c>
      <c r="B190" s="184">
        <v>4</v>
      </c>
      <c r="C190" s="184">
        <v>2</v>
      </c>
      <c r="D190" s="185">
        <f t="shared" si="19"/>
        <v>8</v>
      </c>
      <c r="E190" s="184"/>
      <c r="F190" s="185"/>
    </row>
    <row r="191" spans="1:6">
      <c r="A191" s="184" t="s">
        <v>142</v>
      </c>
      <c r="B191" s="184">
        <v>5</v>
      </c>
      <c r="C191" s="184">
        <v>2</v>
      </c>
      <c r="D191" s="185">
        <f t="shared" si="19"/>
        <v>10</v>
      </c>
      <c r="E191" s="184"/>
      <c r="F191" s="185"/>
    </row>
    <row r="192" spans="1:6">
      <c r="A192" s="184" t="s">
        <v>136</v>
      </c>
      <c r="B192" s="184">
        <v>8</v>
      </c>
      <c r="C192" s="184">
        <v>2</v>
      </c>
      <c r="D192" s="185">
        <f t="shared" si="19"/>
        <v>16</v>
      </c>
      <c r="E192" s="184"/>
      <c r="F192" s="185"/>
    </row>
    <row r="193" spans="1:6">
      <c r="A193" s="184" t="s">
        <v>141</v>
      </c>
      <c r="B193" s="184">
        <v>68</v>
      </c>
      <c r="C193" s="184">
        <v>1</v>
      </c>
      <c r="D193" s="185">
        <f t="shared" si="19"/>
        <v>68</v>
      </c>
      <c r="E193" s="184"/>
      <c r="F193" s="185"/>
    </row>
    <row r="194" spans="1:6">
      <c r="A194" s="184" t="s">
        <v>137</v>
      </c>
      <c r="B194" s="184">
        <v>7</v>
      </c>
      <c r="C194" s="184">
        <v>4</v>
      </c>
      <c r="D194" s="185">
        <f t="shared" si="19"/>
        <v>28</v>
      </c>
      <c r="E194" s="184"/>
      <c r="F194" s="185"/>
    </row>
    <row r="195" spans="1:6">
      <c r="A195" s="184" t="s">
        <v>138</v>
      </c>
      <c r="B195" s="184">
        <v>7</v>
      </c>
      <c r="C195" s="184">
        <v>4</v>
      </c>
      <c r="D195" s="185">
        <f t="shared" si="19"/>
        <v>28</v>
      </c>
      <c r="E195" s="184"/>
      <c r="F195" s="185"/>
    </row>
    <row r="196" spans="1:6">
      <c r="A196" s="184" t="s">
        <v>139</v>
      </c>
      <c r="B196" s="184">
        <v>18</v>
      </c>
      <c r="C196" s="184">
        <v>1</v>
      </c>
      <c r="D196" s="185">
        <f t="shared" si="19"/>
        <v>18</v>
      </c>
      <c r="E196" s="184"/>
      <c r="F196" s="185"/>
    </row>
    <row r="197" spans="1:6">
      <c r="A197" s="184" t="s">
        <v>140</v>
      </c>
      <c r="B197" s="184">
        <v>200</v>
      </c>
      <c r="C197" s="184">
        <v>1</v>
      </c>
      <c r="D197" s="185">
        <f t="shared" si="19"/>
        <v>200</v>
      </c>
      <c r="E197" s="184"/>
      <c r="F197" s="185"/>
    </row>
    <row r="198" spans="1:6">
      <c r="A198" s="184" t="s">
        <v>146</v>
      </c>
      <c r="B198" s="184">
        <v>47</v>
      </c>
      <c r="C198" s="184">
        <v>1</v>
      </c>
      <c r="D198" s="185">
        <f t="shared" si="19"/>
        <v>47</v>
      </c>
      <c r="E198" s="184"/>
      <c r="F198" s="185"/>
    </row>
    <row r="199" spans="1:6">
      <c r="A199" s="181" t="s">
        <v>155</v>
      </c>
      <c r="B199" s="175">
        <v>1</v>
      </c>
      <c r="C199" s="181"/>
      <c r="D199" s="183">
        <f>SUM(D200:D212)</f>
        <v>2474</v>
      </c>
      <c r="E199" s="181"/>
      <c r="F199" s="183">
        <f>SUM(F200:F212)</f>
        <v>1400</v>
      </c>
    </row>
    <row r="200" spans="1:6">
      <c r="A200" s="184" t="s">
        <v>156</v>
      </c>
      <c r="B200" s="184">
        <v>68</v>
      </c>
      <c r="C200" s="184">
        <v>5</v>
      </c>
      <c r="D200" s="185">
        <f>B200*C200</f>
        <v>340</v>
      </c>
      <c r="E200" s="184"/>
      <c r="F200" s="185"/>
    </row>
    <row r="201" spans="1:6" ht="15.95" customHeight="1">
      <c r="A201" s="184" t="s">
        <v>293</v>
      </c>
      <c r="B201" s="184">
        <v>200</v>
      </c>
      <c r="C201" s="184">
        <v>2</v>
      </c>
      <c r="D201" s="185">
        <f>B201*C201</f>
        <v>400</v>
      </c>
      <c r="E201" s="184"/>
      <c r="F201" s="185"/>
    </row>
    <row r="202" spans="1:6">
      <c r="A202" s="184" t="s">
        <v>151</v>
      </c>
      <c r="B202" s="184">
        <v>175</v>
      </c>
      <c r="C202" s="184">
        <v>1</v>
      </c>
      <c r="D202" s="185">
        <f t="shared" ref="D202:D212" si="20">B202*C202</f>
        <v>175</v>
      </c>
      <c r="E202" s="184"/>
      <c r="F202" s="185"/>
    </row>
    <row r="203" spans="1:6">
      <c r="A203" s="184" t="s">
        <v>152</v>
      </c>
      <c r="B203" s="184">
        <v>90</v>
      </c>
      <c r="C203" s="184">
        <v>1</v>
      </c>
      <c r="D203" s="185">
        <f t="shared" si="20"/>
        <v>90</v>
      </c>
      <c r="E203" s="184"/>
      <c r="F203" s="185"/>
    </row>
    <row r="204" spans="1:6">
      <c r="A204" s="184" t="s">
        <v>153</v>
      </c>
      <c r="B204" s="184">
        <v>16</v>
      </c>
      <c r="C204" s="184">
        <v>1</v>
      </c>
      <c r="D204" s="185">
        <f t="shared" si="20"/>
        <v>16</v>
      </c>
      <c r="E204" s="184"/>
      <c r="F204" s="185"/>
    </row>
    <row r="205" spans="1:6">
      <c r="A205" s="184" t="s">
        <v>145</v>
      </c>
      <c r="B205" s="184">
        <v>3</v>
      </c>
      <c r="C205" s="184">
        <v>1</v>
      </c>
      <c r="D205" s="185">
        <f t="shared" si="20"/>
        <v>3</v>
      </c>
      <c r="E205" s="184"/>
      <c r="F205" s="185"/>
    </row>
    <row r="206" spans="1:6">
      <c r="A206" s="184" t="s">
        <v>154</v>
      </c>
      <c r="B206" s="184">
        <v>60</v>
      </c>
      <c r="C206" s="184">
        <v>1</v>
      </c>
      <c r="D206" s="185">
        <f t="shared" si="20"/>
        <v>60</v>
      </c>
      <c r="E206" s="184"/>
      <c r="F206" s="185"/>
    </row>
    <row r="207" spans="1:6">
      <c r="A207" s="184" t="s">
        <v>162</v>
      </c>
      <c r="B207" s="184">
        <v>400</v>
      </c>
      <c r="C207" s="184">
        <v>1</v>
      </c>
      <c r="D207" s="185">
        <f t="shared" si="20"/>
        <v>400</v>
      </c>
      <c r="E207" s="184"/>
      <c r="F207" s="185"/>
    </row>
    <row r="208" spans="1:6" ht="25.5">
      <c r="A208" s="165" t="s">
        <v>158</v>
      </c>
      <c r="B208" s="184">
        <v>130</v>
      </c>
      <c r="C208" s="184">
        <v>2</v>
      </c>
      <c r="D208" s="185">
        <f t="shared" si="20"/>
        <v>260</v>
      </c>
      <c r="E208" s="184"/>
      <c r="F208" s="185"/>
    </row>
    <row r="209" spans="1:6">
      <c r="A209" s="165" t="s">
        <v>176</v>
      </c>
      <c r="B209" s="184">
        <v>30</v>
      </c>
      <c r="C209" s="184">
        <v>2</v>
      </c>
      <c r="D209" s="185">
        <f t="shared" si="20"/>
        <v>60</v>
      </c>
      <c r="E209" s="184"/>
      <c r="F209" s="185"/>
    </row>
    <row r="210" spans="1:6" ht="25.5">
      <c r="A210" s="165" t="s">
        <v>157</v>
      </c>
      <c r="B210" s="184">
        <v>300</v>
      </c>
      <c r="C210" s="184">
        <v>1</v>
      </c>
      <c r="D210" s="185">
        <f t="shared" si="20"/>
        <v>300</v>
      </c>
      <c r="E210" s="184"/>
      <c r="F210" s="185"/>
    </row>
    <row r="211" spans="1:6">
      <c r="A211" s="184" t="s">
        <v>211</v>
      </c>
      <c r="B211" s="184">
        <v>1400</v>
      </c>
      <c r="C211" s="184"/>
      <c r="D211" s="185">
        <f t="shared" si="20"/>
        <v>0</v>
      </c>
      <c r="E211" s="184">
        <v>1</v>
      </c>
      <c r="F211" s="185">
        <f>B211*E211</f>
        <v>1400</v>
      </c>
    </row>
    <row r="212" spans="1:6">
      <c r="A212" s="165" t="s">
        <v>165</v>
      </c>
      <c r="B212" s="184">
        <v>370</v>
      </c>
      <c r="C212" s="184">
        <v>1</v>
      </c>
      <c r="D212" s="185">
        <f t="shared" si="20"/>
        <v>370</v>
      </c>
      <c r="E212" s="184"/>
      <c r="F212" s="185"/>
    </row>
    <row r="213" spans="1:6">
      <c r="A213" s="181" t="s">
        <v>174</v>
      </c>
      <c r="B213" s="175">
        <v>6</v>
      </c>
      <c r="C213" s="181"/>
      <c r="D213" s="183">
        <f>SUM(D215:D228,D230:D242,D244:D256,D258:D272,D274:D287)</f>
        <v>10073</v>
      </c>
      <c r="E213" s="181"/>
      <c r="F213" s="183">
        <f>SUM(F215:F228,F230:F242,F244:F256,F258:F272,F274:F287)</f>
        <v>11600</v>
      </c>
    </row>
    <row r="214" spans="1:6" ht="25.5">
      <c r="A214" s="205" t="s">
        <v>159</v>
      </c>
      <c r="B214" s="177" t="s">
        <v>452</v>
      </c>
      <c r="C214" s="177" t="s">
        <v>118</v>
      </c>
      <c r="D214" s="178" t="s">
        <v>453</v>
      </c>
      <c r="E214" s="179" t="s">
        <v>118</v>
      </c>
      <c r="F214" s="180" t="s">
        <v>454</v>
      </c>
    </row>
    <row r="215" spans="1:6">
      <c r="A215" s="184" t="s">
        <v>163</v>
      </c>
      <c r="B215" s="184">
        <v>175</v>
      </c>
      <c r="C215" s="184">
        <v>1</v>
      </c>
      <c r="D215" s="185">
        <f>B215*C215</f>
        <v>175</v>
      </c>
      <c r="E215" s="184"/>
      <c r="F215" s="185"/>
    </row>
    <row r="216" spans="1:6">
      <c r="A216" s="184" t="s">
        <v>164</v>
      </c>
      <c r="B216" s="184">
        <v>120</v>
      </c>
      <c r="C216" s="184">
        <v>1</v>
      </c>
      <c r="D216" s="185">
        <f>B216*C216</f>
        <v>120</v>
      </c>
      <c r="E216" s="184"/>
      <c r="F216" s="185"/>
    </row>
    <row r="217" spans="1:6">
      <c r="A217" s="184" t="s">
        <v>166</v>
      </c>
      <c r="B217" s="184">
        <v>193</v>
      </c>
      <c r="C217" s="184">
        <v>1</v>
      </c>
      <c r="D217" s="185">
        <f>B217*C217</f>
        <v>193</v>
      </c>
      <c r="E217" s="184"/>
      <c r="F217" s="185"/>
    </row>
    <row r="218" spans="1:6">
      <c r="A218" s="184" t="s">
        <v>167</v>
      </c>
      <c r="B218" s="184">
        <v>300</v>
      </c>
      <c r="C218" s="184">
        <v>1</v>
      </c>
      <c r="D218" s="185">
        <f t="shared" ref="D218:D228" si="21">B218*C218</f>
        <v>300</v>
      </c>
      <c r="E218" s="184"/>
      <c r="F218" s="185"/>
    </row>
    <row r="219" spans="1:6">
      <c r="A219" s="184" t="s">
        <v>168</v>
      </c>
      <c r="B219" s="184">
        <v>60</v>
      </c>
      <c r="C219" s="184">
        <v>6</v>
      </c>
      <c r="D219" s="185">
        <f t="shared" si="21"/>
        <v>360</v>
      </c>
      <c r="E219" s="184"/>
      <c r="F219" s="185"/>
    </row>
    <row r="220" spans="1:6">
      <c r="A220" s="184" t="s">
        <v>169</v>
      </c>
      <c r="B220" s="184">
        <v>210</v>
      </c>
      <c r="C220" s="184">
        <v>1</v>
      </c>
      <c r="D220" s="185">
        <f t="shared" si="21"/>
        <v>210</v>
      </c>
      <c r="E220" s="184"/>
      <c r="F220" s="185"/>
    </row>
    <row r="221" spans="1:6">
      <c r="A221" s="184" t="s">
        <v>112</v>
      </c>
      <c r="B221" s="184">
        <v>13</v>
      </c>
      <c r="C221" s="184">
        <v>1</v>
      </c>
      <c r="D221" s="185">
        <f t="shared" si="21"/>
        <v>13</v>
      </c>
      <c r="E221" s="185"/>
      <c r="F221" s="185"/>
    </row>
    <row r="222" spans="1:6">
      <c r="A222" s="184" t="s">
        <v>170</v>
      </c>
      <c r="B222" s="184">
        <v>16</v>
      </c>
      <c r="C222" s="184">
        <v>1</v>
      </c>
      <c r="D222" s="185">
        <f t="shared" si="21"/>
        <v>16</v>
      </c>
      <c r="E222" s="184"/>
      <c r="F222" s="185"/>
    </row>
    <row r="223" spans="1:6">
      <c r="A223" s="184" t="s">
        <v>101</v>
      </c>
      <c r="B223" s="184">
        <v>25</v>
      </c>
      <c r="C223" s="184">
        <v>1</v>
      </c>
      <c r="D223" s="185">
        <f t="shared" si="21"/>
        <v>25</v>
      </c>
      <c r="E223" s="184"/>
      <c r="F223" s="185"/>
    </row>
    <row r="224" spans="1:6">
      <c r="A224" s="184" t="s">
        <v>145</v>
      </c>
      <c r="B224" s="184">
        <v>3</v>
      </c>
      <c r="C224" s="184">
        <v>1</v>
      </c>
      <c r="D224" s="185">
        <f t="shared" si="21"/>
        <v>3</v>
      </c>
      <c r="E224" s="184"/>
      <c r="F224" s="185"/>
    </row>
    <row r="225" spans="1:6">
      <c r="A225" s="184" t="s">
        <v>144</v>
      </c>
      <c r="B225" s="184">
        <v>120</v>
      </c>
      <c r="C225" s="184">
        <v>1</v>
      </c>
      <c r="D225" s="185">
        <f t="shared" si="21"/>
        <v>120</v>
      </c>
      <c r="E225" s="184"/>
      <c r="F225" s="185"/>
    </row>
    <row r="226" spans="1:6" ht="25.5">
      <c r="A226" s="165" t="s">
        <v>157</v>
      </c>
      <c r="B226" s="184">
        <v>300</v>
      </c>
      <c r="C226" s="184">
        <v>1</v>
      </c>
      <c r="D226" s="185">
        <f t="shared" si="21"/>
        <v>300</v>
      </c>
      <c r="E226" s="184"/>
      <c r="F226" s="185"/>
    </row>
    <row r="227" spans="1:6">
      <c r="A227" s="184" t="s">
        <v>211</v>
      </c>
      <c r="B227" s="184">
        <v>1400</v>
      </c>
      <c r="C227" s="184"/>
      <c r="D227" s="185">
        <f t="shared" si="21"/>
        <v>0</v>
      </c>
      <c r="E227" s="184">
        <v>1</v>
      </c>
      <c r="F227" s="185">
        <f>B227*E227</f>
        <v>1400</v>
      </c>
    </row>
    <row r="228" spans="1:6">
      <c r="A228" s="165" t="s">
        <v>165</v>
      </c>
      <c r="B228" s="184">
        <v>650</v>
      </c>
      <c r="C228" s="184"/>
      <c r="D228" s="185">
        <f t="shared" si="21"/>
        <v>0</v>
      </c>
      <c r="E228" s="184">
        <v>1</v>
      </c>
      <c r="F228" s="185">
        <f>B228*E228</f>
        <v>650</v>
      </c>
    </row>
    <row r="229" spans="1:6" ht="25.5">
      <c r="A229" s="205" t="s">
        <v>161</v>
      </c>
      <c r="B229" s="177" t="s">
        <v>452</v>
      </c>
      <c r="C229" s="177" t="s">
        <v>118</v>
      </c>
      <c r="D229" s="178" t="s">
        <v>453</v>
      </c>
      <c r="E229" s="179" t="s">
        <v>118</v>
      </c>
      <c r="F229" s="180" t="s">
        <v>454</v>
      </c>
    </row>
    <row r="230" spans="1:6">
      <c r="A230" s="184" t="s">
        <v>163</v>
      </c>
      <c r="B230" s="184">
        <v>175</v>
      </c>
      <c r="C230" s="184">
        <v>2</v>
      </c>
      <c r="D230" s="185">
        <f>B230*C230</f>
        <v>350</v>
      </c>
      <c r="E230" s="184"/>
      <c r="F230" s="185"/>
    </row>
    <row r="231" spans="1:6">
      <c r="A231" s="184" t="s">
        <v>164</v>
      </c>
      <c r="B231" s="184">
        <v>120</v>
      </c>
      <c r="C231" s="184">
        <v>2</v>
      </c>
      <c r="D231" s="185">
        <f>B231*C231</f>
        <v>240</v>
      </c>
      <c r="E231" s="184"/>
      <c r="F231" s="185"/>
    </row>
    <row r="232" spans="1:6">
      <c r="A232" s="184" t="s">
        <v>166</v>
      </c>
      <c r="B232" s="184">
        <v>193</v>
      </c>
      <c r="C232" s="184">
        <v>2</v>
      </c>
      <c r="D232" s="185">
        <f>B232*C232</f>
        <v>386</v>
      </c>
      <c r="E232" s="184"/>
      <c r="F232" s="185"/>
    </row>
    <row r="233" spans="1:6">
      <c r="A233" s="184" t="s">
        <v>168</v>
      </c>
      <c r="B233" s="184">
        <v>60</v>
      </c>
      <c r="C233" s="184">
        <v>6</v>
      </c>
      <c r="D233" s="185">
        <f t="shared" ref="D233:D242" si="22">B233*C233</f>
        <v>360</v>
      </c>
      <c r="E233" s="184"/>
      <c r="F233" s="185"/>
    </row>
    <row r="234" spans="1:6">
      <c r="A234" s="184" t="s">
        <v>169</v>
      </c>
      <c r="B234" s="184">
        <v>210</v>
      </c>
      <c r="C234" s="184">
        <v>2</v>
      </c>
      <c r="D234" s="185">
        <f t="shared" si="22"/>
        <v>420</v>
      </c>
      <c r="E234" s="184"/>
      <c r="F234" s="185"/>
    </row>
    <row r="235" spans="1:6">
      <c r="A235" s="184" t="s">
        <v>112</v>
      </c>
      <c r="B235" s="184">
        <v>13</v>
      </c>
      <c r="C235" s="184">
        <v>2</v>
      </c>
      <c r="D235" s="185">
        <f t="shared" si="22"/>
        <v>26</v>
      </c>
      <c r="E235" s="185"/>
      <c r="F235" s="185"/>
    </row>
    <row r="236" spans="1:6">
      <c r="A236" s="184" t="s">
        <v>170</v>
      </c>
      <c r="B236" s="184">
        <v>16</v>
      </c>
      <c r="C236" s="184">
        <v>2</v>
      </c>
      <c r="D236" s="185">
        <f t="shared" si="22"/>
        <v>32</v>
      </c>
      <c r="E236" s="184"/>
      <c r="F236" s="185"/>
    </row>
    <row r="237" spans="1:6">
      <c r="A237" s="184" t="s">
        <v>101</v>
      </c>
      <c r="B237" s="184">
        <v>25</v>
      </c>
      <c r="C237" s="184">
        <v>2</v>
      </c>
      <c r="D237" s="185">
        <f t="shared" si="22"/>
        <v>50</v>
      </c>
      <c r="E237" s="184"/>
      <c r="F237" s="185"/>
    </row>
    <row r="238" spans="1:6">
      <c r="A238" s="184" t="s">
        <v>145</v>
      </c>
      <c r="B238" s="184">
        <v>3</v>
      </c>
      <c r="C238" s="184">
        <v>2</v>
      </c>
      <c r="D238" s="185">
        <f t="shared" si="22"/>
        <v>6</v>
      </c>
      <c r="E238" s="184"/>
      <c r="F238" s="185"/>
    </row>
    <row r="239" spans="1:6">
      <c r="A239" s="184" t="s">
        <v>144</v>
      </c>
      <c r="B239" s="184">
        <v>120</v>
      </c>
      <c r="C239" s="184">
        <v>2</v>
      </c>
      <c r="D239" s="185">
        <f t="shared" si="22"/>
        <v>240</v>
      </c>
      <c r="E239" s="184"/>
      <c r="F239" s="185"/>
    </row>
    <row r="240" spans="1:6" ht="25.5">
      <c r="A240" s="165" t="s">
        <v>157</v>
      </c>
      <c r="B240" s="184">
        <v>300</v>
      </c>
      <c r="C240" s="184">
        <v>2</v>
      </c>
      <c r="D240" s="185">
        <f t="shared" si="22"/>
        <v>600</v>
      </c>
      <c r="E240" s="184"/>
      <c r="F240" s="185"/>
    </row>
    <row r="241" spans="1:6">
      <c r="A241" s="184" t="s">
        <v>211</v>
      </c>
      <c r="B241" s="184">
        <v>1400</v>
      </c>
      <c r="C241" s="184"/>
      <c r="D241" s="185">
        <f t="shared" si="22"/>
        <v>0</v>
      </c>
      <c r="E241" s="184">
        <v>2</v>
      </c>
      <c r="F241" s="185">
        <f>B241*E241</f>
        <v>2800</v>
      </c>
    </row>
    <row r="242" spans="1:6">
      <c r="A242" s="165" t="s">
        <v>165</v>
      </c>
      <c r="B242" s="184">
        <v>650</v>
      </c>
      <c r="C242" s="184"/>
      <c r="D242" s="185">
        <f t="shared" si="22"/>
        <v>0</v>
      </c>
      <c r="E242" s="184">
        <v>2</v>
      </c>
      <c r="F242" s="185">
        <f>B242*E242</f>
        <v>1300</v>
      </c>
    </row>
    <row r="243" spans="1:6" ht="25.5">
      <c r="A243" s="205" t="s">
        <v>160</v>
      </c>
      <c r="B243" s="177" t="s">
        <v>452</v>
      </c>
      <c r="C243" s="177" t="s">
        <v>118</v>
      </c>
      <c r="D243" s="178" t="s">
        <v>453</v>
      </c>
      <c r="E243" s="179" t="s">
        <v>118</v>
      </c>
      <c r="F243" s="180" t="s">
        <v>454</v>
      </c>
    </row>
    <row r="244" spans="1:6">
      <c r="A244" s="184" t="s">
        <v>163</v>
      </c>
      <c r="B244" s="184">
        <v>175</v>
      </c>
      <c r="C244" s="184">
        <v>1</v>
      </c>
      <c r="D244" s="185">
        <f>B244*C244</f>
        <v>175</v>
      </c>
      <c r="E244" s="184"/>
      <c r="F244" s="185"/>
    </row>
    <row r="245" spans="1:6">
      <c r="A245" s="184" t="s">
        <v>164</v>
      </c>
      <c r="B245" s="184">
        <v>120</v>
      </c>
      <c r="C245" s="184">
        <v>1</v>
      </c>
      <c r="D245" s="185">
        <f>B245*C245</f>
        <v>120</v>
      </c>
      <c r="E245" s="184"/>
      <c r="F245" s="185"/>
    </row>
    <row r="246" spans="1:6">
      <c r="A246" s="184" t="s">
        <v>166</v>
      </c>
      <c r="B246" s="184">
        <v>193</v>
      </c>
      <c r="C246" s="184">
        <v>1</v>
      </c>
      <c r="D246" s="185">
        <f>B246*C246</f>
        <v>193</v>
      </c>
      <c r="E246" s="184"/>
      <c r="F246" s="185"/>
    </row>
    <row r="247" spans="1:6">
      <c r="A247" s="184" t="s">
        <v>168</v>
      </c>
      <c r="B247" s="184">
        <v>60</v>
      </c>
      <c r="C247" s="184">
        <v>3</v>
      </c>
      <c r="D247" s="185">
        <f t="shared" ref="D247:D256" si="23">B247*C247</f>
        <v>180</v>
      </c>
      <c r="E247" s="184"/>
      <c r="F247" s="185"/>
    </row>
    <row r="248" spans="1:6">
      <c r="A248" s="184" t="s">
        <v>169</v>
      </c>
      <c r="B248" s="184">
        <v>210</v>
      </c>
      <c r="C248" s="184">
        <v>1</v>
      </c>
      <c r="D248" s="185">
        <f t="shared" si="23"/>
        <v>210</v>
      </c>
      <c r="E248" s="184"/>
      <c r="F248" s="185"/>
    </row>
    <row r="249" spans="1:6">
      <c r="A249" s="184" t="s">
        <v>112</v>
      </c>
      <c r="B249" s="184">
        <v>13</v>
      </c>
      <c r="C249" s="184">
        <v>1</v>
      </c>
      <c r="D249" s="185">
        <f t="shared" si="23"/>
        <v>13</v>
      </c>
      <c r="E249" s="185"/>
      <c r="F249" s="185"/>
    </row>
    <row r="250" spans="1:6">
      <c r="A250" s="184" t="s">
        <v>170</v>
      </c>
      <c r="B250" s="184">
        <v>16</v>
      </c>
      <c r="C250" s="184">
        <v>1</v>
      </c>
      <c r="D250" s="185">
        <f t="shared" si="23"/>
        <v>16</v>
      </c>
      <c r="E250" s="184"/>
      <c r="F250" s="185"/>
    </row>
    <row r="251" spans="1:6">
      <c r="A251" s="184" t="s">
        <v>101</v>
      </c>
      <c r="B251" s="184">
        <v>25</v>
      </c>
      <c r="C251" s="184">
        <v>1</v>
      </c>
      <c r="D251" s="185">
        <f t="shared" si="23"/>
        <v>25</v>
      </c>
      <c r="E251" s="184"/>
      <c r="F251" s="185"/>
    </row>
    <row r="252" spans="1:6">
      <c r="A252" s="184" t="s">
        <v>145</v>
      </c>
      <c r="B252" s="184">
        <v>3</v>
      </c>
      <c r="C252" s="184">
        <v>1</v>
      </c>
      <c r="D252" s="185">
        <f t="shared" si="23"/>
        <v>3</v>
      </c>
      <c r="E252" s="184"/>
      <c r="F252" s="185"/>
    </row>
    <row r="253" spans="1:6">
      <c r="A253" s="184" t="s">
        <v>144</v>
      </c>
      <c r="B253" s="184">
        <v>120</v>
      </c>
      <c r="C253" s="184">
        <v>1</v>
      </c>
      <c r="D253" s="185">
        <f t="shared" si="23"/>
        <v>120</v>
      </c>
      <c r="E253" s="184"/>
      <c r="F253" s="185"/>
    </row>
    <row r="254" spans="1:6" ht="25.5">
      <c r="A254" s="165" t="s">
        <v>157</v>
      </c>
      <c r="B254" s="184">
        <v>300</v>
      </c>
      <c r="C254" s="184">
        <v>1</v>
      </c>
      <c r="D254" s="185">
        <f t="shared" si="23"/>
        <v>300</v>
      </c>
      <c r="E254" s="184"/>
      <c r="F254" s="185"/>
    </row>
    <row r="255" spans="1:6">
      <c r="A255" s="184" t="s">
        <v>211</v>
      </c>
      <c r="B255" s="184">
        <v>1400</v>
      </c>
      <c r="C255" s="184"/>
      <c r="D255" s="185">
        <f t="shared" si="23"/>
        <v>0</v>
      </c>
      <c r="E255" s="184">
        <v>1</v>
      </c>
      <c r="F255" s="185">
        <f>B255*E255</f>
        <v>1400</v>
      </c>
    </row>
    <row r="256" spans="1:6">
      <c r="A256" s="165" t="s">
        <v>165</v>
      </c>
      <c r="B256" s="184">
        <v>450</v>
      </c>
      <c r="C256" s="184">
        <v>1</v>
      </c>
      <c r="D256" s="185">
        <f t="shared" si="23"/>
        <v>450</v>
      </c>
      <c r="E256" s="184"/>
      <c r="F256" s="185">
        <f>B256*E256</f>
        <v>0</v>
      </c>
    </row>
    <row r="257" spans="1:6" ht="25.5">
      <c r="A257" s="205" t="s">
        <v>171</v>
      </c>
      <c r="B257" s="177" t="s">
        <v>452</v>
      </c>
      <c r="C257" s="177" t="s">
        <v>118</v>
      </c>
      <c r="D257" s="178" t="s">
        <v>453</v>
      </c>
      <c r="E257" s="179" t="s">
        <v>118</v>
      </c>
      <c r="F257" s="180" t="s">
        <v>454</v>
      </c>
    </row>
    <row r="258" spans="1:6">
      <c r="A258" s="184" t="s">
        <v>163</v>
      </c>
      <c r="B258" s="184">
        <v>175</v>
      </c>
      <c r="C258" s="184">
        <v>1</v>
      </c>
      <c r="D258" s="185">
        <f>B258*C258</f>
        <v>175</v>
      </c>
      <c r="E258" s="184"/>
      <c r="F258" s="185"/>
    </row>
    <row r="259" spans="1:6">
      <c r="A259" s="184" t="s">
        <v>164</v>
      </c>
      <c r="B259" s="184">
        <v>120</v>
      </c>
      <c r="C259" s="184">
        <v>1</v>
      </c>
      <c r="D259" s="185">
        <f>B259*C259</f>
        <v>120</v>
      </c>
      <c r="E259" s="184"/>
      <c r="F259" s="185"/>
    </row>
    <row r="260" spans="1:6">
      <c r="A260" s="184" t="s">
        <v>166</v>
      </c>
      <c r="B260" s="184">
        <v>193</v>
      </c>
      <c r="C260" s="184">
        <v>2</v>
      </c>
      <c r="D260" s="185">
        <f>B260*C260</f>
        <v>386</v>
      </c>
      <c r="E260" s="184"/>
      <c r="F260" s="185"/>
    </row>
    <row r="261" spans="1:6">
      <c r="A261" s="184" t="s">
        <v>168</v>
      </c>
      <c r="B261" s="184">
        <v>60</v>
      </c>
      <c r="C261" s="184">
        <v>1</v>
      </c>
      <c r="D261" s="185">
        <f t="shared" ref="D261:D272" si="24">B261*C261</f>
        <v>60</v>
      </c>
      <c r="E261" s="184"/>
      <c r="F261" s="185"/>
    </row>
    <row r="262" spans="1:6">
      <c r="A262" s="184" t="s">
        <v>169</v>
      </c>
      <c r="B262" s="184">
        <v>210</v>
      </c>
      <c r="C262" s="184">
        <v>1</v>
      </c>
      <c r="D262" s="185">
        <f t="shared" si="24"/>
        <v>210</v>
      </c>
      <c r="E262" s="184"/>
      <c r="F262" s="185"/>
    </row>
    <row r="263" spans="1:6">
      <c r="A263" s="184" t="s">
        <v>112</v>
      </c>
      <c r="B263" s="184">
        <v>13</v>
      </c>
      <c r="C263" s="184">
        <v>1</v>
      </c>
      <c r="D263" s="185">
        <f t="shared" si="24"/>
        <v>13</v>
      </c>
      <c r="E263" s="185"/>
      <c r="F263" s="185"/>
    </row>
    <row r="264" spans="1:6">
      <c r="A264" s="184" t="s">
        <v>170</v>
      </c>
      <c r="B264" s="184">
        <v>16</v>
      </c>
      <c r="C264" s="184">
        <v>1</v>
      </c>
      <c r="D264" s="185">
        <f t="shared" si="24"/>
        <v>16</v>
      </c>
      <c r="E264" s="184"/>
      <c r="F264" s="185"/>
    </row>
    <row r="265" spans="1:6">
      <c r="A265" s="184" t="s">
        <v>101</v>
      </c>
      <c r="B265" s="184">
        <v>25</v>
      </c>
      <c r="C265" s="184">
        <v>1</v>
      </c>
      <c r="D265" s="185">
        <f t="shared" si="24"/>
        <v>25</v>
      </c>
      <c r="E265" s="184"/>
      <c r="F265" s="185"/>
    </row>
    <row r="266" spans="1:6">
      <c r="A266" s="184" t="s">
        <v>145</v>
      </c>
      <c r="B266" s="184">
        <v>3</v>
      </c>
      <c r="C266" s="184">
        <v>1</v>
      </c>
      <c r="D266" s="185">
        <f t="shared" si="24"/>
        <v>3</v>
      </c>
      <c r="E266" s="184"/>
      <c r="F266" s="185"/>
    </row>
    <row r="267" spans="1:6">
      <c r="A267" s="184" t="s">
        <v>144</v>
      </c>
      <c r="B267" s="184">
        <v>120</v>
      </c>
      <c r="C267" s="184">
        <v>1</v>
      </c>
      <c r="D267" s="185">
        <f t="shared" si="24"/>
        <v>120</v>
      </c>
      <c r="E267" s="184"/>
      <c r="F267" s="185"/>
    </row>
    <row r="268" spans="1:6" ht="25.5">
      <c r="A268" s="165" t="s">
        <v>157</v>
      </c>
      <c r="B268" s="184">
        <v>300</v>
      </c>
      <c r="C268" s="184">
        <v>1</v>
      </c>
      <c r="D268" s="185">
        <f t="shared" si="24"/>
        <v>300</v>
      </c>
      <c r="E268" s="184"/>
      <c r="F268" s="185"/>
    </row>
    <row r="269" spans="1:6">
      <c r="A269" s="184" t="s">
        <v>211</v>
      </c>
      <c r="B269" s="184">
        <v>1400</v>
      </c>
      <c r="C269" s="184"/>
      <c r="D269" s="185">
        <f t="shared" si="24"/>
        <v>0</v>
      </c>
      <c r="E269" s="184">
        <v>1</v>
      </c>
      <c r="F269" s="185">
        <f>B269*E269</f>
        <v>1400</v>
      </c>
    </row>
    <row r="270" spans="1:6">
      <c r="A270" s="165" t="s">
        <v>165</v>
      </c>
      <c r="B270" s="184">
        <v>450</v>
      </c>
      <c r="C270" s="184">
        <v>1</v>
      </c>
      <c r="D270" s="185">
        <f t="shared" si="24"/>
        <v>450</v>
      </c>
      <c r="E270" s="184"/>
      <c r="F270" s="185">
        <f>B270*E270</f>
        <v>0</v>
      </c>
    </row>
    <row r="271" spans="1:6" ht="25.5">
      <c r="A271" s="165" t="s">
        <v>172</v>
      </c>
      <c r="B271" s="184">
        <v>600</v>
      </c>
      <c r="C271" s="184"/>
      <c r="D271" s="185">
        <f t="shared" si="24"/>
        <v>0</v>
      </c>
      <c r="E271" s="184">
        <v>1</v>
      </c>
      <c r="F271" s="185">
        <f>B271*E271</f>
        <v>600</v>
      </c>
    </row>
    <row r="272" spans="1:6" ht="25.5">
      <c r="A272" s="165" t="s">
        <v>173</v>
      </c>
      <c r="B272" s="184">
        <v>160</v>
      </c>
      <c r="C272" s="184">
        <v>1</v>
      </c>
      <c r="D272" s="185">
        <f t="shared" si="24"/>
        <v>160</v>
      </c>
      <c r="E272" s="184"/>
      <c r="F272" s="185"/>
    </row>
    <row r="273" spans="1:6" ht="25.5">
      <c r="A273" s="205" t="s">
        <v>440</v>
      </c>
      <c r="B273" s="177" t="s">
        <v>452</v>
      </c>
      <c r="C273" s="177" t="s">
        <v>118</v>
      </c>
      <c r="D273" s="178" t="s">
        <v>453</v>
      </c>
      <c r="E273" s="179" t="s">
        <v>118</v>
      </c>
      <c r="F273" s="180" t="s">
        <v>454</v>
      </c>
    </row>
    <row r="274" spans="1:6">
      <c r="A274" s="184" t="s">
        <v>163</v>
      </c>
      <c r="B274" s="184">
        <v>175</v>
      </c>
      <c r="C274" s="184">
        <v>1</v>
      </c>
      <c r="D274" s="185">
        <f>B274*C274</f>
        <v>175</v>
      </c>
      <c r="E274" s="184"/>
      <c r="F274" s="185"/>
    </row>
    <row r="275" spans="1:6">
      <c r="A275" s="184" t="s">
        <v>164</v>
      </c>
      <c r="B275" s="184">
        <v>120</v>
      </c>
      <c r="C275" s="184">
        <v>1</v>
      </c>
      <c r="D275" s="185">
        <f>B275*C275</f>
        <v>120</v>
      </c>
      <c r="E275" s="184"/>
      <c r="F275" s="185"/>
    </row>
    <row r="276" spans="1:6">
      <c r="A276" s="184" t="s">
        <v>166</v>
      </c>
      <c r="B276" s="184">
        <v>193</v>
      </c>
      <c r="C276" s="184">
        <v>1</v>
      </c>
      <c r="D276" s="185">
        <f>B276*C276</f>
        <v>193</v>
      </c>
      <c r="E276" s="184"/>
      <c r="F276" s="185"/>
    </row>
    <row r="277" spans="1:6">
      <c r="A277" s="184" t="s">
        <v>168</v>
      </c>
      <c r="B277" s="184">
        <v>60</v>
      </c>
      <c r="C277" s="184">
        <v>1</v>
      </c>
      <c r="D277" s="185">
        <f t="shared" ref="D277:D287" si="25">B277*C277</f>
        <v>60</v>
      </c>
      <c r="E277" s="184"/>
      <c r="F277" s="185"/>
    </row>
    <row r="278" spans="1:6">
      <c r="A278" s="184" t="s">
        <v>169</v>
      </c>
      <c r="B278" s="184">
        <v>210</v>
      </c>
      <c r="C278" s="184">
        <v>1</v>
      </c>
      <c r="D278" s="185">
        <f t="shared" si="25"/>
        <v>210</v>
      </c>
      <c r="E278" s="184"/>
      <c r="F278" s="185"/>
    </row>
    <row r="279" spans="1:6">
      <c r="A279" s="184" t="s">
        <v>112</v>
      </c>
      <c r="B279" s="184">
        <v>13</v>
      </c>
      <c r="C279" s="184">
        <v>1</v>
      </c>
      <c r="D279" s="185">
        <f t="shared" si="25"/>
        <v>13</v>
      </c>
      <c r="E279" s="185"/>
      <c r="F279" s="185"/>
    </row>
    <row r="280" spans="1:6">
      <c r="A280" s="184" t="s">
        <v>170</v>
      </c>
      <c r="B280" s="184">
        <v>16</v>
      </c>
      <c r="C280" s="184">
        <v>1</v>
      </c>
      <c r="D280" s="185">
        <f t="shared" si="25"/>
        <v>16</v>
      </c>
      <c r="E280" s="184"/>
      <c r="F280" s="185"/>
    </row>
    <row r="281" spans="1:6">
      <c r="A281" s="184" t="s">
        <v>101</v>
      </c>
      <c r="B281" s="184">
        <v>25</v>
      </c>
      <c r="C281" s="184">
        <v>1</v>
      </c>
      <c r="D281" s="185">
        <f t="shared" si="25"/>
        <v>25</v>
      </c>
      <c r="E281" s="184"/>
      <c r="F281" s="185"/>
    </row>
    <row r="282" spans="1:6">
      <c r="A282" s="184" t="s">
        <v>145</v>
      </c>
      <c r="B282" s="184">
        <v>3</v>
      </c>
      <c r="C282" s="184">
        <v>1</v>
      </c>
      <c r="D282" s="185">
        <f t="shared" si="25"/>
        <v>3</v>
      </c>
      <c r="E282" s="184"/>
      <c r="F282" s="185"/>
    </row>
    <row r="283" spans="1:6">
      <c r="A283" s="184" t="s">
        <v>144</v>
      </c>
      <c r="B283" s="184">
        <v>120</v>
      </c>
      <c r="C283" s="184">
        <v>1</v>
      </c>
      <c r="D283" s="185">
        <f t="shared" si="25"/>
        <v>120</v>
      </c>
      <c r="E283" s="184"/>
      <c r="F283" s="185"/>
    </row>
    <row r="284" spans="1:6">
      <c r="A284" s="184" t="s">
        <v>369</v>
      </c>
      <c r="B284" s="184">
        <v>450</v>
      </c>
      <c r="C284" s="184">
        <v>1</v>
      </c>
      <c r="D284" s="185">
        <f t="shared" si="25"/>
        <v>450</v>
      </c>
      <c r="E284" s="184"/>
      <c r="F284" s="185"/>
    </row>
    <row r="285" spans="1:6" ht="25.5">
      <c r="A285" s="165" t="s">
        <v>157</v>
      </c>
      <c r="B285" s="184">
        <v>300</v>
      </c>
      <c r="C285" s="184">
        <v>1</v>
      </c>
      <c r="D285" s="185">
        <f t="shared" si="25"/>
        <v>300</v>
      </c>
      <c r="E285" s="184"/>
      <c r="F285" s="185"/>
    </row>
    <row r="286" spans="1:6">
      <c r="A286" s="184" t="s">
        <v>211</v>
      </c>
      <c r="B286" s="184">
        <v>1400</v>
      </c>
      <c r="C286" s="184"/>
      <c r="D286" s="185">
        <f t="shared" si="25"/>
        <v>0</v>
      </c>
      <c r="E286" s="184">
        <v>1</v>
      </c>
      <c r="F286" s="185">
        <f>B286*E286</f>
        <v>1400</v>
      </c>
    </row>
    <row r="287" spans="1:6">
      <c r="A287" s="165" t="s">
        <v>165</v>
      </c>
      <c r="B287" s="184">
        <v>650</v>
      </c>
      <c r="C287" s="184"/>
      <c r="D287" s="185">
        <f t="shared" si="25"/>
        <v>0</v>
      </c>
      <c r="E287" s="184">
        <v>1</v>
      </c>
      <c r="F287" s="185">
        <f>B287*E287</f>
        <v>650</v>
      </c>
    </row>
    <row r="288" spans="1:6">
      <c r="A288" s="181" t="s">
        <v>243</v>
      </c>
      <c r="B288" s="181">
        <v>4</v>
      </c>
      <c r="C288" s="181"/>
      <c r="D288" s="183">
        <f>SUM(D290:D303,D305:D318)</f>
        <v>19270</v>
      </c>
      <c r="E288" s="175"/>
      <c r="F288" s="183">
        <f>SUM(F290:F303,F305:F318)</f>
        <v>36400</v>
      </c>
    </row>
    <row r="289" spans="1:6" ht="25.5">
      <c r="A289" s="205" t="s">
        <v>294</v>
      </c>
      <c r="B289" s="177" t="s">
        <v>452</v>
      </c>
      <c r="C289" s="177" t="s">
        <v>118</v>
      </c>
      <c r="D289" s="178" t="s">
        <v>453</v>
      </c>
      <c r="E289" s="179" t="s">
        <v>118</v>
      </c>
      <c r="F289" s="180" t="s">
        <v>454</v>
      </c>
    </row>
    <row r="290" spans="1:6">
      <c r="A290" s="184" t="s">
        <v>163</v>
      </c>
      <c r="B290" s="184">
        <v>175</v>
      </c>
      <c r="C290" s="184">
        <v>4</v>
      </c>
      <c r="D290" s="185">
        <f>B290*C290</f>
        <v>700</v>
      </c>
      <c r="E290" s="184"/>
      <c r="F290" s="185"/>
    </row>
    <row r="291" spans="1:6">
      <c r="A291" s="184" t="s">
        <v>164</v>
      </c>
      <c r="B291" s="184">
        <v>120</v>
      </c>
      <c r="C291" s="184">
        <v>4</v>
      </c>
      <c r="D291" s="185">
        <f>B291*C291</f>
        <v>480</v>
      </c>
      <c r="E291" s="184"/>
      <c r="F291" s="185"/>
    </row>
    <row r="292" spans="1:6">
      <c r="A292" s="184" t="s">
        <v>166</v>
      </c>
      <c r="B292" s="184">
        <v>193</v>
      </c>
      <c r="C292" s="184">
        <v>2</v>
      </c>
      <c r="D292" s="185">
        <f>B292*C292</f>
        <v>386</v>
      </c>
      <c r="E292" s="184"/>
      <c r="F292" s="185"/>
    </row>
    <row r="293" spans="1:6">
      <c r="A293" s="184" t="s">
        <v>168</v>
      </c>
      <c r="B293" s="184">
        <v>60</v>
      </c>
      <c r="C293" s="184">
        <v>4</v>
      </c>
      <c r="D293" s="185">
        <f t="shared" ref="D293:D303" si="26">B293*C293</f>
        <v>240</v>
      </c>
      <c r="E293" s="184"/>
      <c r="F293" s="185"/>
    </row>
    <row r="294" spans="1:6">
      <c r="A294" s="184" t="s">
        <v>169</v>
      </c>
      <c r="B294" s="184">
        <v>210</v>
      </c>
      <c r="C294" s="184">
        <v>2</v>
      </c>
      <c r="D294" s="185">
        <f t="shared" si="26"/>
        <v>420</v>
      </c>
      <c r="E294" s="184"/>
      <c r="F294" s="185"/>
    </row>
    <row r="295" spans="1:6">
      <c r="A295" s="184" t="s">
        <v>112</v>
      </c>
      <c r="B295" s="184">
        <v>13</v>
      </c>
      <c r="C295" s="184">
        <v>2</v>
      </c>
      <c r="D295" s="185">
        <f t="shared" si="26"/>
        <v>26</v>
      </c>
      <c r="E295" s="185"/>
      <c r="F295" s="185"/>
    </row>
    <row r="296" spans="1:6">
      <c r="A296" s="184" t="s">
        <v>170</v>
      </c>
      <c r="B296" s="184">
        <v>16</v>
      </c>
      <c r="C296" s="184">
        <v>2</v>
      </c>
      <c r="D296" s="185">
        <f t="shared" si="26"/>
        <v>32</v>
      </c>
      <c r="E296" s="184"/>
      <c r="F296" s="185"/>
    </row>
    <row r="297" spans="1:6">
      <c r="A297" s="184" t="s">
        <v>101</v>
      </c>
      <c r="B297" s="184">
        <v>25</v>
      </c>
      <c r="C297" s="184">
        <v>2</v>
      </c>
      <c r="D297" s="185">
        <f t="shared" si="26"/>
        <v>50</v>
      </c>
      <c r="E297" s="184"/>
      <c r="F297" s="185"/>
    </row>
    <row r="298" spans="1:6">
      <c r="A298" s="184" t="s">
        <v>145</v>
      </c>
      <c r="B298" s="184">
        <v>3</v>
      </c>
      <c r="C298" s="184">
        <v>2</v>
      </c>
      <c r="D298" s="185">
        <f t="shared" si="26"/>
        <v>6</v>
      </c>
      <c r="E298" s="184"/>
      <c r="F298" s="185"/>
    </row>
    <row r="299" spans="1:6">
      <c r="A299" s="184" t="s">
        <v>144</v>
      </c>
      <c r="B299" s="184">
        <v>120</v>
      </c>
      <c r="C299" s="184">
        <v>2</v>
      </c>
      <c r="D299" s="185">
        <f t="shared" si="26"/>
        <v>240</v>
      </c>
      <c r="E299" s="184"/>
      <c r="F299" s="185"/>
    </row>
    <row r="300" spans="1:6" ht="25.5">
      <c r="A300" s="165" t="s">
        <v>157</v>
      </c>
      <c r="B300" s="184">
        <v>300</v>
      </c>
      <c r="C300" s="184">
        <v>4</v>
      </c>
      <c r="D300" s="185">
        <f t="shared" si="26"/>
        <v>1200</v>
      </c>
      <c r="E300" s="184"/>
      <c r="F300" s="185"/>
    </row>
    <row r="301" spans="1:6">
      <c r="A301" s="165" t="s">
        <v>295</v>
      </c>
      <c r="B301" s="184">
        <v>300</v>
      </c>
      <c r="C301" s="184">
        <v>2</v>
      </c>
      <c r="D301" s="185">
        <f t="shared" si="26"/>
        <v>600</v>
      </c>
      <c r="E301" s="184"/>
      <c r="F301" s="185"/>
    </row>
    <row r="302" spans="1:6">
      <c r="A302" s="184" t="s">
        <v>211</v>
      </c>
      <c r="B302" s="184">
        <v>1400</v>
      </c>
      <c r="C302" s="184"/>
      <c r="D302" s="185">
        <f t="shared" si="26"/>
        <v>0</v>
      </c>
      <c r="E302" s="184">
        <v>24</v>
      </c>
      <c r="F302" s="185">
        <f>B302*E302</f>
        <v>33600</v>
      </c>
    </row>
    <row r="303" spans="1:6">
      <c r="A303" s="165" t="s">
        <v>165</v>
      </c>
      <c r="B303" s="184">
        <v>450</v>
      </c>
      <c r="C303" s="184">
        <v>24</v>
      </c>
      <c r="D303" s="185">
        <f t="shared" si="26"/>
        <v>10800</v>
      </c>
      <c r="E303" s="184"/>
      <c r="F303" s="185">
        <f>B303*E303</f>
        <v>0</v>
      </c>
    </row>
    <row r="304" spans="1:6" ht="25.5">
      <c r="A304" s="204" t="s">
        <v>244</v>
      </c>
      <c r="B304" s="177" t="s">
        <v>452</v>
      </c>
      <c r="C304" s="177" t="s">
        <v>118</v>
      </c>
      <c r="D304" s="178" t="s">
        <v>453</v>
      </c>
      <c r="E304" s="179" t="s">
        <v>118</v>
      </c>
      <c r="F304" s="180" t="s">
        <v>454</v>
      </c>
    </row>
    <row r="305" spans="1:6">
      <c r="A305" s="184" t="s">
        <v>163</v>
      </c>
      <c r="B305" s="184">
        <v>175</v>
      </c>
      <c r="C305" s="184">
        <v>2</v>
      </c>
      <c r="D305" s="185">
        <f>B305*C305</f>
        <v>350</v>
      </c>
      <c r="E305" s="184"/>
      <c r="F305" s="185"/>
    </row>
    <row r="306" spans="1:6">
      <c r="A306" s="184" t="s">
        <v>164</v>
      </c>
      <c r="B306" s="184">
        <v>120</v>
      </c>
      <c r="C306" s="184">
        <v>2</v>
      </c>
      <c r="D306" s="185">
        <f>B306*C306</f>
        <v>240</v>
      </c>
      <c r="E306" s="184"/>
      <c r="F306" s="185"/>
    </row>
    <row r="307" spans="1:6">
      <c r="A307" s="184" t="s">
        <v>166</v>
      </c>
      <c r="B307" s="184">
        <v>193</v>
      </c>
      <c r="C307" s="184">
        <v>2</v>
      </c>
      <c r="D307" s="185">
        <f>B307*C307</f>
        <v>386</v>
      </c>
      <c r="E307" s="184"/>
      <c r="F307" s="185"/>
    </row>
    <row r="308" spans="1:6">
      <c r="A308" s="184" t="s">
        <v>168</v>
      </c>
      <c r="B308" s="184">
        <v>60</v>
      </c>
      <c r="C308" s="184">
        <v>4</v>
      </c>
      <c r="D308" s="185">
        <f t="shared" ref="D308:D318" si="27">B308*C308</f>
        <v>240</v>
      </c>
      <c r="E308" s="184"/>
      <c r="F308" s="185"/>
    </row>
    <row r="309" spans="1:6">
      <c r="A309" s="184" t="s">
        <v>169</v>
      </c>
      <c r="B309" s="184">
        <v>210</v>
      </c>
      <c r="C309" s="184">
        <v>2</v>
      </c>
      <c r="D309" s="185">
        <f t="shared" si="27"/>
        <v>420</v>
      </c>
      <c r="E309" s="184"/>
      <c r="F309" s="185"/>
    </row>
    <row r="310" spans="1:6">
      <c r="A310" s="184" t="s">
        <v>112</v>
      </c>
      <c r="B310" s="184">
        <v>13</v>
      </c>
      <c r="C310" s="184">
        <v>2</v>
      </c>
      <c r="D310" s="185">
        <f t="shared" si="27"/>
        <v>26</v>
      </c>
      <c r="E310" s="185"/>
      <c r="F310" s="185"/>
    </row>
    <row r="311" spans="1:6">
      <c r="A311" s="184" t="s">
        <v>170</v>
      </c>
      <c r="B311" s="184">
        <v>16</v>
      </c>
      <c r="C311" s="184">
        <v>2</v>
      </c>
      <c r="D311" s="185">
        <f t="shared" si="27"/>
        <v>32</v>
      </c>
      <c r="E311" s="184"/>
      <c r="F311" s="185"/>
    </row>
    <row r="312" spans="1:6">
      <c r="A312" s="184" t="s">
        <v>101</v>
      </c>
      <c r="B312" s="184">
        <v>25</v>
      </c>
      <c r="C312" s="184">
        <v>2</v>
      </c>
      <c r="D312" s="185">
        <f t="shared" si="27"/>
        <v>50</v>
      </c>
      <c r="E312" s="184"/>
      <c r="F312" s="185"/>
    </row>
    <row r="313" spans="1:6">
      <c r="A313" s="184" t="s">
        <v>145</v>
      </c>
      <c r="B313" s="184">
        <v>3</v>
      </c>
      <c r="C313" s="184">
        <v>2</v>
      </c>
      <c r="D313" s="185">
        <f t="shared" si="27"/>
        <v>6</v>
      </c>
      <c r="E313" s="184"/>
      <c r="F313" s="185"/>
    </row>
    <row r="314" spans="1:6">
      <c r="A314" s="184" t="s">
        <v>144</v>
      </c>
      <c r="B314" s="184">
        <v>120</v>
      </c>
      <c r="C314" s="184">
        <v>2</v>
      </c>
      <c r="D314" s="185">
        <f t="shared" si="27"/>
        <v>240</v>
      </c>
      <c r="E314" s="184"/>
      <c r="F314" s="185"/>
    </row>
    <row r="315" spans="1:6" ht="25.5">
      <c r="A315" s="165" t="s">
        <v>157</v>
      </c>
      <c r="B315" s="184">
        <v>300</v>
      </c>
      <c r="C315" s="184">
        <v>2</v>
      </c>
      <c r="D315" s="185">
        <f t="shared" si="27"/>
        <v>600</v>
      </c>
      <c r="E315" s="184"/>
      <c r="F315" s="185"/>
    </row>
    <row r="316" spans="1:6">
      <c r="A316" s="165" t="s">
        <v>295</v>
      </c>
      <c r="B316" s="184">
        <v>300</v>
      </c>
      <c r="C316" s="184">
        <v>2</v>
      </c>
      <c r="D316" s="185">
        <f t="shared" si="27"/>
        <v>600</v>
      </c>
      <c r="E316" s="184"/>
      <c r="F316" s="185"/>
    </row>
    <row r="317" spans="1:6">
      <c r="A317" s="184" t="s">
        <v>211</v>
      </c>
      <c r="B317" s="184">
        <v>1400</v>
      </c>
      <c r="C317" s="184"/>
      <c r="D317" s="185">
        <f t="shared" si="27"/>
        <v>0</v>
      </c>
      <c r="E317" s="184">
        <v>2</v>
      </c>
      <c r="F317" s="185">
        <f>B317*E317</f>
        <v>2800</v>
      </c>
    </row>
    <row r="318" spans="1:6">
      <c r="A318" s="165" t="s">
        <v>165</v>
      </c>
      <c r="B318" s="184">
        <v>450</v>
      </c>
      <c r="C318" s="184">
        <v>2</v>
      </c>
      <c r="D318" s="185">
        <f t="shared" si="27"/>
        <v>900</v>
      </c>
      <c r="E318" s="184"/>
      <c r="F318" s="185">
        <f>B318*E318</f>
        <v>0</v>
      </c>
    </row>
    <row r="319" spans="1:6">
      <c r="A319" s="189" t="s">
        <v>270</v>
      </c>
      <c r="B319" s="181">
        <v>1</v>
      </c>
      <c r="C319" s="181"/>
      <c r="D319" s="183">
        <f>SUM(D320:D332)</f>
        <v>10612</v>
      </c>
      <c r="E319" s="175"/>
      <c r="F319" s="183">
        <f>SUM(F320:F332)</f>
        <v>11200</v>
      </c>
    </row>
    <row r="320" spans="1:6" ht="14.1" customHeight="1">
      <c r="A320" s="184" t="s">
        <v>163</v>
      </c>
      <c r="B320" s="184">
        <v>175</v>
      </c>
      <c r="C320" s="184">
        <v>8</v>
      </c>
      <c r="D320" s="185">
        <f t="shared" ref="D320:D332" si="28">B320*C320</f>
        <v>1400</v>
      </c>
      <c r="E320" s="184"/>
      <c r="F320" s="185"/>
    </row>
    <row r="321" spans="1:6">
      <c r="A321" s="184" t="s">
        <v>164</v>
      </c>
      <c r="B321" s="184">
        <v>120</v>
      </c>
      <c r="C321" s="184">
        <v>8</v>
      </c>
      <c r="D321" s="185">
        <f t="shared" si="28"/>
        <v>960</v>
      </c>
      <c r="E321" s="184"/>
      <c r="F321" s="185"/>
    </row>
    <row r="322" spans="1:6">
      <c r="A322" s="184" t="s">
        <v>166</v>
      </c>
      <c r="B322" s="184">
        <v>193</v>
      </c>
      <c r="C322" s="184">
        <v>4</v>
      </c>
      <c r="D322" s="185">
        <f t="shared" si="28"/>
        <v>772</v>
      </c>
      <c r="E322" s="184"/>
      <c r="F322" s="185"/>
    </row>
    <row r="323" spans="1:6">
      <c r="A323" s="184" t="s">
        <v>168</v>
      </c>
      <c r="B323" s="184">
        <v>60</v>
      </c>
      <c r="C323" s="184">
        <v>8</v>
      </c>
      <c r="D323" s="184">
        <f t="shared" si="28"/>
        <v>480</v>
      </c>
      <c r="E323" s="184"/>
      <c r="F323" s="184"/>
    </row>
    <row r="324" spans="1:6">
      <c r="A324" s="184" t="s">
        <v>169</v>
      </c>
      <c r="B324" s="184">
        <v>210</v>
      </c>
      <c r="C324" s="184">
        <v>1</v>
      </c>
      <c r="D324" s="184">
        <f t="shared" si="28"/>
        <v>210</v>
      </c>
      <c r="E324" s="184"/>
      <c r="F324" s="184"/>
    </row>
    <row r="325" spans="1:6">
      <c r="A325" s="184" t="s">
        <v>112</v>
      </c>
      <c r="B325" s="184">
        <v>13</v>
      </c>
      <c r="C325" s="184">
        <v>2</v>
      </c>
      <c r="D325" s="184">
        <f t="shared" si="28"/>
        <v>26</v>
      </c>
      <c r="E325" s="184"/>
      <c r="F325" s="184"/>
    </row>
    <row r="326" spans="1:6">
      <c r="A326" s="184" t="s">
        <v>101</v>
      </c>
      <c r="B326" s="184">
        <v>25</v>
      </c>
      <c r="C326" s="184">
        <v>8</v>
      </c>
      <c r="D326" s="184">
        <f t="shared" si="28"/>
        <v>200</v>
      </c>
      <c r="E326" s="184"/>
      <c r="F326" s="184"/>
    </row>
    <row r="327" spans="1:6">
      <c r="A327" s="184" t="s">
        <v>145</v>
      </c>
      <c r="B327" s="184">
        <v>3</v>
      </c>
      <c r="C327" s="184">
        <v>8</v>
      </c>
      <c r="D327" s="184">
        <f t="shared" si="28"/>
        <v>24</v>
      </c>
      <c r="E327" s="184"/>
      <c r="F327" s="184"/>
    </row>
    <row r="328" spans="1:6">
      <c r="A328" s="184" t="s">
        <v>144</v>
      </c>
      <c r="B328" s="184">
        <v>120</v>
      </c>
      <c r="C328" s="184">
        <v>2</v>
      </c>
      <c r="D328" s="184">
        <f t="shared" si="28"/>
        <v>240</v>
      </c>
      <c r="E328" s="184"/>
      <c r="F328" s="184"/>
    </row>
    <row r="329" spans="1:6" ht="25.5">
      <c r="A329" s="165" t="s">
        <v>157</v>
      </c>
      <c r="B329" s="184">
        <v>300</v>
      </c>
      <c r="C329" s="184">
        <v>8</v>
      </c>
      <c r="D329" s="185">
        <f t="shared" si="28"/>
        <v>2400</v>
      </c>
      <c r="E329" s="184"/>
      <c r="F329" s="184"/>
    </row>
    <row r="330" spans="1:6">
      <c r="A330" s="165" t="s">
        <v>295</v>
      </c>
      <c r="B330" s="184">
        <v>300</v>
      </c>
      <c r="C330" s="184">
        <v>1</v>
      </c>
      <c r="D330" s="184">
        <f t="shared" si="28"/>
        <v>300</v>
      </c>
      <c r="E330" s="184"/>
      <c r="F330" s="184"/>
    </row>
    <row r="331" spans="1:6">
      <c r="A331" s="184" t="s">
        <v>211</v>
      </c>
      <c r="B331" s="184">
        <v>1400</v>
      </c>
      <c r="C331" s="184"/>
      <c r="D331" s="184"/>
      <c r="E331" s="184">
        <v>8</v>
      </c>
      <c r="F331" s="185">
        <f>B331*E331</f>
        <v>11200</v>
      </c>
    </row>
    <row r="332" spans="1:6">
      <c r="A332" s="165" t="s">
        <v>165</v>
      </c>
      <c r="B332" s="184">
        <v>450</v>
      </c>
      <c r="C332" s="184">
        <v>8</v>
      </c>
      <c r="D332" s="184">
        <f t="shared" si="28"/>
        <v>3600</v>
      </c>
      <c r="E332" s="184"/>
      <c r="F332" s="184"/>
    </row>
    <row r="333" spans="1:6">
      <c r="A333" s="181" t="s">
        <v>296</v>
      </c>
      <c r="B333" s="175">
        <v>5</v>
      </c>
      <c r="C333" s="181"/>
      <c r="D333" s="183">
        <f>SUM(D334:D340)</f>
        <v>1310</v>
      </c>
      <c r="E333" s="175"/>
      <c r="F333" s="183">
        <f>SUM(F334:F340)</f>
        <v>0</v>
      </c>
    </row>
    <row r="334" spans="1:6">
      <c r="A334" s="184" t="s">
        <v>103</v>
      </c>
      <c r="B334" s="184">
        <v>7</v>
      </c>
      <c r="C334" s="184">
        <v>10</v>
      </c>
      <c r="D334" s="185">
        <f t="shared" ref="D334:D340" si="29">C334*B334</f>
        <v>70</v>
      </c>
      <c r="E334" s="185"/>
      <c r="F334" s="185"/>
    </row>
    <row r="335" spans="1:6">
      <c r="A335" s="184" t="s">
        <v>177</v>
      </c>
      <c r="B335" s="184">
        <v>5</v>
      </c>
      <c r="C335" s="184">
        <v>10</v>
      </c>
      <c r="D335" s="185">
        <f t="shared" si="29"/>
        <v>50</v>
      </c>
      <c r="E335" s="185"/>
      <c r="F335" s="185"/>
    </row>
    <row r="336" spans="1:6">
      <c r="A336" s="184" t="s">
        <v>116</v>
      </c>
      <c r="B336" s="184">
        <v>50</v>
      </c>
      <c r="C336" s="184">
        <v>5</v>
      </c>
      <c r="D336" s="185">
        <f t="shared" si="29"/>
        <v>250</v>
      </c>
      <c r="E336" s="185"/>
      <c r="F336" s="185"/>
    </row>
    <row r="337" spans="1:6" ht="15.6" customHeight="1">
      <c r="A337" s="165" t="s">
        <v>442</v>
      </c>
      <c r="B337" s="184">
        <v>100</v>
      </c>
      <c r="C337" s="184">
        <v>5</v>
      </c>
      <c r="D337" s="185">
        <f t="shared" si="29"/>
        <v>500</v>
      </c>
      <c r="E337" s="184"/>
      <c r="F337" s="185"/>
    </row>
    <row r="338" spans="1:6">
      <c r="A338" s="184" t="s">
        <v>179</v>
      </c>
      <c r="B338" s="184">
        <v>47</v>
      </c>
      <c r="C338" s="184">
        <v>5</v>
      </c>
      <c r="D338" s="185">
        <f t="shared" si="29"/>
        <v>235</v>
      </c>
      <c r="E338" s="184"/>
      <c r="F338" s="185"/>
    </row>
    <row r="339" spans="1:6">
      <c r="A339" s="184" t="s">
        <v>180</v>
      </c>
      <c r="B339" s="184">
        <v>25</v>
      </c>
      <c r="C339" s="184">
        <v>5</v>
      </c>
      <c r="D339" s="185">
        <f t="shared" si="29"/>
        <v>125</v>
      </c>
      <c r="E339" s="184"/>
      <c r="F339" s="185"/>
    </row>
    <row r="340" spans="1:6">
      <c r="A340" s="184" t="s">
        <v>181</v>
      </c>
      <c r="B340" s="184">
        <v>16</v>
      </c>
      <c r="C340" s="184">
        <v>5</v>
      </c>
      <c r="D340" s="185">
        <f t="shared" si="29"/>
        <v>80</v>
      </c>
      <c r="E340" s="184"/>
      <c r="F340" s="185"/>
    </row>
    <row r="341" spans="1:6">
      <c r="A341" s="181" t="s">
        <v>255</v>
      </c>
      <c r="B341" s="175">
        <v>1</v>
      </c>
      <c r="C341" s="181"/>
      <c r="D341" s="183">
        <f>SUM(D342:D352)</f>
        <v>2165</v>
      </c>
      <c r="E341" s="175"/>
      <c r="F341" s="183">
        <f>SUM(F342:F352)</f>
        <v>0</v>
      </c>
    </row>
    <row r="342" spans="1:6" ht="14.1" customHeight="1">
      <c r="A342" s="184" t="s">
        <v>257</v>
      </c>
      <c r="B342" s="184">
        <v>175</v>
      </c>
      <c r="C342" s="184">
        <v>1</v>
      </c>
      <c r="D342" s="185">
        <f>B342*C342</f>
        <v>175</v>
      </c>
      <c r="E342" s="184"/>
      <c r="F342" s="185"/>
    </row>
    <row r="343" spans="1:6">
      <c r="A343" s="184" t="s">
        <v>164</v>
      </c>
      <c r="B343" s="184">
        <v>120</v>
      </c>
      <c r="C343" s="184">
        <v>1</v>
      </c>
      <c r="D343" s="185">
        <f t="shared" ref="D343:D344" si="30">B343*C343</f>
        <v>120</v>
      </c>
      <c r="E343" s="184"/>
      <c r="F343" s="185"/>
    </row>
    <row r="344" spans="1:6">
      <c r="A344" s="184" t="s">
        <v>168</v>
      </c>
      <c r="B344" s="184">
        <v>60</v>
      </c>
      <c r="C344" s="184">
        <v>1</v>
      </c>
      <c r="D344" s="185">
        <f t="shared" si="30"/>
        <v>60</v>
      </c>
      <c r="E344" s="184"/>
      <c r="F344" s="185"/>
    </row>
    <row r="345" spans="1:6">
      <c r="A345" s="184" t="s">
        <v>169</v>
      </c>
      <c r="B345" s="184">
        <v>210</v>
      </c>
      <c r="C345" s="184">
        <v>1</v>
      </c>
      <c r="D345" s="185">
        <f t="shared" ref="D345:D352" si="31">C345*B345</f>
        <v>210</v>
      </c>
      <c r="E345" s="184"/>
      <c r="F345" s="185"/>
    </row>
    <row r="346" spans="1:6">
      <c r="A346" s="184" t="s">
        <v>258</v>
      </c>
      <c r="B346" s="184">
        <v>300</v>
      </c>
      <c r="C346" s="184">
        <v>1</v>
      </c>
      <c r="D346" s="185">
        <f t="shared" si="31"/>
        <v>300</v>
      </c>
      <c r="E346" s="184"/>
      <c r="F346" s="185"/>
    </row>
    <row r="347" spans="1:6">
      <c r="A347" s="184" t="s">
        <v>259</v>
      </c>
      <c r="B347" s="184">
        <v>100</v>
      </c>
      <c r="C347" s="184">
        <v>1</v>
      </c>
      <c r="D347" s="185">
        <f t="shared" si="31"/>
        <v>100</v>
      </c>
      <c r="E347" s="184"/>
      <c r="F347" s="185"/>
    </row>
    <row r="348" spans="1:6">
      <c r="A348" s="184" t="s">
        <v>260</v>
      </c>
      <c r="B348" s="184">
        <v>400</v>
      </c>
      <c r="C348" s="184">
        <v>1</v>
      </c>
      <c r="D348" s="185">
        <f t="shared" si="31"/>
        <v>400</v>
      </c>
      <c r="E348" s="184"/>
      <c r="F348" s="185"/>
    </row>
    <row r="349" spans="1:6">
      <c r="A349" s="184" t="s">
        <v>261</v>
      </c>
      <c r="B349" s="184">
        <v>200</v>
      </c>
      <c r="C349" s="184">
        <v>1</v>
      </c>
      <c r="D349" s="185">
        <f t="shared" si="31"/>
        <v>200</v>
      </c>
      <c r="E349" s="184"/>
      <c r="F349" s="185"/>
    </row>
    <row r="350" spans="1:6">
      <c r="A350" s="184" t="s">
        <v>297</v>
      </c>
      <c r="B350" s="184">
        <v>200</v>
      </c>
      <c r="C350" s="184">
        <v>1</v>
      </c>
      <c r="D350" s="185">
        <f t="shared" si="31"/>
        <v>200</v>
      </c>
      <c r="E350" s="184"/>
      <c r="F350" s="185"/>
    </row>
    <row r="351" spans="1:6">
      <c r="A351" s="184" t="s">
        <v>280</v>
      </c>
      <c r="B351" s="184">
        <v>200</v>
      </c>
      <c r="C351" s="184">
        <v>1</v>
      </c>
      <c r="D351" s="185">
        <f t="shared" si="31"/>
        <v>200</v>
      </c>
      <c r="E351" s="185"/>
      <c r="F351" s="185"/>
    </row>
    <row r="352" spans="1:6">
      <c r="A352" s="184" t="s">
        <v>113</v>
      </c>
      <c r="B352" s="184">
        <v>200</v>
      </c>
      <c r="C352" s="184">
        <v>1</v>
      </c>
      <c r="D352" s="185">
        <f t="shared" si="31"/>
        <v>200</v>
      </c>
      <c r="E352" s="185"/>
      <c r="F352" s="185"/>
    </row>
    <row r="353" spans="1:6">
      <c r="A353" s="189" t="s">
        <v>271</v>
      </c>
      <c r="B353" s="175">
        <v>1</v>
      </c>
      <c r="C353" s="181"/>
      <c r="D353" s="183">
        <f>SUM(D354:D358)</f>
        <v>28086</v>
      </c>
      <c r="E353" s="175"/>
      <c r="F353" s="183">
        <f>SUM(F354:F358)</f>
        <v>600</v>
      </c>
    </row>
    <row r="354" spans="1:6" ht="25.5">
      <c r="A354" s="165" t="s">
        <v>157</v>
      </c>
      <c r="B354" s="184">
        <v>300</v>
      </c>
      <c r="C354" s="184">
        <v>50</v>
      </c>
      <c r="D354" s="185">
        <f t="shared" ref="D354:D358" si="32">B354*C354</f>
        <v>15000</v>
      </c>
      <c r="E354" s="184"/>
      <c r="F354" s="185"/>
    </row>
    <row r="355" spans="1:6">
      <c r="A355" s="184" t="s">
        <v>209</v>
      </c>
      <c r="B355" s="184">
        <v>600</v>
      </c>
      <c r="C355" s="184"/>
      <c r="D355" s="185">
        <f t="shared" si="32"/>
        <v>0</v>
      </c>
      <c r="E355" s="184">
        <v>1</v>
      </c>
      <c r="F355" s="185">
        <f>B355*E355</f>
        <v>600</v>
      </c>
    </row>
    <row r="356" spans="1:6">
      <c r="A356" s="184" t="s">
        <v>298</v>
      </c>
      <c r="B356" s="184">
        <v>120</v>
      </c>
      <c r="C356" s="184">
        <v>50</v>
      </c>
      <c r="D356" s="185">
        <f t="shared" si="32"/>
        <v>6000</v>
      </c>
      <c r="E356" s="184"/>
      <c r="F356" s="185"/>
    </row>
    <row r="357" spans="1:6">
      <c r="A357" s="184" t="s">
        <v>275</v>
      </c>
      <c r="B357" s="184">
        <v>70</v>
      </c>
      <c r="C357" s="184">
        <v>100</v>
      </c>
      <c r="D357" s="185">
        <f t="shared" si="32"/>
        <v>7000</v>
      </c>
      <c r="E357" s="184"/>
      <c r="F357" s="185"/>
    </row>
    <row r="358" spans="1:6">
      <c r="A358" s="184" t="s">
        <v>245</v>
      </c>
      <c r="B358" s="184">
        <v>86</v>
      </c>
      <c r="C358" s="184">
        <v>1</v>
      </c>
      <c r="D358" s="185">
        <f t="shared" si="32"/>
        <v>86</v>
      </c>
      <c r="E358" s="184"/>
      <c r="F358" s="185"/>
    </row>
    <row r="359" spans="1:6" ht="25.5">
      <c r="A359" s="189" t="s">
        <v>274</v>
      </c>
      <c r="B359" s="175">
        <v>1</v>
      </c>
      <c r="C359" s="181"/>
      <c r="D359" s="183">
        <f>SUM(D360:D361)</f>
        <v>536</v>
      </c>
      <c r="E359" s="181"/>
      <c r="F359" s="183">
        <f>SUM(F360:F361)</f>
        <v>0</v>
      </c>
    </row>
    <row r="360" spans="1:6">
      <c r="A360" s="184" t="s">
        <v>156</v>
      </c>
      <c r="B360" s="184">
        <v>68</v>
      </c>
      <c r="C360" s="184">
        <v>2</v>
      </c>
      <c r="D360" s="185">
        <f>B360*C360</f>
        <v>136</v>
      </c>
      <c r="E360" s="184"/>
      <c r="F360" s="185"/>
    </row>
    <row r="361" spans="1:6">
      <c r="A361" s="184" t="s">
        <v>293</v>
      </c>
      <c r="B361" s="184">
        <v>200</v>
      </c>
      <c r="C361" s="184">
        <v>2</v>
      </c>
      <c r="D361" s="185">
        <f>B361*C361</f>
        <v>400</v>
      </c>
      <c r="E361" s="184"/>
      <c r="F361" s="185"/>
    </row>
    <row r="362" spans="1:6" ht="25.5">
      <c r="A362" s="189" t="s">
        <v>272</v>
      </c>
      <c r="B362" s="175">
        <v>1</v>
      </c>
      <c r="C362" s="181"/>
      <c r="D362" s="183">
        <f>SUM(D363:D364)</f>
        <v>436</v>
      </c>
      <c r="E362" s="181"/>
      <c r="F362" s="183">
        <f>SUM(F363:F364)</f>
        <v>0</v>
      </c>
    </row>
    <row r="363" spans="1:6">
      <c r="A363" s="184" t="s">
        <v>156</v>
      </c>
      <c r="B363" s="184">
        <v>68</v>
      </c>
      <c r="C363" s="184">
        <v>2</v>
      </c>
      <c r="D363" s="185">
        <f>B363*C363</f>
        <v>136</v>
      </c>
      <c r="E363" s="184"/>
      <c r="F363" s="185"/>
    </row>
    <row r="364" spans="1:6">
      <c r="A364" s="184" t="s">
        <v>299</v>
      </c>
      <c r="B364" s="184">
        <v>300</v>
      </c>
      <c r="C364" s="184">
        <v>1</v>
      </c>
      <c r="D364" s="185">
        <f>B364*C364</f>
        <v>300</v>
      </c>
      <c r="E364" s="184"/>
      <c r="F364" s="184"/>
    </row>
    <row r="365" spans="1:6">
      <c r="A365" s="189" t="s">
        <v>273</v>
      </c>
      <c r="B365" s="175">
        <v>2</v>
      </c>
      <c r="C365" s="181"/>
      <c r="D365" s="183">
        <f>SUM(D367:D393,D395:D401)</f>
        <v>9275</v>
      </c>
      <c r="E365" s="181"/>
      <c r="F365" s="183">
        <f>SUM(F367:F393,F395:F401)</f>
        <v>0</v>
      </c>
    </row>
    <row r="366" spans="1:6" ht="25.5">
      <c r="A366" s="204" t="s">
        <v>300</v>
      </c>
      <c r="B366" s="177" t="s">
        <v>452</v>
      </c>
      <c r="C366" s="177" t="s">
        <v>118</v>
      </c>
      <c r="D366" s="178" t="s">
        <v>453</v>
      </c>
      <c r="E366" s="179" t="s">
        <v>118</v>
      </c>
      <c r="F366" s="180" t="s">
        <v>454</v>
      </c>
    </row>
    <row r="367" spans="1:6">
      <c r="A367" s="190" t="s">
        <v>303</v>
      </c>
      <c r="B367" s="184">
        <v>400</v>
      </c>
      <c r="C367" s="184">
        <v>1</v>
      </c>
      <c r="D367" s="185">
        <f t="shared" ref="D367:D393" si="33">B367*C367</f>
        <v>400</v>
      </c>
      <c r="E367" s="184"/>
      <c r="F367" s="184"/>
    </row>
    <row r="368" spans="1:6">
      <c r="A368" s="190" t="s">
        <v>302</v>
      </c>
      <c r="B368" s="184">
        <v>40</v>
      </c>
      <c r="C368" s="184">
        <v>1</v>
      </c>
      <c r="D368" s="185">
        <f t="shared" si="33"/>
        <v>40</v>
      </c>
      <c r="E368" s="184"/>
      <c r="F368" s="184"/>
    </row>
    <row r="369" spans="1:6">
      <c r="A369" s="190" t="s">
        <v>301</v>
      </c>
      <c r="B369" s="184">
        <v>25</v>
      </c>
      <c r="C369" s="184">
        <v>6</v>
      </c>
      <c r="D369" s="185">
        <f t="shared" si="33"/>
        <v>150</v>
      </c>
      <c r="E369" s="184"/>
      <c r="F369" s="184"/>
    </row>
    <row r="370" spans="1:6">
      <c r="A370" s="190" t="s">
        <v>304</v>
      </c>
      <c r="B370" s="184">
        <v>200</v>
      </c>
      <c r="C370" s="184">
        <v>1</v>
      </c>
      <c r="D370" s="185">
        <f t="shared" si="33"/>
        <v>200</v>
      </c>
      <c r="E370" s="184"/>
      <c r="F370" s="184"/>
    </row>
    <row r="371" spans="1:6">
      <c r="A371" s="190" t="s">
        <v>305</v>
      </c>
      <c r="B371" s="184">
        <v>200</v>
      </c>
      <c r="C371" s="184">
        <v>1</v>
      </c>
      <c r="D371" s="184">
        <f t="shared" si="33"/>
        <v>200</v>
      </c>
      <c r="E371" s="184"/>
      <c r="F371" s="184"/>
    </row>
    <row r="372" spans="1:6">
      <c r="A372" s="190" t="s">
        <v>306</v>
      </c>
      <c r="B372" s="184">
        <v>45</v>
      </c>
      <c r="C372" s="184">
        <v>1</v>
      </c>
      <c r="D372" s="184">
        <f t="shared" si="33"/>
        <v>45</v>
      </c>
      <c r="E372" s="184"/>
      <c r="F372" s="184"/>
    </row>
    <row r="373" spans="1:6">
      <c r="A373" s="190" t="s">
        <v>307</v>
      </c>
      <c r="B373" s="184">
        <v>15</v>
      </c>
      <c r="C373" s="184">
        <v>6</v>
      </c>
      <c r="D373" s="184">
        <f t="shared" si="33"/>
        <v>90</v>
      </c>
      <c r="E373" s="184"/>
      <c r="F373" s="184"/>
    </row>
    <row r="374" spans="1:6">
      <c r="A374" s="190" t="s">
        <v>308</v>
      </c>
      <c r="B374" s="184">
        <v>25</v>
      </c>
      <c r="C374" s="184">
        <v>6</v>
      </c>
      <c r="D374" s="184">
        <f t="shared" si="33"/>
        <v>150</v>
      </c>
      <c r="E374" s="184"/>
      <c r="F374" s="184"/>
    </row>
    <row r="375" spans="1:6">
      <c r="A375" s="190" t="s">
        <v>309</v>
      </c>
      <c r="B375" s="184">
        <v>6</v>
      </c>
      <c r="C375" s="184">
        <v>6</v>
      </c>
      <c r="D375" s="184">
        <f t="shared" si="33"/>
        <v>36</v>
      </c>
      <c r="E375" s="184"/>
      <c r="F375" s="184"/>
    </row>
    <row r="376" spans="1:6">
      <c r="A376" s="190" t="s">
        <v>323</v>
      </c>
      <c r="B376" s="184">
        <v>16</v>
      </c>
      <c r="C376" s="184">
        <v>6</v>
      </c>
      <c r="D376" s="184">
        <f t="shared" si="33"/>
        <v>96</v>
      </c>
      <c r="E376" s="184"/>
      <c r="F376" s="184"/>
    </row>
    <row r="377" spans="1:6">
      <c r="A377" s="190" t="s">
        <v>310</v>
      </c>
      <c r="B377" s="184">
        <v>25</v>
      </c>
      <c r="C377" s="184">
        <v>1</v>
      </c>
      <c r="D377" s="184">
        <f t="shared" si="33"/>
        <v>25</v>
      </c>
      <c r="E377" s="184"/>
      <c r="F377" s="184"/>
    </row>
    <row r="378" spans="1:6">
      <c r="A378" s="190" t="s">
        <v>311</v>
      </c>
      <c r="B378" s="184">
        <v>11</v>
      </c>
      <c r="C378" s="184">
        <v>6</v>
      </c>
      <c r="D378" s="184">
        <f t="shared" si="33"/>
        <v>66</v>
      </c>
      <c r="E378" s="184"/>
      <c r="F378" s="184"/>
    </row>
    <row r="379" spans="1:6">
      <c r="A379" s="190" t="s">
        <v>324</v>
      </c>
      <c r="B379" s="184">
        <v>79</v>
      </c>
      <c r="C379" s="184">
        <v>1</v>
      </c>
      <c r="D379" s="184">
        <f t="shared" si="33"/>
        <v>79</v>
      </c>
      <c r="E379" s="184"/>
      <c r="F379" s="184"/>
    </row>
    <row r="380" spans="1:6">
      <c r="A380" s="190" t="s">
        <v>325</v>
      </c>
      <c r="B380" s="184">
        <v>28</v>
      </c>
      <c r="C380" s="184">
        <v>6</v>
      </c>
      <c r="D380" s="184">
        <f t="shared" si="33"/>
        <v>168</v>
      </c>
      <c r="E380" s="184"/>
      <c r="F380" s="184"/>
    </row>
    <row r="381" spans="1:6">
      <c r="A381" s="190" t="s">
        <v>312</v>
      </c>
      <c r="B381" s="184">
        <v>190</v>
      </c>
      <c r="C381" s="184">
        <v>2</v>
      </c>
      <c r="D381" s="184">
        <f t="shared" si="33"/>
        <v>380</v>
      </c>
      <c r="E381" s="184"/>
      <c r="F381" s="184"/>
    </row>
    <row r="382" spans="1:6">
      <c r="A382" s="190" t="s">
        <v>326</v>
      </c>
      <c r="B382" s="184">
        <v>75</v>
      </c>
      <c r="C382" s="184">
        <v>1</v>
      </c>
      <c r="D382" s="184">
        <f t="shared" si="33"/>
        <v>75</v>
      </c>
      <c r="E382" s="184"/>
      <c r="F382" s="184"/>
    </row>
    <row r="383" spans="1:6">
      <c r="A383" s="190" t="s">
        <v>313</v>
      </c>
      <c r="B383" s="184">
        <v>65</v>
      </c>
      <c r="C383" s="184">
        <v>6</v>
      </c>
      <c r="D383" s="184">
        <f t="shared" si="33"/>
        <v>390</v>
      </c>
      <c r="E383" s="184"/>
      <c r="F383" s="184"/>
    </row>
    <row r="384" spans="1:6">
      <c r="A384" s="190" t="s">
        <v>314</v>
      </c>
      <c r="B384" s="184">
        <v>25</v>
      </c>
      <c r="C384" s="184">
        <v>6</v>
      </c>
      <c r="D384" s="184">
        <f t="shared" si="33"/>
        <v>150</v>
      </c>
      <c r="E384" s="184"/>
      <c r="F384" s="184"/>
    </row>
    <row r="385" spans="1:6">
      <c r="A385" s="190" t="s">
        <v>315</v>
      </c>
      <c r="B385" s="184">
        <v>72</v>
      </c>
      <c r="C385" s="184">
        <v>6</v>
      </c>
      <c r="D385" s="184">
        <f t="shared" si="33"/>
        <v>432</v>
      </c>
      <c r="E385" s="184"/>
      <c r="F385" s="184"/>
    </row>
    <row r="386" spans="1:6">
      <c r="A386" s="190" t="s">
        <v>316</v>
      </c>
      <c r="B386" s="184">
        <v>55</v>
      </c>
      <c r="C386" s="184">
        <v>6</v>
      </c>
      <c r="D386" s="184">
        <f t="shared" si="33"/>
        <v>330</v>
      </c>
      <c r="E386" s="184"/>
      <c r="F386" s="184"/>
    </row>
    <row r="387" spans="1:6">
      <c r="A387" s="190" t="s">
        <v>327</v>
      </c>
      <c r="B387" s="184">
        <v>5</v>
      </c>
      <c r="C387" s="184">
        <v>12</v>
      </c>
      <c r="D387" s="184">
        <f t="shared" si="33"/>
        <v>60</v>
      </c>
      <c r="E387" s="184"/>
      <c r="F387" s="184"/>
    </row>
    <row r="388" spans="1:6">
      <c r="A388" s="190" t="s">
        <v>317</v>
      </c>
      <c r="B388" s="184">
        <v>37</v>
      </c>
      <c r="C388" s="184">
        <v>6</v>
      </c>
      <c r="D388" s="184">
        <f t="shared" si="33"/>
        <v>222</v>
      </c>
      <c r="E388" s="184"/>
      <c r="F388" s="184"/>
    </row>
    <row r="389" spans="1:6">
      <c r="A389" s="190" t="s">
        <v>318</v>
      </c>
      <c r="B389" s="184">
        <v>6</v>
      </c>
      <c r="C389" s="184">
        <v>6</v>
      </c>
      <c r="D389" s="184">
        <f t="shared" si="33"/>
        <v>36</v>
      </c>
      <c r="E389" s="184"/>
      <c r="F389" s="184"/>
    </row>
    <row r="390" spans="1:6">
      <c r="A390" s="190" t="s">
        <v>319</v>
      </c>
      <c r="B390" s="184">
        <v>180</v>
      </c>
      <c r="C390" s="184">
        <v>1</v>
      </c>
      <c r="D390" s="184">
        <f t="shared" si="33"/>
        <v>180</v>
      </c>
      <c r="E390" s="184"/>
      <c r="F390" s="184"/>
    </row>
    <row r="391" spans="1:6">
      <c r="A391" s="190" t="s">
        <v>320</v>
      </c>
      <c r="B391" s="184">
        <v>88</v>
      </c>
      <c r="C391" s="184">
        <v>1</v>
      </c>
      <c r="D391" s="184">
        <f t="shared" si="33"/>
        <v>88</v>
      </c>
      <c r="E391" s="184"/>
      <c r="F391" s="184"/>
    </row>
    <row r="392" spans="1:6">
      <c r="A392" s="190" t="s">
        <v>321</v>
      </c>
      <c r="B392" s="184">
        <v>61</v>
      </c>
      <c r="C392" s="184">
        <v>1</v>
      </c>
      <c r="D392" s="184">
        <f t="shared" si="33"/>
        <v>61</v>
      </c>
      <c r="E392" s="184"/>
      <c r="F392" s="184"/>
    </row>
    <row r="393" spans="1:6">
      <c r="A393" s="190" t="s">
        <v>328</v>
      </c>
      <c r="B393" s="184">
        <v>16</v>
      </c>
      <c r="C393" s="184">
        <v>6</v>
      </c>
      <c r="D393" s="184">
        <f t="shared" si="33"/>
        <v>96</v>
      </c>
      <c r="E393" s="184"/>
      <c r="F393" s="184"/>
    </row>
    <row r="394" spans="1:6" ht="25.5">
      <c r="A394" s="205" t="s">
        <v>322</v>
      </c>
      <c r="B394" s="177" t="s">
        <v>452</v>
      </c>
      <c r="C394" s="177" t="s">
        <v>118</v>
      </c>
      <c r="D394" s="178" t="s">
        <v>453</v>
      </c>
      <c r="E394" s="179" t="s">
        <v>118</v>
      </c>
      <c r="F394" s="180" t="s">
        <v>454</v>
      </c>
    </row>
    <row r="395" spans="1:6">
      <c r="A395" s="190" t="s">
        <v>335</v>
      </c>
      <c r="B395" s="184">
        <v>200</v>
      </c>
      <c r="C395" s="184">
        <v>8</v>
      </c>
      <c r="D395" s="184">
        <f t="shared" ref="D395:D401" si="34">B395*C395</f>
        <v>1600</v>
      </c>
      <c r="E395" s="184"/>
      <c r="F395" s="184"/>
    </row>
    <row r="396" spans="1:6">
      <c r="A396" s="190" t="s">
        <v>330</v>
      </c>
      <c r="B396" s="184">
        <v>400</v>
      </c>
      <c r="C396" s="184">
        <v>4</v>
      </c>
      <c r="D396" s="184">
        <f t="shared" si="34"/>
        <v>1600</v>
      </c>
      <c r="E396" s="184"/>
      <c r="F396" s="184"/>
    </row>
    <row r="397" spans="1:6">
      <c r="A397" s="190" t="s">
        <v>336</v>
      </c>
      <c r="B397" s="184">
        <v>350</v>
      </c>
      <c r="C397" s="184">
        <v>4</v>
      </c>
      <c r="D397" s="184">
        <f t="shared" si="34"/>
        <v>1400</v>
      </c>
      <c r="E397" s="184"/>
      <c r="F397" s="184"/>
    </row>
    <row r="398" spans="1:6">
      <c r="A398" s="190" t="s">
        <v>331</v>
      </c>
      <c r="B398" s="184">
        <v>45</v>
      </c>
      <c r="C398" s="184">
        <v>4</v>
      </c>
      <c r="D398" s="184">
        <f t="shared" si="34"/>
        <v>180</v>
      </c>
      <c r="E398" s="184"/>
      <c r="F398" s="184"/>
    </row>
    <row r="399" spans="1:6">
      <c r="A399" s="190" t="s">
        <v>332</v>
      </c>
      <c r="B399" s="184">
        <v>45</v>
      </c>
      <c r="C399" s="184">
        <v>2</v>
      </c>
      <c r="D399" s="184">
        <f t="shared" si="34"/>
        <v>90</v>
      </c>
      <c r="E399" s="184"/>
      <c r="F399" s="184"/>
    </row>
    <row r="400" spans="1:6">
      <c r="A400" s="190" t="s">
        <v>329</v>
      </c>
      <c r="B400" s="184">
        <v>35</v>
      </c>
      <c r="C400" s="184">
        <v>2</v>
      </c>
      <c r="D400" s="184">
        <f t="shared" si="34"/>
        <v>70</v>
      </c>
      <c r="E400" s="184"/>
      <c r="F400" s="184"/>
    </row>
    <row r="401" spans="1:6">
      <c r="A401" s="190" t="s">
        <v>333</v>
      </c>
      <c r="B401" s="184">
        <v>45</v>
      </c>
      <c r="C401" s="184">
        <v>2</v>
      </c>
      <c r="D401" s="184">
        <f t="shared" si="34"/>
        <v>90</v>
      </c>
      <c r="E401" s="184"/>
      <c r="F401" s="184"/>
    </row>
    <row r="402" spans="1:6">
      <c r="A402" s="181" t="s">
        <v>92</v>
      </c>
      <c r="B402" s="175"/>
      <c r="C402" s="175"/>
      <c r="D402" s="183">
        <f>D12+D15+D26+D33+D52+D75+D86+D94+D120+D123+D134+D138+D165+D171+D199+D213+D288+D319+D333+D341+D353+D359+D362+D365</f>
        <v>184320</v>
      </c>
      <c r="E402" s="175"/>
      <c r="F402" s="183">
        <f>F12+F15+F26+F33+F52+F75+F86+F94+F120+F123+F134+F138+F165+F171+F199+F213+F288+F319+F333+F341+F353+F359+F362+F365</f>
        <v>123878</v>
      </c>
    </row>
    <row r="403" spans="1:6">
      <c r="A403" s="184" t="s">
        <v>182</v>
      </c>
      <c r="B403" s="191"/>
      <c r="C403" s="191"/>
      <c r="D403" s="191">
        <f>ROUND(D402*5%,0)</f>
        <v>9216</v>
      </c>
      <c r="E403" s="191"/>
      <c r="F403" s="191">
        <f>ROUND(F402*5%,0)</f>
        <v>6194</v>
      </c>
    </row>
    <row r="404" spans="1:6">
      <c r="A404" s="191" t="s">
        <v>183</v>
      </c>
      <c r="B404" s="191"/>
      <c r="C404" s="191"/>
      <c r="D404" s="192">
        <f>SUM(D402:D403)</f>
        <v>193536</v>
      </c>
      <c r="E404" s="191"/>
      <c r="F404" s="192">
        <f>SUM(F402:F403)</f>
        <v>130072</v>
      </c>
    </row>
    <row r="406" spans="1:6">
      <c r="E406" s="193" t="s">
        <v>337</v>
      </c>
      <c r="F406" s="194">
        <f>ROUND((F17+F18+F25+F85+F124+F211+F227+F228+F241+F242+F255+F269+F271+F286+F287+F302+F317+F331+F355)*105%,0)</f>
        <v>117524</v>
      </c>
    </row>
    <row r="407" spans="1:6">
      <c r="E407" s="193" t="s">
        <v>338</v>
      </c>
      <c r="F407" s="194">
        <f>ROUND((F65+F97+F98+F115+F144+F177)*105%,0)</f>
        <v>12548</v>
      </c>
    </row>
    <row r="408" spans="1:6">
      <c r="E408" s="193"/>
      <c r="F408" s="194">
        <f>SUM(F406:F407)</f>
        <v>130072</v>
      </c>
    </row>
  </sheetData>
  <mergeCells count="3">
    <mergeCell ref="C10:D10"/>
    <mergeCell ref="E10:F10"/>
    <mergeCell ref="A8:F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G45"/>
  <sheetViews>
    <sheetView tabSelected="1" topLeftCell="A7" zoomScale="72" zoomScaleNormal="72" workbookViewId="0">
      <selection activeCell="A8" sqref="A8:E8"/>
    </sheetView>
  </sheetViews>
  <sheetFormatPr defaultColWidth="8.7109375" defaultRowHeight="15.75"/>
  <cols>
    <col min="1" max="1" width="34.5703125" style="50" customWidth="1"/>
    <col min="2" max="2" width="16" style="50" customWidth="1"/>
    <col min="3" max="3" width="33.140625" style="50" customWidth="1"/>
    <col min="4" max="4" width="15" style="50" customWidth="1"/>
    <col min="5" max="5" width="32.7109375" style="50" customWidth="1"/>
    <col min="6" max="6" width="11.42578125" style="50" bestFit="1" customWidth="1"/>
    <col min="7" max="7" width="11.140625" style="50" bestFit="1" customWidth="1"/>
    <col min="8" max="16384" width="8.7109375" style="50"/>
  </cols>
  <sheetData>
    <row r="1" spans="1:7">
      <c r="E1" s="206" t="s">
        <v>455</v>
      </c>
    </row>
    <row r="2" spans="1:7">
      <c r="E2" s="206" t="s">
        <v>458</v>
      </c>
    </row>
    <row r="3" spans="1:7">
      <c r="E3" s="206" t="s">
        <v>457</v>
      </c>
    </row>
    <row r="4" spans="1:7">
      <c r="E4" s="206" t="s">
        <v>459</v>
      </c>
    </row>
    <row r="5" spans="1:7">
      <c r="E5" s="206" t="s">
        <v>463</v>
      </c>
    </row>
    <row r="8" spans="1:7">
      <c r="A8" s="242" t="s">
        <v>473</v>
      </c>
      <c r="B8" s="242"/>
      <c r="C8" s="242"/>
      <c r="D8" s="242"/>
      <c r="E8" s="242"/>
    </row>
    <row r="9" spans="1:7">
      <c r="A9" s="57"/>
      <c r="B9" s="57"/>
      <c r="C9" s="57"/>
      <c r="D9" s="57"/>
      <c r="E9" s="57"/>
    </row>
    <row r="10" spans="1:7" ht="38.450000000000003" customHeight="1">
      <c r="A10" s="243" t="s">
        <v>474</v>
      </c>
      <c r="B10" s="243"/>
      <c r="C10" s="243"/>
      <c r="D10" s="243"/>
      <c r="E10" s="243"/>
    </row>
    <row r="11" spans="1:7" ht="19.5" customHeight="1">
      <c r="A11" s="100"/>
      <c r="B11" s="100"/>
      <c r="C11" s="100"/>
      <c r="D11" s="100"/>
      <c r="E11" s="100"/>
    </row>
    <row r="12" spans="1:7" s="195" customFormat="1" ht="63">
      <c r="A12" s="248"/>
      <c r="B12" s="248"/>
      <c r="C12" s="197" t="s">
        <v>445</v>
      </c>
      <c r="D12" s="197" t="s">
        <v>446</v>
      </c>
      <c r="E12" s="197" t="s">
        <v>447</v>
      </c>
      <c r="G12" s="196"/>
    </row>
    <row r="13" spans="1:7">
      <c r="A13" s="249" t="s">
        <v>340</v>
      </c>
      <c r="B13" s="249"/>
      <c r="C13" s="202">
        <f>D13+E13</f>
        <v>10418127</v>
      </c>
      <c r="D13" s="202">
        <f>B32</f>
        <v>7825723</v>
      </c>
      <c r="E13" s="202">
        <f>B43</f>
        <v>2592404</v>
      </c>
      <c r="F13" s="62"/>
      <c r="G13" s="62"/>
    </row>
    <row r="14" spans="1:7">
      <c r="A14" s="249" t="s">
        <v>444</v>
      </c>
      <c r="B14" s="249"/>
      <c r="C14" s="202">
        <f>D14+E14</f>
        <v>11607790</v>
      </c>
      <c r="D14" s="203">
        <f>D32</f>
        <v>8603586</v>
      </c>
      <c r="E14" s="202">
        <f>D43</f>
        <v>3004204</v>
      </c>
      <c r="F14" s="62"/>
      <c r="G14" s="62"/>
    </row>
    <row r="15" spans="1:7">
      <c r="A15" s="100"/>
      <c r="D15" s="57"/>
      <c r="E15" s="57"/>
    </row>
    <row r="16" spans="1:7">
      <c r="A16" s="198" t="s">
        <v>355</v>
      </c>
    </row>
    <row r="17" spans="1:6">
      <c r="A17" s="199"/>
      <c r="B17" s="241" t="s">
        <v>340</v>
      </c>
      <c r="C17" s="241"/>
      <c r="D17" s="241" t="s">
        <v>414</v>
      </c>
      <c r="E17" s="241"/>
    </row>
    <row r="18" spans="1:6" ht="47.45" customHeight="1">
      <c r="A18" s="51" t="s">
        <v>341</v>
      </c>
      <c r="B18" s="51" t="s">
        <v>448</v>
      </c>
      <c r="C18" s="51" t="s">
        <v>451</v>
      </c>
      <c r="D18" s="51" t="s">
        <v>448</v>
      </c>
      <c r="E18" s="51" t="s">
        <v>451</v>
      </c>
    </row>
    <row r="19" spans="1:6" ht="63">
      <c r="A19" s="51" t="s">
        <v>342</v>
      </c>
      <c r="B19" s="52">
        <v>5324500</v>
      </c>
      <c r="C19" s="53" t="s">
        <v>413</v>
      </c>
      <c r="D19" s="244">
        <v>6250500</v>
      </c>
      <c r="E19" s="246" t="s">
        <v>415</v>
      </c>
      <c r="F19" s="63"/>
    </row>
    <row r="20" spans="1:6" ht="31.5">
      <c r="A20" s="51" t="s">
        <v>343</v>
      </c>
      <c r="B20" s="52">
        <v>270000</v>
      </c>
      <c r="C20" s="53" t="s">
        <v>344</v>
      </c>
      <c r="D20" s="245"/>
      <c r="E20" s="247"/>
    </row>
    <row r="21" spans="1:6" ht="63">
      <c r="A21" s="51" t="s">
        <v>345</v>
      </c>
      <c r="B21" s="52">
        <v>30000</v>
      </c>
      <c r="C21" s="53" t="s">
        <v>416</v>
      </c>
      <c r="D21" s="74">
        <v>30000</v>
      </c>
      <c r="E21" s="75"/>
    </row>
    <row r="22" spans="1:6" ht="31.5">
      <c r="A22" s="51" t="s">
        <v>346</v>
      </c>
      <c r="B22" s="52">
        <v>160000</v>
      </c>
      <c r="C22" s="53" t="s">
        <v>347</v>
      </c>
      <c r="D22" s="52">
        <v>178586</v>
      </c>
      <c r="E22" s="53" t="s">
        <v>347</v>
      </c>
    </row>
    <row r="23" spans="1:6">
      <c r="A23" s="51" t="s">
        <v>348</v>
      </c>
      <c r="B23" s="52">
        <v>40000</v>
      </c>
      <c r="C23" s="53"/>
      <c r="D23" s="52"/>
      <c r="E23" s="53"/>
    </row>
    <row r="24" spans="1:6" ht="47.25">
      <c r="A24" s="51" t="s">
        <v>351</v>
      </c>
      <c r="B24" s="52">
        <v>20000</v>
      </c>
      <c r="C24" s="53" t="s">
        <v>417</v>
      </c>
      <c r="D24" s="52">
        <v>0</v>
      </c>
      <c r="E24" s="53"/>
    </row>
    <row r="25" spans="1:6">
      <c r="A25" s="51" t="s">
        <v>349</v>
      </c>
      <c r="B25" s="52">
        <v>239603</v>
      </c>
      <c r="C25" s="53" t="s">
        <v>364</v>
      </c>
      <c r="D25" s="52">
        <v>267879</v>
      </c>
      <c r="E25" s="53" t="s">
        <v>364</v>
      </c>
    </row>
    <row r="26" spans="1:6">
      <c r="A26" s="51" t="s">
        <v>94</v>
      </c>
      <c r="B26" s="52">
        <v>6084103</v>
      </c>
      <c r="C26" s="53"/>
      <c r="D26" s="61">
        <f>6766965-40000</f>
        <v>6726965</v>
      </c>
      <c r="E26" s="54"/>
    </row>
    <row r="27" spans="1:6">
      <c r="A27" s="199" t="s">
        <v>350</v>
      </c>
      <c r="B27" s="52">
        <v>1277662</v>
      </c>
      <c r="C27" s="54"/>
      <c r="D27" s="52">
        <v>1412663</v>
      </c>
      <c r="E27" s="54"/>
    </row>
    <row r="28" spans="1:6">
      <c r="A28" s="200" t="s">
        <v>183</v>
      </c>
      <c r="B28" s="55">
        <v>7361765</v>
      </c>
      <c r="C28" s="56"/>
      <c r="D28" s="55">
        <f>D27+D26</f>
        <v>8139628</v>
      </c>
      <c r="E28" s="56"/>
    </row>
    <row r="29" spans="1:6">
      <c r="A29" s="199" t="s">
        <v>352</v>
      </c>
      <c r="B29" s="59">
        <v>90350</v>
      </c>
      <c r="C29" s="54"/>
      <c r="D29" s="59">
        <v>90350</v>
      </c>
      <c r="E29" s="54"/>
    </row>
    <row r="30" spans="1:6" ht="17.100000000000001" customHeight="1">
      <c r="A30" s="199" t="s">
        <v>354</v>
      </c>
      <c r="B30" s="59">
        <v>180072</v>
      </c>
      <c r="C30" s="60"/>
      <c r="D30" s="59">
        <v>180072</v>
      </c>
      <c r="E30" s="60"/>
    </row>
    <row r="31" spans="1:6" ht="31.5">
      <c r="A31" s="51" t="s">
        <v>353</v>
      </c>
      <c r="B31" s="59">
        <v>193536</v>
      </c>
      <c r="C31" s="54"/>
      <c r="D31" s="59">
        <v>193536</v>
      </c>
      <c r="E31" s="54"/>
    </row>
    <row r="32" spans="1:6">
      <c r="A32" s="200" t="s">
        <v>356</v>
      </c>
      <c r="B32" s="55">
        <v>7825723</v>
      </c>
      <c r="C32" s="56"/>
      <c r="D32" s="55">
        <f>D28+D29+D30+D31</f>
        <v>8603586</v>
      </c>
      <c r="E32" s="56"/>
    </row>
    <row r="33" spans="1:6">
      <c r="A33" s="195"/>
    </row>
    <row r="34" spans="1:6">
      <c r="A34" s="198" t="s">
        <v>436</v>
      </c>
    </row>
    <row r="35" spans="1:6">
      <c r="A35" s="199"/>
      <c r="B35" s="241" t="s">
        <v>340</v>
      </c>
      <c r="C35" s="241"/>
      <c r="D35" s="241" t="s">
        <v>414</v>
      </c>
      <c r="E35" s="241"/>
    </row>
    <row r="36" spans="1:6" ht="31.5">
      <c r="A36" s="199" t="s">
        <v>450</v>
      </c>
      <c r="B36" s="51" t="s">
        <v>449</v>
      </c>
      <c r="C36" s="51" t="s">
        <v>451</v>
      </c>
      <c r="D36" s="51" t="s">
        <v>448</v>
      </c>
      <c r="E36" s="51" t="s">
        <v>451</v>
      </c>
    </row>
    <row r="37" spans="1:6">
      <c r="A37" s="51" t="s">
        <v>14</v>
      </c>
      <c r="B37" s="59">
        <v>1708981</v>
      </c>
      <c r="C37" s="54"/>
      <c r="D37" s="59">
        <v>1708981</v>
      </c>
      <c r="E37" s="56"/>
    </row>
    <row r="38" spans="1:6" ht="56.25">
      <c r="A38" s="199" t="s">
        <v>357</v>
      </c>
      <c r="B38" s="59">
        <v>0</v>
      </c>
      <c r="C38" s="75" t="s">
        <v>418</v>
      </c>
      <c r="D38" s="59">
        <v>421800</v>
      </c>
      <c r="E38" s="60" t="s">
        <v>365</v>
      </c>
    </row>
    <row r="39" spans="1:6" ht="31.5">
      <c r="A39" s="199" t="s">
        <v>358</v>
      </c>
      <c r="B39" s="59">
        <v>10000</v>
      </c>
      <c r="C39" s="60" t="s">
        <v>360</v>
      </c>
      <c r="D39" s="59">
        <v>0</v>
      </c>
      <c r="E39" s="60" t="s">
        <v>359</v>
      </c>
    </row>
    <row r="40" spans="1:6">
      <c r="A40" s="51" t="s">
        <v>435</v>
      </c>
      <c r="B40" s="59">
        <f>839362+1700+19354</f>
        <v>860416</v>
      </c>
      <c r="C40" s="54"/>
      <c r="D40" s="59">
        <f>839362+1700+19354</f>
        <v>860416</v>
      </c>
      <c r="E40" s="54"/>
    </row>
    <row r="41" spans="1:6" ht="16.5" customHeight="1">
      <c r="A41" s="201" t="s">
        <v>437</v>
      </c>
      <c r="B41" s="55">
        <v>2579397</v>
      </c>
      <c r="C41" s="55"/>
      <c r="D41" s="55">
        <v>2991197</v>
      </c>
      <c r="E41" s="55"/>
      <c r="F41" s="62"/>
    </row>
    <row r="42" spans="1:6" ht="16.5" customHeight="1">
      <c r="A42" s="200" t="s">
        <v>73</v>
      </c>
      <c r="B42" s="59">
        <v>13007</v>
      </c>
      <c r="C42" s="60" t="s">
        <v>406</v>
      </c>
      <c r="D42" s="59">
        <v>13007</v>
      </c>
      <c r="E42" s="60" t="s">
        <v>406</v>
      </c>
      <c r="F42" s="62"/>
    </row>
    <row r="43" spans="1:6" ht="16.5" customHeight="1">
      <c r="A43" s="200" t="s">
        <v>438</v>
      </c>
      <c r="B43" s="55">
        <f>B41+B42</f>
        <v>2592404</v>
      </c>
      <c r="C43" s="56"/>
      <c r="D43" s="55">
        <v>3004204</v>
      </c>
      <c r="E43" s="56"/>
      <c r="F43" s="62"/>
    </row>
    <row r="44" spans="1:6">
      <c r="A44" s="50" t="s">
        <v>419</v>
      </c>
      <c r="B44" s="76"/>
      <c r="C44" s="58"/>
      <c r="D44" s="76"/>
      <c r="E44" s="58"/>
    </row>
    <row r="45" spans="1:6">
      <c r="B45" s="62"/>
      <c r="D45" s="62"/>
    </row>
  </sheetData>
  <mergeCells count="11">
    <mergeCell ref="B35:C35"/>
    <mergeCell ref="D35:E35"/>
    <mergeCell ref="B17:C17"/>
    <mergeCell ref="D17:E17"/>
    <mergeCell ref="A8:E8"/>
    <mergeCell ref="A10:E10"/>
    <mergeCell ref="D19:D20"/>
    <mergeCell ref="E19:E20"/>
    <mergeCell ref="A12:B12"/>
    <mergeCell ref="A13:B13"/>
    <mergeCell ref="A14:B14"/>
  </mergeCells>
  <pageMargins left="0.70866141732283472" right="0.70866141732283472" top="0.74803149606299213" bottom="0.74803149606299213" header="0.11811023622047245" footer="0.11811023622047245"/>
  <pageSetup paperSize="9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4088D380FD478A4599D0C1C41C03D5FD" ma:contentTypeVersion="13" ma:contentTypeDescription="Izveidot jaunu dokumentu." ma:contentTypeScope="" ma:versionID="7881562605da46b2656c7504bebbfdd4">
  <xsd:schema xmlns:xsd="http://www.w3.org/2001/XMLSchema" xmlns:xs="http://www.w3.org/2001/XMLSchema" xmlns:p="http://schemas.microsoft.com/office/2006/metadata/properties" xmlns:ns2="ec239ab7-8cc4-4357-b458-5c9fa686af14" xmlns:ns3="fed9d6c4-5424-4da2-bf5e-f96482d0b03c" targetNamespace="http://schemas.microsoft.com/office/2006/metadata/properties" ma:root="true" ma:fieldsID="938d92d2e0e929d169dca1ba02b63129" ns2:_="" ns3:_="">
    <xsd:import namespace="ec239ab7-8cc4-4357-b458-5c9fa686af14"/>
    <xsd:import namespace="fed9d6c4-5424-4da2-bf5e-f96482d0b0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39ab7-8cc4-4357-b458-5c9fa686af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Attēlu atzīmes" ma:readOnly="false" ma:fieldId="{5cf76f15-5ced-4ddc-b409-7134ff3c332f}" ma:taxonomyMulti="true" ma:sspId="f2b9b02f-9abf-4f74-b798-1ff310cbf2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d9d6c4-5424-4da2-bf5e-f96482d0b0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ccfbd54-a31b-42b9-941e-77680965c000}" ma:internalName="TaxCatchAll" ma:showField="CatchAllData" ma:web="fed9d6c4-5424-4da2-bf5e-f96482d0b0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39ab7-8cc4-4357-b458-5c9fa686af14">
      <Terms xmlns="http://schemas.microsoft.com/office/infopath/2007/PartnerControls"/>
    </lcf76f155ced4ddcb4097134ff3c332f>
    <TaxCatchAll xmlns="fed9d6c4-5424-4da2-bf5e-f96482d0b03c" xsi:nil="true"/>
  </documentManagement>
</p:properties>
</file>

<file path=customXml/itemProps1.xml><?xml version="1.0" encoding="utf-8"?>
<ds:datastoreItem xmlns:ds="http://schemas.openxmlformats.org/officeDocument/2006/customXml" ds:itemID="{E36E6832-87B2-4EE4-BAA1-14A2A1BACC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2C1CDA-2D90-42BD-99B7-8203B23053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39ab7-8cc4-4357-b458-5c9fa686af14"/>
    <ds:schemaRef ds:uri="fed9d6c4-5424-4da2-bf5e-f96482d0b0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A8FC7A-7E01-4444-B8C1-9F8D3250DFE9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fed9d6c4-5424-4da2-bf5e-f96482d0b03c"/>
    <ds:schemaRef ds:uri="ec239ab7-8cc4-4357-b458-5c9fa686af1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Atlīdzība</vt:lpstr>
      <vt:lpstr> renovācija</vt:lpstr>
      <vt:lpstr>būvniecība</vt:lpstr>
      <vt:lpstr>Inventāra iegāde</vt:lpstr>
      <vt:lpstr>Salīdzinājums</vt:lpstr>
      <vt:lpstr>Atlīdzība!Print_Area</vt:lpstr>
      <vt:lpstr>' renovācija'!Print_Titles</vt:lpstr>
      <vt:lpstr>būvniecība!Print_Titles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 pielikums</dc:title>
  <dc:subject>3. pielikums informatīvajam ziņojumam "Par informatīvo ziņojumu "Par sociālās korekcijas izglītības iestādes reformas īstenošanas gaitu un ieveri izveidot "Terapeitsiko māju" augsta riska pusaudžiem"</dc:subject>
  <dc:creator>Laura Kārkliņa</dc:creator>
  <cp:lastModifiedBy>Oleg</cp:lastModifiedBy>
  <cp:lastPrinted>2023-09-29T08:14:34Z</cp:lastPrinted>
  <dcterms:created xsi:type="dcterms:W3CDTF">2015-06-05T18:19:34Z</dcterms:created>
  <dcterms:modified xsi:type="dcterms:W3CDTF">2024-02-20T09:22:59Z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0x0101004088D380FD478A4599D0C1C41C03D5FD</vt:lpwstr>
  </property>
  <property fmtid="{D5CDD505-2E9C-101B-9397-08002B2CF9AE}" pid="3" name="MediaServiceImageTags">
    <vt:lpwstr/>
  </property>
</Properties>
</file>