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ze\Desktop\VARAM\"/>
    </mc:Choice>
  </mc:AlternateContent>
  <bookViews>
    <workbookView xWindow="-108" yWindow="-108" windowWidth="19416" windowHeight="10416"/>
  </bookViews>
  <sheets>
    <sheet name="Apkopojums" sheetId="1" r:id="rId1"/>
    <sheet name="Daugavpils pilsēta" sheetId="8" r:id="rId2"/>
    <sheet name="Ventspils pilsēta" sheetId="6" r:id="rId3"/>
    <sheet name="Ventspils novads" sheetId="7" r:id="rId4"/>
    <sheet name="Talsu novads" sheetId="5" r:id="rId5"/>
    <sheet name="Auces novads" sheetId="2" r:id="rId6"/>
    <sheet name="Dobeles novads" sheetId="4" r:id="rId7"/>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7" i="8" l="1"/>
  <c r="I27" i="8"/>
  <c r="H27" i="8"/>
  <c r="G27" i="8"/>
  <c r="F27" i="8"/>
  <c r="D27" i="8"/>
  <c r="C27" i="8"/>
  <c r="B27" i="8"/>
  <c r="R25" i="8"/>
  <c r="R27" i="8" s="1"/>
  <c r="Y24" i="8"/>
  <c r="Y25" i="8" s="1"/>
  <c r="Y27" i="8" s="1"/>
  <c r="X24" i="8"/>
  <c r="T24" i="8"/>
  <c r="U24" i="8" s="1"/>
  <c r="U25" i="8" s="1"/>
  <c r="Q23" i="8"/>
  <c r="L23" i="8"/>
  <c r="L27" i="8" s="1"/>
  <c r="K23" i="8"/>
  <c r="J23" i="8"/>
  <c r="M23" i="8" s="1"/>
  <c r="I23" i="8"/>
  <c r="E23" i="8"/>
  <c r="Q22" i="8"/>
  <c r="M22" i="8"/>
  <c r="K22" i="8"/>
  <c r="J22" i="8"/>
  <c r="I22" i="8"/>
  <c r="E22" i="8"/>
  <c r="E27" i="8" s="1"/>
  <c r="Q21" i="8"/>
  <c r="Q27" i="8" s="1"/>
  <c r="K21" i="8"/>
  <c r="J21" i="8"/>
  <c r="J27" i="8" s="1"/>
  <c r="I21" i="8"/>
  <c r="E21" i="8"/>
  <c r="U27" i="8" l="1"/>
  <c r="Z27" i="8" s="1"/>
  <c r="Z25" i="8"/>
  <c r="M27" i="8"/>
  <c r="M21" i="8"/>
  <c r="I4" i="1" l="1"/>
  <c r="I3" i="1"/>
  <c r="I10" i="1"/>
  <c r="I9" i="1"/>
  <c r="B14" i="1" l="1"/>
  <c r="O36" i="7"/>
  <c r="P36" i="7" s="1"/>
  <c r="J36" i="7"/>
  <c r="I36" i="7"/>
  <c r="K36" i="7" s="1"/>
  <c r="O35" i="7"/>
  <c r="P35" i="7" s="1"/>
  <c r="J35" i="7"/>
  <c r="I35" i="7"/>
  <c r="K35" i="7" s="1"/>
  <c r="L35" i="7" s="1"/>
  <c r="J34" i="7"/>
  <c r="H34" i="7"/>
  <c r="I34" i="7" s="1"/>
  <c r="H33" i="7"/>
  <c r="D33" i="7"/>
  <c r="J30" i="7"/>
  <c r="L30" i="7" s="1"/>
  <c r="I30" i="7"/>
  <c r="K30" i="7" s="1"/>
  <c r="J29" i="7"/>
  <c r="I29" i="7"/>
  <c r="O29" i="7" s="1"/>
  <c r="P29" i="7" s="1"/>
  <c r="N28" i="7"/>
  <c r="J28" i="7"/>
  <c r="H28" i="7"/>
  <c r="H29" i="7" s="1"/>
  <c r="H30" i="7" s="1"/>
  <c r="H27" i="7"/>
  <c r="D27" i="7"/>
  <c r="O24" i="7"/>
  <c r="J24" i="7"/>
  <c r="I24" i="7"/>
  <c r="K24" i="7" s="1"/>
  <c r="O23" i="7"/>
  <c r="P23" i="7" s="1"/>
  <c r="N23" i="7"/>
  <c r="J23" i="7"/>
  <c r="I23" i="7"/>
  <c r="K23" i="7" s="1"/>
  <c r="N22" i="7"/>
  <c r="N24" i="7" s="1"/>
  <c r="J22" i="7"/>
  <c r="H21" i="7"/>
  <c r="H22" i="7" s="1"/>
  <c r="D21" i="7"/>
  <c r="D39" i="7" s="1"/>
  <c r="B8" i="7"/>
  <c r="O34" i="7" l="1"/>
  <c r="P34" i="7" s="1"/>
  <c r="P37" i="7" s="1"/>
  <c r="I37" i="7"/>
  <c r="K34" i="7"/>
  <c r="L34" i="7" s="1"/>
  <c r="L37" i="7" s="1"/>
  <c r="Q37" i="7" s="1"/>
  <c r="L36" i="7"/>
  <c r="L23" i="7"/>
  <c r="I22" i="7"/>
  <c r="H23" i="7"/>
  <c r="H24" i="7" s="1"/>
  <c r="L24" i="7"/>
  <c r="L29" i="7"/>
  <c r="P24" i="7"/>
  <c r="I28" i="7"/>
  <c r="K29" i="7"/>
  <c r="N30" i="7"/>
  <c r="H35" i="7"/>
  <c r="H36" i="7" s="1"/>
  <c r="O30" i="7"/>
  <c r="P30" i="7" s="1"/>
  <c r="K22" i="7" l="1"/>
  <c r="L22" i="7" s="1"/>
  <c r="L25" i="7" s="1"/>
  <c r="I25" i="7"/>
  <c r="I39" i="7" s="1"/>
  <c r="O22" i="7"/>
  <c r="P22" i="7" s="1"/>
  <c r="P25" i="7" s="1"/>
  <c r="P39" i="7" s="1"/>
  <c r="I31" i="7"/>
  <c r="O28" i="7"/>
  <c r="P28" i="7" s="1"/>
  <c r="P31" i="7" s="1"/>
  <c r="K28" i="7"/>
  <c r="L28" i="7" s="1"/>
  <c r="L31" i="7" s="1"/>
  <c r="Q31" i="7" s="1"/>
  <c r="Q25" i="7" l="1"/>
  <c r="Q39" i="7" s="1"/>
  <c r="L39" i="7"/>
  <c r="Q39" i="6" l="1"/>
  <c r="C37" i="6"/>
  <c r="G36" i="6"/>
  <c r="O35" i="6"/>
  <c r="P35" i="6" s="1"/>
  <c r="N35" i="6"/>
  <c r="K35" i="6"/>
  <c r="J35" i="6"/>
  <c r="L35" i="6" s="1"/>
  <c r="I35" i="6"/>
  <c r="O34" i="6"/>
  <c r="P34" i="6" s="1"/>
  <c r="N34" i="6"/>
  <c r="K34" i="6"/>
  <c r="J34" i="6"/>
  <c r="L34" i="6" s="1"/>
  <c r="I34" i="6"/>
  <c r="N33" i="6"/>
  <c r="J33" i="6"/>
  <c r="H32" i="6"/>
  <c r="H33" i="6" s="1"/>
  <c r="B32" i="6"/>
  <c r="D32" i="6" s="1"/>
  <c r="G31" i="6"/>
  <c r="O30" i="6"/>
  <c r="P30" i="6" s="1"/>
  <c r="N30" i="6"/>
  <c r="K30" i="6"/>
  <c r="J30" i="6"/>
  <c r="L30" i="6" s="1"/>
  <c r="I30" i="6"/>
  <c r="O29" i="6"/>
  <c r="P29" i="6" s="1"/>
  <c r="N29" i="6"/>
  <c r="K29" i="6"/>
  <c r="J29" i="6"/>
  <c r="L29" i="6" s="1"/>
  <c r="I29" i="6"/>
  <c r="N28" i="6"/>
  <c r="J28" i="6"/>
  <c r="H27" i="6"/>
  <c r="H28" i="6" s="1"/>
  <c r="B27" i="6"/>
  <c r="D27" i="6" s="1"/>
  <c r="G26" i="6"/>
  <c r="O25" i="6"/>
  <c r="P25" i="6" s="1"/>
  <c r="N25" i="6"/>
  <c r="K25" i="6"/>
  <c r="J25" i="6"/>
  <c r="L25" i="6" s="1"/>
  <c r="I25" i="6"/>
  <c r="O24" i="6"/>
  <c r="P24" i="6" s="1"/>
  <c r="N24" i="6"/>
  <c r="K24" i="6"/>
  <c r="J24" i="6"/>
  <c r="L24" i="6" s="1"/>
  <c r="I24" i="6"/>
  <c r="N23" i="6"/>
  <c r="J23" i="6"/>
  <c r="H22" i="6"/>
  <c r="H23" i="6" s="1"/>
  <c r="B22" i="6"/>
  <c r="D22" i="6" s="1"/>
  <c r="B9" i="6"/>
  <c r="H34" i="6" l="1"/>
  <c r="H35" i="6" s="1"/>
  <c r="I33" i="6"/>
  <c r="D37" i="6"/>
  <c r="I28" i="6"/>
  <c r="H29" i="6"/>
  <c r="H30" i="6" s="1"/>
  <c r="H24" i="6"/>
  <c r="H25" i="6" s="1"/>
  <c r="I23" i="6"/>
  <c r="B37" i="6"/>
  <c r="K23" i="6" l="1"/>
  <c r="L23" i="6" s="1"/>
  <c r="L26" i="6" s="1"/>
  <c r="O23" i="6"/>
  <c r="P23" i="6" s="1"/>
  <c r="P26" i="6" s="1"/>
  <c r="P37" i="6" s="1"/>
  <c r="P41" i="6" s="1"/>
  <c r="I26" i="6"/>
  <c r="I37" i="6" s="1"/>
  <c r="K28" i="6"/>
  <c r="L28" i="6" s="1"/>
  <c r="L31" i="6" s="1"/>
  <c r="I31" i="6"/>
  <c r="O28" i="6"/>
  <c r="P28" i="6" s="1"/>
  <c r="P31" i="6" s="1"/>
  <c r="K33" i="6"/>
  <c r="L33" i="6" s="1"/>
  <c r="L36" i="6" s="1"/>
  <c r="I36" i="6"/>
  <c r="O33" i="6"/>
  <c r="P33" i="6" s="1"/>
  <c r="P36" i="6" s="1"/>
  <c r="Q26" i="6" l="1"/>
  <c r="L37" i="6"/>
  <c r="L41" i="6" s="1"/>
  <c r="Q36" i="6"/>
  <c r="Q31" i="6"/>
  <c r="Q37" i="6" l="1"/>
  <c r="Q41" i="6" s="1"/>
  <c r="B5" i="4" l="1"/>
  <c r="Q39" i="4"/>
  <c r="B4" i="4"/>
  <c r="D39" i="4"/>
  <c r="O35" i="4"/>
  <c r="P35" i="4" s="1"/>
  <c r="L35" i="4"/>
  <c r="K35" i="4"/>
  <c r="J35" i="4"/>
  <c r="I35" i="4"/>
  <c r="O34" i="4"/>
  <c r="P34" i="4" s="1"/>
  <c r="K34" i="4"/>
  <c r="L34" i="4" s="1"/>
  <c r="J34" i="4"/>
  <c r="I34" i="4"/>
  <c r="J33" i="4"/>
  <c r="H33" i="4"/>
  <c r="I33" i="4" s="1"/>
  <c r="J32" i="4"/>
  <c r="H32" i="4"/>
  <c r="D32" i="4"/>
  <c r="J29" i="4"/>
  <c r="I29" i="4"/>
  <c r="O29" i="4" s="1"/>
  <c r="P29" i="4" s="1"/>
  <c r="H29" i="4"/>
  <c r="J27" i="4"/>
  <c r="H27" i="4"/>
  <c r="I27" i="4" s="1"/>
  <c r="D26" i="4"/>
  <c r="O24" i="4"/>
  <c r="P24" i="4" s="1"/>
  <c r="K24" i="4"/>
  <c r="L24" i="4" s="1"/>
  <c r="J24" i="4"/>
  <c r="I24" i="4"/>
  <c r="H24" i="4"/>
  <c r="J22" i="4"/>
  <c r="H22" i="4"/>
  <c r="I22" i="4" s="1"/>
  <c r="H21" i="4"/>
  <c r="D21" i="4"/>
  <c r="L29" i="4" l="1"/>
  <c r="I37" i="4"/>
  <c r="O33" i="4"/>
  <c r="P33" i="4" s="1"/>
  <c r="P37" i="4" s="1"/>
  <c r="K33" i="4"/>
  <c r="O22" i="4"/>
  <c r="P22" i="4" s="1"/>
  <c r="P25" i="4" s="1"/>
  <c r="I25" i="4"/>
  <c r="K22" i="4"/>
  <c r="L22" i="4" s="1"/>
  <c r="L25" i="4" s="1"/>
  <c r="I30" i="4"/>
  <c r="O27" i="4"/>
  <c r="P27" i="4" s="1"/>
  <c r="P30" i="4" s="1"/>
  <c r="K27" i="4"/>
  <c r="L27" i="4"/>
  <c r="L33" i="4"/>
  <c r="L37" i="4" s="1"/>
  <c r="Q37" i="4" s="1"/>
  <c r="K29" i="4"/>
  <c r="H34" i="4"/>
  <c r="H35" i="4" s="1"/>
  <c r="Q25" i="4" l="1"/>
  <c r="I39" i="4"/>
  <c r="P39" i="4"/>
  <c r="L30" i="4"/>
  <c r="Q30" i="4" s="1"/>
  <c r="L39" i="4" l="1"/>
  <c r="D38" i="2" l="1"/>
  <c r="I35" i="2"/>
  <c r="O35" i="2" s="1"/>
  <c r="P35" i="2" s="1"/>
  <c r="I34" i="2"/>
  <c r="I33" i="2"/>
  <c r="O33" i="2" s="1"/>
  <c r="P33" i="2" s="1"/>
  <c r="H31" i="2"/>
  <c r="H32" i="2" s="1"/>
  <c r="D31" i="2"/>
  <c r="O28" i="2"/>
  <c r="P28" i="2" s="1"/>
  <c r="K28" i="2"/>
  <c r="L28" i="2" s="1"/>
  <c r="I28" i="2"/>
  <c r="H27" i="2"/>
  <c r="H28" i="2" s="1"/>
  <c r="H26" i="2"/>
  <c r="D26" i="2"/>
  <c r="O24" i="2"/>
  <c r="P24" i="2" s="1"/>
  <c r="J24" i="2"/>
  <c r="I24" i="2"/>
  <c r="K24" i="2" s="1"/>
  <c r="O23" i="2"/>
  <c r="P23" i="2" s="1"/>
  <c r="J23" i="2"/>
  <c r="I23" i="2"/>
  <c r="K23" i="2" s="1"/>
  <c r="L23" i="2" s="1"/>
  <c r="J22" i="2"/>
  <c r="H21" i="2"/>
  <c r="H22" i="2" s="1"/>
  <c r="D21" i="2"/>
  <c r="I32" i="2" l="1"/>
  <c r="H33" i="2"/>
  <c r="H34" i="2" s="1"/>
  <c r="H35" i="2" s="1"/>
  <c r="L24" i="2"/>
  <c r="I22" i="2"/>
  <c r="H23" i="2"/>
  <c r="H24" i="2" s="1"/>
  <c r="I27" i="2"/>
  <c r="K33" i="2"/>
  <c r="L33" i="2" s="1"/>
  <c r="K35" i="2"/>
  <c r="L35" i="2" s="1"/>
  <c r="I36" i="2" l="1"/>
  <c r="O32" i="2"/>
  <c r="P32" i="2" s="1"/>
  <c r="P36" i="2" s="1"/>
  <c r="K32" i="2"/>
  <c r="L32" i="2" s="1"/>
  <c r="L36" i="2" s="1"/>
  <c r="Q36" i="2" s="1"/>
  <c r="I29" i="2"/>
  <c r="O27" i="2"/>
  <c r="P27" i="2" s="1"/>
  <c r="P29" i="2" s="1"/>
  <c r="K27" i="2"/>
  <c r="L27" i="2" s="1"/>
  <c r="L29" i="2" s="1"/>
  <c r="Q29" i="2" s="1"/>
  <c r="I25" i="2"/>
  <c r="O22" i="2"/>
  <c r="P22" i="2" s="1"/>
  <c r="P25" i="2" s="1"/>
  <c r="P38" i="2" s="1"/>
  <c r="K22" i="2"/>
  <c r="L22" i="2" s="1"/>
  <c r="L25" i="2" s="1"/>
  <c r="I38" i="2" l="1"/>
  <c r="L38" i="2"/>
  <c r="Q25" i="2"/>
  <c r="Q38" i="2" s="1"/>
</calcChain>
</file>

<file path=xl/comments1.xml><?xml version="1.0" encoding="utf-8"?>
<comments xmlns="http://schemas.openxmlformats.org/spreadsheetml/2006/main">
  <authors>
    <author>Tatjana Zinkevica</author>
    <author>NASIPD</author>
  </authors>
  <commentList>
    <comment ref="J18" authorId="0" shapeId="0">
      <text>
        <r>
          <rPr>
            <b/>
            <sz val="9"/>
            <color indexed="81"/>
            <rFont val="Tahoma"/>
            <family val="2"/>
            <charset val="186"/>
          </rPr>
          <t>Tatjana Zinkevica:</t>
        </r>
        <r>
          <rPr>
            <sz val="9"/>
            <color indexed="81"/>
            <rFont val="Tahoma"/>
            <family val="2"/>
            <charset val="186"/>
          </rPr>
          <t xml:space="preserve">
</t>
        </r>
      </text>
    </comment>
    <comment ref="N18" authorId="1" shapeId="0">
      <text>
        <r>
          <rPr>
            <b/>
            <sz val="9"/>
            <color indexed="81"/>
            <rFont val="Tahoma"/>
            <family val="2"/>
            <charset val="186"/>
          </rPr>
          <t>NASIPD:</t>
        </r>
        <r>
          <rPr>
            <sz val="9"/>
            <color indexed="81"/>
            <rFont val="Tahoma"/>
            <family val="2"/>
            <charset val="186"/>
          </rPr>
          <t xml:space="preserve">
Pie palielinājuma aprēķina lēmuma/nolēmuma datums ir būtisks. Līdz ar to ierosinām to šeit iekļaut</t>
        </r>
      </text>
    </comment>
  </commentList>
</comments>
</file>

<file path=xl/comments2.xml><?xml version="1.0" encoding="utf-8"?>
<comments xmlns="http://schemas.openxmlformats.org/spreadsheetml/2006/main">
  <authors>
    <author>NASIPD</author>
    <author>Ilze Kaktiņa</author>
  </authors>
  <commentList>
    <comment ref="E19" authorId="0" shapeId="0">
      <text>
        <r>
          <rPr>
            <b/>
            <sz val="9"/>
            <color indexed="81"/>
            <rFont val="Tahoma"/>
            <family val="2"/>
            <charset val="186"/>
          </rPr>
          <t>NASIPD:</t>
        </r>
        <r>
          <rPr>
            <sz val="9"/>
            <color indexed="81"/>
            <rFont val="Tahoma"/>
            <family val="2"/>
            <charset val="186"/>
          </rPr>
          <t xml:space="preserve">
Pie palielinājuma aprēķina lēmuma/nolēmuma datums ir būtisks. Līdz ar to ierosinām to šeit iekļaut</t>
        </r>
      </text>
    </comment>
    <comment ref="N21" authorId="1" shapeId="0">
      <text>
        <r>
          <rPr>
            <b/>
            <sz val="9"/>
            <color indexed="81"/>
            <rFont val="Tahoma"/>
            <family val="2"/>
            <charset val="186"/>
          </rPr>
          <t>Ilze Kaktiņa:</t>
        </r>
        <r>
          <rPr>
            <sz val="9"/>
            <color indexed="81"/>
            <rFont val="Tahoma"/>
            <family val="2"/>
            <charset val="186"/>
          </rPr>
          <t xml:space="preserve">
pārskaitījums tika veikts 21.04.2021.</t>
        </r>
      </text>
    </comment>
  </commentList>
</comments>
</file>

<file path=xl/comments3.xml><?xml version="1.0" encoding="utf-8"?>
<comments xmlns="http://schemas.openxmlformats.org/spreadsheetml/2006/main">
  <authors>
    <author>NASIPD</author>
  </authors>
  <commentList>
    <comment ref="E18" authorId="0" shapeId="0">
      <text>
        <r>
          <rPr>
            <b/>
            <sz val="9"/>
            <color indexed="81"/>
            <rFont val="Tahoma"/>
            <family val="2"/>
            <charset val="186"/>
          </rPr>
          <t>NASIPD:</t>
        </r>
        <r>
          <rPr>
            <sz val="9"/>
            <color indexed="81"/>
            <rFont val="Tahoma"/>
            <family val="2"/>
            <charset val="186"/>
          </rPr>
          <t xml:space="preserve">
Pie palielinājuma aprēķina lēmuma/nolēmuma datums ir būtisks. Līdz ar to ierosinām to šeit iekļaut</t>
        </r>
      </text>
    </comment>
  </commentList>
</comments>
</file>

<file path=xl/comments4.xml><?xml version="1.0" encoding="utf-8"?>
<comments xmlns="http://schemas.openxmlformats.org/spreadsheetml/2006/main">
  <authors>
    <author>NASIPD</author>
  </authors>
  <commentList>
    <comment ref="E18" authorId="0" shapeId="0">
      <text>
        <r>
          <rPr>
            <b/>
            <sz val="9"/>
            <color indexed="81"/>
            <rFont val="Tahoma"/>
            <family val="2"/>
            <charset val="186"/>
          </rPr>
          <t>NASIPD:</t>
        </r>
        <r>
          <rPr>
            <sz val="9"/>
            <color indexed="81"/>
            <rFont val="Tahoma"/>
            <family val="2"/>
            <charset val="186"/>
          </rPr>
          <t xml:space="preserve">
Pie palielinājuma aprēķina lēmuma/nolēmuma datums ir būtisks. Līdz ar to ierosinām to šeit iekļaut</t>
        </r>
      </text>
    </comment>
  </commentList>
</comments>
</file>

<file path=xl/comments5.xml><?xml version="1.0" encoding="utf-8"?>
<comments xmlns="http://schemas.openxmlformats.org/spreadsheetml/2006/main">
  <authors>
    <author>NASIPD</author>
    <author>Kaspars Ļaksa</author>
  </authors>
  <commentList>
    <comment ref="E18" authorId="0" shapeId="0">
      <text>
        <r>
          <rPr>
            <b/>
            <sz val="9"/>
            <color indexed="81"/>
            <rFont val="Tahoma"/>
            <family val="2"/>
            <charset val="186"/>
          </rPr>
          <t>NASIPD:</t>
        </r>
        <r>
          <rPr>
            <sz val="9"/>
            <color indexed="81"/>
            <rFont val="Tahoma"/>
            <family val="2"/>
            <charset val="186"/>
          </rPr>
          <t xml:space="preserve">
Pie palielinājuma aprēķina lēmuma/nolēmuma datums ir būtisks. Līdz ar to ierosinām to šeit iekļaut</t>
        </r>
      </text>
    </comment>
    <comment ref="N20" authorId="1" shapeId="0">
      <text>
        <r>
          <rPr>
            <b/>
            <sz val="9"/>
            <color indexed="81"/>
            <rFont val="Tahoma"/>
            <charset val="1"/>
          </rPr>
          <t>Kaspars Ļaksa:</t>
        </r>
        <r>
          <rPr>
            <sz val="9"/>
            <color indexed="81"/>
            <rFont val="Tahoma"/>
            <charset val="1"/>
          </rPr>
          <t xml:space="preserve">
Atmaksas datums</t>
        </r>
      </text>
    </comment>
    <comment ref="E21" authorId="1" shapeId="0">
      <text>
        <r>
          <rPr>
            <b/>
            <sz val="9"/>
            <color indexed="81"/>
            <rFont val="Tahoma"/>
            <charset val="1"/>
          </rPr>
          <t>Kaspars Ļaksa:</t>
        </r>
        <r>
          <rPr>
            <sz val="9"/>
            <color indexed="81"/>
            <rFont val="Tahoma"/>
            <charset val="1"/>
          </rPr>
          <t xml:space="preserve">
Pašvaldības lēmums par atmaksu</t>
        </r>
      </text>
    </comment>
    <comment ref="M22" authorId="1" shapeId="0">
      <text>
        <r>
          <rPr>
            <b/>
            <sz val="9"/>
            <color indexed="81"/>
            <rFont val="Tahoma"/>
            <charset val="1"/>
          </rPr>
          <t>Kaspars Ļaksa:</t>
        </r>
        <r>
          <rPr>
            <sz val="9"/>
            <color indexed="81"/>
            <rFont val="Tahoma"/>
            <charset val="1"/>
          </rPr>
          <t xml:space="preserve">
16 diena no lēmuma pieņemšanas</t>
        </r>
      </text>
    </comment>
  </commentList>
</comments>
</file>

<file path=xl/sharedStrings.xml><?xml version="1.0" encoding="utf-8"?>
<sst xmlns="http://schemas.openxmlformats.org/spreadsheetml/2006/main" count="335" uniqueCount="144">
  <si>
    <t>KOPĀ Atmaksājamā NIN pamatsumma</t>
  </si>
  <si>
    <t>KOPĀ Palielinājuma summa, atbilstoši aprēķinam</t>
  </si>
  <si>
    <t>Pašvaldība</t>
  </si>
  <si>
    <t>Auces novads</t>
  </si>
  <si>
    <t>Tabulu aizpildīja</t>
  </si>
  <si>
    <t>vārds uzvārda</t>
  </si>
  <si>
    <t>e-pasts</t>
  </si>
  <si>
    <t>telefons</t>
  </si>
  <si>
    <t>Līga Privedeņeca</t>
  </si>
  <si>
    <t>liga.privedeneca@dome.auce.lv</t>
  </si>
  <si>
    <t>Pašvaldības nosaukums</t>
  </si>
  <si>
    <t xml:space="preserve">Finanšu ministrijas skaidrojums: </t>
  </si>
  <si>
    <r>
      <t xml:space="preserve">KOPĀ Palielinājuma summa, atbilstoši </t>
    </r>
    <r>
      <rPr>
        <b/>
        <u/>
        <sz val="11"/>
        <color theme="1"/>
        <rFont val="Calibri"/>
        <family val="2"/>
        <charset val="186"/>
        <scheme val="minor"/>
      </rPr>
      <t>aprēķinam</t>
    </r>
  </si>
  <si>
    <t>Likuma “Par nodokļiem un nodevām” 28.pants paredz, ka nodokļa maksājums atmaksājams un palielinājuma summa aprēķināma tikai, pamatojoties uz nodokļu administrācijas lēmumu vai tiesas nolēmumu.</t>
  </si>
  <si>
    <t>Ja atmaksāts, atmaksātā NIN summa</t>
  </si>
  <si>
    <t>Palielinājuma summa aprēķināma atmaksājamajai nodokļu summai šādā apmērā:</t>
  </si>
  <si>
    <t>Ja atmaksāts, atmaksātā % summa</t>
  </si>
  <si>
    <r>
      <t xml:space="preserve">1) 0,025 % (kas ir puse no likuma “Par nodokļiem un nodevām” 29.panta otrajā daļā noteiktās nokavējuma naudas), kas tiek aprēķināta, sākot ar </t>
    </r>
    <r>
      <rPr>
        <i/>
        <sz val="12"/>
        <color rgb="FF000000"/>
        <rFont val="Calibri Light"/>
        <family val="2"/>
        <charset val="186"/>
      </rPr>
      <t>dienu, kad budžetā saņemts nodokļu maksājums, līdz dienai, kad stājies spēkā nodokļu administrācijas lēmums vai tiesas nolēmums.</t>
    </r>
  </si>
  <si>
    <t>Ja atmaksāts, KOPĀ= NIN summa+%summa</t>
  </si>
  <si>
    <t xml:space="preserve">Līdz ar to, ja ir saņemti vairāki nodokļu maksājumi atšķirīgos termiņos, tad palielinājuma summa katram šis atmaksājamajam nodokļu maksājumam ir aprēķināma atsevišķi, ņemot vērā, ka aprēķinā ietveramo dienu skaits nebūs vienāds. </t>
  </si>
  <si>
    <t>Atmaksas datums, ja atmaksāts</t>
  </si>
  <si>
    <t>16.04.2021.;20.05.2021.</t>
  </si>
  <si>
    <t>2) 0 % 15 dienas no nodokļu administrācijas lēmuma vai tiesas nolēmuma spēkā stāšanās dienas, kas ir termiņš labprātīgai atmaksai bez palielinājuma summas aprēķina.</t>
  </si>
  <si>
    <r>
      <t xml:space="preserve">Tiesas sprieduma </t>
    </r>
    <r>
      <rPr>
        <b/>
        <u/>
        <sz val="11"/>
        <color theme="1"/>
        <rFont val="Calibri"/>
        <family val="2"/>
        <charset val="186"/>
        <scheme val="minor"/>
      </rPr>
      <t>spēkā stāšanās datums</t>
    </r>
    <r>
      <rPr>
        <sz val="11"/>
        <color theme="1"/>
        <rFont val="Calibri"/>
        <family val="2"/>
        <charset val="186"/>
        <scheme val="minor"/>
      </rPr>
      <t>, ja tāds jau ir</t>
    </r>
  </si>
  <si>
    <t>03.02.2021.</t>
  </si>
  <si>
    <r>
      <t>3) 0,05 %  </t>
    </r>
    <r>
      <rPr>
        <i/>
        <sz val="12"/>
        <color theme="1"/>
        <rFont val="Calibri Light"/>
        <family val="2"/>
        <charset val="186"/>
      </rPr>
      <t>(likuma “Par nodokļiem un nodevām” 29.panta otrajā daļā noteiktās nokavējuma naudas apmērā), sākot ar 16.dienu no nodokļu administrācijas lēmuma vai tiesas nolēmuma spēkā stāšanās dienas līdz atmaksas dienai.</t>
    </r>
  </si>
  <si>
    <r>
      <rPr>
        <u/>
        <sz val="11"/>
        <color theme="1"/>
        <rFont val="Calibri"/>
        <family val="2"/>
        <charset val="186"/>
        <scheme val="minor"/>
      </rPr>
      <t>Pārrēķinātā NIN admistratīvā akta</t>
    </r>
    <r>
      <rPr>
        <sz val="11"/>
        <color theme="1"/>
        <rFont val="Calibri"/>
        <family val="2"/>
        <charset val="186"/>
        <scheme val="minor"/>
      </rPr>
      <t xml:space="preserve"> (pašvaldības lēmuma datums, ja tāds jau pienemts) </t>
    </r>
    <r>
      <rPr>
        <u/>
        <sz val="11"/>
        <color theme="1"/>
        <rFont val="Calibri"/>
        <family val="2"/>
        <charset val="186"/>
        <scheme val="minor"/>
      </rPr>
      <t>datums</t>
    </r>
  </si>
  <si>
    <t>12.03.2021.</t>
  </si>
  <si>
    <t>Latrostrans izlīguma iesnieguma datums, ja tāds ir</t>
  </si>
  <si>
    <t>izlīguma iesniegumā norādītā atmaksājamā NIN pamatsumma</t>
  </si>
  <si>
    <t>izlīguma iesniegumā norādītā maksājamo  % summa</t>
  </si>
  <si>
    <r>
      <rPr>
        <b/>
        <sz val="11"/>
        <rFont val="Calibri"/>
        <family val="2"/>
        <charset val="186"/>
        <scheme val="minor"/>
      </rPr>
      <t>*1. piebilde= Dienu skaits no budžetā iemaksātā NIN maksājuma līdz tiesas sprieduma spekā stāšanās dienai</t>
    </r>
    <r>
      <rPr>
        <sz val="11"/>
        <rFont val="Calibri"/>
        <family val="2"/>
        <charset val="186"/>
        <scheme val="minor"/>
      </rPr>
      <t>, (vai faktiskajai  atmaksai, ja tā veikta ātrāk/  vai dienu skaits līdz pašvaldības pārrēķinātā NIN administratīvā akta datumam, ja tāds pieņemts/  vai dienu skaits līdz 27.05.2021., ja nav stājies spēkā  tiesas spriedums un nav pieņemts pārrēķinātā NIN administratīvais akts)</t>
    </r>
  </si>
  <si>
    <t>Latrostrans izlīguma iesniegumā piemērotie   procenti, ja no iesnieguma to var izsecināt</t>
  </si>
  <si>
    <r>
      <rPr>
        <b/>
        <sz val="11"/>
        <rFont val="Calibri"/>
        <family val="2"/>
        <charset val="186"/>
        <scheme val="minor"/>
      </rPr>
      <t xml:space="preserve">** 2.piebilde= Dienu skaits </t>
    </r>
    <r>
      <rPr>
        <sz val="11"/>
        <rFont val="Calibri"/>
        <family val="2"/>
        <charset val="186"/>
        <scheme val="minor"/>
      </rPr>
      <t xml:space="preserve">sākot ar </t>
    </r>
    <r>
      <rPr>
        <b/>
        <sz val="11"/>
        <rFont val="Calibri"/>
        <family val="2"/>
        <charset val="186"/>
        <scheme val="minor"/>
      </rPr>
      <t>16.dienu</t>
    </r>
    <r>
      <rPr>
        <sz val="11"/>
        <rFont val="Calibri"/>
        <family val="2"/>
        <charset val="186"/>
        <scheme val="minor"/>
      </rPr>
      <t xml:space="preserve"> no tiesas sprieduma spēkā stāšanās vai no pašvaldības pārrēķinātā NIN adminsitratīvā akta  datuma līdz NIN atmaksai, ja tāda veikta, VAI līdz 27.05.2021., ja nav atmaksāts</t>
    </r>
  </si>
  <si>
    <r>
      <t xml:space="preserve">Palielinājuma summas </t>
    </r>
    <r>
      <rPr>
        <b/>
        <u/>
        <sz val="11"/>
        <color theme="1"/>
        <rFont val="Calibri"/>
        <family val="2"/>
        <charset val="186"/>
        <scheme val="minor"/>
      </rPr>
      <t>APRĒĶINS</t>
    </r>
  </si>
  <si>
    <t>Taksācijas gads</t>
  </si>
  <si>
    <r>
      <rPr>
        <b/>
        <sz val="11"/>
        <color theme="1"/>
        <rFont val="Calibri"/>
        <family val="2"/>
        <charset val="186"/>
        <scheme val="minor"/>
      </rPr>
      <t>Aprēķinātais NIN</t>
    </r>
    <r>
      <rPr>
        <sz val="11"/>
        <color theme="1"/>
        <rFont val="Calibri"/>
        <family val="2"/>
        <charset val="186"/>
        <scheme val="minor"/>
      </rPr>
      <t xml:space="preserve"> par konkrētajām inženierbūvēm, kurām VZD laboja KV (ar sākotnējo administratīvo aktu), EUR</t>
    </r>
  </si>
  <si>
    <r>
      <rPr>
        <b/>
        <sz val="11"/>
        <color theme="1"/>
        <rFont val="Calibri"/>
        <family val="2"/>
        <charset val="186"/>
        <scheme val="minor"/>
      </rPr>
      <t>Pārrēķinātais</t>
    </r>
    <r>
      <rPr>
        <sz val="11"/>
        <color theme="1"/>
        <rFont val="Calibri"/>
        <family val="2"/>
        <charset val="186"/>
        <scheme val="minor"/>
      </rPr>
      <t xml:space="preserve"> NIN, EUR</t>
    </r>
  </si>
  <si>
    <r>
      <rPr>
        <b/>
        <sz val="11"/>
        <color theme="1"/>
        <rFont val="Calibri"/>
        <family val="2"/>
        <charset val="186"/>
        <scheme val="minor"/>
      </rPr>
      <t>Atmaksājamā NIN pamatsumma</t>
    </r>
    <r>
      <rPr>
        <sz val="11"/>
        <color theme="1"/>
        <rFont val="Calibri"/>
        <family val="2"/>
        <charset val="186"/>
        <scheme val="minor"/>
      </rPr>
      <t xml:space="preserve"> (aprēķinātais -pārrēķinātais), EUR</t>
    </r>
  </si>
  <si>
    <t>lēmuma vai tiesas nolēmuma datums (t.i. datums līdz kuram rēķināma palielinājuma summa)</t>
  </si>
  <si>
    <t>NIN samaksas datums/datumi (diena/-as, kad maksājums saņemts/-i budžetā)</t>
  </si>
  <si>
    <t>Attiecīgajā datumā  budžetā samaksātais NIN, EUR</t>
  </si>
  <si>
    <t>Summāri samaksāts NIN, EUR</t>
  </si>
  <si>
    <t>Atmaksājamā nodokļa daļa, EUR</t>
  </si>
  <si>
    <r>
      <rPr>
        <b/>
        <sz val="11"/>
        <rFont val="Calibri"/>
        <family val="2"/>
        <charset val="186"/>
        <scheme val="minor"/>
      </rPr>
      <t xml:space="preserve">Dienu skaits </t>
    </r>
    <r>
      <rPr>
        <sz val="11"/>
        <rFont val="Calibri"/>
        <family val="2"/>
        <charset val="186"/>
        <scheme val="minor"/>
      </rPr>
      <t xml:space="preserve">no budžetā iemaksātā NIN maksājuma līdz </t>
    </r>
    <r>
      <rPr>
        <b/>
        <sz val="11"/>
        <rFont val="Calibri"/>
        <family val="2"/>
        <charset val="186"/>
        <scheme val="minor"/>
      </rPr>
      <t xml:space="preserve"> tiesas sprieduma spekā stāšanās dienai</t>
    </r>
    <r>
      <rPr>
        <sz val="11"/>
        <rFont val="Calibri"/>
        <family val="2"/>
        <charset val="186"/>
        <scheme val="minor"/>
      </rPr>
      <t xml:space="preserve"> vai- skatīt 1.piebildi *</t>
    </r>
  </si>
  <si>
    <t>Palielinājuma summa  ar 0,025% likmi par vienu dienu, EUR</t>
  </si>
  <si>
    <r>
      <rPr>
        <b/>
        <i/>
        <sz val="11"/>
        <rFont val="Calibri"/>
        <family val="2"/>
        <charset val="186"/>
        <scheme val="minor"/>
      </rPr>
      <t>Palielinājuma summa  ar 0,025% likmi</t>
    </r>
    <r>
      <rPr>
        <i/>
        <sz val="11"/>
        <rFont val="Calibri"/>
        <family val="2"/>
        <charset val="186"/>
        <scheme val="minor"/>
      </rPr>
      <t xml:space="preserve"> kopā, EUR </t>
    </r>
  </si>
  <si>
    <t>16. diena no lēmuma vai tiesas nolēmuma datuma (t.i., datums, ar kuru rēķināma palielinājuma summa 0,05 % likmi)</t>
  </si>
  <si>
    <r>
      <rPr>
        <b/>
        <sz val="11"/>
        <rFont val="Calibri"/>
        <family val="2"/>
        <charset val="186"/>
        <scheme val="minor"/>
      </rPr>
      <t xml:space="preserve">Dienu skaits </t>
    </r>
    <r>
      <rPr>
        <sz val="11"/>
        <rFont val="Calibri"/>
        <family val="2"/>
        <charset val="186"/>
        <scheme val="minor"/>
      </rPr>
      <t xml:space="preserve">sākot ar </t>
    </r>
    <r>
      <rPr>
        <b/>
        <sz val="11"/>
        <rFont val="Calibri"/>
        <family val="2"/>
        <charset val="186"/>
        <scheme val="minor"/>
      </rPr>
      <t>16.dienu</t>
    </r>
    <r>
      <rPr>
        <sz val="11"/>
        <rFont val="Calibri"/>
        <family val="2"/>
        <charset val="186"/>
        <scheme val="minor"/>
      </rPr>
      <t xml:space="preserve"> </t>
    </r>
    <r>
      <rPr>
        <sz val="9"/>
        <rFont val="Calibri"/>
        <family val="2"/>
        <charset val="186"/>
        <scheme val="minor"/>
      </rPr>
      <t>no tiesas sprieduma spēkā stāšanās vai no pašvaldības pārrēķinātā NIN administratīvā akta  datuma līdz NIN atmaksai VAI skatīt 2.piebildi**</t>
    </r>
  </si>
  <si>
    <t>Palielinājuma summa  ar 0,05% likmi par vienu dienu, EUR</t>
  </si>
  <si>
    <r>
      <rPr>
        <b/>
        <i/>
        <sz val="11"/>
        <rFont val="Calibri"/>
        <family val="2"/>
        <charset val="186"/>
        <scheme val="minor"/>
      </rPr>
      <t>Palielinājuma summa  ar 0,05% likmi</t>
    </r>
    <r>
      <rPr>
        <i/>
        <sz val="11"/>
        <rFont val="Calibri"/>
        <family val="2"/>
        <charset val="186"/>
        <scheme val="minor"/>
      </rPr>
      <t xml:space="preserve"> kopā, EUR</t>
    </r>
  </si>
  <si>
    <r>
      <rPr>
        <b/>
        <sz val="11"/>
        <color theme="1"/>
        <rFont val="Calibri"/>
        <family val="2"/>
        <charset val="186"/>
        <scheme val="minor"/>
      </rPr>
      <t xml:space="preserve">Palielinājuma summa kopā </t>
    </r>
    <r>
      <rPr>
        <sz val="11"/>
        <color theme="1"/>
        <rFont val="Calibri"/>
        <family val="2"/>
        <charset val="186"/>
        <scheme val="minor"/>
      </rPr>
      <t>(palielinājuma summa ar 0,025% un palielinājuma summa ar 0,05% likmi), EUR</t>
    </r>
  </si>
  <si>
    <t>teorētisks piemērs aprēķinam, pieņēmums, ka tiesas spriedums stājās spēkā 04.03.2021. ( 16.diena no šī datuma ir un ne NIN, ne palielinājuma % nav atmaksāti līdz 27.05.2021.</t>
  </si>
  <si>
    <t>01.03.2014.</t>
  </si>
  <si>
    <t>01.04.2014.</t>
  </si>
  <si>
    <t>01.08.2014.</t>
  </si>
  <si>
    <t>22.10.2015.</t>
  </si>
  <si>
    <t>KOPĀ par visiem taksācijas gadiem</t>
  </si>
  <si>
    <t>Kaspars Ļaksa</t>
  </si>
  <si>
    <t>kaspars.laksa@dobele.lv</t>
  </si>
  <si>
    <t>3) 0,05 %  (likuma “Par nodokļiem un nodevām” 29.panta otrajā daļā noteiktās nokavējuma naudas apmērā), sākot ar 16.dienu no nodokļu administrācijas lēmuma vai tiesas nolēmuma spēkā stāšanās dienas līdz atmaksas dienai.</t>
  </si>
  <si>
    <t>Dobeles novads</t>
  </si>
  <si>
    <t>Talsu novads</t>
  </si>
  <si>
    <t>11914,96</t>
  </si>
  <si>
    <t>Pārmaksātās nekustamā īpašuma nodokļa summas aprēķins nekustamā īpašuma nodokļa maksātājam SIA “LATROSTRANS”</t>
  </si>
  <si>
    <t>Gads</t>
  </si>
  <si>
    <t xml:space="preserve">NĪN </t>
  </si>
  <si>
    <t>(kļūdainās KV)</t>
  </si>
  <si>
    <t>NĪN</t>
  </si>
  <si>
    <t>(labotās KV)</t>
  </si>
  <si>
    <t xml:space="preserve">Pārmaksātais  </t>
  </si>
  <si>
    <t>6262,87</t>
  </si>
  <si>
    <t>2291,31</t>
  </si>
  <si>
    <t>3971,56</t>
  </si>
  <si>
    <t>6263,30</t>
  </si>
  <si>
    <t>2291,60</t>
  </si>
  <si>
    <t>3971,70</t>
  </si>
  <si>
    <t>Kopā</t>
  </si>
  <si>
    <t>18789,47</t>
  </si>
  <si>
    <t>6874,51</t>
  </si>
  <si>
    <t>Nekustamā īpašuma nodokļa pārmaksas palielinājuma aprēķins</t>
  </si>
  <si>
    <r>
      <t>1.</t>
    </r>
    <r>
      <rPr>
        <sz val="7"/>
        <color theme="1"/>
        <rFont val="Times New Roman"/>
        <family val="1"/>
        <charset val="186"/>
      </rPr>
      <t xml:space="preserve">     </t>
    </r>
    <r>
      <rPr>
        <sz val="12"/>
        <color theme="1"/>
        <rFont val="Times New Roman"/>
        <family val="1"/>
        <charset val="186"/>
      </rPr>
      <t>Pieprasījums par nekustamā īpašuma nodokļa pārmaksas atmaksu iesniegts 13.05.2016., nekustamā īpašuma nodokļa pārmaksas palielinājums laika periodā no 28.05.2016. līdz 19.03.2021. 0,03% - 6276,81 EUR.</t>
    </r>
  </si>
  <si>
    <r>
      <t>2.</t>
    </r>
    <r>
      <rPr>
        <sz val="7"/>
        <color theme="1"/>
        <rFont val="Times New Roman"/>
        <family val="1"/>
        <charset val="186"/>
      </rPr>
      <t xml:space="preserve">     </t>
    </r>
    <r>
      <rPr>
        <sz val="12"/>
        <color theme="1"/>
        <rFont val="Times New Roman"/>
        <family val="1"/>
        <charset val="186"/>
      </rPr>
      <t>Administratīvās apgabaltiesas spriedums stājās spēkā 04.03.2021. Nekustamā īpašuma nodokļa pārmaksas palielinājums laika periodā no 20.03.2021 līdz 29.04.2021. 0,05% - 244,32 EUR.</t>
    </r>
  </si>
  <si>
    <t>Skaidrojums aprēķiniem.</t>
  </si>
  <si>
    <t>Maksāšanas paziņojums par nekustamā īpašuma nodokli SIA “LATROSTRANS” par 2013., 2014. un 2015.gadu tika nosūtīts 08.04.2016. ar maksāšanas termiņiem 2016.gadā. Piedāvāto pārmaksas palielinājuma aprēķina paraugu neizmantojām, jo mūsu gadījumā ir citi nekustamā nodokļa samaksas termiņi.</t>
  </si>
  <si>
    <t>3.pielikums</t>
  </si>
  <si>
    <t>Ilze Kaktiņa</t>
  </si>
  <si>
    <t>ilze.kaktina@ventspils.lv</t>
  </si>
  <si>
    <r>
      <t xml:space="preserve">1) 0,025 % (kas ir puse no likuma “Par nodokļiem un nodevām” 29.panta otrajā daļā noteiktās nokavējuma naudas), kas tiek aprēķināta, sākot ar </t>
    </r>
    <r>
      <rPr>
        <i/>
        <sz val="11"/>
        <color rgb="FF000000"/>
        <rFont val="Calibri"/>
        <family val="2"/>
        <charset val="186"/>
        <scheme val="minor"/>
      </rPr>
      <t>dienu, kad budžetā saņemts nodokļu maksājums, līdz dienai, kad stājies spēkā nodokļu administrācijas lēmums vai tiesas nolēmums.</t>
    </r>
  </si>
  <si>
    <t>21.04.2021.</t>
  </si>
  <si>
    <t>04.03.2021.</t>
  </si>
  <si>
    <r>
      <rPr>
        <u/>
        <sz val="11"/>
        <color theme="1"/>
        <rFont val="Calibri"/>
        <family val="2"/>
        <charset val="186"/>
        <scheme val="minor"/>
      </rPr>
      <t>Pārrēķinātā NIN administratīvā akta</t>
    </r>
    <r>
      <rPr>
        <sz val="11"/>
        <color theme="1"/>
        <rFont val="Calibri"/>
        <family val="2"/>
        <charset val="186"/>
        <scheme val="minor"/>
      </rPr>
      <t xml:space="preserve"> (pašvaldības lēmuma datums, ja tāds jau pienemts) </t>
    </r>
    <r>
      <rPr>
        <u/>
        <sz val="11"/>
        <color theme="1"/>
        <rFont val="Calibri"/>
        <family val="2"/>
        <charset val="186"/>
        <scheme val="minor"/>
      </rPr>
      <t>datums</t>
    </r>
  </si>
  <si>
    <t>19.04.2021. Domes rīkojums Nr.1-15/246</t>
  </si>
  <si>
    <t>nav</t>
  </si>
  <si>
    <r>
      <rPr>
        <b/>
        <sz val="11"/>
        <rFont val="Calibri"/>
        <family val="2"/>
        <charset val="186"/>
        <scheme val="minor"/>
      </rPr>
      <t xml:space="preserve">** 2.piebilde= Dienu skaits </t>
    </r>
    <r>
      <rPr>
        <sz val="11"/>
        <rFont val="Calibri"/>
        <family val="2"/>
        <charset val="186"/>
        <scheme val="minor"/>
      </rPr>
      <t xml:space="preserve">sākot ar </t>
    </r>
    <r>
      <rPr>
        <b/>
        <sz val="11"/>
        <rFont val="Calibri"/>
        <family val="2"/>
        <charset val="186"/>
        <scheme val="minor"/>
      </rPr>
      <t>16.dienu</t>
    </r>
    <r>
      <rPr>
        <sz val="11"/>
        <rFont val="Calibri"/>
        <family val="2"/>
        <charset val="186"/>
        <scheme val="minor"/>
      </rPr>
      <t xml:space="preserve"> no tiesas sprieduma spēkā stāšanās vai no pašvaldības pārrēķinātā NIN administratīvā akta  datuma līdz NIN atmaksai, ja tāda veikta, VAI līdz 27.05.2021., ja nav atmaksāts</t>
    </r>
  </si>
  <si>
    <t>NĪN samaksas datums/ datumi (diena/-as, kad maksājums saņemts/-i budžetā)</t>
  </si>
  <si>
    <r>
      <rPr>
        <b/>
        <sz val="11"/>
        <rFont val="Calibri"/>
        <family val="2"/>
        <charset val="186"/>
        <scheme val="minor"/>
      </rPr>
      <t xml:space="preserve">Dienu skaits </t>
    </r>
    <r>
      <rPr>
        <sz val="11"/>
        <rFont val="Calibri"/>
        <family val="2"/>
        <charset val="186"/>
        <scheme val="minor"/>
      </rPr>
      <t xml:space="preserve">sākot ar </t>
    </r>
    <r>
      <rPr>
        <b/>
        <sz val="11"/>
        <rFont val="Calibri"/>
        <family val="2"/>
        <charset val="186"/>
        <scheme val="minor"/>
      </rPr>
      <t>16.dienu</t>
    </r>
    <r>
      <rPr>
        <sz val="11"/>
        <rFont val="Calibri"/>
        <family val="2"/>
        <charset val="186"/>
        <scheme val="minor"/>
      </rPr>
      <t xml:space="preserve"> no tiesas sprieduma spēkā stāšanās vai no pašvaldības pārrēķinātā NIN administratīvā akta  datuma līdz NIN atmaksai VAI skatīt 2.piebildi**</t>
    </r>
  </si>
  <si>
    <t xml:space="preserve"> </t>
  </si>
  <si>
    <t>Sagatavoja:</t>
  </si>
  <si>
    <t>FAKTISKI PĀRSKAITĪTS LatRosTrans 21.04.2021.</t>
  </si>
  <si>
    <t>I.Kaktiņa; 63601146</t>
  </si>
  <si>
    <t>precizētā aprēķinātā NN "mīnus" faktiski pārskaitītais (+)vairāk; (-)mazāk</t>
  </si>
  <si>
    <t>Ventspils novads</t>
  </si>
  <si>
    <t>kopā</t>
  </si>
  <si>
    <t>Lita Rollande</t>
  </si>
  <si>
    <t>lita.rollande@ventspilsnd.lv</t>
  </si>
  <si>
    <t>16.04.2021. un 14.05.2021.</t>
  </si>
  <si>
    <t>07.04.2021.</t>
  </si>
  <si>
    <t>Daugavpils pilsēta</t>
  </si>
  <si>
    <t>PAVISAM KOPĀ palielinājuma summa (kompensējama no LNG):</t>
  </si>
  <si>
    <t>vārds uzvārds</t>
  </si>
  <si>
    <t>Tatajana Zinkeviča</t>
  </si>
  <si>
    <t>tatjana.zinkevica@daugavpils.lv</t>
  </si>
  <si>
    <t xml:space="preserve">1412,17 EUR, t.sk. 859.04 EUR (pamatparāds) + 295,41  EUR (nokavējuma nauda) + 257,70 EUR (soda nauda) </t>
  </si>
  <si>
    <r>
      <t xml:space="preserve">KOPĀ Palielinājuma summa, atbilstoši </t>
    </r>
    <r>
      <rPr>
        <b/>
        <u/>
        <sz val="11"/>
        <color theme="1"/>
        <rFont val="Times New Roman"/>
        <family val="1"/>
        <charset val="186"/>
      </rPr>
      <t>aprēķinam</t>
    </r>
  </si>
  <si>
    <t>665,13</t>
  </si>
  <si>
    <t>1412,17</t>
  </si>
  <si>
    <r>
      <t xml:space="preserve">1) 0,025 % (kas ir puse no likuma “Par nodokļiem un nodevām” 29.panta otrajā daļā noteiktās nokavējuma naudas), kas tiek aprēķināta, sākot ar </t>
    </r>
    <r>
      <rPr>
        <i/>
        <sz val="12"/>
        <color rgb="FF000000"/>
        <rFont val="Times New Roman"/>
        <family val="1"/>
        <charset val="186"/>
      </rPr>
      <t>dienu, kad budžetā saņemts nodokļu maksājums, līdz dienai, kad stājies spēkā nodokļu administrācijas lēmums vai tiesas nolēmums.</t>
    </r>
  </si>
  <si>
    <t>21.05.2021.</t>
  </si>
  <si>
    <r>
      <t xml:space="preserve">Tiesas sprieduma </t>
    </r>
    <r>
      <rPr>
        <b/>
        <u/>
        <sz val="11"/>
        <color theme="1"/>
        <rFont val="Times New Roman"/>
        <family val="1"/>
        <charset val="186"/>
      </rPr>
      <t>spēkā stāšanās datums</t>
    </r>
    <r>
      <rPr>
        <sz val="11"/>
        <color theme="1"/>
        <rFont val="Times New Roman"/>
        <family val="1"/>
        <charset val="186"/>
      </rPr>
      <t>, ja tāds jau ir</t>
    </r>
  </si>
  <si>
    <r>
      <t>3) 0,05 %  </t>
    </r>
    <r>
      <rPr>
        <i/>
        <sz val="12"/>
        <color theme="1"/>
        <rFont val="Times New Roman"/>
        <family val="1"/>
        <charset val="186"/>
      </rPr>
      <t>(likuma “Par nodokļiem un nodevām” 29.panta otrajā daļā noteiktās nokavējuma naudas apmērā), sākot ar 16.dienu no nodokļu administrācijas lēmuma vai tiesas nolēmuma spēkā stāšanās dienas līdz atmaksas dienai.</t>
    </r>
  </si>
  <si>
    <r>
      <rPr>
        <u/>
        <sz val="11"/>
        <color theme="1"/>
        <rFont val="Times New Roman"/>
        <family val="1"/>
        <charset val="186"/>
      </rPr>
      <t>Pārrēķinātā NIN admistratīvā akta</t>
    </r>
    <r>
      <rPr>
        <sz val="11"/>
        <color theme="1"/>
        <rFont val="Times New Roman"/>
        <family val="1"/>
        <charset val="186"/>
      </rPr>
      <t xml:space="preserve"> (pašvaldības lēmuma datums, ja tāds jau pienemts) </t>
    </r>
    <r>
      <rPr>
        <u/>
        <sz val="11"/>
        <color theme="1"/>
        <rFont val="Times New Roman"/>
        <family val="1"/>
        <charset val="186"/>
      </rPr>
      <t>datums</t>
    </r>
  </si>
  <si>
    <t>16.04.2021.</t>
  </si>
  <si>
    <t>859,04</t>
  </si>
  <si>
    <t>483,21</t>
  </si>
  <si>
    <r>
      <rPr>
        <b/>
        <sz val="11"/>
        <rFont val="Times New Roman"/>
        <family val="1"/>
        <charset val="186"/>
      </rPr>
      <t>*1. piebilde= Dienu skaits no budžetā iemaksātā NIN maksājuma līdz tiesas sprieduma spekā stāšanās dienai</t>
    </r>
    <r>
      <rPr>
        <sz val="11"/>
        <rFont val="Times New Roman"/>
        <family val="1"/>
        <charset val="186"/>
      </rPr>
      <t>, (vai faktiskajai  atmaksai, ja tā veikta ātrāk/  vai dienu skaits līdz pašvaldības pārrēķinātā NIN administratīvā akta datumam, ja tāds pieņemts/  vai dienu skaits līdz 27.05.2021., ja nav stājies spēkā  tiesas spriedums un nav pieņemts pārrēķinātā NIN administratīvais akts)</t>
    </r>
  </si>
  <si>
    <t>0,03%</t>
  </si>
  <si>
    <r>
      <rPr>
        <b/>
        <sz val="11"/>
        <rFont val="Times New Roman"/>
        <family val="1"/>
        <charset val="186"/>
      </rPr>
      <t xml:space="preserve">** 2.piebilde= Dienu skaits </t>
    </r>
    <r>
      <rPr>
        <sz val="11"/>
        <rFont val="Times New Roman"/>
        <family val="1"/>
        <charset val="186"/>
      </rPr>
      <t xml:space="preserve">sākot ar </t>
    </r>
    <r>
      <rPr>
        <b/>
        <sz val="11"/>
        <rFont val="Times New Roman"/>
        <family val="1"/>
        <charset val="186"/>
      </rPr>
      <t>16.dienu</t>
    </r>
    <r>
      <rPr>
        <sz val="11"/>
        <rFont val="Times New Roman"/>
        <family val="1"/>
        <charset val="186"/>
      </rPr>
      <t xml:space="preserve"> no tiesas sprieduma spēkā stāšanās vai no pašvaldības pārrēķinātā NIN adminsitratīvā akta  datuma līdz NIN atmaksai, ja tāda veikta, VAI līdz 27.05.2021., ja nav atmaksāts</t>
    </r>
  </si>
  <si>
    <r>
      <t xml:space="preserve">Palielinājuma summas </t>
    </r>
    <r>
      <rPr>
        <b/>
        <u/>
        <sz val="11"/>
        <color theme="1"/>
        <rFont val="Times New Roman"/>
        <family val="1"/>
        <charset val="186"/>
      </rPr>
      <t>APRĒĶINS</t>
    </r>
  </si>
  <si>
    <r>
      <rPr>
        <b/>
        <sz val="11"/>
        <color theme="1"/>
        <rFont val="Times New Roman"/>
        <family val="1"/>
        <charset val="186"/>
      </rPr>
      <t>Aprēķinātais NIN</t>
    </r>
    <r>
      <rPr>
        <sz val="11"/>
        <color theme="1"/>
        <rFont val="Times New Roman"/>
        <family val="1"/>
        <charset val="186"/>
      </rPr>
      <t xml:space="preserve"> par konkrētajām inženierbūvēm, kurām VZD laboja KV (ar sākotnējo administratīvo aktu), EUR</t>
    </r>
  </si>
  <si>
    <r>
      <rPr>
        <b/>
        <sz val="11"/>
        <color theme="1"/>
        <rFont val="Times New Roman"/>
        <family val="1"/>
        <charset val="186"/>
      </rPr>
      <t>Pārrēķinātais</t>
    </r>
    <r>
      <rPr>
        <sz val="11"/>
        <color theme="1"/>
        <rFont val="Times New Roman"/>
        <family val="1"/>
        <charset val="186"/>
      </rPr>
      <t xml:space="preserve"> NIN, EUR</t>
    </r>
  </si>
  <si>
    <r>
      <rPr>
        <b/>
        <sz val="11"/>
        <color theme="1"/>
        <rFont val="Times New Roman"/>
        <family val="1"/>
        <charset val="186"/>
      </rPr>
      <t>Atmaksājamā NIN pamatsumma</t>
    </r>
    <r>
      <rPr>
        <sz val="11"/>
        <color theme="1"/>
        <rFont val="Times New Roman"/>
        <family val="1"/>
        <charset val="186"/>
      </rPr>
      <t xml:space="preserve"> (aprēķinātais -pārrēķinātais), EUR</t>
    </r>
  </si>
  <si>
    <r>
      <rPr>
        <b/>
        <sz val="11"/>
        <rFont val="Times New Roman"/>
        <family val="1"/>
        <charset val="186"/>
      </rPr>
      <t xml:space="preserve">Dienu skaits </t>
    </r>
    <r>
      <rPr>
        <sz val="11"/>
        <rFont val="Times New Roman"/>
        <family val="1"/>
        <charset val="186"/>
      </rPr>
      <t xml:space="preserve">no budžetā iemaksātā NIN maksājuma līdz </t>
    </r>
    <r>
      <rPr>
        <b/>
        <sz val="11"/>
        <rFont val="Times New Roman"/>
        <family val="1"/>
        <charset val="186"/>
      </rPr>
      <t xml:space="preserve"> tiesas sprieduma spekā stāšanās dienai</t>
    </r>
    <r>
      <rPr>
        <sz val="11"/>
        <rFont val="Times New Roman"/>
        <family val="1"/>
        <charset val="186"/>
      </rPr>
      <t xml:space="preserve"> vai- skatīt 1.piebildi *</t>
    </r>
  </si>
  <si>
    <r>
      <rPr>
        <b/>
        <i/>
        <sz val="11"/>
        <rFont val="Times New Roman"/>
        <family val="1"/>
        <charset val="186"/>
      </rPr>
      <t>Palielinājuma summa  ar 0,025% likmi</t>
    </r>
    <r>
      <rPr>
        <i/>
        <sz val="11"/>
        <rFont val="Times New Roman"/>
        <family val="1"/>
        <charset val="186"/>
      </rPr>
      <t xml:space="preserve"> kopā, EUR </t>
    </r>
  </si>
  <si>
    <r>
      <rPr>
        <b/>
        <sz val="11"/>
        <rFont val="Times New Roman"/>
        <family val="1"/>
        <charset val="186"/>
      </rPr>
      <t xml:space="preserve">Dienu skaits </t>
    </r>
    <r>
      <rPr>
        <sz val="11"/>
        <rFont val="Times New Roman"/>
        <family val="1"/>
        <charset val="186"/>
      </rPr>
      <t xml:space="preserve">sākot ar </t>
    </r>
    <r>
      <rPr>
        <b/>
        <sz val="11"/>
        <rFont val="Times New Roman"/>
        <family val="1"/>
        <charset val="186"/>
      </rPr>
      <t>16.dienu</t>
    </r>
    <r>
      <rPr>
        <sz val="11"/>
        <rFont val="Times New Roman"/>
        <family val="1"/>
        <charset val="186"/>
      </rPr>
      <t xml:space="preserve"> </t>
    </r>
    <r>
      <rPr>
        <sz val="9"/>
        <rFont val="Times New Roman"/>
        <family val="1"/>
        <charset val="186"/>
      </rPr>
      <t>no tiesas sprieduma spēkā stāšanās vai no pašvaldības pārrēķinātā NIN administratīvā akta  datuma līdz NIN atmaksai VAI skatīt 2.piebildi**</t>
    </r>
  </si>
  <si>
    <r>
      <rPr>
        <b/>
        <i/>
        <sz val="11"/>
        <rFont val="Times New Roman"/>
        <family val="1"/>
        <charset val="186"/>
      </rPr>
      <t>Palielinājuma summa  ar 0,05% likmi</t>
    </r>
    <r>
      <rPr>
        <i/>
        <sz val="11"/>
        <rFont val="Times New Roman"/>
        <family val="1"/>
        <charset val="186"/>
      </rPr>
      <t xml:space="preserve"> kopā, EUR</t>
    </r>
  </si>
  <si>
    <r>
      <rPr>
        <b/>
        <sz val="11"/>
        <color theme="1"/>
        <rFont val="Times New Roman"/>
        <family val="1"/>
        <charset val="186"/>
      </rPr>
      <t xml:space="preserve">Palielinājuma summa kopā </t>
    </r>
    <r>
      <rPr>
        <sz val="11"/>
        <color theme="1"/>
        <rFont val="Times New Roman"/>
        <family val="1"/>
        <charset val="186"/>
      </rPr>
      <t>(palielinājuma summa ar 0,025% un palielinājuma summa ar 0,05% likmi), EUR</t>
    </r>
  </si>
  <si>
    <t>pamatsumma</t>
  </si>
  <si>
    <t>nokavējuma nauda</t>
  </si>
  <si>
    <t>soda nauda</t>
  </si>
  <si>
    <t>kopsummā</t>
  </si>
  <si>
    <t>26.05.2016.</t>
  </si>
  <si>
    <t>Ventspils pilsēta</t>
  </si>
  <si>
    <r>
      <t xml:space="preserve">Administratīvās apgabaltiesas spriedums lietā A420206716 izpildīts 30.04.2021. Nekustamā īpašuma nodokļa pārmaksa atmaksāta 11914,96 EUR un samaksāts nekustamā īpašuma nodokļa pārmaksas palielinājums </t>
    </r>
    <r>
      <rPr>
        <b/>
        <sz val="11"/>
        <color theme="1"/>
        <rFont val="Calibri"/>
        <family val="2"/>
        <charset val="186"/>
        <scheme val="minor"/>
      </rPr>
      <t>6521,13 EUR</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</si>
</sst>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 #,##0.00_-;_-* &quot;-&quot;??_-;_-@_-"/>
    <numFmt numFmtId="164" formatCode="_-* #,##0_-;\-* #,##0_-;_-* &quot;-&quot;??_-;_-@_-"/>
    <numFmt numFmtId="165" formatCode="#,##0.00_ ;\-#,##0.00\ "/>
    <numFmt numFmtId="166" formatCode="_-* #,##0.00\ _€_-;\-* #,##0.00\ _€_-;_-* &quot;-&quot;??\ _€_-;_-@_-"/>
    <numFmt numFmtId="167" formatCode="_-* #,##0.0000\ _€_-;\-* #,##0.0000\ _€_-;_-* &quot;-&quot;????\ _€_-;_-@_-"/>
    <numFmt numFmtId="168" formatCode="_-* #,##0.0000_-;\-* #,##0.0000_-;_-* &quot;-&quot;??_-;_-@_-"/>
    <numFmt numFmtId="169" formatCode="_-* #,##0.00\ _L_s_-;\-* #,##0.00\ _L_s_-;_-* &quot;-&quot;??\ _L_s_-;_-@_-"/>
  </numFmts>
  <fonts count="52" x14ac:knownFonts="1">
    <font>
      <sz val="11"/>
      <color theme="1"/>
      <name val="Calibri"/>
      <family val="2"/>
      <charset val="186"/>
      <scheme val="minor"/>
    </font>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u/>
      <sz val="11"/>
      <color theme="10"/>
      <name val="Calibri"/>
      <family val="2"/>
      <charset val="186"/>
      <scheme val="minor"/>
    </font>
    <font>
      <i/>
      <sz val="11"/>
      <color theme="1"/>
      <name val="Calibri"/>
      <family val="2"/>
      <charset val="186"/>
      <scheme val="minor"/>
    </font>
    <font>
      <b/>
      <u/>
      <sz val="11"/>
      <color theme="1"/>
      <name val="Calibri"/>
      <family val="2"/>
      <charset val="186"/>
      <scheme val="minor"/>
    </font>
    <font>
      <i/>
      <sz val="12"/>
      <color rgb="FF000000"/>
      <name val="Calibri Light"/>
      <family val="2"/>
      <charset val="186"/>
    </font>
    <font>
      <i/>
      <sz val="12"/>
      <color theme="1"/>
      <name val="Calibri Light"/>
      <family val="2"/>
      <charset val="186"/>
    </font>
    <font>
      <u/>
      <sz val="11"/>
      <color theme="1"/>
      <name val="Calibri"/>
      <family val="2"/>
      <charset val="186"/>
      <scheme val="minor"/>
    </font>
    <font>
      <sz val="11"/>
      <name val="Calibri"/>
      <family val="2"/>
      <charset val="186"/>
      <scheme val="minor"/>
    </font>
    <font>
      <b/>
      <sz val="11"/>
      <name val="Calibri"/>
      <family val="2"/>
      <charset val="186"/>
      <scheme val="minor"/>
    </font>
    <font>
      <sz val="11"/>
      <color rgb="FF0070C0"/>
      <name val="Calibri"/>
      <family val="2"/>
      <charset val="186"/>
      <scheme val="minor"/>
    </font>
    <font>
      <sz val="12"/>
      <name val="Times New Roman"/>
      <family val="1"/>
      <charset val="186"/>
    </font>
    <font>
      <i/>
      <sz val="11"/>
      <name val="Calibri"/>
      <family val="2"/>
      <charset val="186"/>
      <scheme val="minor"/>
    </font>
    <font>
      <b/>
      <i/>
      <sz val="11"/>
      <name val="Calibri"/>
      <family val="2"/>
      <charset val="186"/>
      <scheme val="minor"/>
    </font>
    <font>
      <i/>
      <sz val="11"/>
      <color rgb="FF0070C0"/>
      <name val="Calibri"/>
      <family val="2"/>
      <charset val="186"/>
      <scheme val="minor"/>
    </font>
    <font>
      <sz val="9"/>
      <name val="Calibri"/>
      <family val="2"/>
      <charset val="186"/>
      <scheme val="minor"/>
    </font>
    <font>
      <sz val="12"/>
      <color rgb="FF44546A"/>
      <name val="Times New Roman"/>
      <family val="1"/>
      <charset val="186"/>
    </font>
    <font>
      <i/>
      <sz val="11"/>
      <color rgb="FFFF0000"/>
      <name val="Calibri"/>
      <family val="2"/>
      <charset val="186"/>
      <scheme val="minor"/>
    </font>
    <font>
      <b/>
      <i/>
      <sz val="11"/>
      <color theme="1"/>
      <name val="Calibri"/>
      <family val="2"/>
      <charset val="186"/>
      <scheme val="minor"/>
    </font>
    <font>
      <b/>
      <i/>
      <u/>
      <sz val="11"/>
      <color theme="1"/>
      <name val="Calibri"/>
      <family val="2"/>
      <charset val="186"/>
      <scheme val="minor"/>
    </font>
    <font>
      <b/>
      <sz val="9"/>
      <color indexed="81"/>
      <name val="Tahoma"/>
      <family val="2"/>
      <charset val="186"/>
    </font>
    <font>
      <sz val="9"/>
      <color indexed="81"/>
      <name val="Tahoma"/>
      <family val="2"/>
      <charset val="186"/>
    </font>
    <font>
      <i/>
      <sz val="11"/>
      <color rgb="FF000000"/>
      <name val="Calibri"/>
      <family val="2"/>
      <charset val="186"/>
      <scheme val="minor"/>
    </font>
    <font>
      <sz val="9"/>
      <color indexed="81"/>
      <name val="Tahoma"/>
      <charset val="1"/>
    </font>
    <font>
      <b/>
      <sz val="9"/>
      <color indexed="81"/>
      <name val="Tahoma"/>
      <charset val="1"/>
    </font>
    <font>
      <sz val="12"/>
      <color theme="1"/>
      <name val="Times New Roman"/>
      <family val="1"/>
      <charset val="186"/>
    </font>
    <font>
      <sz val="7"/>
      <color theme="1"/>
      <name val="Times New Roman"/>
      <family val="1"/>
      <charset val="186"/>
    </font>
    <font>
      <b/>
      <sz val="12"/>
      <color theme="1"/>
      <name val="Calibri"/>
      <family val="2"/>
      <charset val="186"/>
      <scheme val="minor"/>
    </font>
    <font>
      <b/>
      <sz val="11"/>
      <color rgb="FF0070C0"/>
      <name val="Calibri"/>
      <family val="2"/>
      <charset val="186"/>
      <scheme val="minor"/>
    </font>
    <font>
      <sz val="11"/>
      <color rgb="FF44546A"/>
      <name val="Calibri"/>
      <family val="2"/>
      <charset val="186"/>
      <scheme val="minor"/>
    </font>
    <font>
      <sz val="11"/>
      <color theme="1"/>
      <name val="Times New Roman"/>
      <family val="1"/>
      <charset val="186"/>
    </font>
    <font>
      <u/>
      <sz val="11"/>
      <color theme="10"/>
      <name val="Times New Roman"/>
      <family val="1"/>
      <charset val="186"/>
    </font>
    <font>
      <b/>
      <sz val="11"/>
      <color theme="1"/>
      <name val="Times New Roman"/>
      <family val="1"/>
      <charset val="186"/>
    </font>
    <font>
      <i/>
      <sz val="11"/>
      <color theme="1"/>
      <name val="Times New Roman"/>
      <family val="1"/>
      <charset val="186"/>
    </font>
    <font>
      <b/>
      <u/>
      <sz val="11"/>
      <color theme="1"/>
      <name val="Times New Roman"/>
      <family val="1"/>
      <charset val="186"/>
    </font>
    <font>
      <i/>
      <sz val="12"/>
      <color rgb="FF000000"/>
      <name val="Times New Roman"/>
      <family val="1"/>
      <charset val="186"/>
    </font>
    <font>
      <i/>
      <sz val="12"/>
      <color theme="1"/>
      <name val="Times New Roman"/>
      <family val="1"/>
      <charset val="186"/>
    </font>
    <font>
      <u/>
      <sz val="11"/>
      <color theme="1"/>
      <name val="Times New Roman"/>
      <family val="1"/>
      <charset val="186"/>
    </font>
    <font>
      <sz val="11"/>
      <name val="Times New Roman"/>
      <family val="1"/>
      <charset val="186"/>
    </font>
    <font>
      <b/>
      <sz val="11"/>
      <name val="Times New Roman"/>
      <family val="1"/>
      <charset val="186"/>
    </font>
    <font>
      <sz val="11"/>
      <color rgb="FF0070C0"/>
      <name val="Times New Roman"/>
      <family val="1"/>
      <charset val="186"/>
    </font>
    <font>
      <i/>
      <sz val="11"/>
      <name val="Times New Roman"/>
      <family val="1"/>
      <charset val="186"/>
    </font>
    <font>
      <b/>
      <i/>
      <sz val="11"/>
      <name val="Times New Roman"/>
      <family val="1"/>
      <charset val="186"/>
    </font>
    <font>
      <i/>
      <sz val="11"/>
      <color rgb="FF0070C0"/>
      <name val="Times New Roman"/>
      <family val="1"/>
      <charset val="186"/>
    </font>
    <font>
      <sz val="9"/>
      <name val="Times New Roman"/>
      <family val="1"/>
      <charset val="186"/>
    </font>
    <font>
      <i/>
      <sz val="11"/>
      <color rgb="FFFF0000"/>
      <name val="Times New Roman"/>
      <family val="1"/>
      <charset val="186"/>
    </font>
    <font>
      <sz val="10"/>
      <color rgb="FF44546A"/>
      <name val="Times New Roman"/>
      <family val="1"/>
      <charset val="186"/>
    </font>
    <font>
      <sz val="11"/>
      <color rgb="FFFF0000"/>
      <name val="Times New Roman"/>
      <family val="1"/>
      <charset val="186"/>
    </font>
    <font>
      <b/>
      <i/>
      <sz val="11"/>
      <color theme="1"/>
      <name val="Times New Roman"/>
      <family val="1"/>
      <charset val="186"/>
    </font>
    <font>
      <b/>
      <i/>
      <u/>
      <sz val="11"/>
      <color theme="1"/>
      <name val="Times New Roman"/>
      <family val="1"/>
      <charset val="186"/>
    </font>
  </fonts>
  <fills count="8">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bgColor indexed="64"/>
      </patternFill>
    </fill>
    <fill>
      <patternFill patternType="solid">
        <fgColor rgb="FFFFC000"/>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auto="1"/>
      </right>
      <top style="thin">
        <color indexed="64"/>
      </top>
      <bottom style="hair">
        <color auto="1"/>
      </bottom>
      <diagonal/>
    </border>
    <border>
      <left style="hair">
        <color auto="1"/>
      </left>
      <right style="hair">
        <color auto="1"/>
      </right>
      <top style="thin">
        <color indexed="64"/>
      </top>
      <bottom style="hair">
        <color auto="1"/>
      </bottom>
      <diagonal/>
    </border>
    <border>
      <left style="hair">
        <color auto="1"/>
      </left>
      <right style="thin">
        <color indexed="64"/>
      </right>
      <top style="thin">
        <color indexed="64"/>
      </top>
      <bottom style="hair">
        <color auto="1"/>
      </bottom>
      <diagonal/>
    </border>
    <border>
      <left style="thin">
        <color indexed="64"/>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indexed="64"/>
      </right>
      <top style="hair">
        <color auto="1"/>
      </top>
      <bottom style="hair">
        <color auto="1"/>
      </bottom>
      <diagonal/>
    </border>
    <border>
      <left style="thin">
        <color indexed="64"/>
      </left>
      <right style="hair">
        <color auto="1"/>
      </right>
      <top style="hair">
        <color auto="1"/>
      </top>
      <bottom style="thin">
        <color indexed="64"/>
      </bottom>
      <diagonal/>
    </border>
    <border>
      <left style="hair">
        <color auto="1"/>
      </left>
      <right style="hair">
        <color auto="1"/>
      </right>
      <top style="hair">
        <color auto="1"/>
      </top>
      <bottom style="thin">
        <color indexed="64"/>
      </bottom>
      <diagonal/>
    </border>
    <border>
      <left style="hair">
        <color auto="1"/>
      </left>
      <right style="thin">
        <color indexed="64"/>
      </right>
      <top style="hair">
        <color auto="1"/>
      </top>
      <bottom style="thin">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indexed="64"/>
      </right>
      <top/>
      <bottom style="hair">
        <color auto="1"/>
      </bottom>
      <diagonal/>
    </border>
    <border>
      <left style="medium">
        <color indexed="64"/>
      </left>
      <right style="hair">
        <color auto="1"/>
      </right>
      <top/>
      <bottom style="medium">
        <color indexed="64"/>
      </bottom>
      <diagonal/>
    </border>
    <border>
      <left style="hair">
        <color auto="1"/>
      </left>
      <right style="hair">
        <color auto="1"/>
      </right>
      <top/>
      <bottom style="medium">
        <color indexed="64"/>
      </bottom>
      <diagonal/>
    </border>
    <border>
      <left style="hair">
        <color auto="1"/>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cellStyleXfs>
  <cellXfs count="311">
    <xf numFmtId="0" fontId="0" fillId="0" borderId="0" xfId="0"/>
    <xf numFmtId="0" fontId="0" fillId="0" borderId="1" xfId="0" applyBorder="1"/>
    <xf numFmtId="0" fontId="0" fillId="0" borderId="2" xfId="0" applyBorder="1"/>
    <xf numFmtId="0" fontId="0" fillId="0" borderId="3" xfId="0" applyBorder="1"/>
    <xf numFmtId="0" fontId="4" fillId="0" borderId="2" xfId="2" applyBorder="1"/>
    <xf numFmtId="0" fontId="3" fillId="0" borderId="2" xfId="0" applyFont="1" applyBorder="1"/>
    <xf numFmtId="0" fontId="3" fillId="0" borderId="3" xfId="0" applyFont="1" applyBorder="1"/>
    <xf numFmtId="0" fontId="5" fillId="0" borderId="0" xfId="0" applyFont="1"/>
    <xf numFmtId="0" fontId="3" fillId="0" borderId="3" xfId="0" applyFont="1" applyBorder="1" applyAlignment="1">
      <alignment wrapText="1"/>
    </xf>
    <xf numFmtId="0" fontId="3" fillId="0" borderId="2" xfId="0" applyFont="1" applyBorder="1" applyAlignment="1">
      <alignment wrapText="1"/>
    </xf>
    <xf numFmtId="0" fontId="0" fillId="0" borderId="2" xfId="0" applyBorder="1" applyAlignment="1">
      <alignment wrapText="1"/>
    </xf>
    <xf numFmtId="0" fontId="5" fillId="0" borderId="2" xfId="0" applyFont="1" applyBorder="1" applyAlignment="1">
      <alignment wrapText="1"/>
    </xf>
    <xf numFmtId="0" fontId="0" fillId="0" borderId="0" xfId="0" applyAlignment="1">
      <alignment wrapText="1"/>
    </xf>
    <xf numFmtId="0" fontId="0" fillId="0" borderId="2" xfId="0" applyBorder="1" applyAlignment="1">
      <alignment horizontal="center" vertical="top" wrapText="1"/>
    </xf>
    <xf numFmtId="0" fontId="12" fillId="0" borderId="7" xfId="0" applyFont="1" applyBorder="1" applyAlignment="1">
      <alignment horizontal="center" vertical="top" wrapText="1"/>
    </xf>
    <xf numFmtId="0" fontId="13" fillId="0" borderId="7" xfId="0" applyFont="1" applyBorder="1" applyAlignment="1">
      <alignment horizontal="left" vertical="top" wrapText="1"/>
    </xf>
    <xf numFmtId="0" fontId="10" fillId="0" borderId="8" xfId="0" applyFont="1" applyBorder="1" applyAlignment="1">
      <alignment vertical="top" wrapText="1"/>
    </xf>
    <xf numFmtId="0" fontId="14" fillId="0" borderId="8" xfId="0" applyFont="1" applyBorder="1" applyAlignment="1">
      <alignment vertical="top" wrapText="1"/>
    </xf>
    <xf numFmtId="0" fontId="16" fillId="0" borderId="8" xfId="0" applyFont="1" applyBorder="1" applyAlignment="1">
      <alignment vertical="top" wrapText="1"/>
    </xf>
    <xf numFmtId="0" fontId="0" fillId="0" borderId="9" xfId="0" applyBorder="1" applyAlignment="1">
      <alignment vertical="top" wrapText="1"/>
    </xf>
    <xf numFmtId="0" fontId="0" fillId="0" borderId="0" xfId="0" applyAlignment="1">
      <alignment vertical="top" wrapText="1"/>
    </xf>
    <xf numFmtId="0" fontId="18" fillId="0" borderId="0" xfId="0" applyFont="1" applyAlignment="1">
      <alignment horizontal="left" vertical="center" wrapText="1"/>
    </xf>
    <xf numFmtId="0" fontId="5" fillId="0" borderId="0" xfId="0" applyFont="1" applyAlignment="1">
      <alignment wrapText="1"/>
    </xf>
    <xf numFmtId="0" fontId="19" fillId="0" borderId="0" xfId="0" applyFont="1" applyAlignment="1">
      <alignment horizontal="left"/>
    </xf>
    <xf numFmtId="0" fontId="5" fillId="0" borderId="0" xfId="0" applyFont="1" applyAlignment="1">
      <alignment horizontal="center"/>
    </xf>
    <xf numFmtId="14" fontId="0" fillId="0" borderId="0" xfId="0" applyNumberFormat="1" applyAlignment="1">
      <alignment wrapText="1"/>
    </xf>
    <xf numFmtId="164" fontId="0" fillId="0" borderId="0" xfId="1" applyNumberFormat="1" applyFont="1" applyFill="1" applyAlignment="1">
      <alignment wrapText="1"/>
    </xf>
    <xf numFmtId="164" fontId="3" fillId="0" borderId="0" xfId="1" applyNumberFormat="1" applyFont="1" applyFill="1" applyAlignment="1">
      <alignment wrapText="1"/>
    </xf>
    <xf numFmtId="14" fontId="11" fillId="0" borderId="0" xfId="1" applyNumberFormat="1" applyFont="1" applyFill="1" applyAlignment="1">
      <alignment wrapText="1"/>
    </xf>
    <xf numFmtId="14" fontId="18" fillId="0" borderId="0" xfId="0" applyNumberFormat="1" applyFont="1" applyAlignment="1">
      <alignment horizontal="left" wrapText="1"/>
    </xf>
    <xf numFmtId="43" fontId="0" fillId="0" borderId="0" xfId="1" applyFont="1" applyFill="1" applyAlignment="1">
      <alignment wrapText="1"/>
    </xf>
    <xf numFmtId="0" fontId="2" fillId="0" borderId="0" xfId="0" applyFont="1" applyAlignment="1">
      <alignment wrapText="1"/>
    </xf>
    <xf numFmtId="43" fontId="0" fillId="0" borderId="0" xfId="0" applyNumberFormat="1" applyAlignment="1">
      <alignment wrapText="1"/>
    </xf>
    <xf numFmtId="165" fontId="5" fillId="0" borderId="0" xfId="0" applyNumberFormat="1" applyFont="1" applyAlignment="1">
      <alignment wrapText="1"/>
    </xf>
    <xf numFmtId="14" fontId="3" fillId="2" borderId="0" xfId="0" applyNumberFormat="1" applyFont="1" applyFill="1" applyAlignment="1">
      <alignment wrapText="1"/>
    </xf>
    <xf numFmtId="0" fontId="2" fillId="2" borderId="0" xfId="0" applyFont="1" applyFill="1" applyAlignment="1">
      <alignment wrapText="1"/>
    </xf>
    <xf numFmtId="43" fontId="5" fillId="0" borderId="0" xfId="0" applyNumberFormat="1" applyFont="1" applyAlignment="1">
      <alignment wrapText="1"/>
    </xf>
    <xf numFmtId="164" fontId="0" fillId="0" borderId="0" xfId="1" applyNumberFormat="1" applyFont="1"/>
    <xf numFmtId="43" fontId="0" fillId="0" borderId="0" xfId="1" applyFont="1"/>
    <xf numFmtId="0" fontId="2" fillId="0" borderId="0" xfId="0" applyFont="1"/>
    <xf numFmtId="165" fontId="5" fillId="2" borderId="0" xfId="0" applyNumberFormat="1" applyFont="1" applyFill="1" applyAlignment="1">
      <alignment wrapText="1"/>
    </xf>
    <xf numFmtId="166" fontId="0" fillId="0" borderId="0" xfId="0" applyNumberFormat="1"/>
    <xf numFmtId="43" fontId="3" fillId="0" borderId="0" xfId="0" applyNumberFormat="1" applyFont="1"/>
    <xf numFmtId="43" fontId="20" fillId="0" borderId="0" xfId="0" applyNumberFormat="1" applyFont="1"/>
    <xf numFmtId="43" fontId="20" fillId="2" borderId="0" xfId="0" applyNumberFormat="1" applyFont="1" applyFill="1"/>
    <xf numFmtId="0" fontId="0" fillId="2" borderId="0" xfId="0" applyFill="1"/>
    <xf numFmtId="0" fontId="18" fillId="0" borderId="0" xfId="0" applyFont="1" applyAlignment="1">
      <alignment horizontal="left" wrapText="1"/>
    </xf>
    <xf numFmtId="0" fontId="5" fillId="2" borderId="0" xfId="0" applyFont="1" applyFill="1" applyAlignment="1">
      <alignment wrapText="1"/>
    </xf>
    <xf numFmtId="0" fontId="0" fillId="2" borderId="0" xfId="0" applyFill="1" applyAlignment="1">
      <alignment wrapText="1"/>
    </xf>
    <xf numFmtId="43" fontId="5" fillId="2" borderId="0" xfId="0" applyNumberFormat="1" applyFont="1" applyFill="1" applyAlignment="1">
      <alignment wrapText="1"/>
    </xf>
    <xf numFmtId="14" fontId="0" fillId="0" borderId="0" xfId="0" applyNumberFormat="1"/>
    <xf numFmtId="0" fontId="6" fillId="0" borderId="0" xfId="0" applyFont="1"/>
    <xf numFmtId="164" fontId="6" fillId="0" borderId="0" xfId="0" applyNumberFormat="1" applyFont="1"/>
    <xf numFmtId="43" fontId="6" fillId="0" borderId="0" xfId="0" applyNumberFormat="1" applyFont="1"/>
    <xf numFmtId="43" fontId="21" fillId="0" borderId="0" xfId="0" applyNumberFormat="1" applyFont="1"/>
    <xf numFmtId="0" fontId="0" fillId="0" borderId="0" xfId="0"/>
    <xf numFmtId="0" fontId="0" fillId="0" borderId="2" xfId="0" applyBorder="1"/>
    <xf numFmtId="0" fontId="0" fillId="0" borderId="1" xfId="0" applyBorder="1"/>
    <xf numFmtId="0" fontId="0" fillId="0" borderId="3" xfId="0" applyBorder="1"/>
    <xf numFmtId="0" fontId="2" fillId="0" borderId="0" xfId="0" applyFont="1"/>
    <xf numFmtId="0" fontId="0" fillId="0" borderId="2" xfId="0" applyBorder="1" applyAlignment="1">
      <alignment wrapText="1"/>
    </xf>
    <xf numFmtId="0" fontId="0" fillId="0" borderId="0" xfId="0" applyAlignment="1">
      <alignment vertical="top" wrapText="1"/>
    </xf>
    <xf numFmtId="0" fontId="6" fillId="0" borderId="0" xfId="0" applyFont="1"/>
    <xf numFmtId="164" fontId="6" fillId="0" borderId="0" xfId="0" applyNumberFormat="1" applyFont="1"/>
    <xf numFmtId="0" fontId="5" fillId="0" borderId="0" xfId="0" applyFont="1"/>
    <xf numFmtId="0" fontId="0" fillId="0" borderId="2" xfId="0" applyBorder="1" applyAlignment="1">
      <alignment horizontal="center" vertical="top" wrapText="1"/>
    </xf>
    <xf numFmtId="0" fontId="3" fillId="0" borderId="2" xfId="0" applyFont="1" applyBorder="1"/>
    <xf numFmtId="0" fontId="3" fillId="0" borderId="3" xfId="0" applyFont="1" applyBorder="1"/>
    <xf numFmtId="0" fontId="3" fillId="0" borderId="3" xfId="0" applyFont="1" applyBorder="1" applyAlignment="1">
      <alignment wrapText="1"/>
    </xf>
    <xf numFmtId="0" fontId="3" fillId="0" borderId="2" xfId="0" applyFont="1" applyBorder="1" applyAlignment="1">
      <alignment wrapText="1"/>
    </xf>
    <xf numFmtId="0" fontId="5" fillId="0" borderId="2" xfId="0" applyFont="1" applyBorder="1" applyAlignment="1">
      <alignment wrapText="1"/>
    </xf>
    <xf numFmtId="0" fontId="0" fillId="0" borderId="9" xfId="0" applyBorder="1" applyAlignment="1">
      <alignment vertical="top" wrapText="1"/>
    </xf>
    <xf numFmtId="0" fontId="12" fillId="0" borderId="7" xfId="0" applyFont="1" applyBorder="1" applyAlignment="1">
      <alignment horizontal="center" vertical="top" wrapText="1"/>
    </xf>
    <xf numFmtId="14" fontId="3" fillId="2" borderId="0" xfId="0" applyNumberFormat="1" applyFont="1" applyFill="1" applyAlignment="1">
      <alignment wrapText="1"/>
    </xf>
    <xf numFmtId="0" fontId="2" fillId="2" borderId="0" xfId="0" applyFont="1" applyFill="1" applyAlignment="1">
      <alignment wrapText="1"/>
    </xf>
    <xf numFmtId="165" fontId="5" fillId="2" borderId="0" xfId="0" applyNumberFormat="1" applyFont="1" applyFill="1" applyAlignment="1">
      <alignment wrapText="1"/>
    </xf>
    <xf numFmtId="0" fontId="0" fillId="2" borderId="0" xfId="0" applyFill="1"/>
    <xf numFmtId="0" fontId="5" fillId="2" borderId="0" xfId="0" applyFont="1" applyFill="1" applyAlignment="1">
      <alignment wrapText="1"/>
    </xf>
    <xf numFmtId="0" fontId="0" fillId="2" borderId="0" xfId="0" applyFill="1" applyAlignment="1">
      <alignment wrapText="1"/>
    </xf>
    <xf numFmtId="166" fontId="0" fillId="0" borderId="0" xfId="0" applyNumberFormat="1"/>
    <xf numFmtId="0" fontId="4" fillId="0" borderId="2" xfId="2" applyBorder="1"/>
    <xf numFmtId="0" fontId="3" fillId="0" borderId="0" xfId="0" applyFont="1"/>
    <xf numFmtId="43" fontId="3" fillId="0" borderId="0" xfId="1" applyFont="1" applyFill="1" applyAlignment="1">
      <alignment wrapText="1"/>
    </xf>
    <xf numFmtId="43" fontId="0" fillId="0" borderId="0" xfId="0" applyNumberFormat="1"/>
    <xf numFmtId="43" fontId="0" fillId="0" borderId="2" xfId="0" applyNumberFormat="1" applyBorder="1"/>
    <xf numFmtId="0" fontId="27" fillId="0" borderId="12" xfId="0" applyFont="1" applyBorder="1" applyAlignment="1">
      <alignment horizontal="justify" vertical="center" wrapText="1"/>
    </xf>
    <xf numFmtId="0" fontId="27" fillId="0" borderId="13" xfId="0" applyFont="1" applyBorder="1" applyAlignment="1">
      <alignment horizontal="justify" vertical="center" wrapText="1"/>
    </xf>
    <xf numFmtId="0" fontId="27" fillId="0" borderId="11" xfId="0" applyFont="1" applyBorder="1" applyAlignment="1">
      <alignment horizontal="justify" vertical="center" wrapText="1"/>
    </xf>
    <xf numFmtId="0" fontId="27" fillId="0" borderId="0" xfId="0" applyFont="1" applyAlignment="1">
      <alignment horizontal="justify" vertical="center"/>
    </xf>
    <xf numFmtId="0" fontId="29" fillId="0" borderId="0" xfId="0" applyFont="1" applyAlignment="1">
      <alignment horizontal="center"/>
    </xf>
    <xf numFmtId="0" fontId="11" fillId="0" borderId="2" xfId="0" applyFont="1" applyBorder="1" applyAlignment="1">
      <alignment vertical="center"/>
    </xf>
    <xf numFmtId="0" fontId="4" fillId="0" borderId="2" xfId="2" applyBorder="1" applyAlignment="1">
      <alignment wrapText="1"/>
    </xf>
    <xf numFmtId="0" fontId="3" fillId="0" borderId="2" xfId="0" applyFont="1" applyBorder="1" applyAlignment="1">
      <alignment vertical="center"/>
    </xf>
    <xf numFmtId="0" fontId="3" fillId="0" borderId="2" xfId="0" applyFont="1" applyBorder="1" applyAlignment="1">
      <alignment vertical="center" wrapText="1"/>
    </xf>
    <xf numFmtId="0" fontId="0" fillId="0" borderId="0" xfId="0" applyAlignment="1">
      <alignment vertical="center"/>
    </xf>
    <xf numFmtId="0" fontId="3" fillId="0" borderId="3" xfId="0" applyFont="1" applyBorder="1" applyAlignment="1">
      <alignment vertical="center"/>
    </xf>
    <xf numFmtId="0" fontId="0" fillId="0" borderId="2" xfId="0" applyBorder="1" applyAlignment="1">
      <alignment horizontal="center" vertical="center" wrapText="1"/>
    </xf>
    <xf numFmtId="0" fontId="5" fillId="0" borderId="0" xfId="0" applyFont="1" applyAlignment="1">
      <alignment vertical="center"/>
    </xf>
    <xf numFmtId="0" fontId="3" fillId="0" borderId="3" xfId="0" applyFont="1" applyBorder="1" applyAlignment="1">
      <alignment vertical="center" wrapText="1"/>
    </xf>
    <xf numFmtId="2" fontId="0" fillId="0" borderId="2" xfId="0" applyNumberFormat="1" applyBorder="1" applyAlignment="1">
      <alignment horizontal="center" vertical="center" wrapText="1"/>
    </xf>
    <xf numFmtId="0" fontId="0" fillId="0" borderId="2" xfId="0" applyBorder="1" applyAlignment="1">
      <alignment vertical="center" wrapText="1"/>
    </xf>
    <xf numFmtId="0" fontId="10" fillId="0" borderId="2" xfId="0" applyFont="1" applyBorder="1" applyAlignment="1">
      <alignment horizontal="center" vertical="center" wrapText="1"/>
    </xf>
    <xf numFmtId="0" fontId="30" fillId="0" borderId="0" xfId="0" applyFont="1" applyAlignment="1">
      <alignment vertical="center"/>
    </xf>
    <xf numFmtId="0" fontId="5" fillId="0" borderId="2" xfId="0" applyFont="1" applyBorder="1" applyAlignment="1">
      <alignment vertical="center" wrapText="1"/>
    </xf>
    <xf numFmtId="0" fontId="0" fillId="3" borderId="2" xfId="0" applyFill="1" applyBorder="1" applyAlignment="1">
      <alignment horizontal="center" vertical="top" wrapText="1"/>
    </xf>
    <xf numFmtId="0" fontId="10" fillId="0" borderId="14" xfId="0" applyFont="1" applyBorder="1" applyAlignment="1">
      <alignment horizontal="center" vertical="top" wrapText="1"/>
    </xf>
    <xf numFmtId="0" fontId="10" fillId="0" borderId="15" xfId="0" applyFont="1" applyBorder="1" applyAlignment="1">
      <alignment horizontal="center" vertical="top" wrapText="1"/>
    </xf>
    <xf numFmtId="0" fontId="11" fillId="3" borderId="15" xfId="0" applyFont="1" applyFill="1" applyBorder="1" applyAlignment="1">
      <alignment horizontal="center" vertical="top" wrapText="1"/>
    </xf>
    <xf numFmtId="0" fontId="14" fillId="3" borderId="15" xfId="0" applyFont="1" applyFill="1" applyBorder="1" applyAlignment="1">
      <alignment horizontal="center" vertical="top" wrapText="1"/>
    </xf>
    <xf numFmtId="0" fontId="16" fillId="0" borderId="15" xfId="0" applyFont="1" applyBorder="1" applyAlignment="1">
      <alignment horizontal="center" vertical="top" wrapText="1"/>
    </xf>
    <xf numFmtId="0" fontId="0" fillId="0" borderId="16" xfId="0" applyBorder="1" applyAlignment="1">
      <alignment horizontal="center" vertical="top" wrapText="1"/>
    </xf>
    <xf numFmtId="0" fontId="0" fillId="3" borderId="0" xfId="0" applyFill="1" applyAlignment="1">
      <alignment wrapText="1"/>
    </xf>
    <xf numFmtId="0" fontId="31" fillId="0" borderId="0" xfId="0" applyFont="1" applyAlignment="1">
      <alignment horizontal="left" vertical="center" wrapText="1"/>
    </xf>
    <xf numFmtId="0" fontId="5" fillId="3" borderId="0" xfId="0" applyFont="1" applyFill="1" applyAlignment="1">
      <alignment wrapText="1"/>
    </xf>
    <xf numFmtId="0" fontId="0" fillId="0" borderId="8" xfId="0" applyBorder="1" applyAlignment="1">
      <alignment wrapText="1"/>
    </xf>
    <xf numFmtId="14" fontId="11" fillId="0" borderId="0" xfId="0" applyNumberFormat="1" applyFont="1" applyAlignment="1">
      <alignment horizontal="center" wrapText="1"/>
    </xf>
    <xf numFmtId="0" fontId="3" fillId="4" borderId="17" xfId="0" applyFont="1" applyFill="1" applyBorder="1" applyAlignment="1">
      <alignment vertical="center" wrapText="1"/>
    </xf>
    <xf numFmtId="43" fontId="10" fillId="0" borderId="18" xfId="1" applyFont="1" applyFill="1" applyBorder="1" applyAlignment="1">
      <alignment vertical="center" wrapText="1"/>
    </xf>
    <xf numFmtId="43" fontId="3" fillId="3" borderId="18" xfId="1" applyFont="1" applyFill="1" applyBorder="1" applyAlignment="1">
      <alignment vertical="center" wrapText="1"/>
    </xf>
    <xf numFmtId="14" fontId="11" fillId="0" borderId="18" xfId="1" applyNumberFormat="1" applyFont="1" applyFill="1" applyBorder="1" applyAlignment="1">
      <alignment horizontal="center" vertical="center" wrapText="1"/>
    </xf>
    <xf numFmtId="14" fontId="10" fillId="0" borderId="18" xfId="0" applyNumberFormat="1" applyFont="1" applyBorder="1" applyAlignment="1">
      <alignment horizontal="center" vertical="center" wrapText="1"/>
    </xf>
    <xf numFmtId="43" fontId="0" fillId="0" borderId="0" xfId="1" applyFont="1" applyFill="1" applyAlignment="1">
      <alignment vertical="center" wrapText="1"/>
    </xf>
    <xf numFmtId="43" fontId="2" fillId="3" borderId="18" xfId="1" applyFont="1" applyFill="1" applyBorder="1" applyAlignment="1">
      <alignment vertical="center" wrapText="1"/>
    </xf>
    <xf numFmtId="0" fontId="0" fillId="0" borderId="18" xfId="0" applyBorder="1" applyAlignment="1">
      <alignment vertical="center" wrapText="1"/>
    </xf>
    <xf numFmtId="0" fontId="5" fillId="3" borderId="18" xfId="0" applyFont="1" applyFill="1" applyBorder="1" applyAlignment="1">
      <alignment vertical="center" wrapText="1"/>
    </xf>
    <xf numFmtId="0" fontId="5" fillId="0" borderId="18" xfId="0" applyFont="1" applyBorder="1" applyAlignment="1">
      <alignment vertical="center" wrapText="1"/>
    </xf>
    <xf numFmtId="0" fontId="0" fillId="0" borderId="19" xfId="0" applyBorder="1" applyAlignment="1">
      <alignment vertical="center" wrapText="1"/>
    </xf>
    <xf numFmtId="0" fontId="0" fillId="0" borderId="0" xfId="0" applyAlignment="1">
      <alignment vertical="center" wrapText="1"/>
    </xf>
    <xf numFmtId="0" fontId="3" fillId="0" borderId="20" xfId="0" applyFont="1" applyBorder="1" applyAlignment="1">
      <alignment vertical="center" wrapText="1"/>
    </xf>
    <xf numFmtId="43" fontId="0" fillId="0" borderId="21" xfId="1" applyFont="1" applyFill="1" applyBorder="1" applyAlignment="1">
      <alignment vertical="center" wrapText="1"/>
    </xf>
    <xf numFmtId="43" fontId="0" fillId="3" borderId="21" xfId="1" applyFont="1" applyFill="1" applyBorder="1" applyAlignment="1">
      <alignment vertical="center" wrapText="1"/>
    </xf>
    <xf numFmtId="164" fontId="0" fillId="0" borderId="21" xfId="1" applyNumberFormat="1" applyFont="1" applyFill="1" applyBorder="1" applyAlignment="1">
      <alignment horizontal="center" vertical="center" wrapText="1"/>
    </xf>
    <xf numFmtId="14" fontId="10" fillId="0" borderId="21" xfId="0" applyNumberFormat="1" applyFont="1" applyBorder="1" applyAlignment="1">
      <alignment horizontal="center" vertical="center" wrapText="1"/>
    </xf>
    <xf numFmtId="43" fontId="10" fillId="0" borderId="21" xfId="1" applyFont="1" applyFill="1" applyBorder="1" applyAlignment="1">
      <alignment vertical="center" wrapText="1"/>
    </xf>
    <xf numFmtId="43" fontId="10" fillId="3" borderId="21" xfId="1" applyFont="1" applyFill="1" applyBorder="1" applyAlignment="1">
      <alignment vertical="center" wrapText="1"/>
    </xf>
    <xf numFmtId="0" fontId="10" fillId="0" borderId="21" xfId="0" applyFont="1" applyBorder="1" applyAlignment="1">
      <alignment vertical="center" wrapText="1"/>
    </xf>
    <xf numFmtId="43" fontId="0" fillId="0" borderId="21" xfId="0" applyNumberFormat="1" applyBorder="1" applyAlignment="1">
      <alignment vertical="center" wrapText="1"/>
    </xf>
    <xf numFmtId="165" fontId="5" fillId="3" borderId="21" xfId="0" applyNumberFormat="1" applyFont="1" applyFill="1" applyBorder="1" applyAlignment="1">
      <alignment vertical="center" wrapText="1"/>
    </xf>
    <xf numFmtId="14" fontId="11" fillId="0" borderId="21" xfId="1" applyNumberFormat="1" applyFont="1" applyFill="1" applyBorder="1" applyAlignment="1">
      <alignment vertical="center" wrapText="1"/>
    </xf>
    <xf numFmtId="43" fontId="5" fillId="3" borderId="21" xfId="0" applyNumberFormat="1" applyFont="1" applyFill="1" applyBorder="1" applyAlignment="1">
      <alignment vertical="center" wrapText="1"/>
    </xf>
    <xf numFmtId="0" fontId="0" fillId="0" borderId="22" xfId="0" applyBorder="1" applyAlignment="1">
      <alignment vertical="center" wrapText="1"/>
    </xf>
    <xf numFmtId="167" fontId="0" fillId="0" borderId="0" xfId="0" applyNumberFormat="1" applyAlignment="1">
      <alignment vertical="center" wrapText="1"/>
    </xf>
    <xf numFmtId="0" fontId="3" fillId="0" borderId="20" xfId="0" applyFont="1" applyBorder="1" applyAlignment="1">
      <alignment vertical="center"/>
    </xf>
    <xf numFmtId="43" fontId="0" fillId="0" borderId="21" xfId="1" applyFont="1" applyBorder="1" applyAlignment="1">
      <alignment vertical="center"/>
    </xf>
    <xf numFmtId="43" fontId="0" fillId="0" borderId="21" xfId="0" applyNumberFormat="1" applyBorder="1" applyAlignment="1">
      <alignment vertical="center"/>
    </xf>
    <xf numFmtId="43" fontId="0" fillId="3" borderId="21" xfId="0" applyNumberFormat="1" applyFill="1" applyBorder="1" applyAlignment="1">
      <alignment vertical="center"/>
    </xf>
    <xf numFmtId="0" fontId="0" fillId="0" borderId="21" xfId="0" applyBorder="1" applyAlignment="1">
      <alignment horizontal="center" vertical="center"/>
    </xf>
    <xf numFmtId="43" fontId="10" fillId="0" borderId="21" xfId="1" applyFont="1" applyBorder="1" applyAlignment="1">
      <alignment vertical="center"/>
    </xf>
    <xf numFmtId="43" fontId="10" fillId="3" borderId="21" xfId="1" applyFont="1" applyFill="1" applyBorder="1" applyAlignment="1">
      <alignment vertical="center"/>
    </xf>
    <xf numFmtId="165" fontId="5" fillId="0" borderId="21" xfId="0" applyNumberFormat="1" applyFont="1" applyBorder="1" applyAlignment="1">
      <alignment vertical="center" wrapText="1"/>
    </xf>
    <xf numFmtId="0" fontId="0" fillId="0" borderId="22" xfId="0" applyBorder="1" applyAlignment="1">
      <alignment vertical="center"/>
    </xf>
    <xf numFmtId="166" fontId="0" fillId="0" borderId="0" xfId="0" applyNumberFormat="1" applyAlignment="1">
      <alignment vertical="center"/>
    </xf>
    <xf numFmtId="0" fontId="3" fillId="0" borderId="23" xfId="0" applyFont="1" applyBorder="1" applyAlignment="1">
      <alignment vertical="center"/>
    </xf>
    <xf numFmtId="43" fontId="0" fillId="0" borderId="24" xfId="0" applyNumberFormat="1" applyBorder="1" applyAlignment="1">
      <alignment vertical="center"/>
    </xf>
    <xf numFmtId="43" fontId="0" fillId="3" borderId="24" xfId="0" applyNumberFormat="1" applyFill="1" applyBorder="1" applyAlignment="1">
      <alignment vertical="center"/>
    </xf>
    <xf numFmtId="0" fontId="0" fillId="0" borderId="24" xfId="0" applyBorder="1" applyAlignment="1">
      <alignment horizontal="center" vertical="center"/>
    </xf>
    <xf numFmtId="0" fontId="2" fillId="0" borderId="24" xfId="0" applyFont="1" applyBorder="1" applyAlignment="1">
      <alignment horizontal="center" vertical="center"/>
    </xf>
    <xf numFmtId="43" fontId="3" fillId="0" borderId="24" xfId="0" applyNumberFormat="1" applyFont="1" applyBorder="1" applyAlignment="1">
      <alignment vertical="center"/>
    </xf>
    <xf numFmtId="0" fontId="10" fillId="0" borderId="24" xfId="0" applyFont="1" applyBorder="1" applyAlignment="1">
      <alignment vertical="center"/>
    </xf>
    <xf numFmtId="43" fontId="11" fillId="3" borderId="24" xfId="0" applyNumberFormat="1" applyFont="1" applyFill="1" applyBorder="1" applyAlignment="1">
      <alignment vertical="center"/>
    </xf>
    <xf numFmtId="0" fontId="2" fillId="0" borderId="24" xfId="0" applyFont="1" applyBorder="1" applyAlignment="1">
      <alignment vertical="center"/>
    </xf>
    <xf numFmtId="43" fontId="3" fillId="3" borderId="24" xfId="0" applyNumberFormat="1" applyFont="1" applyFill="1" applyBorder="1" applyAlignment="1">
      <alignment vertical="center"/>
    </xf>
    <xf numFmtId="43" fontId="20" fillId="0" borderId="24" xfId="0" applyNumberFormat="1" applyFont="1" applyBorder="1" applyAlignment="1">
      <alignment vertical="center"/>
    </xf>
    <xf numFmtId="0" fontId="0" fillId="0" borderId="24" xfId="0" applyBorder="1" applyAlignment="1">
      <alignment vertical="center"/>
    </xf>
    <xf numFmtId="43" fontId="3" fillId="0" borderId="25" xfId="0" applyNumberFormat="1" applyFont="1" applyBorder="1" applyAlignment="1">
      <alignment vertical="center"/>
    </xf>
    <xf numFmtId="0" fontId="3" fillId="4" borderId="26" xfId="0" applyFont="1" applyFill="1" applyBorder="1" applyAlignment="1">
      <alignment vertical="center" wrapText="1"/>
    </xf>
    <xf numFmtId="43" fontId="10" fillId="0" borderId="27" xfId="1" applyFont="1" applyFill="1" applyBorder="1" applyAlignment="1">
      <alignment vertical="center" wrapText="1"/>
    </xf>
    <xf numFmtId="43" fontId="3" fillId="3" borderId="27" xfId="1" applyFont="1" applyFill="1" applyBorder="1" applyAlignment="1">
      <alignment vertical="center" wrapText="1"/>
    </xf>
    <xf numFmtId="164" fontId="3" fillId="0" borderId="27" xfId="1" applyNumberFormat="1" applyFont="1" applyFill="1" applyBorder="1" applyAlignment="1">
      <alignment horizontal="center" vertical="center" wrapText="1"/>
    </xf>
    <xf numFmtId="14" fontId="10" fillId="0" borderId="27" xfId="0" applyNumberFormat="1" applyFont="1" applyBorder="1" applyAlignment="1">
      <alignment horizontal="center" vertical="center" wrapText="1"/>
    </xf>
    <xf numFmtId="43" fontId="10" fillId="3" borderId="27" xfId="1" applyFont="1" applyFill="1" applyBorder="1" applyAlignment="1">
      <alignment vertical="center" wrapText="1"/>
    </xf>
    <xf numFmtId="0" fontId="10" fillId="0" borderId="27" xfId="0" applyFont="1" applyBorder="1" applyAlignment="1">
      <alignment vertical="center" wrapText="1"/>
    </xf>
    <xf numFmtId="0" fontId="0" fillId="0" borderId="27" xfId="0" applyBorder="1" applyAlignment="1">
      <alignment vertical="center" wrapText="1"/>
    </xf>
    <xf numFmtId="0" fontId="5" fillId="3" borderId="27" xfId="0" applyFont="1" applyFill="1" applyBorder="1" applyAlignment="1">
      <alignment vertical="center" wrapText="1"/>
    </xf>
    <xf numFmtId="0" fontId="5" fillId="0" borderId="27" xfId="0" applyFont="1" applyBorder="1" applyAlignment="1">
      <alignment vertical="center" wrapText="1"/>
    </xf>
    <xf numFmtId="0" fontId="0" fillId="0" borderId="28" xfId="0" applyBorder="1" applyAlignment="1">
      <alignment vertical="center" wrapText="1"/>
    </xf>
    <xf numFmtId="164" fontId="3" fillId="0" borderId="0" xfId="1" applyNumberFormat="1" applyFont="1" applyFill="1" applyAlignment="1">
      <alignment vertical="center" wrapText="1"/>
    </xf>
    <xf numFmtId="43" fontId="5" fillId="0" borderId="21" xfId="0" applyNumberFormat="1" applyFont="1" applyBorder="1" applyAlignment="1">
      <alignment vertical="center" wrapText="1"/>
    </xf>
    <xf numFmtId="168" fontId="0" fillId="0" borderId="0" xfId="1" applyNumberFormat="1" applyFont="1" applyFill="1" applyAlignment="1">
      <alignment vertical="center" wrapText="1"/>
    </xf>
    <xf numFmtId="0" fontId="0" fillId="0" borderId="20" xfId="0" applyBorder="1" applyAlignment="1">
      <alignment vertical="center" wrapText="1"/>
    </xf>
    <xf numFmtId="164" fontId="0" fillId="0" borderId="21" xfId="1" applyNumberFormat="1" applyFont="1" applyFill="1" applyBorder="1" applyAlignment="1">
      <alignment vertical="center" wrapText="1"/>
    </xf>
    <xf numFmtId="164" fontId="0" fillId="3" borderId="21" xfId="1" applyNumberFormat="1" applyFont="1" applyFill="1" applyBorder="1" applyAlignment="1">
      <alignment vertical="center" wrapText="1"/>
    </xf>
    <xf numFmtId="0" fontId="0" fillId="0" borderId="20" xfId="0" applyBorder="1" applyAlignment="1">
      <alignment vertical="center"/>
    </xf>
    <xf numFmtId="164" fontId="0" fillId="0" borderId="21" xfId="1" applyNumberFormat="1" applyFont="1" applyBorder="1" applyAlignment="1">
      <alignment vertical="center"/>
    </xf>
    <xf numFmtId="0" fontId="0" fillId="0" borderId="21" xfId="0" applyBorder="1" applyAlignment="1">
      <alignment vertical="center"/>
    </xf>
    <xf numFmtId="0" fontId="0" fillId="3" borderId="21" xfId="0" applyFill="1" applyBorder="1" applyAlignment="1">
      <alignment vertical="center"/>
    </xf>
    <xf numFmtId="0" fontId="0" fillId="0" borderId="23" xfId="0" applyBorder="1" applyAlignment="1">
      <alignment vertical="center"/>
    </xf>
    <xf numFmtId="0" fontId="0" fillId="3" borderId="24" xfId="0" applyFill="1" applyBorder="1" applyAlignment="1">
      <alignment vertical="center"/>
    </xf>
    <xf numFmtId="0" fontId="2" fillId="0" borderId="24" xfId="0" applyFont="1" applyBorder="1" applyAlignment="1">
      <alignment horizontal="center" vertical="center" wrapText="1"/>
    </xf>
    <xf numFmtId="43" fontId="2" fillId="0" borderId="24" xfId="1" applyFont="1" applyBorder="1" applyAlignment="1">
      <alignment vertical="center"/>
    </xf>
    <xf numFmtId="43" fontId="0" fillId="0" borderId="24" xfId="0" applyNumberFormat="1" applyBorder="1" applyAlignment="1">
      <alignment vertical="center" wrapText="1"/>
    </xf>
    <xf numFmtId="43" fontId="5" fillId="0" borderId="24" xfId="0" applyNumberFormat="1" applyFont="1" applyBorder="1" applyAlignment="1">
      <alignment vertical="center" wrapText="1"/>
    </xf>
    <xf numFmtId="0" fontId="10" fillId="0" borderId="24" xfId="0" applyFont="1" applyBorder="1" applyAlignment="1">
      <alignment vertical="center" wrapText="1"/>
    </xf>
    <xf numFmtId="165" fontId="0" fillId="0" borderId="0" xfId="0" applyNumberFormat="1" applyAlignment="1">
      <alignment vertical="center"/>
    </xf>
    <xf numFmtId="0" fontId="6" fillId="5" borderId="29" xfId="0" applyFont="1" applyFill="1" applyBorder="1" applyAlignment="1">
      <alignment vertical="center"/>
    </xf>
    <xf numFmtId="43" fontId="6" fillId="5" borderId="30" xfId="0" applyNumberFormat="1" applyFont="1" applyFill="1" applyBorder="1" applyAlignment="1">
      <alignment vertical="center"/>
    </xf>
    <xf numFmtId="43" fontId="6" fillId="3" borderId="30" xfId="0" applyNumberFormat="1" applyFont="1" applyFill="1" applyBorder="1" applyAlignment="1">
      <alignment vertical="center"/>
    </xf>
    <xf numFmtId="164" fontId="6" fillId="5" borderId="30" xfId="0" applyNumberFormat="1" applyFont="1" applyFill="1" applyBorder="1" applyAlignment="1">
      <alignment vertical="center"/>
    </xf>
    <xf numFmtId="0" fontId="6" fillId="5" borderId="30" xfId="0" applyFont="1" applyFill="1" applyBorder="1" applyAlignment="1">
      <alignment vertical="center"/>
    </xf>
    <xf numFmtId="169" fontId="6" fillId="5" borderId="30" xfId="0" applyNumberFormat="1" applyFont="1" applyFill="1" applyBorder="1" applyAlignment="1">
      <alignment vertical="center"/>
    </xf>
    <xf numFmtId="43" fontId="21" fillId="5" borderId="30" xfId="0" applyNumberFormat="1" applyFont="1" applyFill="1" applyBorder="1" applyAlignment="1">
      <alignment vertical="center"/>
    </xf>
    <xf numFmtId="43" fontId="6" fillId="5" borderId="31" xfId="0" applyNumberFormat="1" applyFont="1" applyFill="1" applyBorder="1" applyAlignment="1">
      <alignment vertical="center"/>
    </xf>
    <xf numFmtId="0" fontId="6" fillId="0" borderId="0" xfId="0" applyFont="1" applyAlignment="1">
      <alignment vertical="center"/>
    </xf>
    <xf numFmtId="169" fontId="0" fillId="0" borderId="0" xfId="0" applyNumberFormat="1"/>
    <xf numFmtId="0" fontId="0" fillId="5" borderId="0" xfId="0" applyFill="1"/>
    <xf numFmtId="0" fontId="3" fillId="5" borderId="0" xfId="0" applyFont="1" applyFill="1" applyAlignment="1">
      <alignment horizontal="right"/>
    </xf>
    <xf numFmtId="0" fontId="3" fillId="5" borderId="0" xfId="0" applyFont="1" applyFill="1"/>
    <xf numFmtId="0" fontId="4" fillId="0" borderId="0" xfId="2" applyFill="1" applyBorder="1"/>
    <xf numFmtId="0" fontId="0" fillId="2" borderId="0" xfId="0" applyFill="1" applyAlignment="1">
      <alignment horizontal="right"/>
    </xf>
    <xf numFmtId="169" fontId="3" fillId="2" borderId="0" xfId="0" applyNumberFormat="1" applyFont="1" applyFill="1" applyAlignment="1">
      <alignment horizontal="right"/>
    </xf>
    <xf numFmtId="0" fontId="3" fillId="2" borderId="0" xfId="0" applyFont="1" applyFill="1" applyAlignment="1">
      <alignment horizontal="right"/>
    </xf>
    <xf numFmtId="2" fontId="0" fillId="0" borderId="0" xfId="0" applyNumberFormat="1"/>
    <xf numFmtId="0" fontId="10" fillId="0" borderId="0" xfId="0" applyFont="1" applyAlignment="1">
      <alignment wrapText="1"/>
    </xf>
    <xf numFmtId="14" fontId="3" fillId="6" borderId="0" xfId="0" applyNumberFormat="1" applyFont="1" applyFill="1" applyAlignment="1">
      <alignment wrapText="1"/>
    </xf>
    <xf numFmtId="0" fontId="10" fillId="6" borderId="0" xfId="0" applyFont="1" applyFill="1" applyAlignment="1">
      <alignment wrapText="1"/>
    </xf>
    <xf numFmtId="0" fontId="10" fillId="0" borderId="0" xfId="0" applyFont="1"/>
    <xf numFmtId="165" fontId="5" fillId="6" borderId="0" xfId="0" applyNumberFormat="1" applyFont="1" applyFill="1" applyAlignment="1">
      <alignment wrapText="1"/>
    </xf>
    <xf numFmtId="43" fontId="20" fillId="6" borderId="0" xfId="0" applyNumberFormat="1" applyFont="1" applyFill="1"/>
    <xf numFmtId="0" fontId="10" fillId="6" borderId="0" xfId="0" applyFont="1" applyFill="1"/>
    <xf numFmtId="0" fontId="5" fillId="6" borderId="0" xfId="0" applyFont="1" applyFill="1" applyAlignment="1">
      <alignment wrapText="1"/>
    </xf>
    <xf numFmtId="43" fontId="5" fillId="6" borderId="0" xfId="0" applyNumberFormat="1" applyFont="1" applyFill="1" applyAlignment="1">
      <alignment wrapText="1"/>
    </xf>
    <xf numFmtId="4" fontId="0" fillId="0" borderId="0" xfId="0" applyNumberFormat="1"/>
    <xf numFmtId="49" fontId="3" fillId="0" borderId="0" xfId="0" applyNumberFormat="1" applyFont="1" applyAlignment="1">
      <alignment wrapText="1"/>
    </xf>
    <xf numFmtId="2" fontId="3" fillId="7" borderId="0" xfId="0" applyNumberFormat="1" applyFont="1" applyFill="1"/>
    <xf numFmtId="0" fontId="32" fillId="0" borderId="1" xfId="0" applyFont="1" applyBorder="1"/>
    <xf numFmtId="0" fontId="32" fillId="0" borderId="2" xfId="0" applyFont="1" applyBorder="1"/>
    <xf numFmtId="0" fontId="32" fillId="0" borderId="32" xfId="0" applyFont="1" applyBorder="1"/>
    <xf numFmtId="0" fontId="32" fillId="0" borderId="0" xfId="0" applyFont="1"/>
    <xf numFmtId="0" fontId="32" fillId="0" borderId="3" xfId="0" applyFont="1" applyBorder="1"/>
    <xf numFmtId="0" fontId="32" fillId="0" borderId="2" xfId="0" applyFont="1" applyBorder="1" applyAlignment="1">
      <alignment wrapText="1"/>
    </xf>
    <xf numFmtId="0" fontId="33" fillId="0" borderId="2" xfId="2" applyFont="1" applyBorder="1" applyAlignment="1">
      <alignment wrapText="1"/>
    </xf>
    <xf numFmtId="0" fontId="32" fillId="0" borderId="32" xfId="0" applyFont="1" applyBorder="1" applyAlignment="1">
      <alignment wrapText="1"/>
    </xf>
    <xf numFmtId="0" fontId="32" fillId="0" borderId="0" xfId="0" applyFont="1" applyAlignment="1">
      <alignment wrapText="1"/>
    </xf>
    <xf numFmtId="0" fontId="33" fillId="0" borderId="0" xfId="2" applyFont="1" applyBorder="1" applyAlignment="1">
      <alignment wrapText="1"/>
    </xf>
    <xf numFmtId="0" fontId="34" fillId="0" borderId="2" xfId="0" applyFont="1" applyBorder="1"/>
    <xf numFmtId="0" fontId="34" fillId="0" borderId="2" xfId="0" applyFont="1" applyBorder="1" applyAlignment="1">
      <alignment wrapText="1"/>
    </xf>
    <xf numFmtId="0" fontId="34" fillId="0" borderId="0" xfId="0" applyFont="1" applyAlignment="1">
      <alignment wrapText="1"/>
    </xf>
    <xf numFmtId="0" fontId="34" fillId="0" borderId="3" xfId="0" applyFont="1" applyBorder="1"/>
    <xf numFmtId="0" fontId="32" fillId="0" borderId="2" xfId="0" applyFont="1" applyBorder="1" applyAlignment="1">
      <alignment horizontal="center" wrapText="1"/>
    </xf>
    <xf numFmtId="0" fontId="32" fillId="0" borderId="0" xfId="0" applyFont="1" applyAlignment="1">
      <alignment horizontal="center" wrapText="1"/>
    </xf>
    <xf numFmtId="0" fontId="35" fillId="0" borderId="0" xfId="0" applyFont="1"/>
    <xf numFmtId="0" fontId="34" fillId="0" borderId="3" xfId="0" applyFont="1" applyBorder="1" applyAlignment="1">
      <alignment wrapText="1"/>
    </xf>
    <xf numFmtId="0" fontId="32" fillId="0" borderId="2" xfId="0" applyFont="1" applyBorder="1" applyAlignment="1">
      <alignment horizontal="center"/>
    </xf>
    <xf numFmtId="0" fontId="32" fillId="0" borderId="0" xfId="0" applyFont="1" applyAlignment="1">
      <alignment horizontal="center"/>
    </xf>
    <xf numFmtId="0" fontId="35" fillId="0" borderId="2" xfId="0" applyFont="1" applyBorder="1" applyAlignment="1">
      <alignment wrapText="1"/>
    </xf>
    <xf numFmtId="14" fontId="32" fillId="0" borderId="2" xfId="0" applyNumberFormat="1" applyFont="1" applyBorder="1" applyAlignment="1">
      <alignment horizontal="center"/>
    </xf>
    <xf numFmtId="14" fontId="32" fillId="0" borderId="0" xfId="0" applyNumberFormat="1" applyFont="1" applyAlignment="1">
      <alignment horizontal="center"/>
    </xf>
    <xf numFmtId="0" fontId="32" fillId="0" borderId="2" xfId="0" applyFont="1" applyBorder="1" applyAlignment="1">
      <alignment horizontal="center" vertical="top" wrapText="1"/>
    </xf>
    <xf numFmtId="0" fontId="42" fillId="0" borderId="7" xfId="0" applyFont="1" applyBorder="1" applyAlignment="1">
      <alignment horizontal="center" vertical="top" wrapText="1"/>
    </xf>
    <xf numFmtId="0" fontId="40" fillId="0" borderId="8" xfId="0" applyFont="1" applyBorder="1" applyAlignment="1">
      <alignment vertical="top" wrapText="1"/>
    </xf>
    <xf numFmtId="0" fontId="43" fillId="0" borderId="8" xfId="0" applyFont="1" applyBorder="1" applyAlignment="1">
      <alignment vertical="top" wrapText="1"/>
    </xf>
    <xf numFmtId="0" fontId="45" fillId="0" borderId="8" xfId="0" applyFont="1" applyBorder="1" applyAlignment="1">
      <alignment vertical="top" wrapText="1"/>
    </xf>
    <xf numFmtId="0" fontId="32" fillId="0" borderId="9" xfId="0" applyFont="1" applyBorder="1" applyAlignment="1">
      <alignment vertical="top" wrapText="1"/>
    </xf>
    <xf numFmtId="0" fontId="32" fillId="0" borderId="0" xfId="0" applyFont="1" applyAlignment="1">
      <alignment vertical="top" wrapText="1"/>
    </xf>
    <xf numFmtId="0" fontId="35" fillId="0" borderId="0" xfId="0" applyFont="1" applyAlignment="1">
      <alignment wrapText="1"/>
    </xf>
    <xf numFmtId="0" fontId="47" fillId="0" borderId="0" xfId="0" applyFont="1" applyAlignment="1">
      <alignment horizontal="left"/>
    </xf>
    <xf numFmtId="0" fontId="35" fillId="0" borderId="0" xfId="0" applyFont="1" applyAlignment="1">
      <alignment horizontal="center"/>
    </xf>
    <xf numFmtId="14" fontId="32" fillId="0" borderId="0" xfId="0" applyNumberFormat="1" applyFont="1" applyAlignment="1">
      <alignment wrapText="1"/>
    </xf>
    <xf numFmtId="2" fontId="32" fillId="0" borderId="0" xfId="1" applyNumberFormat="1" applyFont="1" applyFill="1" applyAlignment="1">
      <alignment wrapText="1"/>
    </xf>
    <xf numFmtId="2" fontId="34" fillId="0" borderId="0" xfId="1" applyNumberFormat="1" applyFont="1" applyFill="1" applyAlignment="1">
      <alignment wrapText="1"/>
    </xf>
    <xf numFmtId="14" fontId="41" fillId="0" borderId="0" xfId="1" applyNumberFormat="1" applyFont="1" applyFill="1" applyAlignment="1">
      <alignment wrapText="1"/>
    </xf>
    <xf numFmtId="14" fontId="48" fillId="0" borderId="0" xfId="0" applyNumberFormat="1" applyFont="1" applyAlignment="1">
      <alignment horizontal="left" wrapText="1"/>
    </xf>
    <xf numFmtId="2" fontId="32" fillId="0" borderId="0" xfId="0" applyNumberFormat="1" applyFont="1" applyAlignment="1">
      <alignment wrapText="1"/>
    </xf>
    <xf numFmtId="2" fontId="35" fillId="0" borderId="0" xfId="0" applyNumberFormat="1" applyFont="1" applyAlignment="1">
      <alignment wrapText="1"/>
    </xf>
    <xf numFmtId="2" fontId="35" fillId="2" borderId="0" xfId="0" applyNumberFormat="1" applyFont="1" applyFill="1" applyAlignment="1">
      <alignment wrapText="1"/>
    </xf>
    <xf numFmtId="2" fontId="32" fillId="2" borderId="0" xfId="0" applyNumberFormat="1" applyFont="1" applyFill="1" applyAlignment="1">
      <alignment wrapText="1"/>
    </xf>
    <xf numFmtId="0" fontId="49" fillId="0" borderId="0" xfId="0" applyFont="1" applyAlignment="1">
      <alignment wrapText="1"/>
    </xf>
    <xf numFmtId="2" fontId="49" fillId="0" borderId="0" xfId="0" applyNumberFormat="1" applyFont="1" applyAlignment="1">
      <alignment wrapText="1"/>
    </xf>
    <xf numFmtId="2" fontId="32" fillId="0" borderId="0" xfId="0" applyNumberFormat="1" applyFont="1"/>
    <xf numFmtId="2" fontId="34" fillId="0" borderId="0" xfId="0" applyNumberFormat="1" applyFont="1"/>
    <xf numFmtId="2" fontId="49" fillId="0" borderId="0" xfId="0" applyNumberFormat="1" applyFont="1"/>
    <xf numFmtId="2" fontId="50" fillId="0" borderId="0" xfId="0" applyNumberFormat="1" applyFont="1"/>
    <xf numFmtId="2" fontId="35" fillId="0" borderId="0" xfId="0" applyNumberFormat="1" applyFont="1"/>
    <xf numFmtId="2" fontId="36" fillId="0" borderId="0" xfId="0" applyNumberFormat="1" applyFont="1"/>
    <xf numFmtId="2" fontId="36" fillId="2" borderId="0" xfId="0" applyNumberFormat="1" applyFont="1" applyFill="1"/>
    <xf numFmtId="2" fontId="51" fillId="0" borderId="0" xfId="0" applyNumberFormat="1" applyFont="1"/>
    <xf numFmtId="0" fontId="36" fillId="0" borderId="0" xfId="0" applyFont="1"/>
    <xf numFmtId="2" fontId="0" fillId="0" borderId="0" xfId="0" applyNumberFormat="1" applyAlignment="1">
      <alignment horizontal="right" vertical="center"/>
    </xf>
    <xf numFmtId="2" fontId="3" fillId="0" borderId="0" xfId="0" applyNumberFormat="1" applyFont="1" applyAlignment="1">
      <alignment horizontal="right" vertical="center"/>
    </xf>
    <xf numFmtId="2" fontId="3" fillId="7" borderId="0" xfId="0" applyNumberFormat="1" applyFont="1" applyFill="1" applyAlignment="1">
      <alignment horizontal="right" vertical="center"/>
    </xf>
    <xf numFmtId="0" fontId="0" fillId="2" borderId="2" xfId="0" applyFill="1" applyBorder="1"/>
    <xf numFmtId="43" fontId="0" fillId="2" borderId="2" xfId="0" applyNumberFormat="1" applyFill="1" applyBorder="1"/>
    <xf numFmtId="0" fontId="0" fillId="2" borderId="2" xfId="0" applyFill="1" applyBorder="1" applyAlignment="1">
      <alignment horizontal="center" vertical="center" wrapText="1"/>
    </xf>
    <xf numFmtId="0" fontId="32" fillId="2" borderId="2" xfId="0" applyFont="1" applyFill="1" applyBorder="1" applyAlignment="1">
      <alignment horizontal="center"/>
    </xf>
    <xf numFmtId="0" fontId="40" fillId="0" borderId="0" xfId="0" applyFont="1" applyAlignment="1">
      <alignment horizontal="left" vertical="top" wrapText="1"/>
    </xf>
    <xf numFmtId="0" fontId="34" fillId="0" borderId="4" xfId="0" applyFont="1" applyBorder="1" applyAlignment="1">
      <alignment horizontal="center" vertical="center"/>
    </xf>
    <xf numFmtId="0" fontId="34" fillId="0" borderId="5" xfId="0" applyFont="1" applyBorder="1" applyAlignment="1">
      <alignment horizontal="center" vertical="center"/>
    </xf>
    <xf numFmtId="0" fontId="34" fillId="0" borderId="6" xfId="0" applyFont="1" applyBorder="1" applyAlignment="1">
      <alignment horizontal="center" vertical="center"/>
    </xf>
    <xf numFmtId="0" fontId="32" fillId="0" borderId="32" xfId="0" applyFont="1" applyBorder="1" applyAlignment="1">
      <alignment horizontal="center" vertical="top" wrapText="1"/>
    </xf>
    <xf numFmtId="0" fontId="32" fillId="0" borderId="33" xfId="0" applyFont="1" applyBorder="1" applyAlignment="1">
      <alignment horizontal="center" vertical="top" wrapText="1"/>
    </xf>
    <xf numFmtId="0" fontId="32" fillId="0" borderId="34" xfId="0" applyFont="1" applyBorder="1" applyAlignment="1">
      <alignment horizontal="center" vertical="top" wrapText="1"/>
    </xf>
    <xf numFmtId="0" fontId="32" fillId="0" borderId="7" xfId="0" applyFont="1" applyBorder="1" applyAlignment="1">
      <alignment horizontal="center" vertical="top" wrapText="1"/>
    </xf>
    <xf numFmtId="0" fontId="32" fillId="0" borderId="8" xfId="0" applyFont="1" applyBorder="1" applyAlignment="1">
      <alignment horizontal="center" vertical="top" wrapText="1"/>
    </xf>
    <xf numFmtId="0" fontId="32" fillId="0" borderId="9" xfId="0" applyFont="1" applyBorder="1" applyAlignment="1">
      <alignment horizontal="center" vertical="top" wrapText="1"/>
    </xf>
    <xf numFmtId="0" fontId="35" fillId="0" borderId="0" xfId="0" applyFont="1" applyAlignment="1">
      <alignment horizontal="left" wrapText="1"/>
    </xf>
    <xf numFmtId="0" fontId="35" fillId="0" borderId="0" xfId="0" applyFont="1" applyAlignment="1">
      <alignment horizontal="left" vertical="center"/>
    </xf>
    <xf numFmtId="0" fontId="10" fillId="0" borderId="0" xfId="0" applyFont="1" applyAlignment="1">
      <alignment horizontal="left" vertical="center" wrapText="1"/>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center"/>
    </xf>
    <xf numFmtId="0" fontId="10" fillId="0" borderId="0" xfId="0" applyFont="1" applyAlignment="1">
      <alignment horizontal="left" vertical="top" wrapText="1"/>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5" fillId="0" borderId="0" xfId="0" applyFont="1" applyAlignment="1">
      <alignment horizontal="left" wrapText="1"/>
    </xf>
    <xf numFmtId="0" fontId="0" fillId="0" borderId="0" xfId="0" applyAlignment="1">
      <alignment wrapText="1"/>
    </xf>
    <xf numFmtId="0" fontId="0" fillId="2" borderId="0" xfId="0" applyFill="1" applyAlignment="1">
      <alignment wrapText="1"/>
    </xf>
    <xf numFmtId="0" fontId="27" fillId="0" borderId="10" xfId="0" applyFont="1" applyBorder="1" applyAlignment="1">
      <alignment horizontal="justify" vertical="center" wrapText="1"/>
    </xf>
    <xf numFmtId="0" fontId="27" fillId="0" borderId="11" xfId="0" applyFont="1" applyBorder="1" applyAlignment="1">
      <alignment horizontal="justify" vertical="center" wrapText="1"/>
    </xf>
  </cellXfs>
  <cellStyles count="4">
    <cellStyle name="Comma" xfId="1" builtinId="3"/>
    <cellStyle name="Comma 2" xf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mailto:tatjana.zinkevica@daugavpils.lv"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hyperlink" Target="mailto:ilze.kaktina@ventspils.lv" TargetMode="External"/><Relationship Id="rId1" Type="http://schemas.openxmlformats.org/officeDocument/2006/relationships/hyperlink" Target="mailto:ilze.kaktina@ventspils.lv" TargetMode="Externa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hyperlink" Target="mailto:lita.rollande@ventspilsnd.lv"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hyperlink" Target="mailto:liga.privedeneca@dome.auce.lv"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hyperlink" Target="mailto:kaspars.laksa@dobele.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workbookViewId="0">
      <selection activeCell="C7" sqref="C7"/>
    </sheetView>
  </sheetViews>
  <sheetFormatPr defaultRowHeight="14.4" x14ac:dyDescent="0.3"/>
  <cols>
    <col min="1" max="1" width="44.33203125" customWidth="1"/>
    <col min="2" max="2" width="17.88671875" customWidth="1"/>
    <col min="3" max="3" width="17.77734375" customWidth="1"/>
    <col min="4" max="4" width="13.21875" customWidth="1"/>
    <col min="5" max="5" width="14.77734375" customWidth="1"/>
    <col min="6" max="6" width="16.109375" customWidth="1"/>
    <col min="9" max="9" width="9.77734375" bestFit="1" customWidth="1"/>
  </cols>
  <sheetData>
    <row r="1" spans="1:9" x14ac:dyDescent="0.3">
      <c r="A1" t="s">
        <v>2</v>
      </c>
      <c r="B1" s="81" t="s">
        <v>3</v>
      </c>
      <c r="C1" s="81" t="s">
        <v>61</v>
      </c>
      <c r="D1" s="81" t="s">
        <v>62</v>
      </c>
      <c r="E1" s="81" t="s">
        <v>142</v>
      </c>
      <c r="F1" s="81" t="s">
        <v>102</v>
      </c>
    </row>
    <row r="2" spans="1:9" x14ac:dyDescent="0.3">
      <c r="I2" t="s">
        <v>103</v>
      </c>
    </row>
    <row r="3" spans="1:9" x14ac:dyDescent="0.3">
      <c r="A3" t="s">
        <v>0</v>
      </c>
      <c r="B3" s="277">
        <v>8967</v>
      </c>
      <c r="C3" s="277">
        <v>16603.07</v>
      </c>
      <c r="D3" s="277" t="s">
        <v>63</v>
      </c>
      <c r="E3" s="277">
        <v>3489.44</v>
      </c>
      <c r="F3" s="277">
        <v>80877.63</v>
      </c>
      <c r="G3" s="277"/>
      <c r="H3" s="277"/>
      <c r="I3" s="277">
        <f>SUM(B3:H3)</f>
        <v>109937.14</v>
      </c>
    </row>
    <row r="4" spans="1:9" x14ac:dyDescent="0.3">
      <c r="A4" t="s">
        <v>1</v>
      </c>
      <c r="B4" s="278">
        <v>7065.07</v>
      </c>
      <c r="C4" s="278">
        <v>7028.99</v>
      </c>
      <c r="D4" s="278">
        <v>6521.13</v>
      </c>
      <c r="E4" s="278">
        <v>1995.96</v>
      </c>
      <c r="F4" s="278">
        <v>49272.08</v>
      </c>
      <c r="G4" s="277"/>
      <c r="H4" s="277"/>
      <c r="I4" s="279">
        <f>SUM(B4:H4)</f>
        <v>71883.23</v>
      </c>
    </row>
    <row r="5" spans="1:9" x14ac:dyDescent="0.3">
      <c r="C5" s="211"/>
    </row>
    <row r="7" spans="1:9" x14ac:dyDescent="0.3">
      <c r="A7" s="55" t="s">
        <v>2</v>
      </c>
      <c r="C7" s="81" t="s">
        <v>108</v>
      </c>
    </row>
    <row r="8" spans="1:9" x14ac:dyDescent="0.3">
      <c r="A8" s="55"/>
      <c r="I8" t="s">
        <v>103</v>
      </c>
    </row>
    <row r="9" spans="1:9" x14ac:dyDescent="0.3">
      <c r="A9" s="55" t="s">
        <v>0</v>
      </c>
      <c r="C9">
        <v>1412.17</v>
      </c>
      <c r="I9" s="221">
        <f>B9+C9</f>
        <v>1412.17</v>
      </c>
    </row>
    <row r="10" spans="1:9" x14ac:dyDescent="0.3">
      <c r="A10" s="55" t="s">
        <v>1</v>
      </c>
      <c r="C10" s="81">
        <v>665.13</v>
      </c>
      <c r="I10" s="279">
        <f>B10+C10</f>
        <v>665.13</v>
      </c>
    </row>
    <row r="11" spans="1:9" x14ac:dyDescent="0.3">
      <c r="I11" s="221"/>
    </row>
    <row r="14" spans="1:9" ht="28.8" x14ac:dyDescent="0.3">
      <c r="A14" s="222" t="s">
        <v>109</v>
      </c>
      <c r="B14" s="223">
        <f>I4+I10</f>
        <v>72548.36</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7"/>
  <sheetViews>
    <sheetView topLeftCell="A2" workbookViewId="0">
      <selection activeCell="C4" sqref="C4"/>
    </sheetView>
  </sheetViews>
  <sheetFormatPr defaultColWidth="9.21875" defaultRowHeight="13.8" x14ac:dyDescent="0.25"/>
  <cols>
    <col min="1" max="1" width="37.77734375" style="227" customWidth="1"/>
    <col min="2" max="2" width="27.44140625" style="227" customWidth="1"/>
    <col min="3" max="3" width="18.21875" style="227" customWidth="1"/>
    <col min="4" max="4" width="14.44140625" style="227" customWidth="1"/>
    <col min="5" max="5" width="13.77734375" style="227" customWidth="1"/>
    <col min="6" max="9" width="16.5546875" style="227" customWidth="1"/>
    <col min="10" max="14" width="14.44140625" style="227" customWidth="1"/>
    <col min="15" max="15" width="11.5546875" style="227" customWidth="1"/>
    <col min="16" max="16" width="11.44140625" style="227" customWidth="1"/>
    <col min="17" max="17" width="13.21875" style="227" customWidth="1"/>
    <col min="18" max="18" width="14.44140625" style="227" customWidth="1"/>
    <col min="19" max="20" width="12.44140625" style="227" customWidth="1"/>
    <col min="21" max="23" width="14.77734375" style="227" customWidth="1"/>
    <col min="24" max="24" width="15.21875" style="227" customWidth="1"/>
    <col min="25" max="25" width="18.77734375" style="227" customWidth="1"/>
    <col min="26" max="26" width="13.21875" style="227" customWidth="1"/>
    <col min="27" max="27" width="9.5546875" style="227" bestFit="1" customWidth="1"/>
    <col min="28" max="16384" width="9.21875" style="227"/>
  </cols>
  <sheetData>
    <row r="1" spans="1:26" x14ac:dyDescent="0.25">
      <c r="A1" s="224" t="s">
        <v>4</v>
      </c>
      <c r="B1" s="225" t="s">
        <v>110</v>
      </c>
      <c r="C1" s="225" t="s">
        <v>6</v>
      </c>
      <c r="D1" s="226" t="s">
        <v>7</v>
      </c>
    </row>
    <row r="2" spans="1:26" ht="27.6" x14ac:dyDescent="0.25">
      <c r="A2" s="228"/>
      <c r="B2" s="229" t="s">
        <v>111</v>
      </c>
      <c r="C2" s="230" t="s">
        <v>112</v>
      </c>
      <c r="D2" s="231">
        <v>65404388</v>
      </c>
      <c r="E2" s="232"/>
      <c r="F2" s="233"/>
      <c r="G2" s="233"/>
      <c r="H2" s="233"/>
      <c r="I2" s="233"/>
      <c r="J2" s="232"/>
      <c r="K2" s="232"/>
      <c r="L2" s="232"/>
      <c r="M2" s="232"/>
      <c r="N2" s="232"/>
    </row>
    <row r="3" spans="1:26" x14ac:dyDescent="0.25">
      <c r="A3" s="234" t="s">
        <v>10</v>
      </c>
      <c r="B3" s="235" t="s">
        <v>108</v>
      </c>
      <c r="C3" s="236"/>
      <c r="D3" s="236"/>
      <c r="E3" s="236"/>
    </row>
    <row r="4" spans="1:26" ht="55.2" x14ac:dyDescent="0.25">
      <c r="A4" s="237" t="s">
        <v>0</v>
      </c>
      <c r="B4" s="238" t="s">
        <v>113</v>
      </c>
      <c r="C4" s="239"/>
      <c r="D4" s="239"/>
      <c r="E4" s="239"/>
      <c r="J4" s="240" t="s">
        <v>11</v>
      </c>
      <c r="K4" s="240"/>
      <c r="L4" s="240"/>
      <c r="M4" s="240"/>
      <c r="N4" s="240"/>
      <c r="O4" s="240"/>
      <c r="P4" s="240"/>
      <c r="Q4" s="240"/>
      <c r="R4" s="240"/>
      <c r="S4" s="240"/>
      <c r="T4" s="240"/>
      <c r="U4" s="240"/>
      <c r="V4" s="240"/>
      <c r="W4" s="240"/>
      <c r="X4" s="240"/>
      <c r="Y4" s="240"/>
      <c r="Z4" s="240"/>
    </row>
    <row r="5" spans="1:26" ht="27.6" x14ac:dyDescent="0.25">
      <c r="A5" s="241" t="s">
        <v>114</v>
      </c>
      <c r="B5" s="283" t="s">
        <v>115</v>
      </c>
      <c r="C5" s="243"/>
      <c r="D5" s="243"/>
      <c r="E5" s="243"/>
      <c r="J5" s="294" t="s">
        <v>13</v>
      </c>
      <c r="K5" s="294"/>
      <c r="L5" s="294"/>
      <c r="M5" s="294"/>
      <c r="N5" s="294"/>
      <c r="O5" s="294"/>
      <c r="P5" s="294"/>
      <c r="Q5" s="294"/>
      <c r="R5" s="294"/>
      <c r="S5" s="294"/>
      <c r="T5" s="294"/>
      <c r="U5" s="294"/>
      <c r="V5" s="294"/>
      <c r="W5" s="294"/>
      <c r="X5" s="294"/>
      <c r="Y5" s="294"/>
      <c r="Z5" s="294"/>
    </row>
    <row r="6" spans="1:26" x14ac:dyDescent="0.25">
      <c r="A6" s="235" t="s">
        <v>14</v>
      </c>
      <c r="B6" s="242" t="s">
        <v>116</v>
      </c>
      <c r="C6" s="243"/>
      <c r="D6" s="243"/>
      <c r="E6" s="243"/>
      <c r="J6" s="295" t="s">
        <v>15</v>
      </c>
      <c r="K6" s="295"/>
      <c r="L6" s="295"/>
      <c r="M6" s="295"/>
      <c r="N6" s="295"/>
      <c r="O6" s="295"/>
      <c r="P6" s="295"/>
      <c r="Q6" s="295"/>
      <c r="R6" s="295"/>
      <c r="S6" s="295"/>
      <c r="T6" s="295"/>
      <c r="U6" s="295"/>
      <c r="V6" s="295"/>
      <c r="W6" s="295"/>
      <c r="X6" s="295"/>
      <c r="Y6" s="295"/>
      <c r="Z6" s="295"/>
    </row>
    <row r="7" spans="1:26" ht="14.4" x14ac:dyDescent="0.3">
      <c r="A7" s="235" t="s">
        <v>16</v>
      </c>
      <c r="B7" s="242">
        <v>0</v>
      </c>
      <c r="C7" s="243"/>
      <c r="D7" s="243"/>
      <c r="E7" s="243"/>
      <c r="J7" s="294" t="s">
        <v>117</v>
      </c>
      <c r="K7" s="294"/>
      <c r="L7" s="294"/>
      <c r="M7" s="294"/>
      <c r="N7" s="294"/>
      <c r="O7" s="294"/>
      <c r="P7" s="294"/>
      <c r="Q7" s="294"/>
      <c r="R7" s="294"/>
      <c r="S7" s="294"/>
      <c r="T7" s="294"/>
      <c r="U7" s="294"/>
      <c r="V7" s="294"/>
      <c r="W7" s="294"/>
      <c r="X7" s="294"/>
      <c r="Y7" s="294"/>
      <c r="Z7" s="294"/>
    </row>
    <row r="8" spans="1:26" ht="27.6" x14ac:dyDescent="0.25">
      <c r="A8" s="235" t="s">
        <v>18</v>
      </c>
      <c r="B8" s="242" t="s">
        <v>116</v>
      </c>
      <c r="C8" s="243"/>
      <c r="D8" s="243"/>
      <c r="E8" s="243"/>
      <c r="J8" s="294" t="s">
        <v>19</v>
      </c>
      <c r="K8" s="294"/>
      <c r="L8" s="294"/>
      <c r="M8" s="294"/>
      <c r="N8" s="294"/>
      <c r="O8" s="294"/>
      <c r="P8" s="294"/>
      <c r="Q8" s="294"/>
      <c r="R8" s="294"/>
      <c r="S8" s="294"/>
      <c r="T8" s="294"/>
      <c r="U8" s="294"/>
      <c r="V8" s="294"/>
      <c r="W8" s="294"/>
      <c r="X8" s="294"/>
      <c r="Y8" s="294"/>
      <c r="Z8" s="294"/>
    </row>
    <row r="9" spans="1:26" x14ac:dyDescent="0.25">
      <c r="A9" s="235" t="s">
        <v>20</v>
      </c>
      <c r="B9" s="242" t="s">
        <v>118</v>
      </c>
      <c r="C9" s="243"/>
      <c r="D9" s="243"/>
      <c r="E9" s="243"/>
      <c r="J9" s="294" t="s">
        <v>22</v>
      </c>
      <c r="K9" s="294"/>
      <c r="L9" s="294"/>
      <c r="M9" s="294"/>
      <c r="N9" s="294"/>
      <c r="O9" s="294"/>
      <c r="P9" s="294"/>
      <c r="Q9" s="294"/>
      <c r="R9" s="294"/>
      <c r="S9" s="294"/>
      <c r="T9" s="294"/>
      <c r="U9" s="294"/>
      <c r="V9" s="294"/>
      <c r="W9" s="294"/>
      <c r="X9" s="294"/>
      <c r="Y9" s="294"/>
      <c r="Z9" s="294"/>
    </row>
    <row r="10" spans="1:26" ht="28.2" x14ac:dyDescent="0.3">
      <c r="A10" s="229" t="s">
        <v>119</v>
      </c>
      <c r="B10" s="242" t="s">
        <v>93</v>
      </c>
      <c r="C10" s="243"/>
      <c r="D10" s="243"/>
      <c r="E10" s="243"/>
      <c r="J10" s="294" t="s">
        <v>120</v>
      </c>
      <c r="K10" s="294"/>
      <c r="L10" s="294"/>
      <c r="M10" s="294"/>
      <c r="N10" s="294"/>
      <c r="O10" s="294"/>
      <c r="P10" s="294"/>
      <c r="Q10" s="294"/>
      <c r="R10" s="294"/>
      <c r="S10" s="294"/>
      <c r="T10" s="294"/>
      <c r="U10" s="294"/>
      <c r="V10" s="294"/>
      <c r="W10" s="294"/>
      <c r="X10" s="294"/>
      <c r="Y10" s="294"/>
      <c r="Z10" s="294"/>
    </row>
    <row r="11" spans="1:26" ht="41.4" x14ac:dyDescent="0.25">
      <c r="A11" s="229" t="s">
        <v>121</v>
      </c>
      <c r="B11" s="242" t="s">
        <v>122</v>
      </c>
      <c r="C11" s="243"/>
      <c r="D11" s="243"/>
      <c r="E11" s="243"/>
    </row>
    <row r="12" spans="1:26" ht="27.6" x14ac:dyDescent="0.25">
      <c r="A12" s="244" t="s">
        <v>28</v>
      </c>
      <c r="B12" s="245">
        <v>44321</v>
      </c>
      <c r="C12" s="246"/>
      <c r="D12" s="246"/>
      <c r="E12" s="246"/>
    </row>
    <row r="13" spans="1:26" ht="27.6" x14ac:dyDescent="0.25">
      <c r="A13" s="244" t="s">
        <v>29</v>
      </c>
      <c r="B13" s="242" t="s">
        <v>123</v>
      </c>
      <c r="C13" s="243"/>
      <c r="D13" s="243"/>
      <c r="E13" s="243"/>
    </row>
    <row r="14" spans="1:26" ht="27.6" x14ac:dyDescent="0.25">
      <c r="A14" s="244" t="s">
        <v>30</v>
      </c>
      <c r="B14" s="242" t="s">
        <v>124</v>
      </c>
      <c r="C14" s="243"/>
      <c r="D14" s="243"/>
      <c r="E14" s="243"/>
      <c r="J14" s="284" t="s">
        <v>125</v>
      </c>
      <c r="K14" s="284"/>
      <c r="L14" s="284"/>
      <c r="M14" s="284"/>
      <c r="N14" s="284"/>
      <c r="O14" s="284"/>
      <c r="P14" s="284"/>
      <c r="Q14" s="284"/>
      <c r="R14" s="284"/>
      <c r="S14" s="284"/>
      <c r="T14" s="284"/>
      <c r="U14" s="284"/>
      <c r="V14" s="284"/>
      <c r="W14" s="284"/>
      <c r="X14" s="284"/>
      <c r="Y14" s="284"/>
      <c r="Z14" s="284"/>
    </row>
    <row r="15" spans="1:26" ht="41.4" x14ac:dyDescent="0.25">
      <c r="A15" s="244" t="s">
        <v>32</v>
      </c>
      <c r="B15" s="242" t="s">
        <v>126</v>
      </c>
      <c r="C15" s="243"/>
      <c r="D15" s="243"/>
      <c r="E15" s="243"/>
      <c r="J15" s="284" t="s">
        <v>127</v>
      </c>
      <c r="K15" s="284"/>
      <c r="L15" s="284"/>
      <c r="M15" s="284"/>
      <c r="N15" s="284"/>
      <c r="O15" s="284"/>
      <c r="P15" s="284"/>
      <c r="Q15" s="284"/>
      <c r="R15" s="284"/>
      <c r="S15" s="284"/>
      <c r="T15" s="284"/>
      <c r="U15" s="284"/>
      <c r="V15" s="284"/>
      <c r="W15" s="284"/>
      <c r="X15" s="284"/>
      <c r="Y15" s="284"/>
      <c r="Z15" s="284"/>
    </row>
    <row r="16" spans="1:26" ht="14.4" thickBot="1" x14ac:dyDescent="0.3">
      <c r="A16" s="232"/>
    </row>
    <row r="17" spans="1:26" ht="14.4" thickBot="1" x14ac:dyDescent="0.3">
      <c r="A17" s="232"/>
      <c r="N17" s="285" t="s">
        <v>128</v>
      </c>
      <c r="O17" s="286"/>
      <c r="P17" s="286"/>
      <c r="Q17" s="286"/>
      <c r="R17" s="286"/>
      <c r="S17" s="286"/>
      <c r="T17" s="286"/>
      <c r="U17" s="286"/>
      <c r="V17" s="286"/>
      <c r="W17" s="286"/>
      <c r="X17" s="286"/>
      <c r="Y17" s="286"/>
      <c r="Z17" s="287"/>
    </row>
    <row r="18" spans="1:26" s="253" customFormat="1" ht="165.6" x14ac:dyDescent="0.3">
      <c r="A18" s="247" t="s">
        <v>35</v>
      </c>
      <c r="B18" s="288" t="s">
        <v>129</v>
      </c>
      <c r="C18" s="289"/>
      <c r="D18" s="289"/>
      <c r="E18" s="290"/>
      <c r="F18" s="288" t="s">
        <v>130</v>
      </c>
      <c r="G18" s="289"/>
      <c r="H18" s="289"/>
      <c r="I18" s="290"/>
      <c r="J18" s="291" t="s">
        <v>131</v>
      </c>
      <c r="K18" s="292"/>
      <c r="L18" s="292"/>
      <c r="M18" s="293"/>
      <c r="N18" s="248" t="s">
        <v>39</v>
      </c>
      <c r="O18" s="15" t="s">
        <v>40</v>
      </c>
      <c r="P18" s="249" t="s">
        <v>41</v>
      </c>
      <c r="Q18" s="249" t="s">
        <v>42</v>
      </c>
      <c r="R18" s="249" t="s">
        <v>43</v>
      </c>
      <c r="S18" s="249" t="s">
        <v>132</v>
      </c>
      <c r="T18" s="249" t="s">
        <v>45</v>
      </c>
      <c r="U18" s="250" t="s">
        <v>133</v>
      </c>
      <c r="V18" s="251" t="s">
        <v>47</v>
      </c>
      <c r="W18" s="249" t="s">
        <v>134</v>
      </c>
      <c r="X18" s="249" t="s">
        <v>49</v>
      </c>
      <c r="Y18" s="250" t="s">
        <v>135</v>
      </c>
      <c r="Z18" s="252" t="s">
        <v>136</v>
      </c>
    </row>
    <row r="19" spans="1:26" s="232" customFormat="1" ht="27.6" x14ac:dyDescent="0.25">
      <c r="B19" s="232" t="s">
        <v>137</v>
      </c>
      <c r="C19" s="232" t="s">
        <v>138</v>
      </c>
      <c r="D19" s="232" t="s">
        <v>139</v>
      </c>
      <c r="E19" s="232" t="s">
        <v>140</v>
      </c>
      <c r="F19" s="232" t="s">
        <v>137</v>
      </c>
      <c r="G19" s="232" t="s">
        <v>138</v>
      </c>
      <c r="H19" s="232" t="s">
        <v>139</v>
      </c>
      <c r="I19" s="232" t="s">
        <v>140</v>
      </c>
      <c r="J19" s="232" t="s">
        <v>137</v>
      </c>
      <c r="K19" s="232" t="s">
        <v>138</v>
      </c>
      <c r="L19" s="232" t="s">
        <v>139</v>
      </c>
      <c r="M19" s="232" t="s">
        <v>140</v>
      </c>
      <c r="O19" s="21"/>
      <c r="U19" s="254"/>
      <c r="V19" s="254"/>
      <c r="Y19" s="254"/>
    </row>
    <row r="20" spans="1:26" s="232" customFormat="1" ht="15.6" x14ac:dyDescent="0.25">
      <c r="A20" s="255" t="s">
        <v>52</v>
      </c>
      <c r="B20" s="256"/>
      <c r="C20" s="256"/>
      <c r="D20" s="256"/>
      <c r="E20" s="256"/>
      <c r="O20" s="21"/>
      <c r="U20" s="254"/>
      <c r="V20" s="254"/>
      <c r="W20" s="257">
        <v>44337</v>
      </c>
      <c r="Y20" s="254"/>
    </row>
    <row r="21" spans="1:26" s="232" customFormat="1" x14ac:dyDescent="0.25">
      <c r="A21" s="232">
        <v>2013</v>
      </c>
      <c r="B21" s="258">
        <v>429.52</v>
      </c>
      <c r="C21" s="258">
        <v>224.21</v>
      </c>
      <c r="D21" s="258">
        <v>128.86000000000001</v>
      </c>
      <c r="E21" s="258">
        <f>SUM(B21:D21)</f>
        <v>782.59</v>
      </c>
      <c r="F21" s="258">
        <v>143.16999999999999</v>
      </c>
      <c r="G21" s="258">
        <v>73.64</v>
      </c>
      <c r="H21" s="258">
        <v>42.95</v>
      </c>
      <c r="I21" s="258">
        <f>SUM(F21:H21)</f>
        <v>259.76</v>
      </c>
      <c r="J21" s="259">
        <f>B21-F21</f>
        <v>286.35000000000002</v>
      </c>
      <c r="K21" s="259">
        <f>C21-G21</f>
        <v>150.57</v>
      </c>
      <c r="L21" s="259">
        <v>85.9</v>
      </c>
      <c r="M21" s="259">
        <f>SUM(J21:L21)</f>
        <v>522.82000000000005</v>
      </c>
      <c r="N21" s="260" t="s">
        <v>90</v>
      </c>
      <c r="O21" s="261">
        <v>42516</v>
      </c>
      <c r="P21" s="258">
        <v>782.59</v>
      </c>
      <c r="Q21" s="258">
        <f>P21</f>
        <v>782.59</v>
      </c>
      <c r="R21" s="258"/>
      <c r="S21" s="262"/>
      <c r="T21" s="262"/>
      <c r="U21" s="263"/>
      <c r="V21" s="263"/>
      <c r="W21" s="262"/>
      <c r="X21" s="262"/>
      <c r="Y21" s="263"/>
      <c r="Z21" s="262"/>
    </row>
    <row r="22" spans="1:26" x14ac:dyDescent="0.25">
      <c r="A22" s="232">
        <v>2014</v>
      </c>
      <c r="B22" s="258">
        <v>429.52</v>
      </c>
      <c r="C22" s="258">
        <v>147.44</v>
      </c>
      <c r="D22" s="258">
        <v>128.86000000000001</v>
      </c>
      <c r="E22" s="258">
        <f t="shared" ref="E22:E23" si="0">SUM(B22:D22)</f>
        <v>705.82</v>
      </c>
      <c r="F22" s="258">
        <v>143.16999999999999</v>
      </c>
      <c r="G22" s="258">
        <v>48.04</v>
      </c>
      <c r="H22" s="258">
        <v>42.95</v>
      </c>
      <c r="I22" s="258">
        <f t="shared" ref="I22:I23" si="1">SUM(F22:H22)</f>
        <v>234.15999999999997</v>
      </c>
      <c r="J22" s="259">
        <f>B22-F22</f>
        <v>286.35000000000002</v>
      </c>
      <c r="K22" s="259">
        <f t="shared" ref="K22:L23" si="2">C22-G22</f>
        <v>99.4</v>
      </c>
      <c r="L22" s="259">
        <v>85.9</v>
      </c>
      <c r="M22" s="259">
        <f t="shared" ref="M22:M23" si="3">SUM(J22:L22)</f>
        <v>471.65</v>
      </c>
      <c r="N22" s="259"/>
      <c r="O22" s="261">
        <v>42516</v>
      </c>
      <c r="P22" s="258">
        <v>705.82</v>
      </c>
      <c r="Q22" s="258">
        <f>P22</f>
        <v>705.82</v>
      </c>
      <c r="R22" s="258"/>
      <c r="S22" s="232"/>
      <c r="T22" s="262"/>
      <c r="U22" s="263"/>
      <c r="V22" s="264"/>
      <c r="W22" s="265"/>
      <c r="X22" s="262"/>
      <c r="Y22" s="263"/>
      <c r="Z22" s="262"/>
    </row>
    <row r="23" spans="1:26" x14ac:dyDescent="0.25">
      <c r="A23" s="232">
        <v>2015</v>
      </c>
      <c r="B23" s="258">
        <v>429.52</v>
      </c>
      <c r="C23" s="258">
        <v>67.28</v>
      </c>
      <c r="D23" s="258">
        <v>128.86000000000001</v>
      </c>
      <c r="E23" s="258">
        <f t="shared" si="0"/>
        <v>625.66</v>
      </c>
      <c r="F23" s="258">
        <v>143.16</v>
      </c>
      <c r="G23" s="258">
        <v>21.87</v>
      </c>
      <c r="H23" s="258">
        <v>42.96</v>
      </c>
      <c r="I23" s="258">
        <f t="shared" si="1"/>
        <v>207.99</v>
      </c>
      <c r="J23" s="259">
        <f>B23-F23</f>
        <v>286.36</v>
      </c>
      <c r="K23" s="259">
        <f t="shared" si="2"/>
        <v>45.41</v>
      </c>
      <c r="L23" s="259">
        <f t="shared" si="2"/>
        <v>85.9</v>
      </c>
      <c r="M23" s="259">
        <f t="shared" si="3"/>
        <v>417.66999999999996</v>
      </c>
      <c r="N23" s="259"/>
      <c r="O23" s="261" t="s">
        <v>141</v>
      </c>
      <c r="P23" s="258">
        <v>625.66</v>
      </c>
      <c r="Q23" s="258">
        <f>P23</f>
        <v>625.66</v>
      </c>
      <c r="R23" s="258"/>
      <c r="S23" s="232"/>
      <c r="T23" s="262"/>
      <c r="U23" s="263"/>
      <c r="V23" s="263"/>
      <c r="W23" s="262"/>
      <c r="X23" s="262"/>
      <c r="Y23" s="263"/>
      <c r="Z23" s="262"/>
    </row>
    <row r="24" spans="1:26" x14ac:dyDescent="0.25">
      <c r="A24" s="262"/>
      <c r="B24" s="258"/>
      <c r="C24" s="258"/>
      <c r="D24" s="258"/>
      <c r="E24" s="258"/>
      <c r="F24" s="258"/>
      <c r="G24" s="258"/>
      <c r="H24" s="258"/>
      <c r="I24" s="258"/>
      <c r="J24" s="258"/>
      <c r="K24" s="258"/>
      <c r="L24" s="258"/>
      <c r="M24" s="258"/>
      <c r="N24" s="258"/>
      <c r="O24" s="261"/>
      <c r="P24" s="258"/>
      <c r="Q24" s="258"/>
      <c r="R24" s="258">
        <v>1412.17</v>
      </c>
      <c r="S24" s="266">
        <v>1758</v>
      </c>
      <c r="T24" s="262">
        <f>R24*0.025%</f>
        <v>0.35304250000000004</v>
      </c>
      <c r="U24" s="263">
        <f>S24*T24</f>
        <v>620.64871500000004</v>
      </c>
      <c r="V24" s="263"/>
      <c r="W24" s="267">
        <v>63</v>
      </c>
      <c r="X24" s="262">
        <f>R24*0.05%</f>
        <v>0.70608500000000007</v>
      </c>
      <c r="Y24" s="263">
        <f>X24*W24</f>
        <v>44.483355000000003</v>
      </c>
      <c r="Z24" s="262"/>
    </row>
    <row r="25" spans="1:26" ht="14.4" x14ac:dyDescent="0.3">
      <c r="A25" s="268"/>
      <c r="B25" s="268"/>
      <c r="C25" s="268"/>
      <c r="D25" s="268"/>
      <c r="E25" s="268"/>
      <c r="F25" s="268"/>
      <c r="G25" s="268"/>
      <c r="H25" s="268"/>
      <c r="I25" s="268"/>
      <c r="J25" s="268"/>
      <c r="K25" s="268"/>
      <c r="L25" s="268"/>
      <c r="M25" s="268"/>
      <c r="N25" s="268"/>
      <c r="O25" s="268"/>
      <c r="P25" s="268"/>
      <c r="Q25" s="268"/>
      <c r="R25" s="269">
        <f>SUM(R23:R24)</f>
        <v>1412.17</v>
      </c>
      <c r="S25" s="270"/>
      <c r="T25" s="270"/>
      <c r="U25" s="271">
        <f>SUM(U24:U24)</f>
        <v>620.64871500000004</v>
      </c>
      <c r="V25" s="271"/>
      <c r="W25" s="268"/>
      <c r="X25" s="268"/>
      <c r="Y25" s="271">
        <f>SUM(Y24:Y24)</f>
        <v>44.483355000000003</v>
      </c>
      <c r="Z25" s="269">
        <f>U25+Y25</f>
        <v>665.13207</v>
      </c>
    </row>
    <row r="26" spans="1:26" x14ac:dyDescent="0.25">
      <c r="A26" s="268"/>
      <c r="B26" s="268"/>
      <c r="C26" s="268"/>
      <c r="D26" s="268"/>
      <c r="E26" s="268"/>
      <c r="F26" s="268"/>
      <c r="G26" s="268"/>
      <c r="H26" s="268"/>
      <c r="I26" s="268"/>
      <c r="J26" s="268"/>
      <c r="K26" s="268"/>
      <c r="L26" s="268"/>
      <c r="M26" s="268"/>
      <c r="N26" s="268"/>
      <c r="O26" s="268"/>
      <c r="P26" s="268"/>
      <c r="Q26" s="268"/>
      <c r="R26" s="268"/>
      <c r="S26" s="268"/>
      <c r="T26" s="268"/>
      <c r="U26" s="272"/>
      <c r="V26" s="272"/>
      <c r="W26" s="268"/>
      <c r="X26" s="268"/>
      <c r="Y26" s="272"/>
      <c r="Z26" s="268"/>
    </row>
    <row r="27" spans="1:26" s="276" customFormat="1" ht="14.4" x14ac:dyDescent="0.3">
      <c r="A27" s="273" t="s">
        <v>57</v>
      </c>
      <c r="B27" s="273">
        <f t="shared" ref="B27:J27" si="4">SUM(B21:B26)</f>
        <v>1288.56</v>
      </c>
      <c r="C27" s="273">
        <f t="shared" si="4"/>
        <v>438.92999999999995</v>
      </c>
      <c r="D27" s="273">
        <f t="shared" si="4"/>
        <v>386.58000000000004</v>
      </c>
      <c r="E27" s="273">
        <f t="shared" si="4"/>
        <v>2114.0700000000002</v>
      </c>
      <c r="F27" s="273">
        <f t="shared" si="4"/>
        <v>429.5</v>
      </c>
      <c r="G27" s="273">
        <f t="shared" si="4"/>
        <v>143.55000000000001</v>
      </c>
      <c r="H27" s="273">
        <f t="shared" si="4"/>
        <v>128.86000000000001</v>
      </c>
      <c r="I27" s="273">
        <f t="shared" si="4"/>
        <v>701.91</v>
      </c>
      <c r="J27" s="273">
        <f t="shared" si="4"/>
        <v>859.06000000000006</v>
      </c>
      <c r="K27" s="273">
        <v>295.41000000000003</v>
      </c>
      <c r="L27" s="273">
        <f>SUM(L21:L26)</f>
        <v>257.70000000000005</v>
      </c>
      <c r="M27" s="274">
        <f>SUM(J27:L27)</f>
        <v>1412.17</v>
      </c>
      <c r="N27" s="273"/>
      <c r="O27" s="273"/>
      <c r="P27" s="273">
        <f>SUM(P21:P26)</f>
        <v>2114.0700000000002</v>
      </c>
      <c r="Q27" s="273">
        <f>SUM(Q21:Q26)</f>
        <v>2114.0700000000002</v>
      </c>
      <c r="R27" s="273">
        <f>R25</f>
        <v>1412.17</v>
      </c>
      <c r="S27" s="273"/>
      <c r="T27" s="273"/>
      <c r="U27" s="275">
        <f>U25</f>
        <v>620.64871500000004</v>
      </c>
      <c r="V27" s="275"/>
      <c r="W27" s="273"/>
      <c r="X27" s="273"/>
      <c r="Y27" s="275">
        <f>Y25</f>
        <v>44.483355000000003</v>
      </c>
      <c r="Z27" s="274">
        <f>U27+Y27</f>
        <v>665.13207</v>
      </c>
    </row>
  </sheetData>
  <mergeCells count="12">
    <mergeCell ref="J10:Z10"/>
    <mergeCell ref="J5:Z5"/>
    <mergeCell ref="J6:Z6"/>
    <mergeCell ref="J7:Z7"/>
    <mergeCell ref="J8:Z8"/>
    <mergeCell ref="J9:Z9"/>
    <mergeCell ref="J14:Z14"/>
    <mergeCell ref="J15:Z15"/>
    <mergeCell ref="N17:Z17"/>
    <mergeCell ref="B18:E18"/>
    <mergeCell ref="F18:I18"/>
    <mergeCell ref="J18:M18"/>
  </mergeCells>
  <hyperlinks>
    <hyperlink ref="C2" r:id="rId1"/>
  </hyperlinks>
  <pageMargins left="0.7" right="0.7" top="0.75" bottom="0.75" header="0.3" footer="0.3"/>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T44"/>
  <sheetViews>
    <sheetView topLeftCell="A4" workbookViewId="0">
      <selection activeCell="C5" sqref="C5"/>
    </sheetView>
  </sheetViews>
  <sheetFormatPr defaultColWidth="9.21875" defaultRowHeight="14.4" x14ac:dyDescent="0.3"/>
  <cols>
    <col min="1" max="1" width="37.77734375" style="55" customWidth="1"/>
    <col min="2" max="2" width="15.44140625" style="55" customWidth="1"/>
    <col min="3" max="3" width="12.44140625" style="55" customWidth="1"/>
    <col min="4" max="6" width="14.44140625" style="55" customWidth="1"/>
    <col min="7" max="7" width="11.44140625" style="55" customWidth="1"/>
    <col min="8" max="8" width="13.21875" style="55" customWidth="1"/>
    <col min="9" max="9" width="14.44140625" style="55" customWidth="1"/>
    <col min="10" max="10" width="12.44140625" style="55" customWidth="1"/>
    <col min="11" max="11" width="13.44140625" style="55" customWidth="1"/>
    <col min="12" max="12" width="14.77734375" style="55" customWidth="1"/>
    <col min="13" max="13" width="13.21875" style="55" customWidth="1"/>
    <col min="14" max="14" width="14.77734375" style="55" customWidth="1"/>
    <col min="15" max="15" width="15.21875" style="55" customWidth="1"/>
    <col min="16" max="16" width="14" style="55" customWidth="1"/>
    <col min="17" max="17" width="13.21875" style="55" customWidth="1"/>
    <col min="18" max="18" width="9.21875" style="55" customWidth="1"/>
    <col min="19" max="19" width="11.77734375" style="55" customWidth="1"/>
    <col min="20" max="20" width="13.21875" style="55" bestFit="1" customWidth="1"/>
    <col min="21" max="16384" width="9.21875" style="55"/>
  </cols>
  <sheetData>
    <row r="2" spans="1:17" ht="15.6" x14ac:dyDescent="0.3">
      <c r="A2" s="57" t="s">
        <v>4</v>
      </c>
      <c r="B2" s="56" t="s">
        <v>5</v>
      </c>
      <c r="C2" s="56" t="s">
        <v>6</v>
      </c>
      <c r="D2" s="56" t="s">
        <v>7</v>
      </c>
      <c r="Q2" s="89" t="s">
        <v>85</v>
      </c>
    </row>
    <row r="3" spans="1:17" ht="28.8" x14ac:dyDescent="0.3">
      <c r="A3" s="58"/>
      <c r="B3" s="90" t="s">
        <v>86</v>
      </c>
      <c r="C3" s="91" t="s">
        <v>87</v>
      </c>
      <c r="D3" s="56">
        <v>63601146</v>
      </c>
    </row>
    <row r="4" spans="1:17" s="94" customFormat="1" ht="25.8" customHeight="1" x14ac:dyDescent="0.3">
      <c r="A4" s="92" t="s">
        <v>10</v>
      </c>
      <c r="B4" s="93" t="s">
        <v>142</v>
      </c>
    </row>
    <row r="5" spans="1:17" s="94" customFormat="1" ht="23.25" customHeight="1" x14ac:dyDescent="0.3">
      <c r="A5" s="95" t="s">
        <v>0</v>
      </c>
      <c r="B5" s="96">
        <v>3489.44</v>
      </c>
      <c r="D5" s="97" t="s">
        <v>11</v>
      </c>
      <c r="E5" s="97"/>
      <c r="F5" s="97"/>
      <c r="G5" s="97"/>
      <c r="H5" s="97"/>
      <c r="I5" s="97"/>
      <c r="J5" s="97"/>
      <c r="K5" s="97"/>
      <c r="L5" s="97"/>
      <c r="M5" s="97"/>
      <c r="N5" s="97"/>
      <c r="O5" s="97"/>
      <c r="P5" s="97"/>
      <c r="Q5" s="97"/>
    </row>
    <row r="6" spans="1:17" s="94" customFormat="1" ht="28.8" x14ac:dyDescent="0.3">
      <c r="A6" s="98" t="s">
        <v>12</v>
      </c>
      <c r="B6" s="96"/>
      <c r="D6" s="300" t="s">
        <v>13</v>
      </c>
      <c r="E6" s="300"/>
      <c r="F6" s="300"/>
      <c r="G6" s="300"/>
      <c r="H6" s="300"/>
      <c r="I6" s="300"/>
      <c r="J6" s="300"/>
      <c r="K6" s="300"/>
      <c r="L6" s="300"/>
      <c r="M6" s="300"/>
      <c r="N6" s="300"/>
      <c r="O6" s="300"/>
      <c r="P6" s="300"/>
      <c r="Q6" s="300"/>
    </row>
    <row r="7" spans="1:17" s="94" customFormat="1" ht="21" customHeight="1" x14ac:dyDescent="0.3">
      <c r="A7" s="93" t="s">
        <v>14</v>
      </c>
      <c r="B7" s="96">
        <v>3489.44</v>
      </c>
      <c r="D7" s="301" t="s">
        <v>15</v>
      </c>
      <c r="E7" s="301"/>
      <c r="F7" s="301"/>
      <c r="G7" s="301"/>
      <c r="H7" s="301"/>
      <c r="I7" s="301"/>
      <c r="J7" s="301"/>
      <c r="K7" s="301"/>
      <c r="L7" s="301"/>
      <c r="M7" s="301"/>
      <c r="N7" s="301"/>
      <c r="O7" s="301"/>
      <c r="P7" s="301"/>
      <c r="Q7" s="301"/>
    </row>
    <row r="8" spans="1:17" s="94" customFormat="1" ht="35.25" customHeight="1" x14ac:dyDescent="0.3">
      <c r="A8" s="93" t="s">
        <v>16</v>
      </c>
      <c r="B8" s="282">
        <v>1995.96</v>
      </c>
      <c r="D8" s="300" t="s">
        <v>88</v>
      </c>
      <c r="E8" s="300"/>
      <c r="F8" s="300"/>
      <c r="G8" s="300"/>
      <c r="H8" s="300"/>
      <c r="I8" s="300"/>
      <c r="J8" s="300"/>
      <c r="K8" s="300"/>
      <c r="L8" s="300"/>
      <c r="M8" s="300"/>
      <c r="N8" s="300"/>
      <c r="O8" s="300"/>
      <c r="P8" s="300"/>
      <c r="Q8" s="300"/>
    </row>
    <row r="9" spans="1:17" s="94" customFormat="1" ht="28.8" x14ac:dyDescent="0.3">
      <c r="A9" s="93" t="s">
        <v>18</v>
      </c>
      <c r="B9" s="99">
        <f>SUM(B7:B8)</f>
        <v>5485.4</v>
      </c>
      <c r="D9" s="300" t="s">
        <v>19</v>
      </c>
      <c r="E9" s="300"/>
      <c r="F9" s="300"/>
      <c r="G9" s="300"/>
      <c r="H9" s="300"/>
      <c r="I9" s="300"/>
      <c r="J9" s="300"/>
      <c r="K9" s="300"/>
      <c r="L9" s="300"/>
      <c r="M9" s="300"/>
      <c r="N9" s="300"/>
      <c r="O9" s="300"/>
      <c r="P9" s="300"/>
      <c r="Q9" s="300"/>
    </row>
    <row r="10" spans="1:17" s="94" customFormat="1" ht="20.25" customHeight="1" x14ac:dyDescent="0.3">
      <c r="A10" s="93" t="s">
        <v>20</v>
      </c>
      <c r="B10" s="96" t="s">
        <v>89</v>
      </c>
      <c r="D10" s="300" t="s">
        <v>22</v>
      </c>
      <c r="E10" s="300"/>
      <c r="F10" s="300"/>
      <c r="G10" s="300"/>
      <c r="H10" s="300"/>
      <c r="I10" s="300"/>
      <c r="J10" s="300"/>
      <c r="K10" s="300"/>
      <c r="L10" s="300"/>
      <c r="M10" s="300"/>
      <c r="N10" s="300"/>
      <c r="O10" s="300"/>
      <c r="P10" s="300"/>
      <c r="Q10" s="300"/>
    </row>
    <row r="11" spans="1:17" s="94" customFormat="1" ht="28.8" x14ac:dyDescent="0.3">
      <c r="A11" s="100" t="s">
        <v>23</v>
      </c>
      <c r="B11" s="96" t="s">
        <v>90</v>
      </c>
      <c r="D11" s="300" t="s">
        <v>60</v>
      </c>
      <c r="E11" s="300"/>
      <c r="F11" s="300"/>
      <c r="G11" s="300"/>
      <c r="H11" s="300"/>
      <c r="I11" s="300"/>
      <c r="J11" s="300"/>
      <c r="K11" s="300"/>
      <c r="L11" s="300"/>
      <c r="M11" s="300"/>
      <c r="N11" s="300"/>
      <c r="O11" s="300"/>
      <c r="P11" s="300"/>
      <c r="Q11" s="300"/>
    </row>
    <row r="12" spans="1:17" s="94" customFormat="1" ht="43.2" x14ac:dyDescent="0.3">
      <c r="A12" s="100" t="s">
        <v>91</v>
      </c>
      <c r="B12" s="101" t="s">
        <v>92</v>
      </c>
      <c r="C12" s="102"/>
    </row>
    <row r="13" spans="1:17" s="94" customFormat="1" ht="32.25" customHeight="1" x14ac:dyDescent="0.3">
      <c r="A13" s="103" t="s">
        <v>28</v>
      </c>
      <c r="B13" s="96" t="s">
        <v>93</v>
      </c>
    </row>
    <row r="14" spans="1:17" s="94" customFormat="1" ht="34.5" customHeight="1" x14ac:dyDescent="0.3">
      <c r="A14" s="103" t="s">
        <v>29</v>
      </c>
      <c r="B14" s="96" t="s">
        <v>93</v>
      </c>
    </row>
    <row r="15" spans="1:17" s="94" customFormat="1" ht="34.5" customHeight="1" x14ac:dyDescent="0.3">
      <c r="A15" s="103" t="s">
        <v>30</v>
      </c>
      <c r="B15" s="96" t="s">
        <v>93</v>
      </c>
      <c r="D15" s="296" t="s">
        <v>31</v>
      </c>
      <c r="E15" s="296"/>
      <c r="F15" s="296"/>
      <c r="G15" s="296"/>
      <c r="H15" s="296"/>
      <c r="I15" s="296"/>
      <c r="J15" s="296"/>
      <c r="K15" s="296"/>
      <c r="L15" s="296"/>
      <c r="M15" s="296"/>
      <c r="N15" s="296"/>
      <c r="O15" s="296"/>
      <c r="P15" s="296"/>
      <c r="Q15" s="296"/>
    </row>
    <row r="16" spans="1:17" s="94" customFormat="1" ht="30.75" customHeight="1" x14ac:dyDescent="0.3">
      <c r="A16" s="103" t="s">
        <v>32</v>
      </c>
      <c r="B16" s="96" t="s">
        <v>93</v>
      </c>
      <c r="D16" s="296" t="s">
        <v>94</v>
      </c>
      <c r="E16" s="296"/>
      <c r="F16" s="296"/>
      <c r="G16" s="296"/>
      <c r="H16" s="296"/>
      <c r="I16" s="296"/>
      <c r="J16" s="296"/>
      <c r="K16" s="296"/>
      <c r="L16" s="296"/>
      <c r="M16" s="296"/>
      <c r="N16" s="296"/>
      <c r="O16" s="296"/>
      <c r="P16" s="296"/>
      <c r="Q16" s="296"/>
    </row>
    <row r="17" spans="1:20" ht="21.75" customHeight="1" thickBot="1" x14ac:dyDescent="0.35">
      <c r="A17" s="12"/>
    </row>
    <row r="18" spans="1:20" ht="18.75" customHeight="1" thickBot="1" x14ac:dyDescent="0.35">
      <c r="A18" s="12"/>
      <c r="E18" s="297" t="s">
        <v>34</v>
      </c>
      <c r="F18" s="298"/>
      <c r="G18" s="298"/>
      <c r="H18" s="298"/>
      <c r="I18" s="298"/>
      <c r="J18" s="298"/>
      <c r="K18" s="298"/>
      <c r="L18" s="298"/>
      <c r="M18" s="298"/>
      <c r="N18" s="298"/>
      <c r="O18" s="298"/>
      <c r="P18" s="298"/>
      <c r="Q18" s="299"/>
    </row>
    <row r="19" spans="1:20" s="61" customFormat="1" ht="184.5" customHeight="1" x14ac:dyDescent="0.3">
      <c r="A19" s="65" t="s">
        <v>35</v>
      </c>
      <c r="B19" s="65" t="s">
        <v>36</v>
      </c>
      <c r="C19" s="65" t="s">
        <v>37</v>
      </c>
      <c r="D19" s="104" t="s">
        <v>38</v>
      </c>
      <c r="E19" s="72" t="s">
        <v>39</v>
      </c>
      <c r="F19" s="105" t="s">
        <v>95</v>
      </c>
      <c r="G19" s="106" t="s">
        <v>41</v>
      </c>
      <c r="H19" s="106" t="s">
        <v>42</v>
      </c>
      <c r="I19" s="107" t="s">
        <v>43</v>
      </c>
      <c r="J19" s="106" t="s">
        <v>44</v>
      </c>
      <c r="K19" s="106" t="s">
        <v>45</v>
      </c>
      <c r="L19" s="108" t="s">
        <v>46</v>
      </c>
      <c r="M19" s="109" t="s">
        <v>47</v>
      </c>
      <c r="N19" s="106" t="s">
        <v>96</v>
      </c>
      <c r="O19" s="106" t="s">
        <v>49</v>
      </c>
      <c r="P19" s="108" t="s">
        <v>50</v>
      </c>
      <c r="Q19" s="110" t="s">
        <v>51</v>
      </c>
    </row>
    <row r="20" spans="1:20" s="12" customFormat="1" x14ac:dyDescent="0.3">
      <c r="D20" s="111"/>
      <c r="F20" s="112"/>
      <c r="I20" s="111"/>
      <c r="L20" s="113"/>
      <c r="M20" s="22"/>
      <c r="P20" s="113"/>
    </row>
    <row r="21" spans="1:20" s="12" customFormat="1" x14ac:dyDescent="0.3">
      <c r="A21" s="23"/>
      <c r="B21" s="24"/>
      <c r="D21" s="111"/>
      <c r="F21" s="112"/>
      <c r="G21" s="114"/>
      <c r="I21" s="111"/>
      <c r="L21" s="113"/>
      <c r="M21" s="22"/>
      <c r="N21" s="115">
        <v>44307</v>
      </c>
      <c r="P21" s="113"/>
    </row>
    <row r="22" spans="1:20" s="127" customFormat="1" x14ac:dyDescent="0.3">
      <c r="A22" s="116">
        <v>2013</v>
      </c>
      <c r="B22" s="117">
        <f>1255.82/0.702804-42.17</f>
        <v>1744.7008772289287</v>
      </c>
      <c r="C22" s="117">
        <v>581.58854434522277</v>
      </c>
      <c r="D22" s="118">
        <f>B22-C22</f>
        <v>1163.1123328837059</v>
      </c>
      <c r="E22" s="119">
        <v>44259</v>
      </c>
      <c r="F22" s="120">
        <v>41354</v>
      </c>
      <c r="G22" s="121">
        <v>436.2</v>
      </c>
      <c r="H22" s="117">
        <f>G22</f>
        <v>436.2</v>
      </c>
      <c r="I22" s="122"/>
      <c r="J22" s="123"/>
      <c r="K22" s="123"/>
      <c r="L22" s="124"/>
      <c r="M22" s="125"/>
      <c r="N22" s="123"/>
      <c r="O22" s="123"/>
      <c r="P22" s="124"/>
      <c r="Q22" s="126"/>
      <c r="S22" s="121"/>
    </row>
    <row r="23" spans="1:20" s="127" customFormat="1" x14ac:dyDescent="0.3">
      <c r="A23" s="128"/>
      <c r="B23" s="129"/>
      <c r="C23" s="129"/>
      <c r="D23" s="130"/>
      <c r="E23" s="131"/>
      <c r="F23" s="132">
        <v>41408</v>
      </c>
      <c r="G23" s="121">
        <v>436.2</v>
      </c>
      <c r="H23" s="133">
        <f>H22+G23</f>
        <v>872.4</v>
      </c>
      <c r="I23" s="134">
        <f>H23-C22</f>
        <v>290.81145565477721</v>
      </c>
      <c r="J23" s="135">
        <f>$E$22-F23</f>
        <v>2851</v>
      </c>
      <c r="K23" s="136">
        <f>I23*0.025%</f>
        <v>7.2702863913694307E-2</v>
      </c>
      <c r="L23" s="137">
        <f>J23*K23</f>
        <v>207.27586501794246</v>
      </c>
      <c r="M23" s="138">
        <v>44275</v>
      </c>
      <c r="N23" s="135">
        <f>$N$21-$M$23</f>
        <v>32</v>
      </c>
      <c r="O23" s="136">
        <f>I23*0.05%</f>
        <v>0.14540572782738861</v>
      </c>
      <c r="P23" s="139">
        <f>O23*N23</f>
        <v>4.6529832904764357</v>
      </c>
      <c r="Q23" s="140"/>
      <c r="S23" s="121"/>
      <c r="T23" s="141"/>
    </row>
    <row r="24" spans="1:20" s="94" customFormat="1" x14ac:dyDescent="0.3">
      <c r="A24" s="142"/>
      <c r="B24" s="143"/>
      <c r="C24" s="144"/>
      <c r="D24" s="145"/>
      <c r="E24" s="146"/>
      <c r="F24" s="132">
        <v>41499</v>
      </c>
      <c r="G24" s="121">
        <v>436.15999999999997</v>
      </c>
      <c r="H24" s="147">
        <f>H23+G24</f>
        <v>1308.56</v>
      </c>
      <c r="I24" s="148">
        <f>G24</f>
        <v>436.15999999999997</v>
      </c>
      <c r="J24" s="135">
        <f>$E$22-F24</f>
        <v>2760</v>
      </c>
      <c r="K24" s="136">
        <f t="shared" ref="K24:K25" si="0">I24*0.025%</f>
        <v>0.10904</v>
      </c>
      <c r="L24" s="137">
        <f>J24*K24</f>
        <v>300.9504</v>
      </c>
      <c r="M24" s="149"/>
      <c r="N24" s="135">
        <f t="shared" ref="N24:N25" si="1">$N$21-$M$23</f>
        <v>32</v>
      </c>
      <c r="O24" s="136">
        <f>I24*0.05%</f>
        <v>0.21808</v>
      </c>
      <c r="P24" s="139">
        <f t="shared" ref="P24:P25" si="2">O24*N24</f>
        <v>6.9785599999999999</v>
      </c>
      <c r="Q24" s="150"/>
      <c r="R24" s="151"/>
      <c r="S24" s="121"/>
      <c r="T24" s="141"/>
    </row>
    <row r="25" spans="1:20" s="94" customFormat="1" x14ac:dyDescent="0.3">
      <c r="A25" s="142"/>
      <c r="B25" s="144"/>
      <c r="C25" s="144"/>
      <c r="D25" s="145"/>
      <c r="E25" s="146"/>
      <c r="F25" s="132">
        <v>41590</v>
      </c>
      <c r="G25" s="121">
        <v>436.15</v>
      </c>
      <c r="H25" s="147">
        <f>H24+G25</f>
        <v>1744.71</v>
      </c>
      <c r="I25" s="148">
        <f>G25</f>
        <v>436.15</v>
      </c>
      <c r="J25" s="135">
        <f>$E$22-F25</f>
        <v>2669</v>
      </c>
      <c r="K25" s="136">
        <f t="shared" si="0"/>
        <v>0.1090375</v>
      </c>
      <c r="L25" s="137">
        <f>J25*K25</f>
        <v>291.02108749999996</v>
      </c>
      <c r="M25" s="149"/>
      <c r="N25" s="135">
        <f t="shared" si="1"/>
        <v>32</v>
      </c>
      <c r="O25" s="136">
        <f>I25*0.05%</f>
        <v>0.21807499999999999</v>
      </c>
      <c r="P25" s="139">
        <f t="shared" si="2"/>
        <v>6.9783999999999997</v>
      </c>
      <c r="Q25" s="150"/>
      <c r="S25" s="121"/>
      <c r="T25" s="141"/>
    </row>
    <row r="26" spans="1:20" s="94" customFormat="1" x14ac:dyDescent="0.3">
      <c r="A26" s="152"/>
      <c r="B26" s="153"/>
      <c r="C26" s="153"/>
      <c r="D26" s="154"/>
      <c r="E26" s="155"/>
      <c r="F26" s="156"/>
      <c r="G26" s="157">
        <f>SUM(G22:G25)</f>
        <v>1744.71</v>
      </c>
      <c r="H26" s="158"/>
      <c r="I26" s="159">
        <f>SUM(I22:I25)</f>
        <v>1163.121455654777</v>
      </c>
      <c r="J26" s="158"/>
      <c r="K26" s="160"/>
      <c r="L26" s="161">
        <f>SUM(L22:L25)</f>
        <v>799.24735251794243</v>
      </c>
      <c r="M26" s="162"/>
      <c r="N26" s="158"/>
      <c r="O26" s="163"/>
      <c r="P26" s="161">
        <f>SUM(P22:P25)</f>
        <v>18.609943290476437</v>
      </c>
      <c r="Q26" s="164">
        <f>L26+P26</f>
        <v>817.85729580841883</v>
      </c>
    </row>
    <row r="27" spans="1:20" s="94" customFormat="1" x14ac:dyDescent="0.3">
      <c r="A27" s="165">
        <v>2014</v>
      </c>
      <c r="B27" s="166">
        <f>1786.9-42.17</f>
        <v>1744.73</v>
      </c>
      <c r="C27" s="166">
        <v>581.56999999999994</v>
      </c>
      <c r="D27" s="167">
        <f>B27-C27</f>
        <v>1163.1600000000001</v>
      </c>
      <c r="E27" s="168"/>
      <c r="F27" s="169">
        <v>41729</v>
      </c>
      <c r="G27" s="121">
        <v>436.2</v>
      </c>
      <c r="H27" s="166">
        <f>G27</f>
        <v>436.2</v>
      </c>
      <c r="I27" s="170"/>
      <c r="J27" s="171"/>
      <c r="K27" s="172"/>
      <c r="L27" s="173"/>
      <c r="M27" s="174"/>
      <c r="N27" s="171"/>
      <c r="O27" s="172"/>
      <c r="P27" s="173"/>
      <c r="Q27" s="175"/>
      <c r="S27" s="176"/>
    </row>
    <row r="28" spans="1:20" s="94" customFormat="1" x14ac:dyDescent="0.3">
      <c r="A28" s="128"/>
      <c r="B28" s="129"/>
      <c r="C28" s="129"/>
      <c r="D28" s="130"/>
      <c r="E28" s="131"/>
      <c r="F28" s="132">
        <v>41773</v>
      </c>
      <c r="G28" s="121">
        <v>436.19</v>
      </c>
      <c r="H28" s="133">
        <f>H27+G28</f>
        <v>872.39</v>
      </c>
      <c r="I28" s="134">
        <f>H28-C27</f>
        <v>290.82000000000005</v>
      </c>
      <c r="J28" s="135">
        <f>$E$22-F28</f>
        <v>2486</v>
      </c>
      <c r="K28" s="136">
        <f>I28*0.025%</f>
        <v>7.270500000000002E-2</v>
      </c>
      <c r="L28" s="139">
        <f>J28*K28</f>
        <v>180.74463000000006</v>
      </c>
      <c r="M28" s="177"/>
      <c r="N28" s="135">
        <f t="shared" ref="N28:N30" si="3">$N$21-$M$23</f>
        <v>32</v>
      </c>
      <c r="O28" s="136">
        <f>I28*0.05%</f>
        <v>0.14541000000000004</v>
      </c>
      <c r="P28" s="139">
        <f>O28*N28</f>
        <v>4.6531200000000013</v>
      </c>
      <c r="Q28" s="140"/>
      <c r="S28" s="178"/>
      <c r="T28" s="141"/>
    </row>
    <row r="29" spans="1:20" s="94" customFormat="1" x14ac:dyDescent="0.3">
      <c r="A29" s="142"/>
      <c r="B29" s="143"/>
      <c r="C29" s="144"/>
      <c r="D29" s="145"/>
      <c r="E29" s="146"/>
      <c r="F29" s="132">
        <v>41866</v>
      </c>
      <c r="G29" s="121">
        <v>436.18</v>
      </c>
      <c r="H29" s="147">
        <f>H28+G29</f>
        <v>1308.57</v>
      </c>
      <c r="I29" s="148">
        <f>G29</f>
        <v>436.18</v>
      </c>
      <c r="J29" s="135">
        <f>$E$22-F29</f>
        <v>2393</v>
      </c>
      <c r="K29" s="136">
        <f t="shared" ref="K29:K30" si="4">I29*0.025%</f>
        <v>0.109045</v>
      </c>
      <c r="L29" s="139">
        <f>J29*K29</f>
        <v>260.94468499999999</v>
      </c>
      <c r="M29" s="177"/>
      <c r="N29" s="135">
        <f t="shared" si="3"/>
        <v>32</v>
      </c>
      <c r="O29" s="136">
        <f>I29*0.05%</f>
        <v>0.21809000000000001</v>
      </c>
      <c r="P29" s="139">
        <f t="shared" ref="P29:P30" si="5">O29*N29</f>
        <v>6.9788800000000002</v>
      </c>
      <c r="Q29" s="150"/>
      <c r="S29" s="178"/>
      <c r="T29" s="141"/>
    </row>
    <row r="30" spans="1:20" s="94" customFormat="1" x14ac:dyDescent="0.3">
      <c r="A30" s="142"/>
      <c r="B30" s="143"/>
      <c r="C30" s="144"/>
      <c r="D30" s="145"/>
      <c r="E30" s="146"/>
      <c r="F30" s="132">
        <v>41956</v>
      </c>
      <c r="G30" s="121">
        <v>436.15999999999997</v>
      </c>
      <c r="H30" s="147">
        <f>H29+G30</f>
        <v>1744.73</v>
      </c>
      <c r="I30" s="148">
        <f>G30</f>
        <v>436.15999999999997</v>
      </c>
      <c r="J30" s="135">
        <f>$E$22-F30</f>
        <v>2303</v>
      </c>
      <c r="K30" s="136">
        <f t="shared" si="4"/>
        <v>0.10904</v>
      </c>
      <c r="L30" s="137">
        <f>J30*K30</f>
        <v>251.11912000000001</v>
      </c>
      <c r="M30" s="149"/>
      <c r="N30" s="135">
        <f t="shared" si="3"/>
        <v>32</v>
      </c>
      <c r="O30" s="136">
        <f>I30*0.05%</f>
        <v>0.21808</v>
      </c>
      <c r="P30" s="139">
        <f t="shared" si="5"/>
        <v>6.9785599999999999</v>
      </c>
      <c r="Q30" s="150"/>
      <c r="S30" s="178"/>
      <c r="T30" s="141"/>
    </row>
    <row r="31" spans="1:20" s="94" customFormat="1" x14ac:dyDescent="0.3">
      <c r="A31" s="152"/>
      <c r="B31" s="153"/>
      <c r="C31" s="153"/>
      <c r="D31" s="154"/>
      <c r="E31" s="155"/>
      <c r="F31" s="156"/>
      <c r="G31" s="157">
        <f>SUM(G27:G30)</f>
        <v>1744.73</v>
      </c>
      <c r="H31" s="158"/>
      <c r="I31" s="159">
        <f>SUM(I27:I30)</f>
        <v>1163.1599999999999</v>
      </c>
      <c r="J31" s="158"/>
      <c r="K31" s="160"/>
      <c r="L31" s="161">
        <f>SUM(L27:L30)</f>
        <v>692.80843500000015</v>
      </c>
      <c r="M31" s="162"/>
      <c r="N31" s="158"/>
      <c r="O31" s="163"/>
      <c r="P31" s="161">
        <f>SUM(P27:P30)</f>
        <v>18.61056</v>
      </c>
      <c r="Q31" s="164">
        <f>L31+P31</f>
        <v>711.41899500000011</v>
      </c>
    </row>
    <row r="32" spans="1:20" s="94" customFormat="1" x14ac:dyDescent="0.3">
      <c r="A32" s="165">
        <v>2015</v>
      </c>
      <c r="B32" s="166">
        <f>1786.9-42.17</f>
        <v>1744.73</v>
      </c>
      <c r="C32" s="166">
        <v>581.55999999999995</v>
      </c>
      <c r="D32" s="167">
        <f>B32-C32</f>
        <v>1163.17</v>
      </c>
      <c r="E32" s="168"/>
      <c r="F32" s="169">
        <v>42090</v>
      </c>
      <c r="G32" s="166">
        <v>436.2</v>
      </c>
      <c r="H32" s="166">
        <f>G32</f>
        <v>436.2</v>
      </c>
      <c r="I32" s="170"/>
      <c r="J32" s="171"/>
      <c r="K32" s="172"/>
      <c r="L32" s="173"/>
      <c r="M32" s="174"/>
      <c r="N32" s="171"/>
      <c r="O32" s="172"/>
      <c r="P32" s="173"/>
      <c r="Q32" s="175"/>
      <c r="S32" s="176"/>
    </row>
    <row r="33" spans="1:20" s="94" customFormat="1" x14ac:dyDescent="0.3">
      <c r="A33" s="179"/>
      <c r="B33" s="180"/>
      <c r="C33" s="180"/>
      <c r="D33" s="181"/>
      <c r="E33" s="131"/>
      <c r="F33" s="132">
        <v>42138</v>
      </c>
      <c r="G33" s="133">
        <v>436.19</v>
      </c>
      <c r="H33" s="133">
        <f>H32+G33</f>
        <v>872.39</v>
      </c>
      <c r="I33" s="134">
        <f>H33-C32</f>
        <v>290.83000000000004</v>
      </c>
      <c r="J33" s="135">
        <f>$E$22-F33</f>
        <v>2121</v>
      </c>
      <c r="K33" s="136">
        <f t="shared" ref="K33:K35" si="6">I33*0.025%</f>
        <v>7.2707500000000008E-2</v>
      </c>
      <c r="L33" s="139">
        <f>J33*K33</f>
        <v>154.21260750000002</v>
      </c>
      <c r="M33" s="177"/>
      <c r="N33" s="135">
        <f t="shared" ref="N33:N35" si="7">$N$21-$M$23</f>
        <v>32</v>
      </c>
      <c r="O33" s="136">
        <f>I33*0.05%</f>
        <v>0.14541500000000002</v>
      </c>
      <c r="P33" s="139">
        <f>O33*N33</f>
        <v>4.6532800000000005</v>
      </c>
      <c r="Q33" s="140"/>
      <c r="S33" s="178"/>
      <c r="T33" s="141"/>
    </row>
    <row r="34" spans="1:20" s="94" customFormat="1" x14ac:dyDescent="0.3">
      <c r="A34" s="182"/>
      <c r="B34" s="183"/>
      <c r="C34" s="184"/>
      <c r="D34" s="185"/>
      <c r="E34" s="146"/>
      <c r="F34" s="132">
        <v>42233</v>
      </c>
      <c r="G34" s="147">
        <v>436.18</v>
      </c>
      <c r="H34" s="147">
        <f>H33+G34</f>
        <v>1308.57</v>
      </c>
      <c r="I34" s="148">
        <f>G34</f>
        <v>436.18</v>
      </c>
      <c r="J34" s="135">
        <f>$E$22-F34</f>
        <v>2026</v>
      </c>
      <c r="K34" s="136">
        <f t="shared" si="6"/>
        <v>0.109045</v>
      </c>
      <c r="L34" s="139">
        <f>J34*K34</f>
        <v>220.92517000000001</v>
      </c>
      <c r="M34" s="177"/>
      <c r="N34" s="135">
        <f t="shared" si="7"/>
        <v>32</v>
      </c>
      <c r="O34" s="136">
        <f>I34*0.05%</f>
        <v>0.21809000000000001</v>
      </c>
      <c r="P34" s="139">
        <f t="shared" ref="P34:P35" si="8">O34*N34</f>
        <v>6.9788800000000002</v>
      </c>
      <c r="Q34" s="150"/>
      <c r="S34" s="178"/>
      <c r="T34" s="141"/>
    </row>
    <row r="35" spans="1:20" s="94" customFormat="1" x14ac:dyDescent="0.3">
      <c r="A35" s="182"/>
      <c r="B35" s="183"/>
      <c r="C35" s="184"/>
      <c r="D35" s="185"/>
      <c r="E35" s="146"/>
      <c r="F35" s="132">
        <v>42319</v>
      </c>
      <c r="G35" s="147">
        <v>436.15999999999997</v>
      </c>
      <c r="H35" s="147">
        <f t="shared" ref="H35" si="9">H34+G35</f>
        <v>1744.73</v>
      </c>
      <c r="I35" s="148">
        <f>G35</f>
        <v>436.15999999999997</v>
      </c>
      <c r="J35" s="135">
        <f>$E$22-F35</f>
        <v>1940</v>
      </c>
      <c r="K35" s="136">
        <f t="shared" si="6"/>
        <v>0.10904</v>
      </c>
      <c r="L35" s="139">
        <f>J35*K35</f>
        <v>211.5376</v>
      </c>
      <c r="M35" s="177"/>
      <c r="N35" s="135">
        <f t="shared" si="7"/>
        <v>32</v>
      </c>
      <c r="O35" s="136">
        <f>I35*0.05%</f>
        <v>0.21808</v>
      </c>
      <c r="P35" s="139">
        <f t="shared" si="8"/>
        <v>6.9785599999999999</v>
      </c>
      <c r="Q35" s="150"/>
      <c r="S35" s="178"/>
      <c r="T35" s="141"/>
    </row>
    <row r="36" spans="1:20" s="94" customFormat="1" x14ac:dyDescent="0.3">
      <c r="A36" s="186"/>
      <c r="B36" s="163"/>
      <c r="C36" s="163"/>
      <c r="D36" s="187"/>
      <c r="E36" s="155"/>
      <c r="F36" s="188"/>
      <c r="G36" s="157">
        <f>SUM(G32:G35)</f>
        <v>1744.73</v>
      </c>
      <c r="H36" s="189"/>
      <c r="I36" s="159">
        <f>SUM(I32:I35)</f>
        <v>1163.17</v>
      </c>
      <c r="J36" s="158"/>
      <c r="K36" s="190"/>
      <c r="L36" s="161">
        <f>SUM(L32:L35)</f>
        <v>586.67537749999997</v>
      </c>
      <c r="M36" s="191"/>
      <c r="N36" s="192"/>
      <c r="O36" s="190"/>
      <c r="P36" s="161">
        <f>SUM(P32:P35)</f>
        <v>18.610720000000001</v>
      </c>
      <c r="Q36" s="164">
        <f>L36+P36</f>
        <v>605.28609749999998</v>
      </c>
      <c r="T36" s="193"/>
    </row>
    <row r="37" spans="1:20" s="202" customFormat="1" ht="24" customHeight="1" thickBot="1" x14ac:dyDescent="0.35">
      <c r="A37" s="194" t="s">
        <v>57</v>
      </c>
      <c r="B37" s="195">
        <f>SUM(B22:B36)</f>
        <v>5234.1608772289292</v>
      </c>
      <c r="C37" s="195">
        <f>SUM(C22:C36)</f>
        <v>1744.7185443452227</v>
      </c>
      <c r="D37" s="196">
        <f>D22+D27+D32</f>
        <v>3489.4423328837061</v>
      </c>
      <c r="E37" s="197"/>
      <c r="F37" s="198"/>
      <c r="G37" s="195"/>
      <c r="H37" s="199"/>
      <c r="I37" s="196">
        <f>I26+I31+I36</f>
        <v>3489.451455654777</v>
      </c>
      <c r="J37" s="198"/>
      <c r="K37" s="198"/>
      <c r="L37" s="196">
        <f>L26+L31+L36</f>
        <v>2078.7311650179427</v>
      </c>
      <c r="M37" s="200"/>
      <c r="N37" s="198"/>
      <c r="O37" s="198"/>
      <c r="P37" s="196">
        <f>P26+P31+P36</f>
        <v>55.831223290476437</v>
      </c>
      <c r="Q37" s="201">
        <f>Q26+Q31+Q36</f>
        <v>2134.562388308419</v>
      </c>
      <c r="T37" s="202" t="s">
        <v>97</v>
      </c>
    </row>
    <row r="38" spans="1:20" x14ac:dyDescent="0.3">
      <c r="I38" s="203"/>
    </row>
    <row r="39" spans="1:20" x14ac:dyDescent="0.3">
      <c r="A39" s="55" t="s">
        <v>98</v>
      </c>
      <c r="G39" s="203"/>
      <c r="I39" s="204"/>
      <c r="J39" s="204"/>
      <c r="K39" s="205" t="s">
        <v>99</v>
      </c>
      <c r="L39" s="206">
        <v>1936.64</v>
      </c>
      <c r="M39" s="204"/>
      <c r="N39" s="204"/>
      <c r="O39" s="204"/>
      <c r="P39" s="206">
        <v>59.32</v>
      </c>
      <c r="Q39" s="206">
        <f>L39+P39</f>
        <v>1995.96</v>
      </c>
    </row>
    <row r="40" spans="1:20" x14ac:dyDescent="0.3">
      <c r="A40" s="55" t="s">
        <v>100</v>
      </c>
      <c r="C40" s="79"/>
    </row>
    <row r="41" spans="1:20" x14ac:dyDescent="0.3">
      <c r="A41" s="207" t="s">
        <v>87</v>
      </c>
      <c r="C41" s="79"/>
      <c r="F41" s="76"/>
      <c r="G41" s="76"/>
      <c r="H41" s="76"/>
      <c r="I41" s="76"/>
      <c r="J41" s="76"/>
      <c r="K41" s="208" t="s">
        <v>101</v>
      </c>
      <c r="L41" s="209">
        <f>L37-L39</f>
        <v>142.09116501794256</v>
      </c>
      <c r="M41" s="210"/>
      <c r="N41" s="210"/>
      <c r="O41" s="210"/>
      <c r="P41" s="209">
        <f>P37-P39</f>
        <v>-3.4887767095235631</v>
      </c>
      <c r="Q41" s="209">
        <f>Q37-Q39</f>
        <v>138.60238830841899</v>
      </c>
    </row>
    <row r="43" spans="1:20" x14ac:dyDescent="0.3">
      <c r="C43" s="79"/>
    </row>
    <row r="44" spans="1:20" x14ac:dyDescent="0.3">
      <c r="I44" s="203"/>
    </row>
  </sheetData>
  <mergeCells count="9">
    <mergeCell ref="D15:Q15"/>
    <mergeCell ref="D16:Q16"/>
    <mergeCell ref="E18:Q18"/>
    <mergeCell ref="D6:Q6"/>
    <mergeCell ref="D7:Q7"/>
    <mergeCell ref="D8:Q8"/>
    <mergeCell ref="D9:Q9"/>
    <mergeCell ref="D10:Q10"/>
    <mergeCell ref="D11:Q11"/>
  </mergeCells>
  <hyperlinks>
    <hyperlink ref="C3" r:id="rId1"/>
    <hyperlink ref="A41" r:id="rId2"/>
  </hyperlinks>
  <pageMargins left="0.7" right="0.7" top="0.75" bottom="0.75" header="0.3" footer="0.3"/>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9"/>
  <sheetViews>
    <sheetView workbookViewId="0">
      <selection activeCell="B5" sqref="B5"/>
    </sheetView>
  </sheetViews>
  <sheetFormatPr defaultColWidth="8.77734375" defaultRowHeight="14.4" x14ac:dyDescent="0.3"/>
  <cols>
    <col min="1" max="1" width="37.77734375" style="55" customWidth="1"/>
    <col min="2" max="2" width="16.33203125" style="55" customWidth="1"/>
    <col min="3" max="3" width="14.77734375" style="55" customWidth="1"/>
    <col min="4" max="5" width="14.44140625" style="55" customWidth="1"/>
    <col min="6" max="6" width="11.5546875" style="55" customWidth="1"/>
    <col min="7" max="7" width="11.44140625" style="55" customWidth="1"/>
    <col min="8" max="8" width="13.21875" style="55" customWidth="1"/>
    <col min="9" max="9" width="14.44140625" style="55" customWidth="1"/>
    <col min="10" max="11" width="12.44140625" style="55" customWidth="1"/>
    <col min="12" max="14" width="14.77734375" style="55" customWidth="1"/>
    <col min="15" max="15" width="15.21875" style="55" customWidth="1"/>
    <col min="16" max="16" width="18.77734375" style="55" customWidth="1"/>
    <col min="17" max="17" width="13.21875" style="55" customWidth="1"/>
    <col min="18" max="18" width="9.5546875" style="55" bestFit="1" customWidth="1"/>
    <col min="19" max="16384" width="8.77734375" style="55"/>
  </cols>
  <sheetData>
    <row r="1" spans="1:17" x14ac:dyDescent="0.3">
      <c r="A1" s="57" t="s">
        <v>4</v>
      </c>
      <c r="B1" s="56" t="s">
        <v>5</v>
      </c>
      <c r="C1" s="56" t="s">
        <v>6</v>
      </c>
      <c r="D1" s="56"/>
      <c r="E1" s="55" t="s">
        <v>7</v>
      </c>
    </row>
    <row r="2" spans="1:17" x14ac:dyDescent="0.3">
      <c r="A2" s="58"/>
      <c r="B2" s="56" t="s">
        <v>104</v>
      </c>
      <c r="C2" s="80" t="s">
        <v>105</v>
      </c>
      <c r="D2" s="56"/>
      <c r="E2" s="55">
        <v>26180529</v>
      </c>
    </row>
    <row r="3" spans="1:17" x14ac:dyDescent="0.3">
      <c r="A3" s="66" t="s">
        <v>10</v>
      </c>
      <c r="B3" s="66" t="s">
        <v>102</v>
      </c>
    </row>
    <row r="4" spans="1:17" ht="20.399999999999999" customHeight="1" x14ac:dyDescent="0.3">
      <c r="A4" s="67" t="s">
        <v>0</v>
      </c>
      <c r="B4" s="56">
        <v>80877.63</v>
      </c>
      <c r="D4" s="64" t="s">
        <v>11</v>
      </c>
      <c r="E4" s="64"/>
      <c r="F4" s="64"/>
      <c r="G4" s="64"/>
      <c r="H4" s="64"/>
      <c r="I4" s="64"/>
      <c r="J4" s="64"/>
      <c r="K4" s="64"/>
      <c r="L4" s="64"/>
      <c r="M4" s="64"/>
      <c r="N4" s="64"/>
      <c r="O4" s="64"/>
      <c r="P4" s="64"/>
      <c r="Q4" s="64"/>
    </row>
    <row r="5" spans="1:17" ht="28.8" x14ac:dyDescent="0.3">
      <c r="A5" s="68" t="s">
        <v>12</v>
      </c>
      <c r="B5" s="280">
        <v>49272.08</v>
      </c>
      <c r="D5" s="306" t="s">
        <v>13</v>
      </c>
      <c r="E5" s="306"/>
      <c r="F5" s="306"/>
      <c r="G5" s="306"/>
      <c r="H5" s="306"/>
      <c r="I5" s="306"/>
      <c r="J5" s="306"/>
      <c r="K5" s="306"/>
      <c r="L5" s="306"/>
      <c r="M5" s="306"/>
      <c r="N5" s="306"/>
      <c r="O5" s="306"/>
      <c r="P5" s="306"/>
      <c r="Q5" s="306"/>
    </row>
    <row r="6" spans="1:17" ht="21" customHeight="1" x14ac:dyDescent="0.3">
      <c r="A6" s="69" t="s">
        <v>14</v>
      </c>
      <c r="B6" s="56">
        <v>80877.63</v>
      </c>
      <c r="D6" s="301" t="s">
        <v>15</v>
      </c>
      <c r="E6" s="301"/>
      <c r="F6" s="301"/>
      <c r="G6" s="301"/>
      <c r="H6" s="301"/>
      <c r="I6" s="301"/>
      <c r="J6" s="301"/>
      <c r="K6" s="301"/>
      <c r="L6" s="301"/>
      <c r="M6" s="301"/>
      <c r="N6" s="301"/>
      <c r="O6" s="301"/>
      <c r="P6" s="301"/>
      <c r="Q6" s="301"/>
    </row>
    <row r="7" spans="1:17" ht="35.25" customHeight="1" x14ac:dyDescent="0.3">
      <c r="A7" s="69" t="s">
        <v>16</v>
      </c>
      <c r="B7" s="56">
        <v>45784.93</v>
      </c>
      <c r="D7" s="306" t="s">
        <v>17</v>
      </c>
      <c r="E7" s="306"/>
      <c r="F7" s="306"/>
      <c r="G7" s="306"/>
      <c r="H7" s="306"/>
      <c r="I7" s="306"/>
      <c r="J7" s="306"/>
      <c r="K7" s="306"/>
      <c r="L7" s="306"/>
      <c r="M7" s="306"/>
      <c r="N7" s="306"/>
      <c r="O7" s="306"/>
      <c r="P7" s="306"/>
      <c r="Q7" s="306"/>
    </row>
    <row r="8" spans="1:17" ht="28.8" x14ac:dyDescent="0.3">
      <c r="A8" s="69" t="s">
        <v>18</v>
      </c>
      <c r="B8" s="56">
        <f>B6+B7</f>
        <v>126662.56</v>
      </c>
      <c r="D8" s="306" t="s">
        <v>19</v>
      </c>
      <c r="E8" s="306"/>
      <c r="F8" s="306"/>
      <c r="G8" s="306"/>
      <c r="H8" s="306"/>
      <c r="I8" s="306"/>
      <c r="J8" s="306"/>
      <c r="K8" s="306"/>
      <c r="L8" s="306"/>
      <c r="M8" s="306"/>
      <c r="N8" s="306"/>
      <c r="O8" s="306"/>
      <c r="P8" s="306"/>
      <c r="Q8" s="306"/>
    </row>
    <row r="9" spans="1:17" x14ac:dyDescent="0.3">
      <c r="A9" s="69" t="s">
        <v>20</v>
      </c>
      <c r="B9" s="56" t="s">
        <v>106</v>
      </c>
      <c r="D9" s="306" t="s">
        <v>22</v>
      </c>
      <c r="E9" s="306"/>
      <c r="F9" s="306"/>
      <c r="G9" s="306"/>
      <c r="H9" s="306"/>
      <c r="I9" s="306"/>
      <c r="J9" s="306"/>
      <c r="K9" s="306"/>
      <c r="L9" s="306"/>
      <c r="M9" s="306"/>
      <c r="N9" s="306"/>
      <c r="O9" s="306"/>
      <c r="P9" s="306"/>
      <c r="Q9" s="306"/>
    </row>
    <row r="10" spans="1:17" ht="28.8" x14ac:dyDescent="0.3">
      <c r="A10" s="60" t="s">
        <v>23</v>
      </c>
      <c r="B10" s="56" t="s">
        <v>90</v>
      </c>
      <c r="D10" s="306" t="s">
        <v>25</v>
      </c>
      <c r="E10" s="306"/>
      <c r="F10" s="306"/>
      <c r="G10" s="306"/>
      <c r="H10" s="306"/>
      <c r="I10" s="306"/>
      <c r="J10" s="306"/>
      <c r="K10" s="306"/>
      <c r="L10" s="306"/>
      <c r="M10" s="306"/>
      <c r="N10" s="306"/>
      <c r="O10" s="306"/>
      <c r="P10" s="306"/>
      <c r="Q10" s="306"/>
    </row>
    <row r="11" spans="1:17" ht="43.2" x14ac:dyDescent="0.3">
      <c r="A11" s="60" t="s">
        <v>26</v>
      </c>
      <c r="B11" s="56" t="s">
        <v>107</v>
      </c>
    </row>
    <row r="12" spans="1:17" ht="32.25" customHeight="1" x14ac:dyDescent="0.3">
      <c r="A12" s="70" t="s">
        <v>28</v>
      </c>
      <c r="B12" s="56"/>
    </row>
    <row r="13" spans="1:17" ht="34.5" customHeight="1" x14ac:dyDescent="0.3">
      <c r="A13" s="70" t="s">
        <v>29</v>
      </c>
      <c r="B13" s="56"/>
    </row>
    <row r="14" spans="1:17" ht="34.5" customHeight="1" x14ac:dyDescent="0.3">
      <c r="A14" s="70" t="s">
        <v>30</v>
      </c>
      <c r="B14" s="56"/>
      <c r="D14" s="302" t="s">
        <v>31</v>
      </c>
      <c r="E14" s="302"/>
      <c r="F14" s="302"/>
      <c r="G14" s="302"/>
      <c r="H14" s="302"/>
      <c r="I14" s="302"/>
      <c r="J14" s="302"/>
      <c r="K14" s="302"/>
      <c r="L14" s="302"/>
      <c r="M14" s="302"/>
      <c r="N14" s="302"/>
      <c r="O14" s="302"/>
      <c r="P14" s="302"/>
      <c r="Q14" s="302"/>
    </row>
    <row r="15" spans="1:17" ht="30.75" customHeight="1" x14ac:dyDescent="0.3">
      <c r="A15" s="70" t="s">
        <v>32</v>
      </c>
      <c r="B15" s="56"/>
      <c r="D15" s="302" t="s">
        <v>33</v>
      </c>
      <c r="E15" s="302"/>
      <c r="F15" s="302"/>
      <c r="G15" s="302"/>
      <c r="H15" s="302"/>
      <c r="I15" s="302"/>
      <c r="J15" s="302"/>
      <c r="K15" s="302"/>
      <c r="L15" s="302"/>
      <c r="M15" s="302"/>
      <c r="N15" s="302"/>
      <c r="O15" s="302"/>
      <c r="P15" s="302"/>
      <c r="Q15" s="302"/>
    </row>
    <row r="16" spans="1:17" ht="30" customHeight="1" thickBot="1" x14ac:dyDescent="0.35">
      <c r="A16" s="12"/>
    </row>
    <row r="17" spans="1:18" ht="30" customHeight="1" thickBot="1" x14ac:dyDescent="0.35">
      <c r="A17" s="12"/>
      <c r="E17" s="303" t="s">
        <v>34</v>
      </c>
      <c r="F17" s="304"/>
      <c r="G17" s="304"/>
      <c r="H17" s="304"/>
      <c r="I17" s="304"/>
      <c r="J17" s="304"/>
      <c r="K17" s="304"/>
      <c r="L17" s="304"/>
      <c r="M17" s="304"/>
      <c r="N17" s="304"/>
      <c r="O17" s="304"/>
      <c r="P17" s="304"/>
      <c r="Q17" s="305"/>
    </row>
    <row r="18" spans="1:18" s="61" customFormat="1" ht="184.5" customHeight="1" x14ac:dyDescent="0.3">
      <c r="A18" s="65" t="s">
        <v>35</v>
      </c>
      <c r="B18" s="65" t="s">
        <v>36</v>
      </c>
      <c r="C18" s="65" t="s">
        <v>37</v>
      </c>
      <c r="D18" s="65" t="s">
        <v>38</v>
      </c>
      <c r="E18" s="72" t="s">
        <v>39</v>
      </c>
      <c r="F18" s="15" t="s">
        <v>40</v>
      </c>
      <c r="G18" s="16" t="s">
        <v>41</v>
      </c>
      <c r="H18" s="16" t="s">
        <v>42</v>
      </c>
      <c r="I18" s="16" t="s">
        <v>43</v>
      </c>
      <c r="J18" s="16" t="s">
        <v>44</v>
      </c>
      <c r="K18" s="16" t="s">
        <v>45</v>
      </c>
      <c r="L18" s="17" t="s">
        <v>46</v>
      </c>
      <c r="M18" s="18" t="s">
        <v>47</v>
      </c>
      <c r="N18" s="16" t="s">
        <v>48</v>
      </c>
      <c r="O18" s="16" t="s">
        <v>49</v>
      </c>
      <c r="P18" s="17" t="s">
        <v>50</v>
      </c>
      <c r="Q18" s="71" t="s">
        <v>51</v>
      </c>
    </row>
    <row r="19" spans="1:18" s="12" customFormat="1" ht="15.6" x14ac:dyDescent="0.3">
      <c r="F19" s="21"/>
      <c r="L19" s="22"/>
      <c r="M19" s="22"/>
      <c r="P19" s="22"/>
    </row>
    <row r="20" spans="1:18" s="12" customFormat="1" ht="15.6" x14ac:dyDescent="0.3">
      <c r="A20" s="23"/>
      <c r="B20" s="24"/>
      <c r="F20" s="21"/>
      <c r="L20" s="22"/>
      <c r="M20" s="22"/>
      <c r="N20" s="25">
        <v>44302</v>
      </c>
      <c r="P20" s="22"/>
    </row>
    <row r="21" spans="1:18" s="12" customFormat="1" ht="15.6" x14ac:dyDescent="0.3">
      <c r="A21" s="12">
        <v>2013</v>
      </c>
      <c r="B21" s="26">
        <v>40437.870000000003</v>
      </c>
      <c r="C21" s="26">
        <v>13479.27</v>
      </c>
      <c r="D21" s="27">
        <f>B21-C21</f>
        <v>26958.600000000002</v>
      </c>
      <c r="E21" s="28">
        <v>44259</v>
      </c>
      <c r="F21" s="29">
        <v>41354</v>
      </c>
      <c r="G21" s="30">
        <v>10109.5</v>
      </c>
      <c r="H21" s="30">
        <f>G21</f>
        <v>10109.5</v>
      </c>
      <c r="I21" s="30"/>
      <c r="L21" s="22"/>
      <c r="M21" s="22"/>
      <c r="P21" s="22"/>
    </row>
    <row r="22" spans="1:18" s="12" customFormat="1" ht="15.6" x14ac:dyDescent="0.3">
      <c r="B22" s="26"/>
      <c r="C22" s="26"/>
      <c r="D22" s="26"/>
      <c r="E22" s="26"/>
      <c r="F22" s="29">
        <v>41408</v>
      </c>
      <c r="G22" s="30">
        <v>10109.469999999999</v>
      </c>
      <c r="H22" s="30">
        <f>H21+G22</f>
        <v>20218.97</v>
      </c>
      <c r="I22" s="30">
        <f>H22-C21</f>
        <v>6739.7000000000007</v>
      </c>
      <c r="J22" s="212">
        <f>E21-F22</f>
        <v>2851</v>
      </c>
      <c r="K22" s="32">
        <f>I22*0.025%</f>
        <v>1.6849250000000002</v>
      </c>
      <c r="L22" s="33">
        <f>J22*K22</f>
        <v>4803.7211750000006</v>
      </c>
      <c r="M22" s="213">
        <v>44275</v>
      </c>
      <c r="N22" s="214">
        <f>N20-M22</f>
        <v>27</v>
      </c>
      <c r="O22" s="32">
        <f>I22*0.05%</f>
        <v>3.3698500000000005</v>
      </c>
      <c r="P22" s="36">
        <f>O22*N22</f>
        <v>90.985950000000017</v>
      </c>
    </row>
    <row r="23" spans="1:18" ht="15.6" x14ac:dyDescent="0.3">
      <c r="B23" s="37"/>
      <c r="F23" s="29">
        <v>41499</v>
      </c>
      <c r="G23" s="38">
        <v>10109.450000000001</v>
      </c>
      <c r="H23" s="38">
        <f>H22+G23</f>
        <v>30328.420000000002</v>
      </c>
      <c r="I23" s="38">
        <f>G23</f>
        <v>10109.450000000001</v>
      </c>
      <c r="J23" s="215">
        <f>E21-F23</f>
        <v>2760</v>
      </c>
      <c r="K23" s="32">
        <f t="shared" ref="K23:K24" si="0">I23*0.025%</f>
        <v>2.5273625000000002</v>
      </c>
      <c r="L23" s="33">
        <f>J23*K23</f>
        <v>6975.5205000000005</v>
      </c>
      <c r="M23" s="216"/>
      <c r="N23" s="214">
        <f>N20-M22</f>
        <v>27</v>
      </c>
      <c r="O23" s="32">
        <f>I23*0.05%</f>
        <v>5.0547250000000004</v>
      </c>
      <c r="P23" s="36">
        <f t="shared" ref="P23:P24" si="1">O23*N23</f>
        <v>136.477575</v>
      </c>
      <c r="R23" s="79"/>
    </row>
    <row r="24" spans="1:18" ht="15.6" x14ac:dyDescent="0.3">
      <c r="F24" s="29">
        <v>41590</v>
      </c>
      <c r="G24" s="30">
        <v>10109.4</v>
      </c>
      <c r="H24" s="38">
        <f>H23+G24</f>
        <v>40437.82</v>
      </c>
      <c r="I24" s="38">
        <f>G24</f>
        <v>10109.4</v>
      </c>
      <c r="J24" s="215">
        <f>E21-F24</f>
        <v>2669</v>
      </c>
      <c r="K24" s="32">
        <f t="shared" si="0"/>
        <v>2.5273499999999998</v>
      </c>
      <c r="L24" s="33">
        <f>J24*K24</f>
        <v>6745.4971499999992</v>
      </c>
      <c r="M24" s="216"/>
      <c r="N24" s="214">
        <f t="shared" ref="N24" si="2">N22-M24</f>
        <v>27</v>
      </c>
      <c r="O24" s="32">
        <f>I24*0.05%</f>
        <v>5.0546999999999995</v>
      </c>
      <c r="P24" s="36">
        <f t="shared" si="1"/>
        <v>136.4769</v>
      </c>
    </row>
    <row r="25" spans="1:18" x14ac:dyDescent="0.3">
      <c r="I25" s="42">
        <f>SUM(I21:I24)</f>
        <v>26958.550000000003</v>
      </c>
      <c r="J25" s="215"/>
      <c r="K25" s="59"/>
      <c r="L25" s="43">
        <f>SUM(L22:L24)</f>
        <v>18524.738825</v>
      </c>
      <c r="M25" s="217"/>
      <c r="N25" s="218"/>
      <c r="P25" s="43">
        <f>SUM(P22:P24)</f>
        <v>363.940425</v>
      </c>
      <c r="Q25" s="42">
        <f>L25+P25</f>
        <v>18888.679250000001</v>
      </c>
    </row>
    <row r="26" spans="1:18" x14ac:dyDescent="0.3">
      <c r="I26" s="42"/>
      <c r="J26" s="215"/>
      <c r="K26" s="59"/>
      <c r="L26" s="43"/>
      <c r="M26" s="217"/>
      <c r="N26" s="218"/>
      <c r="P26" s="43"/>
      <c r="Q26" s="42"/>
    </row>
    <row r="27" spans="1:18" ht="15.6" x14ac:dyDescent="0.3">
      <c r="A27" s="12">
        <v>2014</v>
      </c>
      <c r="B27" s="26">
        <v>40439.31</v>
      </c>
      <c r="C27" s="26">
        <v>13479.78</v>
      </c>
      <c r="D27" s="27">
        <f>B27-C27</f>
        <v>26959.53</v>
      </c>
      <c r="E27" s="27"/>
      <c r="F27" s="29">
        <v>41729</v>
      </c>
      <c r="G27" s="30">
        <v>10109.83</v>
      </c>
      <c r="H27" s="30">
        <f>G27</f>
        <v>10109.83</v>
      </c>
      <c r="I27" s="30"/>
      <c r="J27" s="212"/>
      <c r="K27" s="12"/>
      <c r="L27" s="22"/>
      <c r="M27" s="219"/>
      <c r="N27" s="214"/>
      <c r="O27" s="12"/>
      <c r="P27" s="22"/>
      <c r="Q27" s="12"/>
    </row>
    <row r="28" spans="1:18" ht="15.6" x14ac:dyDescent="0.3">
      <c r="A28" s="12"/>
      <c r="B28" s="26"/>
      <c r="C28" s="26"/>
      <c r="D28" s="26"/>
      <c r="E28" s="26"/>
      <c r="F28" s="29">
        <v>41773</v>
      </c>
      <c r="G28" s="30">
        <v>10109.83</v>
      </c>
      <c r="H28" s="30">
        <f>H27+G28</f>
        <v>20219.66</v>
      </c>
      <c r="I28" s="30">
        <f>H28-C27</f>
        <v>6739.8799999999992</v>
      </c>
      <c r="J28" s="212">
        <f>E21-F28</f>
        <v>2486</v>
      </c>
      <c r="K28" s="32">
        <f>I28*0.025%</f>
        <v>1.6849699999999999</v>
      </c>
      <c r="L28" s="36">
        <f>J28*K28</f>
        <v>4188.8354199999994</v>
      </c>
      <c r="M28" s="220"/>
      <c r="N28" s="214">
        <f>N20-M22</f>
        <v>27</v>
      </c>
      <c r="O28" s="32">
        <f>I28*0.05%</f>
        <v>3.3699399999999997</v>
      </c>
      <c r="P28" s="36">
        <f>O28*N28</f>
        <v>90.988379999999992</v>
      </c>
      <c r="Q28" s="12"/>
    </row>
    <row r="29" spans="1:18" ht="15.6" x14ac:dyDescent="0.3">
      <c r="B29" s="37"/>
      <c r="F29" s="29">
        <v>41866</v>
      </c>
      <c r="G29" s="30">
        <v>10109.83</v>
      </c>
      <c r="H29" s="30">
        <f>H28+G29</f>
        <v>30329.489999999998</v>
      </c>
      <c r="I29" s="38">
        <f>G29</f>
        <v>10109.83</v>
      </c>
      <c r="J29" s="212">
        <f>E21-F29</f>
        <v>2393</v>
      </c>
      <c r="K29" s="32">
        <f t="shared" ref="K29" si="3">I29*0.025%</f>
        <v>2.5274575000000001</v>
      </c>
      <c r="L29" s="36">
        <f>J29*K29</f>
        <v>6048.2057975000007</v>
      </c>
      <c r="M29" s="220"/>
      <c r="N29" s="214">
        <v>27</v>
      </c>
      <c r="O29" s="32">
        <f>I29*0.05%</f>
        <v>5.0549150000000003</v>
      </c>
      <c r="P29" s="36">
        <f t="shared" ref="P29" si="4">O29*N29</f>
        <v>136.48270500000001</v>
      </c>
    </row>
    <row r="30" spans="1:18" ht="15.6" x14ac:dyDescent="0.3">
      <c r="B30" s="37"/>
      <c r="F30" s="29">
        <v>41956</v>
      </c>
      <c r="G30" s="30">
        <v>10109.83</v>
      </c>
      <c r="H30" s="30">
        <f>H29+G30</f>
        <v>40439.32</v>
      </c>
      <c r="I30" s="38">
        <f>G30</f>
        <v>10109.83</v>
      </c>
      <c r="J30" s="212">
        <f>E21-F30</f>
        <v>2303</v>
      </c>
      <c r="K30" s="32">
        <f>I30*0.025%</f>
        <v>2.5274575000000001</v>
      </c>
      <c r="L30" s="36">
        <f>J30*K30</f>
        <v>5820.7346225000001</v>
      </c>
      <c r="M30" s="220"/>
      <c r="N30" s="214">
        <f t="shared" ref="N30" si="5">N22-M24</f>
        <v>27</v>
      </c>
      <c r="O30" s="32">
        <f>I30*0.05%</f>
        <v>5.0549150000000003</v>
      </c>
      <c r="P30" s="36">
        <f>O30*N30</f>
        <v>136.48270500000001</v>
      </c>
    </row>
    <row r="31" spans="1:18" x14ac:dyDescent="0.3">
      <c r="G31" s="30"/>
      <c r="H31" s="30"/>
      <c r="I31" s="42">
        <f>SUM(I27:I30)</f>
        <v>26959.54</v>
      </c>
      <c r="J31" s="215"/>
      <c r="K31" s="59"/>
      <c r="L31" s="43">
        <f>SUM(L28:L30)</f>
        <v>16057.77584</v>
      </c>
      <c r="M31" s="217"/>
      <c r="N31" s="218"/>
      <c r="P31" s="43">
        <f>SUM(P28:P30)</f>
        <v>363.95379000000003</v>
      </c>
      <c r="Q31" s="42">
        <f>L31+P31</f>
        <v>16421.729630000002</v>
      </c>
    </row>
    <row r="32" spans="1:18" x14ac:dyDescent="0.3">
      <c r="J32" s="215"/>
      <c r="L32" s="64"/>
      <c r="M32" s="64"/>
      <c r="N32" s="215"/>
      <c r="P32" s="64"/>
    </row>
    <row r="33" spans="1:17" ht="15.6" x14ac:dyDescent="0.3">
      <c r="A33" s="12">
        <v>2015</v>
      </c>
      <c r="B33" s="26">
        <v>40439.31</v>
      </c>
      <c r="C33" s="26">
        <v>13479.78</v>
      </c>
      <c r="D33" s="27">
        <f>B33-C33</f>
        <v>26959.53</v>
      </c>
      <c r="E33" s="27"/>
      <c r="F33" s="29">
        <v>42090</v>
      </c>
      <c r="G33" s="30">
        <v>10109.83</v>
      </c>
      <c r="H33" s="30">
        <f>G33</f>
        <v>10109.83</v>
      </c>
      <c r="I33" s="30"/>
      <c r="J33" s="212"/>
      <c r="K33" s="12"/>
      <c r="L33" s="22"/>
      <c r="M33" s="22"/>
      <c r="N33" s="212"/>
      <c r="O33" s="12"/>
      <c r="P33" s="22"/>
      <c r="Q33" s="12"/>
    </row>
    <row r="34" spans="1:17" ht="15.6" x14ac:dyDescent="0.3">
      <c r="A34" s="12"/>
      <c r="B34" s="26"/>
      <c r="C34" s="26"/>
      <c r="D34" s="26"/>
      <c r="E34" s="26"/>
      <c r="F34" s="29">
        <v>42138</v>
      </c>
      <c r="G34" s="30">
        <v>10109.83</v>
      </c>
      <c r="H34" s="30">
        <f>H33+G34</f>
        <v>20219.66</v>
      </c>
      <c r="I34" s="30">
        <f>H34-C33</f>
        <v>6739.8799999999992</v>
      </c>
      <c r="J34" s="212">
        <f>E21-F34</f>
        <v>2121</v>
      </c>
      <c r="K34" s="32">
        <f>I34*0.025%</f>
        <v>1.6849699999999999</v>
      </c>
      <c r="L34" s="36">
        <f>J34*K34</f>
        <v>3573.8213699999997</v>
      </c>
      <c r="M34" s="36"/>
      <c r="N34" s="212">
        <v>27</v>
      </c>
      <c r="O34" s="32">
        <f>I34*0.05%</f>
        <v>3.3699399999999997</v>
      </c>
      <c r="P34" s="36">
        <f>O34*N34</f>
        <v>90.988379999999992</v>
      </c>
      <c r="Q34" s="12"/>
    </row>
    <row r="35" spans="1:17" ht="15.6" x14ac:dyDescent="0.3">
      <c r="B35" s="37"/>
      <c r="F35" s="29">
        <v>42233</v>
      </c>
      <c r="G35" s="30">
        <v>10109.83</v>
      </c>
      <c r="H35" s="38">
        <f>H34+G35</f>
        <v>30329.489999999998</v>
      </c>
      <c r="I35" s="38">
        <f>G35</f>
        <v>10109.83</v>
      </c>
      <c r="J35" s="215">
        <f>E21-F35</f>
        <v>2026</v>
      </c>
      <c r="K35" s="32">
        <f t="shared" ref="K35" si="6">I35*0.025%</f>
        <v>2.5274575000000001</v>
      </c>
      <c r="L35" s="36">
        <f>J35*K35</f>
        <v>5120.6288949999998</v>
      </c>
      <c r="M35" s="36"/>
      <c r="N35" s="212">
        <v>27</v>
      </c>
      <c r="O35" s="32">
        <f>I35*0.05%</f>
        <v>5.0549150000000003</v>
      </c>
      <c r="P35" s="36">
        <f t="shared" ref="P35" si="7">O35*N35</f>
        <v>136.48270500000001</v>
      </c>
    </row>
    <row r="36" spans="1:17" ht="15.6" x14ac:dyDescent="0.3">
      <c r="B36" s="37"/>
      <c r="F36" s="29">
        <v>42319</v>
      </c>
      <c r="G36" s="30">
        <v>10109.83</v>
      </c>
      <c r="H36" s="38">
        <f t="shared" ref="H36" si="8">H35+G36</f>
        <v>40439.32</v>
      </c>
      <c r="I36" s="38">
        <f>G36</f>
        <v>10109.83</v>
      </c>
      <c r="J36" s="215">
        <f>E21-F36</f>
        <v>1940</v>
      </c>
      <c r="K36" s="32">
        <f>I36*0.025%</f>
        <v>2.5274575000000001</v>
      </c>
      <c r="L36" s="36">
        <f>J36*K36</f>
        <v>4903.2675500000005</v>
      </c>
      <c r="M36" s="36"/>
      <c r="N36" s="212">
        <v>27</v>
      </c>
      <c r="O36" s="32">
        <f>I36*0.05%</f>
        <v>5.0549150000000003</v>
      </c>
      <c r="P36" s="36">
        <f>O36*N36</f>
        <v>136.48270500000001</v>
      </c>
    </row>
    <row r="37" spans="1:17" x14ac:dyDescent="0.3">
      <c r="I37" s="42">
        <f>SUM(I33:I36)</f>
        <v>26959.54</v>
      </c>
      <c r="J37" s="215"/>
      <c r="K37" s="59"/>
      <c r="L37" s="43">
        <f>SUM(L34:L36)</f>
        <v>13597.717815</v>
      </c>
      <c r="M37" s="43"/>
      <c r="P37" s="43">
        <f>SUM(P34:P36)</f>
        <v>363.95379000000003</v>
      </c>
      <c r="Q37" s="42">
        <f>L37+P37</f>
        <v>13961.671605</v>
      </c>
    </row>
    <row r="38" spans="1:17" x14ac:dyDescent="0.3">
      <c r="L38" s="64"/>
      <c r="M38" s="64"/>
      <c r="P38" s="64"/>
    </row>
    <row r="39" spans="1:17" s="62" customFormat="1" x14ac:dyDescent="0.3">
      <c r="A39" s="62" t="s">
        <v>57</v>
      </c>
      <c r="D39" s="63">
        <f>D21+D27+D33</f>
        <v>80877.66</v>
      </c>
      <c r="E39" s="63"/>
      <c r="I39" s="53">
        <f>I25+I31+I37</f>
        <v>80877.63</v>
      </c>
      <c r="L39" s="54">
        <f>L25+L31+L37</f>
        <v>48180.232480000006</v>
      </c>
      <c r="M39" s="54"/>
      <c r="P39" s="54">
        <f>P25+P31+P37</f>
        <v>1091.8480050000001</v>
      </c>
      <c r="Q39" s="53">
        <f>Q25+Q31+Q37</f>
        <v>49272.080484999999</v>
      </c>
    </row>
  </sheetData>
  <mergeCells count="9">
    <mergeCell ref="D14:Q14"/>
    <mergeCell ref="D15:Q15"/>
    <mergeCell ref="E17:Q17"/>
    <mergeCell ref="D5:Q5"/>
    <mergeCell ref="D6:Q6"/>
    <mergeCell ref="D7:Q7"/>
    <mergeCell ref="D8:Q8"/>
    <mergeCell ref="D9:Q9"/>
    <mergeCell ref="D10:Q10"/>
  </mergeCells>
  <hyperlinks>
    <hyperlink ref="C2" r:id="rId1"/>
  </hyperlinks>
  <pageMargins left="0.7" right="0.7" top="0.75" bottom="0.75" header="0.3" footer="0.3"/>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workbookViewId="0">
      <selection activeCell="A17" sqref="A17:I17"/>
    </sheetView>
  </sheetViews>
  <sheetFormatPr defaultRowHeight="14.4" x14ac:dyDescent="0.3"/>
  <cols>
    <col min="4" max="4" width="14.21875" customWidth="1"/>
    <col min="5" max="5" width="13.44140625" customWidth="1"/>
    <col min="6" max="6" width="13.77734375" customWidth="1"/>
  </cols>
  <sheetData>
    <row r="1" spans="1:9" x14ac:dyDescent="0.3">
      <c r="A1" s="81" t="s">
        <v>62</v>
      </c>
    </row>
    <row r="3" spans="1:9" x14ac:dyDescent="0.3">
      <c r="A3" s="307" t="s">
        <v>64</v>
      </c>
      <c r="B3" s="307"/>
      <c r="C3" s="307"/>
      <c r="D3" s="307"/>
      <c r="E3" s="307"/>
      <c r="F3" s="307"/>
      <c r="G3" s="307"/>
      <c r="H3" s="307"/>
      <c r="I3" s="307"/>
    </row>
    <row r="4" spans="1:9" ht="15" thickBot="1" x14ac:dyDescent="0.35">
      <c r="A4" s="307"/>
      <c r="B4" s="307"/>
      <c r="C4" s="307"/>
      <c r="D4" s="307"/>
      <c r="E4" s="307"/>
      <c r="F4" s="307"/>
      <c r="G4" s="307"/>
      <c r="H4" s="307"/>
      <c r="I4" s="307"/>
    </row>
    <row r="5" spans="1:9" ht="15.6" x14ac:dyDescent="0.3">
      <c r="C5" s="309" t="s">
        <v>65</v>
      </c>
      <c r="D5" s="85" t="s">
        <v>66</v>
      </c>
      <c r="E5" s="85" t="s">
        <v>68</v>
      </c>
      <c r="F5" s="85" t="s">
        <v>70</v>
      </c>
    </row>
    <row r="6" spans="1:9" ht="31.8" thickBot="1" x14ac:dyDescent="0.35">
      <c r="C6" s="310"/>
      <c r="D6" s="86" t="s">
        <v>67</v>
      </c>
      <c r="E6" s="86" t="s">
        <v>69</v>
      </c>
      <c r="F6" s="86" t="s">
        <v>68</v>
      </c>
    </row>
    <row r="7" spans="1:9" ht="16.2" thickBot="1" x14ac:dyDescent="0.35">
      <c r="C7" s="87">
        <v>2013</v>
      </c>
      <c r="D7" s="86" t="s">
        <v>71</v>
      </c>
      <c r="E7" s="86" t="s">
        <v>72</v>
      </c>
      <c r="F7" s="86" t="s">
        <v>73</v>
      </c>
    </row>
    <row r="8" spans="1:9" ht="16.2" thickBot="1" x14ac:dyDescent="0.35">
      <c r="C8" s="87">
        <v>2014</v>
      </c>
      <c r="D8" s="86" t="s">
        <v>74</v>
      </c>
      <c r="E8" s="86" t="s">
        <v>75</v>
      </c>
      <c r="F8" s="86" t="s">
        <v>76</v>
      </c>
    </row>
    <row r="9" spans="1:9" ht="16.2" thickBot="1" x14ac:dyDescent="0.35">
      <c r="C9" s="87">
        <v>2015</v>
      </c>
      <c r="D9" s="86" t="s">
        <v>74</v>
      </c>
      <c r="E9" s="86" t="s">
        <v>75</v>
      </c>
      <c r="F9" s="86" t="s">
        <v>76</v>
      </c>
    </row>
    <row r="10" spans="1:9" ht="16.2" thickBot="1" x14ac:dyDescent="0.35">
      <c r="C10" s="87" t="s">
        <v>77</v>
      </c>
      <c r="D10" s="86" t="s">
        <v>78</v>
      </c>
      <c r="E10" s="86" t="s">
        <v>79</v>
      </c>
      <c r="F10" s="86" t="s">
        <v>63</v>
      </c>
    </row>
    <row r="11" spans="1:9" ht="15.6" x14ac:dyDescent="0.3">
      <c r="C11" s="88"/>
    </row>
    <row r="12" spans="1:9" x14ac:dyDescent="0.3">
      <c r="A12" s="307" t="s">
        <v>80</v>
      </c>
      <c r="B12" s="307"/>
      <c r="C12" s="307"/>
      <c r="D12" s="307"/>
      <c r="E12" s="307"/>
      <c r="F12" s="307"/>
      <c r="G12" s="307"/>
      <c r="H12" s="307"/>
      <c r="I12" s="307"/>
    </row>
    <row r="13" spans="1:9" ht="59.4" customHeight="1" x14ac:dyDescent="0.3">
      <c r="A13" s="307" t="s">
        <v>81</v>
      </c>
      <c r="B13" s="307"/>
      <c r="C13" s="307"/>
      <c r="D13" s="307"/>
      <c r="E13" s="307"/>
      <c r="F13" s="307"/>
      <c r="G13" s="307"/>
      <c r="H13" s="307"/>
      <c r="I13" s="307"/>
    </row>
    <row r="14" spans="1:9" ht="40.799999999999997" customHeight="1" x14ac:dyDescent="0.3">
      <c r="A14" s="307" t="s">
        <v>82</v>
      </c>
      <c r="B14" s="307"/>
      <c r="C14" s="307"/>
      <c r="D14" s="307"/>
      <c r="E14" s="307"/>
      <c r="F14" s="307"/>
      <c r="G14" s="307"/>
      <c r="H14" s="307"/>
      <c r="I14" s="307"/>
    </row>
    <row r="15" spans="1:9" x14ac:dyDescent="0.3">
      <c r="A15" s="307" t="s">
        <v>83</v>
      </c>
      <c r="B15" s="307"/>
      <c r="C15" s="307"/>
      <c r="D15" s="307"/>
      <c r="E15" s="307"/>
      <c r="F15" s="307"/>
      <c r="G15" s="307"/>
      <c r="H15" s="307"/>
      <c r="I15" s="307"/>
    </row>
    <row r="16" spans="1:9" ht="56.4" customHeight="1" x14ac:dyDescent="0.3">
      <c r="A16" s="307" t="s">
        <v>84</v>
      </c>
      <c r="B16" s="307"/>
      <c r="C16" s="307"/>
      <c r="D16" s="307"/>
      <c r="E16" s="307"/>
      <c r="F16" s="307"/>
      <c r="G16" s="307"/>
      <c r="H16" s="307"/>
      <c r="I16" s="307"/>
    </row>
    <row r="17" spans="1:9" ht="45.6" customHeight="1" x14ac:dyDescent="0.3">
      <c r="A17" s="308" t="s">
        <v>143</v>
      </c>
      <c r="B17" s="308"/>
      <c r="C17" s="308"/>
      <c r="D17" s="308"/>
      <c r="E17" s="308"/>
      <c r="F17" s="308"/>
      <c r="G17" s="308"/>
      <c r="H17" s="308"/>
      <c r="I17" s="308"/>
    </row>
    <row r="18" spans="1:9" ht="15.6" x14ac:dyDescent="0.3">
      <c r="C18" s="88"/>
    </row>
  </sheetData>
  <mergeCells count="8">
    <mergeCell ref="A15:I15"/>
    <mergeCell ref="A16:I16"/>
    <mergeCell ref="A17:I17"/>
    <mergeCell ref="C5:C6"/>
    <mergeCell ref="A3:I4"/>
    <mergeCell ref="A12:I12"/>
    <mergeCell ref="A13:I13"/>
    <mergeCell ref="A14:I1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8"/>
  <sheetViews>
    <sheetView workbookViewId="0">
      <selection activeCell="B3" sqref="B3"/>
    </sheetView>
  </sheetViews>
  <sheetFormatPr defaultRowHeight="14.4" x14ac:dyDescent="0.3"/>
  <cols>
    <col min="1" max="1" width="37.77734375" customWidth="1"/>
    <col min="2" max="2" width="15" customWidth="1"/>
    <col min="3" max="3" width="27.77734375" customWidth="1"/>
    <col min="4" max="5" width="14.44140625" customWidth="1"/>
    <col min="6" max="6" width="11.5546875" customWidth="1"/>
    <col min="7" max="7" width="11.44140625" customWidth="1"/>
    <col min="8" max="8" width="13.21875" customWidth="1"/>
    <col min="9" max="9" width="14.44140625" customWidth="1"/>
    <col min="10" max="11" width="12.44140625" customWidth="1"/>
    <col min="12" max="14" width="14.77734375" customWidth="1"/>
    <col min="15" max="15" width="15.21875" customWidth="1"/>
    <col min="16" max="16" width="18.77734375" customWidth="1"/>
    <col min="17" max="17" width="13.21875" customWidth="1"/>
    <col min="18" max="18" width="9.5546875" bestFit="1" customWidth="1"/>
  </cols>
  <sheetData>
    <row r="1" spans="1:17" x14ac:dyDescent="0.3">
      <c r="A1" s="1" t="s">
        <v>4</v>
      </c>
      <c r="B1" s="2" t="s">
        <v>5</v>
      </c>
      <c r="C1" s="2" t="s">
        <v>6</v>
      </c>
      <c r="D1" s="2" t="s">
        <v>7</v>
      </c>
    </row>
    <row r="2" spans="1:17" x14ac:dyDescent="0.3">
      <c r="A2" s="3"/>
      <c r="B2" s="2" t="s">
        <v>8</v>
      </c>
      <c r="C2" s="4" t="s">
        <v>9</v>
      </c>
      <c r="D2" s="2">
        <v>63745210</v>
      </c>
    </row>
    <row r="3" spans="1:17" x14ac:dyDescent="0.3">
      <c r="A3" s="5" t="s">
        <v>10</v>
      </c>
      <c r="B3" s="66" t="s">
        <v>3</v>
      </c>
    </row>
    <row r="4" spans="1:17" x14ac:dyDescent="0.3">
      <c r="A4" s="6" t="s">
        <v>0</v>
      </c>
      <c r="B4" s="2">
        <v>8967</v>
      </c>
      <c r="D4" s="7" t="s">
        <v>11</v>
      </c>
      <c r="E4" s="7"/>
      <c r="F4" s="7"/>
      <c r="G4" s="7"/>
      <c r="H4" s="7"/>
      <c r="I4" s="7"/>
      <c r="J4" s="7"/>
      <c r="K4" s="7"/>
      <c r="L4" s="7"/>
      <c r="M4" s="7"/>
      <c r="N4" s="7"/>
      <c r="O4" s="7"/>
      <c r="P4" s="7"/>
      <c r="Q4" s="7"/>
    </row>
    <row r="5" spans="1:17" ht="28.8" x14ac:dyDescent="0.3">
      <c r="A5" s="8" t="s">
        <v>12</v>
      </c>
      <c r="B5" s="280">
        <v>7065.07</v>
      </c>
      <c r="D5" s="306" t="s">
        <v>13</v>
      </c>
      <c r="E5" s="306"/>
      <c r="F5" s="306"/>
      <c r="G5" s="306"/>
      <c r="H5" s="306"/>
      <c r="I5" s="306"/>
      <c r="J5" s="306"/>
      <c r="K5" s="306"/>
      <c r="L5" s="306"/>
      <c r="M5" s="306"/>
      <c r="N5" s="306"/>
      <c r="O5" s="306"/>
      <c r="P5" s="306"/>
      <c r="Q5" s="306"/>
    </row>
    <row r="6" spans="1:17" ht="21" customHeight="1" x14ac:dyDescent="0.3">
      <c r="A6" s="9" t="s">
        <v>14</v>
      </c>
      <c r="B6" s="2">
        <v>7473.52</v>
      </c>
      <c r="D6" s="301" t="s">
        <v>15</v>
      </c>
      <c r="E6" s="301"/>
      <c r="F6" s="301"/>
      <c r="G6" s="301"/>
      <c r="H6" s="301"/>
      <c r="I6" s="301"/>
      <c r="J6" s="301"/>
      <c r="K6" s="301"/>
      <c r="L6" s="301"/>
      <c r="M6" s="301"/>
      <c r="N6" s="301"/>
      <c r="O6" s="301"/>
      <c r="P6" s="301"/>
      <c r="Q6" s="301"/>
    </row>
    <row r="7" spans="1:17" ht="35.25" customHeight="1" x14ac:dyDescent="0.3">
      <c r="A7" s="9" t="s">
        <v>16</v>
      </c>
      <c r="B7" s="2">
        <v>3369.06</v>
      </c>
      <c r="D7" s="306" t="s">
        <v>17</v>
      </c>
      <c r="E7" s="306"/>
      <c r="F7" s="306"/>
      <c r="G7" s="306"/>
      <c r="H7" s="306"/>
      <c r="I7" s="306"/>
      <c r="J7" s="306"/>
      <c r="K7" s="306"/>
      <c r="L7" s="306"/>
      <c r="M7" s="306"/>
      <c r="N7" s="306"/>
      <c r="O7" s="306"/>
      <c r="P7" s="306"/>
      <c r="Q7" s="306"/>
    </row>
    <row r="8" spans="1:17" ht="28.8" x14ac:dyDescent="0.3">
      <c r="A8" s="9" t="s">
        <v>18</v>
      </c>
      <c r="B8" s="2">
        <v>10842.58</v>
      </c>
      <c r="D8" s="306" t="s">
        <v>19</v>
      </c>
      <c r="E8" s="306"/>
      <c r="F8" s="306"/>
      <c r="G8" s="306"/>
      <c r="H8" s="306"/>
      <c r="I8" s="306"/>
      <c r="J8" s="306"/>
      <c r="K8" s="306"/>
      <c r="L8" s="306"/>
      <c r="M8" s="306"/>
      <c r="N8" s="306"/>
      <c r="O8" s="306"/>
      <c r="P8" s="306"/>
      <c r="Q8" s="306"/>
    </row>
    <row r="9" spans="1:17" x14ac:dyDescent="0.3">
      <c r="A9" s="9" t="s">
        <v>20</v>
      </c>
      <c r="B9" s="2" t="s">
        <v>21</v>
      </c>
      <c r="D9" s="306" t="s">
        <v>22</v>
      </c>
      <c r="E9" s="306"/>
      <c r="F9" s="306"/>
      <c r="G9" s="306"/>
      <c r="H9" s="306"/>
      <c r="I9" s="306"/>
      <c r="J9" s="306"/>
      <c r="K9" s="306"/>
      <c r="L9" s="306"/>
      <c r="M9" s="306"/>
      <c r="N9" s="306"/>
      <c r="O9" s="306"/>
      <c r="P9" s="306"/>
      <c r="Q9" s="306"/>
    </row>
    <row r="10" spans="1:17" ht="28.8" x14ac:dyDescent="0.3">
      <c r="A10" s="10" t="s">
        <v>23</v>
      </c>
      <c r="B10" s="2" t="s">
        <v>24</v>
      </c>
      <c r="D10" s="306" t="s">
        <v>25</v>
      </c>
      <c r="E10" s="306"/>
      <c r="F10" s="306"/>
      <c r="G10" s="306"/>
      <c r="H10" s="306"/>
      <c r="I10" s="306"/>
      <c r="J10" s="306"/>
      <c r="K10" s="306"/>
      <c r="L10" s="306"/>
      <c r="M10" s="306"/>
      <c r="N10" s="306"/>
      <c r="O10" s="306"/>
      <c r="P10" s="306"/>
      <c r="Q10" s="306"/>
    </row>
    <row r="11" spans="1:17" ht="43.2" x14ac:dyDescent="0.3">
      <c r="A11" s="10" t="s">
        <v>26</v>
      </c>
      <c r="B11" s="2" t="s">
        <v>27</v>
      </c>
    </row>
    <row r="12" spans="1:17" ht="32.25" customHeight="1" x14ac:dyDescent="0.3">
      <c r="A12" s="11" t="s">
        <v>28</v>
      </c>
      <c r="B12" s="2"/>
    </row>
    <row r="13" spans="1:17" ht="34.5" customHeight="1" x14ac:dyDescent="0.3">
      <c r="A13" s="11" t="s">
        <v>29</v>
      </c>
      <c r="B13" s="2"/>
    </row>
    <row r="14" spans="1:17" ht="34.5" customHeight="1" x14ac:dyDescent="0.3">
      <c r="A14" s="11" t="s">
        <v>30</v>
      </c>
      <c r="B14" s="2"/>
      <c r="D14" s="302" t="s">
        <v>31</v>
      </c>
      <c r="E14" s="302"/>
      <c r="F14" s="302"/>
      <c r="G14" s="302"/>
      <c r="H14" s="302"/>
      <c r="I14" s="302"/>
      <c r="J14" s="302"/>
      <c r="K14" s="302"/>
      <c r="L14" s="302"/>
      <c r="M14" s="302"/>
      <c r="N14" s="302"/>
      <c r="O14" s="302"/>
      <c r="P14" s="302"/>
      <c r="Q14" s="302"/>
    </row>
    <row r="15" spans="1:17" ht="30.75" customHeight="1" x14ac:dyDescent="0.3">
      <c r="A15" s="11" t="s">
        <v>32</v>
      </c>
      <c r="B15" s="2"/>
      <c r="D15" s="302" t="s">
        <v>33</v>
      </c>
      <c r="E15" s="302"/>
      <c r="F15" s="302"/>
      <c r="G15" s="302"/>
      <c r="H15" s="302"/>
      <c r="I15" s="302"/>
      <c r="J15" s="302"/>
      <c r="K15" s="302"/>
      <c r="L15" s="302"/>
      <c r="M15" s="302"/>
      <c r="N15" s="302"/>
      <c r="O15" s="302"/>
      <c r="P15" s="302"/>
      <c r="Q15" s="302"/>
    </row>
    <row r="16" spans="1:17" ht="30" customHeight="1" thickBot="1" x14ac:dyDescent="0.35">
      <c r="A16" s="12"/>
    </row>
    <row r="17" spans="1:18" ht="30" customHeight="1" thickBot="1" x14ac:dyDescent="0.35">
      <c r="A17" s="12"/>
      <c r="E17" s="303" t="s">
        <v>34</v>
      </c>
      <c r="F17" s="304"/>
      <c r="G17" s="304"/>
      <c r="H17" s="304"/>
      <c r="I17" s="304"/>
      <c r="J17" s="304"/>
      <c r="K17" s="304"/>
      <c r="L17" s="304"/>
      <c r="M17" s="304"/>
      <c r="N17" s="304"/>
      <c r="O17" s="304"/>
      <c r="P17" s="304"/>
      <c r="Q17" s="305"/>
    </row>
    <row r="18" spans="1:18" s="20" customFormat="1" ht="184.5" customHeight="1" x14ac:dyDescent="0.3">
      <c r="A18" s="13" t="s">
        <v>35</v>
      </c>
      <c r="B18" s="13" t="s">
        <v>36</v>
      </c>
      <c r="C18" s="13" t="s">
        <v>37</v>
      </c>
      <c r="D18" s="13" t="s">
        <v>38</v>
      </c>
      <c r="E18" s="14" t="s">
        <v>39</v>
      </c>
      <c r="F18" s="15" t="s">
        <v>40</v>
      </c>
      <c r="G18" s="16" t="s">
        <v>41</v>
      </c>
      <c r="H18" s="16" t="s">
        <v>42</v>
      </c>
      <c r="I18" s="16" t="s">
        <v>43</v>
      </c>
      <c r="J18" s="16" t="s">
        <v>44</v>
      </c>
      <c r="K18" s="16" t="s">
        <v>45</v>
      </c>
      <c r="L18" s="17" t="s">
        <v>46</v>
      </c>
      <c r="M18" s="18" t="s">
        <v>47</v>
      </c>
      <c r="N18" s="16" t="s">
        <v>48</v>
      </c>
      <c r="O18" s="16" t="s">
        <v>49</v>
      </c>
      <c r="P18" s="17" t="s">
        <v>50</v>
      </c>
      <c r="Q18" s="19" t="s">
        <v>51</v>
      </c>
    </row>
    <row r="19" spans="1:18" s="12" customFormat="1" ht="15.6" x14ac:dyDescent="0.3">
      <c r="F19" s="21"/>
      <c r="L19" s="22"/>
      <c r="M19" s="22"/>
      <c r="P19" s="22"/>
    </row>
    <row r="20" spans="1:18" s="12" customFormat="1" ht="15.6" x14ac:dyDescent="0.3">
      <c r="A20" s="23" t="s">
        <v>52</v>
      </c>
      <c r="B20" s="24"/>
      <c r="F20" s="21"/>
      <c r="L20" s="22"/>
      <c r="M20" s="22"/>
      <c r="N20" s="25">
        <v>44302</v>
      </c>
      <c r="P20" s="22"/>
    </row>
    <row r="21" spans="1:18" s="12" customFormat="1" ht="15.6" x14ac:dyDescent="0.3">
      <c r="A21" s="12">
        <v>2013</v>
      </c>
      <c r="B21" s="26">
        <v>4484</v>
      </c>
      <c r="C21" s="26">
        <v>1495</v>
      </c>
      <c r="D21" s="27">
        <f>B21-C21</f>
        <v>2989</v>
      </c>
      <c r="E21" s="28">
        <v>44259</v>
      </c>
      <c r="F21" s="29">
        <v>41334</v>
      </c>
      <c r="G21" s="30">
        <v>0</v>
      </c>
      <c r="H21" s="30">
        <f>G21</f>
        <v>0</v>
      </c>
      <c r="I21" s="30"/>
      <c r="L21" s="22"/>
      <c r="M21" s="22"/>
      <c r="P21" s="22"/>
    </row>
    <row r="22" spans="1:18" s="12" customFormat="1" ht="15.6" x14ac:dyDescent="0.3">
      <c r="B22" s="26"/>
      <c r="C22" s="26"/>
      <c r="D22" s="26"/>
      <c r="E22" s="26"/>
      <c r="F22" s="29">
        <v>41395</v>
      </c>
      <c r="G22" s="30">
        <v>0</v>
      </c>
      <c r="H22" s="30">
        <f>H21+G22</f>
        <v>0</v>
      </c>
      <c r="I22" s="30">
        <f>H22-C21</f>
        <v>-1495</v>
      </c>
      <c r="J22" s="31">
        <f>E21-F22</f>
        <v>2864</v>
      </c>
      <c r="K22" s="32">
        <f>I22*0.025%</f>
        <v>-0.37375000000000003</v>
      </c>
      <c r="L22" s="33">
        <f>J22*K22</f>
        <v>-1070.42</v>
      </c>
      <c r="M22" s="34">
        <v>44275</v>
      </c>
      <c r="N22" s="35">
        <v>27</v>
      </c>
      <c r="O22" s="32">
        <f>I22*0.05%</f>
        <v>-0.74750000000000005</v>
      </c>
      <c r="P22" s="36">
        <f>O22*N22</f>
        <v>-20.182500000000001</v>
      </c>
    </row>
    <row r="23" spans="1:18" ht="15.6" x14ac:dyDescent="0.3">
      <c r="B23" s="37"/>
      <c r="F23" s="29">
        <v>41426</v>
      </c>
      <c r="G23" s="38">
        <v>0</v>
      </c>
      <c r="H23" s="38">
        <f>H22+G23</f>
        <v>0</v>
      </c>
      <c r="I23" s="38">
        <f>G23</f>
        <v>0</v>
      </c>
      <c r="J23" s="39">
        <f>E21-F23</f>
        <v>2833</v>
      </c>
      <c r="K23" s="32">
        <f t="shared" ref="K23:K24" si="0">I23*0.025%</f>
        <v>0</v>
      </c>
      <c r="L23" s="33">
        <f>J23*K23</f>
        <v>0</v>
      </c>
      <c r="M23" s="40"/>
      <c r="N23" s="35">
        <v>27</v>
      </c>
      <c r="O23" s="32">
        <f>I23*0.05%</f>
        <v>0</v>
      </c>
      <c r="P23" s="36">
        <f t="shared" ref="P23:P24" si="1">O23*N23</f>
        <v>0</v>
      </c>
      <c r="R23" s="41"/>
    </row>
    <row r="24" spans="1:18" ht="15.6" x14ac:dyDescent="0.3">
      <c r="F24" s="29">
        <v>41579</v>
      </c>
      <c r="G24" s="30">
        <v>0</v>
      </c>
      <c r="H24" s="38">
        <f>H23+G24</f>
        <v>0</v>
      </c>
      <c r="I24" s="38">
        <f>G24</f>
        <v>0</v>
      </c>
      <c r="J24" s="39">
        <f>E21-F24</f>
        <v>2680</v>
      </c>
      <c r="K24" s="32">
        <f t="shared" si="0"/>
        <v>0</v>
      </c>
      <c r="L24" s="33">
        <f>J24*K24</f>
        <v>0</v>
      </c>
      <c r="M24" s="40"/>
      <c r="N24" s="35">
        <v>27</v>
      </c>
      <c r="O24" s="32">
        <f>I24*0.05%</f>
        <v>0</v>
      </c>
      <c r="P24" s="36">
        <f t="shared" si="1"/>
        <v>0</v>
      </c>
    </row>
    <row r="25" spans="1:18" x14ac:dyDescent="0.3">
      <c r="I25" s="42">
        <f>SUM(I21:I24)</f>
        <v>-1495</v>
      </c>
      <c r="J25" s="39"/>
      <c r="K25" s="39"/>
      <c r="L25" s="43">
        <f>SUM(L22:L24)</f>
        <v>-1070.42</v>
      </c>
      <c r="M25" s="44"/>
      <c r="N25" s="45"/>
      <c r="P25" s="43">
        <f>SUM(P22:P24)</f>
        <v>-20.182500000000001</v>
      </c>
      <c r="Q25" s="42">
        <f>L25+P25</f>
        <v>-1090.6025</v>
      </c>
    </row>
    <row r="26" spans="1:18" ht="15.6" x14ac:dyDescent="0.3">
      <c r="A26" s="12">
        <v>2014</v>
      </c>
      <c r="B26" s="26">
        <v>4484</v>
      </c>
      <c r="C26" s="26">
        <v>1495</v>
      </c>
      <c r="D26" s="27">
        <f>B26-C26</f>
        <v>2989</v>
      </c>
      <c r="E26" s="27"/>
      <c r="F26" s="46" t="s">
        <v>53</v>
      </c>
      <c r="G26" s="30">
        <v>0</v>
      </c>
      <c r="H26" s="30">
        <f>G26</f>
        <v>0</v>
      </c>
      <c r="I26" s="30"/>
      <c r="J26" s="12"/>
      <c r="K26" s="12"/>
      <c r="L26" s="22"/>
      <c r="M26" s="47"/>
      <c r="N26" s="48"/>
      <c r="O26" s="12"/>
      <c r="P26" s="22"/>
      <c r="Q26" s="12"/>
    </row>
    <row r="27" spans="1:18" ht="15.6" x14ac:dyDescent="0.3">
      <c r="A27" s="12"/>
      <c r="B27" s="26"/>
      <c r="C27" s="26"/>
      <c r="D27" s="26"/>
      <c r="E27" s="26"/>
      <c r="F27" s="46" t="s">
        <v>54</v>
      </c>
      <c r="G27" s="30">
        <v>0</v>
      </c>
      <c r="H27" s="30">
        <f>H26+G27</f>
        <v>0</v>
      </c>
      <c r="I27" s="30">
        <f>H27-C26</f>
        <v>-1495</v>
      </c>
      <c r="J27" s="31">
        <v>2529</v>
      </c>
      <c r="K27" s="32">
        <f>I27*0.025%</f>
        <v>-0.37375000000000003</v>
      </c>
      <c r="L27" s="36">
        <f>J27*K27</f>
        <v>-945.21375000000012</v>
      </c>
      <c r="M27" s="49"/>
      <c r="N27" s="35">
        <v>27</v>
      </c>
      <c r="O27" s="32">
        <f>I27*0.05%</f>
        <v>-0.74750000000000005</v>
      </c>
      <c r="P27" s="36">
        <f>O27*N27</f>
        <v>-20.182500000000001</v>
      </c>
      <c r="Q27" s="12"/>
    </row>
    <row r="28" spans="1:18" ht="15.6" x14ac:dyDescent="0.3">
      <c r="B28" s="37"/>
      <c r="F28" s="46" t="s">
        <v>55</v>
      </c>
      <c r="G28" s="38">
        <v>0</v>
      </c>
      <c r="H28" s="38">
        <f>H27+G28</f>
        <v>0</v>
      </c>
      <c r="I28" s="38">
        <f>G28</f>
        <v>0</v>
      </c>
      <c r="J28" s="39">
        <v>2407</v>
      </c>
      <c r="K28" s="32">
        <f t="shared" ref="K28" si="2">I28*0.025%</f>
        <v>0</v>
      </c>
      <c r="L28" s="36">
        <f>J28*K28</f>
        <v>0</v>
      </c>
      <c r="M28" s="49"/>
      <c r="N28" s="35">
        <v>27</v>
      </c>
      <c r="O28" s="32">
        <f>I28*0.05%</f>
        <v>0</v>
      </c>
      <c r="P28" s="36">
        <f t="shared" ref="P28" si="3">O28*N28</f>
        <v>0</v>
      </c>
    </row>
    <row r="29" spans="1:18" x14ac:dyDescent="0.3">
      <c r="I29" s="42">
        <f>SUM(I26:I28)</f>
        <v>-1495</v>
      </c>
      <c r="J29" s="39"/>
      <c r="K29" s="39"/>
      <c r="L29" s="43">
        <f>SUM(L27:L28)</f>
        <v>-945.21375000000012</v>
      </c>
      <c r="M29" s="43"/>
      <c r="P29" s="43">
        <f>SUM(P27:P28)</f>
        <v>-20.182500000000001</v>
      </c>
      <c r="Q29" s="42">
        <f>L29+P29</f>
        <v>-965.39625000000012</v>
      </c>
    </row>
    <row r="30" spans="1:18" x14ac:dyDescent="0.3">
      <c r="L30" s="7"/>
      <c r="M30" s="7"/>
      <c r="N30" s="50"/>
      <c r="P30" s="7"/>
    </row>
    <row r="31" spans="1:18" ht="15.6" x14ac:dyDescent="0.3">
      <c r="A31" s="12">
        <v>2015</v>
      </c>
      <c r="B31" s="26">
        <v>4484</v>
      </c>
      <c r="C31" s="26">
        <v>1495</v>
      </c>
      <c r="D31" s="27">
        <f>B31-C31</f>
        <v>2989</v>
      </c>
      <c r="E31" s="27"/>
      <c r="F31" s="29">
        <v>42115</v>
      </c>
      <c r="G31" s="30">
        <v>15972.01</v>
      </c>
      <c r="H31" s="30">
        <f>G31</f>
        <v>15972.01</v>
      </c>
      <c r="I31" s="30"/>
      <c r="J31" s="12"/>
      <c r="K31" s="12"/>
      <c r="L31" s="22"/>
      <c r="M31" s="22"/>
      <c r="N31" s="25"/>
      <c r="O31" s="12"/>
      <c r="P31" s="22"/>
      <c r="Q31" s="12"/>
    </row>
    <row r="32" spans="1:18" ht="15.6" x14ac:dyDescent="0.3">
      <c r="A32" s="12"/>
      <c r="B32" s="26"/>
      <c r="C32" s="26"/>
      <c r="D32" s="26"/>
      <c r="E32" s="26"/>
      <c r="F32" s="29">
        <v>42138</v>
      </c>
      <c r="G32" s="30">
        <v>1121.05</v>
      </c>
      <c r="H32" s="30">
        <f>H31+G32</f>
        <v>17093.060000000001</v>
      </c>
      <c r="I32" s="30">
        <f>H32-C31</f>
        <v>15598.060000000001</v>
      </c>
      <c r="J32" s="31">
        <v>2130</v>
      </c>
      <c r="K32" s="32">
        <f>I32*0.025%</f>
        <v>3.8995150000000005</v>
      </c>
      <c r="L32" s="36">
        <f>J32*K32</f>
        <v>8305.9669500000018</v>
      </c>
      <c r="M32" s="36"/>
      <c r="N32" s="31">
        <v>27</v>
      </c>
      <c r="O32" s="32">
        <f>I32*0.05%</f>
        <v>7.799030000000001</v>
      </c>
      <c r="P32" s="36">
        <f>O32*N32</f>
        <v>210.57381000000004</v>
      </c>
      <c r="Q32" s="12"/>
    </row>
    <row r="33" spans="1:17" ht="15.6" x14ac:dyDescent="0.3">
      <c r="B33" s="37"/>
      <c r="F33" s="29">
        <v>42233</v>
      </c>
      <c r="G33" s="38">
        <v>1121.05</v>
      </c>
      <c r="H33" s="38">
        <f>H32+G33</f>
        <v>18214.11</v>
      </c>
      <c r="I33" s="38">
        <f>G33</f>
        <v>1121.05</v>
      </c>
      <c r="J33" s="39">
        <v>2103</v>
      </c>
      <c r="K33" s="32">
        <f t="shared" ref="K33:K35" si="4">I33*0.025%</f>
        <v>0.28026249999999997</v>
      </c>
      <c r="L33" s="36">
        <f>J33*K33</f>
        <v>589.3920374999999</v>
      </c>
      <c r="M33" s="36"/>
      <c r="N33" s="31">
        <v>27</v>
      </c>
      <c r="O33" s="32">
        <f>I33*0.05%</f>
        <v>0.56052499999999994</v>
      </c>
      <c r="P33" s="36">
        <f t="shared" ref="P33:P35" si="5">O33*N33</f>
        <v>15.134174999999999</v>
      </c>
    </row>
    <row r="34" spans="1:17" ht="15.6" x14ac:dyDescent="0.3">
      <c r="B34" s="37"/>
      <c r="F34" s="29">
        <v>42319</v>
      </c>
      <c r="G34" s="38">
        <v>1121.04</v>
      </c>
      <c r="H34" s="38">
        <f t="shared" ref="H34:H35" si="6">H33+G34</f>
        <v>19335.150000000001</v>
      </c>
      <c r="I34" s="38">
        <f>G34</f>
        <v>1121.04</v>
      </c>
      <c r="J34" s="39">
        <v>2031</v>
      </c>
      <c r="K34" s="32"/>
      <c r="L34" s="36"/>
      <c r="M34" s="36"/>
      <c r="N34" s="31">
        <v>27</v>
      </c>
      <c r="O34" s="32"/>
      <c r="P34" s="36"/>
    </row>
    <row r="35" spans="1:17" ht="15.6" x14ac:dyDescent="0.3">
      <c r="F35" s="46" t="s">
        <v>56</v>
      </c>
      <c r="G35" s="30">
        <v>0</v>
      </c>
      <c r="H35" s="38">
        <f t="shared" si="6"/>
        <v>19335.150000000001</v>
      </c>
      <c r="I35" s="38">
        <f>G35</f>
        <v>0</v>
      </c>
      <c r="J35" s="39">
        <v>1960</v>
      </c>
      <c r="K35" s="32">
        <f t="shared" si="4"/>
        <v>0</v>
      </c>
      <c r="L35" s="36">
        <f>J35*K35</f>
        <v>0</v>
      </c>
      <c r="M35" s="36"/>
      <c r="N35" s="31">
        <v>27</v>
      </c>
      <c r="O35" s="32">
        <f t="shared" ref="O35" si="7">I35*0.05%</f>
        <v>0</v>
      </c>
      <c r="P35" s="36">
        <f t="shared" si="5"/>
        <v>0</v>
      </c>
    </row>
    <row r="36" spans="1:17" x14ac:dyDescent="0.3">
      <c r="I36" s="42">
        <f>SUM(I31:I35)</f>
        <v>17840.150000000001</v>
      </c>
      <c r="J36" s="39"/>
      <c r="K36" s="39"/>
      <c r="L36" s="43">
        <f>SUM(L32:L35)</f>
        <v>8895.3589875000016</v>
      </c>
      <c r="M36" s="43"/>
      <c r="P36" s="43">
        <f>SUM(P32:P35)</f>
        <v>225.70798500000004</v>
      </c>
      <c r="Q36" s="42">
        <f>L36+P36</f>
        <v>9121.0669725000025</v>
      </c>
    </row>
    <row r="37" spans="1:17" x14ac:dyDescent="0.3">
      <c r="L37" s="7"/>
      <c r="M37" s="7"/>
      <c r="P37" s="7"/>
    </row>
    <row r="38" spans="1:17" s="51" customFormat="1" x14ac:dyDescent="0.3">
      <c r="A38" s="51" t="s">
        <v>57</v>
      </c>
      <c r="D38" s="52">
        <f>D21+D26+D31</f>
        <v>8967</v>
      </c>
      <c r="E38" s="52"/>
      <c r="I38" s="53">
        <f>I25+I29+I36</f>
        <v>14850.150000000001</v>
      </c>
      <c r="L38" s="54">
        <f>L25+L29+L36</f>
        <v>6879.7252375000016</v>
      </c>
      <c r="M38" s="54"/>
      <c r="P38" s="54">
        <f>P25+P29+P36</f>
        <v>185.34298500000003</v>
      </c>
      <c r="Q38" s="53">
        <f>Q25+Q29+Q36</f>
        <v>7065.0682225000019</v>
      </c>
    </row>
  </sheetData>
  <mergeCells count="9">
    <mergeCell ref="D14:Q14"/>
    <mergeCell ref="D15:Q15"/>
    <mergeCell ref="E17:Q17"/>
    <mergeCell ref="D5:Q5"/>
    <mergeCell ref="D6:Q6"/>
    <mergeCell ref="D7:Q7"/>
    <mergeCell ref="D8:Q8"/>
    <mergeCell ref="D9:Q9"/>
    <mergeCell ref="D10:Q10"/>
  </mergeCells>
  <hyperlinks>
    <hyperlink ref="C2" r:id="rId1"/>
  </hyperlinks>
  <pageMargins left="0.7" right="0.7" top="0.75" bottom="0.75" header="0.3" footer="0.3"/>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3"/>
  <sheetViews>
    <sheetView workbookViewId="0">
      <selection activeCell="F2" sqref="F2"/>
    </sheetView>
  </sheetViews>
  <sheetFormatPr defaultColWidth="8.77734375" defaultRowHeight="14.4" x14ac:dyDescent="0.3"/>
  <cols>
    <col min="1" max="1" width="37.77734375" style="55" customWidth="1"/>
    <col min="2" max="2" width="14.21875" style="55" customWidth="1"/>
    <col min="3" max="3" width="13.77734375" style="55" customWidth="1"/>
    <col min="4" max="5" width="14.44140625" style="55" customWidth="1"/>
    <col min="6" max="6" width="11.5546875" style="55" customWidth="1"/>
    <col min="7" max="7" width="11.44140625" style="55" customWidth="1"/>
    <col min="8" max="8" width="13.21875" style="55" customWidth="1"/>
    <col min="9" max="9" width="14.44140625" style="55" customWidth="1"/>
    <col min="10" max="11" width="12.44140625" style="55" customWidth="1"/>
    <col min="12" max="14" width="14.77734375" style="55" customWidth="1"/>
    <col min="15" max="15" width="15.21875" style="55" customWidth="1"/>
    <col min="16" max="16" width="18.77734375" style="55" customWidth="1"/>
    <col min="17" max="17" width="13.21875" style="55" customWidth="1"/>
    <col min="18" max="18" width="9.5546875" style="55" bestFit="1" customWidth="1"/>
    <col min="19" max="16384" width="8.77734375" style="55"/>
  </cols>
  <sheetData>
    <row r="1" spans="1:17" x14ac:dyDescent="0.3">
      <c r="A1" s="57" t="s">
        <v>4</v>
      </c>
      <c r="B1" s="56" t="s">
        <v>5</v>
      </c>
      <c r="C1" s="56" t="s">
        <v>6</v>
      </c>
      <c r="D1" s="56" t="s">
        <v>7</v>
      </c>
    </row>
    <row r="2" spans="1:17" x14ac:dyDescent="0.3">
      <c r="A2" s="58"/>
      <c r="B2" s="56" t="s">
        <v>58</v>
      </c>
      <c r="C2" s="80" t="s">
        <v>59</v>
      </c>
      <c r="D2" s="56"/>
      <c r="F2" s="81"/>
    </row>
    <row r="3" spans="1:17" x14ac:dyDescent="0.3">
      <c r="A3" s="66" t="s">
        <v>10</v>
      </c>
      <c r="B3" s="66" t="s">
        <v>61</v>
      </c>
      <c r="D3" s="55">
        <v>63700187</v>
      </c>
    </row>
    <row r="4" spans="1:17" x14ac:dyDescent="0.3">
      <c r="A4" s="67" t="s">
        <v>0</v>
      </c>
      <c r="B4" s="84">
        <f>D21+D26+D32</f>
        <v>16603.07</v>
      </c>
      <c r="D4" s="64" t="s">
        <v>11</v>
      </c>
      <c r="E4" s="64"/>
      <c r="F4" s="64"/>
      <c r="G4" s="64"/>
      <c r="H4" s="64"/>
      <c r="I4" s="64"/>
      <c r="J4" s="64"/>
      <c r="K4" s="64"/>
      <c r="L4" s="64"/>
      <c r="M4" s="64"/>
      <c r="N4" s="64"/>
      <c r="O4" s="64"/>
      <c r="P4" s="64"/>
      <c r="Q4" s="64"/>
    </row>
    <row r="5" spans="1:17" ht="28.8" x14ac:dyDescent="0.3">
      <c r="A5" s="68" t="s">
        <v>12</v>
      </c>
      <c r="B5" s="281">
        <f>Q25+Q30+Q37</f>
        <v>7028.992650000001</v>
      </c>
      <c r="D5" s="306" t="s">
        <v>13</v>
      </c>
      <c r="E5" s="306"/>
      <c r="F5" s="306"/>
      <c r="G5" s="306"/>
      <c r="H5" s="306"/>
      <c r="I5" s="306"/>
      <c r="J5" s="306"/>
      <c r="K5" s="306"/>
      <c r="L5" s="306"/>
      <c r="M5" s="306"/>
      <c r="N5" s="306"/>
      <c r="O5" s="306"/>
      <c r="P5" s="306"/>
      <c r="Q5" s="306"/>
    </row>
    <row r="6" spans="1:17" ht="21" customHeight="1" x14ac:dyDescent="0.3">
      <c r="A6" s="69" t="s">
        <v>14</v>
      </c>
      <c r="B6" s="56"/>
      <c r="D6" s="301" t="s">
        <v>15</v>
      </c>
      <c r="E6" s="301"/>
      <c r="F6" s="301"/>
      <c r="G6" s="301"/>
      <c r="H6" s="301"/>
      <c r="I6" s="301"/>
      <c r="J6" s="301"/>
      <c r="K6" s="301"/>
      <c r="L6" s="301"/>
      <c r="M6" s="301"/>
      <c r="N6" s="301"/>
      <c r="O6" s="301"/>
      <c r="P6" s="301"/>
      <c r="Q6" s="301"/>
    </row>
    <row r="7" spans="1:17" ht="35.25" customHeight="1" x14ac:dyDescent="0.3">
      <c r="A7" s="69" t="s">
        <v>16</v>
      </c>
      <c r="B7" s="56"/>
      <c r="D7" s="306" t="s">
        <v>17</v>
      </c>
      <c r="E7" s="306"/>
      <c r="F7" s="306"/>
      <c r="G7" s="306"/>
      <c r="H7" s="306"/>
      <c r="I7" s="306"/>
      <c r="J7" s="306"/>
      <c r="K7" s="306"/>
      <c r="L7" s="306"/>
      <c r="M7" s="306"/>
      <c r="N7" s="306"/>
      <c r="O7" s="306"/>
      <c r="P7" s="306"/>
      <c r="Q7" s="306"/>
    </row>
    <row r="8" spans="1:17" ht="28.8" x14ac:dyDescent="0.3">
      <c r="A8" s="69" t="s">
        <v>18</v>
      </c>
      <c r="B8" s="56"/>
      <c r="D8" s="306" t="s">
        <v>19</v>
      </c>
      <c r="E8" s="306"/>
      <c r="F8" s="306"/>
      <c r="G8" s="306"/>
      <c r="H8" s="306"/>
      <c r="I8" s="306"/>
      <c r="J8" s="306"/>
      <c r="K8" s="306"/>
      <c r="L8" s="306"/>
      <c r="M8" s="306"/>
      <c r="N8" s="306"/>
      <c r="O8" s="306"/>
      <c r="P8" s="306"/>
      <c r="Q8" s="306"/>
    </row>
    <row r="9" spans="1:17" x14ac:dyDescent="0.3">
      <c r="A9" s="69" t="s">
        <v>20</v>
      </c>
      <c r="B9" s="56"/>
      <c r="D9" s="306" t="s">
        <v>22</v>
      </c>
      <c r="E9" s="306"/>
      <c r="F9" s="306"/>
      <c r="G9" s="306"/>
      <c r="H9" s="306"/>
      <c r="I9" s="306"/>
      <c r="J9" s="306"/>
      <c r="K9" s="306"/>
      <c r="L9" s="306"/>
      <c r="M9" s="306"/>
      <c r="N9" s="306"/>
      <c r="O9" s="306"/>
      <c r="P9" s="306"/>
      <c r="Q9" s="306"/>
    </row>
    <row r="10" spans="1:17" ht="28.8" x14ac:dyDescent="0.3">
      <c r="A10" s="60" t="s">
        <v>23</v>
      </c>
      <c r="B10" s="56"/>
      <c r="D10" s="306" t="s">
        <v>25</v>
      </c>
      <c r="E10" s="306"/>
      <c r="F10" s="306"/>
      <c r="G10" s="306"/>
      <c r="H10" s="306"/>
      <c r="I10" s="306"/>
      <c r="J10" s="306"/>
      <c r="K10" s="306"/>
      <c r="L10" s="306"/>
      <c r="M10" s="306"/>
      <c r="N10" s="306"/>
      <c r="O10" s="306"/>
      <c r="P10" s="306"/>
      <c r="Q10" s="306"/>
    </row>
    <row r="11" spans="1:17" ht="43.2" x14ac:dyDescent="0.3">
      <c r="A11" s="60" t="s">
        <v>26</v>
      </c>
      <c r="B11" s="56"/>
    </row>
    <row r="12" spans="1:17" ht="32.25" customHeight="1" x14ac:dyDescent="0.3">
      <c r="A12" s="70" t="s">
        <v>28</v>
      </c>
      <c r="B12" s="56"/>
    </row>
    <row r="13" spans="1:17" ht="34.5" customHeight="1" x14ac:dyDescent="0.3">
      <c r="A13" s="70" t="s">
        <v>29</v>
      </c>
      <c r="B13" s="56"/>
    </row>
    <row r="14" spans="1:17" ht="34.5" customHeight="1" x14ac:dyDescent="0.3">
      <c r="A14" s="70" t="s">
        <v>30</v>
      </c>
      <c r="B14" s="56"/>
      <c r="D14" s="302" t="s">
        <v>31</v>
      </c>
      <c r="E14" s="302"/>
      <c r="F14" s="302"/>
      <c r="G14" s="302"/>
      <c r="H14" s="302"/>
      <c r="I14" s="302"/>
      <c r="J14" s="302"/>
      <c r="K14" s="302"/>
      <c r="L14" s="302"/>
      <c r="M14" s="302"/>
      <c r="N14" s="302"/>
      <c r="O14" s="302"/>
      <c r="P14" s="302"/>
      <c r="Q14" s="302"/>
    </row>
    <row r="15" spans="1:17" ht="30.75" customHeight="1" x14ac:dyDescent="0.3">
      <c r="A15" s="70" t="s">
        <v>32</v>
      </c>
      <c r="B15" s="56"/>
      <c r="D15" s="302" t="s">
        <v>33</v>
      </c>
      <c r="E15" s="302"/>
      <c r="F15" s="302"/>
      <c r="G15" s="302"/>
      <c r="H15" s="302"/>
      <c r="I15" s="302"/>
      <c r="J15" s="302"/>
      <c r="K15" s="302"/>
      <c r="L15" s="302"/>
      <c r="M15" s="302"/>
      <c r="N15" s="302"/>
      <c r="O15" s="302"/>
      <c r="P15" s="302"/>
      <c r="Q15" s="302"/>
    </row>
    <row r="16" spans="1:17" ht="30" customHeight="1" thickBot="1" x14ac:dyDescent="0.35">
      <c r="A16" s="12"/>
    </row>
    <row r="17" spans="1:18" ht="30" customHeight="1" thickBot="1" x14ac:dyDescent="0.35">
      <c r="A17" s="12"/>
      <c r="E17" s="303" t="s">
        <v>34</v>
      </c>
      <c r="F17" s="304"/>
      <c r="G17" s="304"/>
      <c r="H17" s="304"/>
      <c r="I17" s="304"/>
      <c r="J17" s="304"/>
      <c r="K17" s="304"/>
      <c r="L17" s="304"/>
      <c r="M17" s="304"/>
      <c r="N17" s="304"/>
      <c r="O17" s="304"/>
      <c r="P17" s="304"/>
      <c r="Q17" s="305"/>
    </row>
    <row r="18" spans="1:18" s="61" customFormat="1" ht="184.5" customHeight="1" x14ac:dyDescent="0.3">
      <c r="A18" s="65" t="s">
        <v>35</v>
      </c>
      <c r="B18" s="65" t="s">
        <v>36</v>
      </c>
      <c r="C18" s="65" t="s">
        <v>37</v>
      </c>
      <c r="D18" s="65" t="s">
        <v>38</v>
      </c>
      <c r="E18" s="72" t="s">
        <v>39</v>
      </c>
      <c r="F18" s="15" t="s">
        <v>40</v>
      </c>
      <c r="G18" s="16" t="s">
        <v>41</v>
      </c>
      <c r="H18" s="16" t="s">
        <v>42</v>
      </c>
      <c r="I18" s="16" t="s">
        <v>43</v>
      </c>
      <c r="J18" s="16" t="s">
        <v>44</v>
      </c>
      <c r="K18" s="16" t="s">
        <v>45</v>
      </c>
      <c r="L18" s="17" t="s">
        <v>46</v>
      </c>
      <c r="M18" s="18" t="s">
        <v>47</v>
      </c>
      <c r="N18" s="16" t="s">
        <v>48</v>
      </c>
      <c r="O18" s="16" t="s">
        <v>49</v>
      </c>
      <c r="P18" s="17" t="s">
        <v>50</v>
      </c>
      <c r="Q18" s="71" t="s">
        <v>51</v>
      </c>
    </row>
    <row r="19" spans="1:18" s="12" customFormat="1" ht="15.6" x14ac:dyDescent="0.3">
      <c r="F19" s="21"/>
      <c r="L19" s="22"/>
      <c r="M19" s="22"/>
      <c r="P19" s="22"/>
    </row>
    <row r="20" spans="1:18" s="12" customFormat="1" ht="15.6" x14ac:dyDescent="0.3">
      <c r="A20" s="23" t="s">
        <v>52</v>
      </c>
      <c r="B20" s="24"/>
      <c r="F20" s="21"/>
      <c r="L20" s="22"/>
      <c r="M20" s="22"/>
      <c r="N20" s="25">
        <v>44334</v>
      </c>
      <c r="P20" s="22"/>
    </row>
    <row r="21" spans="1:18" s="12" customFormat="1" ht="15.6" x14ac:dyDescent="0.3">
      <c r="A21" s="12">
        <v>2013</v>
      </c>
      <c r="B21" s="30">
        <v>8301.35</v>
      </c>
      <c r="C21" s="30">
        <v>2767.14</v>
      </c>
      <c r="D21" s="82">
        <f>B21-C21</f>
        <v>5534.2100000000009</v>
      </c>
      <c r="E21" s="28">
        <v>44333</v>
      </c>
      <c r="F21" s="29"/>
      <c r="G21" s="30"/>
      <c r="H21" s="30">
        <f>G21</f>
        <v>0</v>
      </c>
      <c r="I21" s="30"/>
      <c r="J21" s="31"/>
      <c r="L21" s="22"/>
      <c r="M21" s="22"/>
      <c r="P21" s="22"/>
    </row>
    <row r="22" spans="1:18" s="12" customFormat="1" ht="15.6" x14ac:dyDescent="0.3">
      <c r="B22" s="30"/>
      <c r="C22" s="30"/>
      <c r="D22" s="30"/>
      <c r="E22" s="26"/>
      <c r="F22" s="29">
        <v>42821</v>
      </c>
      <c r="G22" s="30">
        <v>6226.02</v>
      </c>
      <c r="H22" s="30">
        <f>H21+G22</f>
        <v>6226.02</v>
      </c>
      <c r="I22" s="30">
        <f>H22-C21</f>
        <v>3458.8800000000006</v>
      </c>
      <c r="J22" s="31">
        <f>E21-F22</f>
        <v>1512</v>
      </c>
      <c r="K22" s="32">
        <f>I22*0.025%</f>
        <v>0.86472000000000016</v>
      </c>
      <c r="L22" s="33">
        <f>J22*K22</f>
        <v>1307.4566400000003</v>
      </c>
      <c r="M22" s="73">
        <v>44350</v>
      </c>
      <c r="N22" s="74">
        <v>0</v>
      </c>
      <c r="O22" s="32">
        <f>I22*0.05%</f>
        <v>1.7294400000000003</v>
      </c>
      <c r="P22" s="36">
        <f>O22*N22</f>
        <v>0</v>
      </c>
    </row>
    <row r="23" spans="1:18" ht="15.6" x14ac:dyDescent="0.3">
      <c r="B23" s="38"/>
      <c r="C23" s="83"/>
      <c r="D23" s="83"/>
      <c r="F23" s="29"/>
      <c r="G23" s="38"/>
      <c r="H23" s="38"/>
      <c r="I23" s="38"/>
      <c r="J23" s="59"/>
      <c r="K23" s="32"/>
      <c r="L23" s="33"/>
      <c r="M23" s="75"/>
      <c r="N23" s="74"/>
      <c r="O23" s="32"/>
      <c r="P23" s="36"/>
      <c r="R23" s="79"/>
    </row>
    <row r="24" spans="1:18" ht="15.6" x14ac:dyDescent="0.3">
      <c r="B24" s="83"/>
      <c r="C24" s="83"/>
      <c r="D24" s="83"/>
      <c r="F24" s="29">
        <v>42868</v>
      </c>
      <c r="G24" s="30">
        <v>2075.33</v>
      </c>
      <c r="H24" s="38">
        <f>H23+G24</f>
        <v>2075.33</v>
      </c>
      <c r="I24" s="38">
        <f>G24</f>
        <v>2075.33</v>
      </c>
      <c r="J24" s="59">
        <f>E21-F24</f>
        <v>1465</v>
      </c>
      <c r="K24" s="32">
        <f t="shared" ref="K24" si="0">I24*0.025%</f>
        <v>0.51883250000000003</v>
      </c>
      <c r="L24" s="33">
        <f>J24*K24</f>
        <v>760.08961250000004</v>
      </c>
      <c r="M24" s="75"/>
      <c r="N24" s="74">
        <v>0</v>
      </c>
      <c r="O24" s="32">
        <f>I24*0.05%</f>
        <v>1.0376650000000001</v>
      </c>
      <c r="P24" s="36">
        <f t="shared" ref="P24" si="1">O24*N24</f>
        <v>0</v>
      </c>
    </row>
    <row r="25" spans="1:18" x14ac:dyDescent="0.3">
      <c r="B25" s="83"/>
      <c r="C25" s="83"/>
      <c r="D25" s="83"/>
      <c r="I25" s="42">
        <f>SUM(I21:I24)</f>
        <v>5534.2100000000009</v>
      </c>
      <c r="J25" s="59"/>
      <c r="K25" s="59"/>
      <c r="L25" s="43">
        <f>SUM(L22:L24)</f>
        <v>2067.5462525000003</v>
      </c>
      <c r="M25" s="44"/>
      <c r="N25" s="76"/>
      <c r="P25" s="43">
        <f>SUM(P22:P24)</f>
        <v>0</v>
      </c>
      <c r="Q25" s="42">
        <f>L25+P25</f>
        <v>2067.5462525000003</v>
      </c>
    </row>
    <row r="26" spans="1:18" ht="15.6" x14ac:dyDescent="0.3">
      <c r="A26" s="12">
        <v>2014</v>
      </c>
      <c r="B26" s="30">
        <v>8301.6200000000008</v>
      </c>
      <c r="C26" s="30">
        <v>2767.2</v>
      </c>
      <c r="D26" s="82">
        <f>B26-C26</f>
        <v>5534.420000000001</v>
      </c>
      <c r="E26" s="27"/>
      <c r="F26" s="29"/>
      <c r="G26" s="30"/>
      <c r="H26" s="30"/>
      <c r="I26" s="30"/>
      <c r="J26" s="31"/>
      <c r="K26" s="12"/>
      <c r="L26" s="22"/>
      <c r="M26" s="77"/>
      <c r="N26" s="78"/>
      <c r="O26" s="12"/>
      <c r="P26" s="22"/>
      <c r="Q26" s="12"/>
    </row>
    <row r="27" spans="1:18" ht="15.6" x14ac:dyDescent="0.3">
      <c r="A27" s="12"/>
      <c r="B27" s="30"/>
      <c r="C27" s="30"/>
      <c r="D27" s="30"/>
      <c r="E27" s="26"/>
      <c r="F27" s="29">
        <v>42821</v>
      </c>
      <c r="G27" s="30">
        <v>6226.22</v>
      </c>
      <c r="H27" s="30">
        <f>H26+G27</f>
        <v>6226.22</v>
      </c>
      <c r="I27" s="30">
        <f>H27-C26</f>
        <v>3459.0200000000004</v>
      </c>
      <c r="J27" s="31">
        <f>E21-F27</f>
        <v>1512</v>
      </c>
      <c r="K27" s="32">
        <f>I27*0.025%</f>
        <v>0.86475500000000016</v>
      </c>
      <c r="L27" s="36">
        <f>J27*K27</f>
        <v>1307.5095600000002</v>
      </c>
      <c r="M27" s="49"/>
      <c r="N27" s="74">
        <v>0</v>
      </c>
      <c r="O27" s="32">
        <f>I27*0.05%</f>
        <v>1.7295100000000003</v>
      </c>
      <c r="P27" s="36">
        <f>O27*N27</f>
        <v>0</v>
      </c>
      <c r="Q27" s="12"/>
    </row>
    <row r="28" spans="1:18" ht="15.6" x14ac:dyDescent="0.3">
      <c r="B28" s="38"/>
      <c r="C28" s="83"/>
      <c r="D28" s="83"/>
      <c r="F28" s="29"/>
      <c r="G28" s="38"/>
      <c r="H28" s="38"/>
      <c r="I28" s="38"/>
      <c r="J28" s="31"/>
      <c r="K28" s="32"/>
      <c r="L28" s="36"/>
      <c r="M28" s="49"/>
      <c r="N28" s="74"/>
      <c r="O28" s="32"/>
      <c r="P28" s="36"/>
    </row>
    <row r="29" spans="1:18" ht="15.6" x14ac:dyDescent="0.3">
      <c r="B29" s="38"/>
      <c r="C29" s="83"/>
      <c r="D29" s="83"/>
      <c r="F29" s="29">
        <v>42868</v>
      </c>
      <c r="G29" s="38">
        <v>2075.4</v>
      </c>
      <c r="H29" s="38">
        <f>H28+G29</f>
        <v>2075.4</v>
      </c>
      <c r="I29" s="38">
        <f>G29</f>
        <v>2075.4</v>
      </c>
      <c r="J29" s="31">
        <f>E21-F29</f>
        <v>1465</v>
      </c>
      <c r="K29" s="32">
        <f t="shared" ref="K29" si="2">I29*0.025%</f>
        <v>0.51885000000000003</v>
      </c>
      <c r="L29" s="36">
        <f>J29*K29</f>
        <v>760.11525000000006</v>
      </c>
      <c r="M29" s="49"/>
      <c r="N29" s="74">
        <v>0</v>
      </c>
      <c r="O29" s="32">
        <f>I29*0.05%</f>
        <v>1.0377000000000001</v>
      </c>
      <c r="P29" s="36">
        <f>O29*N29</f>
        <v>0</v>
      </c>
    </row>
    <row r="30" spans="1:18" x14ac:dyDescent="0.3">
      <c r="B30" s="83"/>
      <c r="C30" s="83"/>
      <c r="D30" s="83"/>
      <c r="I30" s="42">
        <f>SUM(I26:I29)</f>
        <v>5534.42</v>
      </c>
      <c r="J30" s="59"/>
      <c r="K30" s="59"/>
      <c r="L30" s="43">
        <f>SUM(L27:L29)</f>
        <v>2067.6248100000003</v>
      </c>
      <c r="M30" s="43"/>
      <c r="P30" s="43">
        <f>SUM(P27:P29)</f>
        <v>0</v>
      </c>
      <c r="Q30" s="42">
        <f>L30+P30</f>
        <v>2067.6248100000003</v>
      </c>
    </row>
    <row r="31" spans="1:18" x14ac:dyDescent="0.3">
      <c r="B31" s="83"/>
      <c r="C31" s="83"/>
      <c r="D31" s="83"/>
      <c r="J31" s="59"/>
      <c r="L31" s="64"/>
      <c r="M31" s="64"/>
      <c r="P31" s="64"/>
    </row>
    <row r="32" spans="1:18" ht="15.6" x14ac:dyDescent="0.3">
      <c r="A32" s="12">
        <v>2015</v>
      </c>
      <c r="B32" s="30">
        <v>8301.64</v>
      </c>
      <c r="C32" s="30">
        <v>2767.2</v>
      </c>
      <c r="D32" s="82">
        <f>B32-C32</f>
        <v>5534.44</v>
      </c>
      <c r="E32" s="27"/>
      <c r="F32" s="29">
        <v>42109</v>
      </c>
      <c r="G32" s="30">
        <v>2075.4299999999998</v>
      </c>
      <c r="H32" s="30">
        <f>G32</f>
        <v>2075.4299999999998</v>
      </c>
      <c r="I32" s="30"/>
      <c r="J32" s="31">
        <f>E21-F32</f>
        <v>2224</v>
      </c>
      <c r="K32" s="32"/>
      <c r="L32" s="22"/>
      <c r="M32" s="22"/>
      <c r="N32" s="12"/>
      <c r="O32" s="12"/>
      <c r="P32" s="22"/>
      <c r="Q32" s="12"/>
    </row>
    <row r="33" spans="1:17" ht="15.6" x14ac:dyDescent="0.3">
      <c r="A33" s="12"/>
      <c r="B33" s="26"/>
      <c r="C33" s="26"/>
      <c r="D33" s="26"/>
      <c r="E33" s="26"/>
      <c r="F33" s="29">
        <v>42138</v>
      </c>
      <c r="G33" s="30">
        <v>2075.42</v>
      </c>
      <c r="H33" s="30">
        <f>H32+G33</f>
        <v>4150.8500000000004</v>
      </c>
      <c r="I33" s="30">
        <f>H33-C32</f>
        <v>1383.6500000000005</v>
      </c>
      <c r="J33" s="31">
        <f>E21-F33</f>
        <v>2195</v>
      </c>
      <c r="K33" s="32">
        <f>I33*0.025%</f>
        <v>0.34591250000000012</v>
      </c>
      <c r="L33" s="36">
        <f>J33*K33</f>
        <v>759.27793750000023</v>
      </c>
      <c r="M33" s="36"/>
      <c r="N33" s="31">
        <v>0</v>
      </c>
      <c r="O33" s="32">
        <f>I33*0.05%</f>
        <v>0.69182500000000025</v>
      </c>
      <c r="P33" s="36">
        <f>O33*N33</f>
        <v>0</v>
      </c>
      <c r="Q33" s="12"/>
    </row>
    <row r="34" spans="1:17" ht="15.6" x14ac:dyDescent="0.3">
      <c r="B34" s="37"/>
      <c r="F34" s="29">
        <v>42233</v>
      </c>
      <c r="G34" s="38">
        <v>2075.39</v>
      </c>
      <c r="H34" s="38">
        <f>H33+G34</f>
        <v>6226.24</v>
      </c>
      <c r="I34" s="38">
        <f>G34</f>
        <v>2075.39</v>
      </c>
      <c r="J34" s="31">
        <f>E21-F34</f>
        <v>2100</v>
      </c>
      <c r="K34" s="32">
        <f t="shared" ref="K34:K35" si="3">I34*0.025%</f>
        <v>0.51884750000000002</v>
      </c>
      <c r="L34" s="36">
        <f>J34*K34</f>
        <v>1089.5797500000001</v>
      </c>
      <c r="M34" s="36"/>
      <c r="N34" s="31">
        <v>0</v>
      </c>
      <c r="O34" s="32">
        <f>I34*0.05%</f>
        <v>1.037695</v>
      </c>
      <c r="P34" s="36">
        <f t="shared" ref="P34:P35" si="4">O34*N34</f>
        <v>0</v>
      </c>
    </row>
    <row r="35" spans="1:17" ht="15.6" x14ac:dyDescent="0.3">
      <c r="B35" s="37"/>
      <c r="F35" s="29">
        <v>42319</v>
      </c>
      <c r="G35" s="38">
        <v>2075.4</v>
      </c>
      <c r="H35" s="38">
        <f t="shared" ref="H35" si="5">H34+G35</f>
        <v>8301.64</v>
      </c>
      <c r="I35" s="38">
        <f>G35</f>
        <v>2075.4</v>
      </c>
      <c r="J35" s="31">
        <f>E21-F35</f>
        <v>2014</v>
      </c>
      <c r="K35" s="32">
        <f t="shared" si="3"/>
        <v>0.51885000000000003</v>
      </c>
      <c r="L35" s="36">
        <f>J35*K35</f>
        <v>1044.9639</v>
      </c>
      <c r="M35" s="36"/>
      <c r="N35" s="31">
        <v>0</v>
      </c>
      <c r="O35" s="32">
        <f>I35*0.05%</f>
        <v>1.0377000000000001</v>
      </c>
      <c r="P35" s="36">
        <f t="shared" si="4"/>
        <v>0</v>
      </c>
    </row>
    <row r="36" spans="1:17" ht="15.6" x14ac:dyDescent="0.3">
      <c r="F36" s="46"/>
      <c r="G36" s="30"/>
      <c r="H36" s="38"/>
      <c r="I36" s="38"/>
      <c r="J36" s="59"/>
      <c r="K36" s="32"/>
      <c r="L36" s="36"/>
      <c r="M36" s="36"/>
      <c r="N36" s="31"/>
      <c r="O36" s="32"/>
      <c r="P36" s="36"/>
    </row>
    <row r="37" spans="1:17" x14ac:dyDescent="0.3">
      <c r="I37" s="42">
        <f>SUM(I32:I36)</f>
        <v>5534.4400000000005</v>
      </c>
      <c r="J37" s="59"/>
      <c r="K37" s="59"/>
      <c r="L37" s="43">
        <f>SUM(L33:L36)</f>
        <v>2893.8215875000005</v>
      </c>
      <c r="M37" s="43"/>
      <c r="P37" s="43">
        <f>SUM(P33:P36)</f>
        <v>0</v>
      </c>
      <c r="Q37" s="42">
        <f>L37+P37</f>
        <v>2893.8215875000005</v>
      </c>
    </row>
    <row r="38" spans="1:17" x14ac:dyDescent="0.3">
      <c r="L38" s="64"/>
      <c r="M38" s="64"/>
      <c r="P38" s="64"/>
    </row>
    <row r="39" spans="1:17" s="62" customFormat="1" x14ac:dyDescent="0.3">
      <c r="A39" s="62" t="s">
        <v>57</v>
      </c>
      <c r="D39" s="53">
        <f>D21+D26+D32</f>
        <v>16603.07</v>
      </c>
      <c r="E39" s="63"/>
      <c r="I39" s="53">
        <f>I25+I30+I37</f>
        <v>16603.07</v>
      </c>
      <c r="L39" s="54">
        <f>L25+L30+L37</f>
        <v>7028.992650000001</v>
      </c>
      <c r="M39" s="54"/>
      <c r="P39" s="54">
        <f>P25+P30+P37</f>
        <v>0</v>
      </c>
      <c r="Q39" s="53">
        <f>Q25+Q30+Q37</f>
        <v>7028.992650000001</v>
      </c>
    </row>
    <row r="43" spans="1:17" x14ac:dyDescent="0.3">
      <c r="H43" s="31"/>
    </row>
  </sheetData>
  <mergeCells count="9">
    <mergeCell ref="E17:Q17"/>
    <mergeCell ref="D14:Q14"/>
    <mergeCell ref="D5:Q5"/>
    <mergeCell ref="D6:Q6"/>
    <mergeCell ref="D7:Q7"/>
    <mergeCell ref="D8:Q8"/>
    <mergeCell ref="D9:Q9"/>
    <mergeCell ref="D10:Q10"/>
    <mergeCell ref="D15:Q15"/>
  </mergeCells>
  <hyperlinks>
    <hyperlink ref="C2" r:id="rId1"/>
  </hyperlinks>
  <pageMargins left="0.7" right="0.7" top="0.75" bottom="0.75" header="0.3" footer="0.3"/>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Apkopojums</vt:lpstr>
      <vt:lpstr>Daugavpils pilsēta</vt:lpstr>
      <vt:lpstr>Ventspils pilsēta</vt:lpstr>
      <vt:lpstr>Ventspils novads</vt:lpstr>
      <vt:lpstr>Talsu novads</vt:lpstr>
      <vt:lpstr>Auces novads</vt:lpstr>
      <vt:lpstr>Dobeles novads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Kinča</dc:creator>
  <cp:lastModifiedBy>lze</cp:lastModifiedBy>
  <dcterms:created xsi:type="dcterms:W3CDTF">2021-06-10T12:40:56Z</dcterms:created>
  <dcterms:modified xsi:type="dcterms:W3CDTF">2021-06-11T05:35:13Z</dcterms:modified>
</cp:coreProperties>
</file>