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defaultThemeVersion="166925"/>
  <mc:AlternateContent xmlns:mc="http://schemas.openxmlformats.org/markup-compatibility/2006">
    <mc:Choice Requires="x15">
      <x15ac:absPath xmlns:x15ac="http://schemas.microsoft.com/office/spreadsheetml/2010/11/ac" url="https://vide-my.sharepoint.com/personal/solvitavaivode_varam_gov_lv/Documents/Desktop/DARBS_2023/Atbalsts apkurei/PLANS_janvaris_aprilis/"/>
    </mc:Choice>
  </mc:AlternateContent>
  <xr:revisionPtr revIDLastSave="222" documentId="8_{CEF668F1-B9D8-4786-B9E1-E2629948F2B3}" xr6:coauthVersionLast="47" xr6:coauthVersionMax="47" xr10:uidLastSave="{FEDA9E28-FFC1-409A-BFBB-A9834FF0B898}"/>
  <bookViews>
    <workbookView xWindow="-120" yWindow="-120" windowWidth="29040" windowHeight="15840" xr2:uid="{00000000-000D-0000-FFFF-FFFF00000000}"/>
  </bookViews>
  <sheets>
    <sheet name="APRĒĶINS" sheetId="1" r:id="rId1"/>
    <sheet name="Novembris_2022" sheetId="3" r:id="rId2"/>
    <sheet name="Decembris_2022" sheetId="2" r:id="rId3"/>
    <sheet name="Janvāris_2023" sheetId="4" r:id="rId4"/>
    <sheet name="KOPĒJAIS APRĒĶINS" sheetId="6" r:id="rId5"/>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4" i="4" l="1"/>
  <c r="G8" i="6" l="1"/>
  <c r="G11" i="6" s="1"/>
  <c r="D8" i="6"/>
  <c r="D11" i="6" s="1"/>
  <c r="B11" i="6"/>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10" i="1"/>
  <c r="M11" i="1"/>
  <c r="M12" i="1"/>
  <c r="M13" i="1"/>
  <c r="M14" i="1"/>
  <c r="N14" i="1" s="1"/>
  <c r="M15" i="1"/>
  <c r="N15" i="1" s="1"/>
  <c r="M16" i="1"/>
  <c r="N16" i="1" s="1"/>
  <c r="M17" i="1"/>
  <c r="N17" i="1" s="1"/>
  <c r="M18" i="1"/>
  <c r="N18" i="1" s="1"/>
  <c r="M19" i="1"/>
  <c r="N19" i="1" s="1"/>
  <c r="M20" i="1"/>
  <c r="N20" i="1" s="1"/>
  <c r="M21" i="1"/>
  <c r="M22" i="1"/>
  <c r="N22" i="1" s="1"/>
  <c r="M23" i="1"/>
  <c r="N23" i="1" s="1"/>
  <c r="M24" i="1"/>
  <c r="N24" i="1" s="1"/>
  <c r="M25" i="1"/>
  <c r="N25" i="1" s="1"/>
  <c r="M26" i="1"/>
  <c r="N26" i="1" s="1"/>
  <c r="M27" i="1"/>
  <c r="N27" i="1" s="1"/>
  <c r="M28" i="1"/>
  <c r="N28" i="1" s="1"/>
  <c r="M29" i="1"/>
  <c r="N29" i="1" s="1"/>
  <c r="M30" i="1"/>
  <c r="N30" i="1" s="1"/>
  <c r="M31" i="1"/>
  <c r="N31" i="1" s="1"/>
  <c r="M32" i="1"/>
  <c r="N32" i="1" s="1"/>
  <c r="M33" i="1"/>
  <c r="N33" i="1" s="1"/>
  <c r="M34" i="1"/>
  <c r="N34" i="1" s="1"/>
  <c r="M35" i="1"/>
  <c r="N35" i="1" s="1"/>
  <c r="M36" i="1"/>
  <c r="M37" i="1"/>
  <c r="N37" i="1" s="1"/>
  <c r="M38" i="1"/>
  <c r="N38" i="1" s="1"/>
  <c r="M39" i="1"/>
  <c r="N39" i="1" s="1"/>
  <c r="M40" i="1"/>
  <c r="N40" i="1" s="1"/>
  <c r="M41" i="1"/>
  <c r="N41" i="1" s="1"/>
  <c r="M42" i="1"/>
  <c r="N42" i="1" s="1"/>
  <c r="M43" i="1"/>
  <c r="N43" i="1" s="1"/>
  <c r="M44" i="1"/>
  <c r="M45" i="1"/>
  <c r="M46" i="1"/>
  <c r="N46" i="1" s="1"/>
  <c r="M47" i="1"/>
  <c r="N47" i="1" s="1"/>
  <c r="M48" i="1"/>
  <c r="N48" i="1" s="1"/>
  <c r="M49" i="1"/>
  <c r="N49" i="1" s="1"/>
  <c r="M50" i="1"/>
  <c r="N50" i="1" s="1"/>
  <c r="M51" i="1"/>
  <c r="N51" i="1" s="1"/>
  <c r="M52" i="1"/>
  <c r="N52" i="1" s="1"/>
  <c r="M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10" i="1"/>
  <c r="M15" i="3"/>
  <c r="M16" i="3"/>
  <c r="M17" i="3"/>
  <c r="M18" i="3"/>
  <c r="M19" i="3"/>
  <c r="M20" i="3"/>
  <c r="B20" i="3" s="1"/>
  <c r="M21" i="3"/>
  <c r="M22" i="3"/>
  <c r="B22" i="3" s="1"/>
  <c r="M23" i="3"/>
  <c r="M24" i="3"/>
  <c r="M25" i="3"/>
  <c r="M26" i="3"/>
  <c r="M27" i="3"/>
  <c r="M28" i="3"/>
  <c r="M29" i="3"/>
  <c r="M30" i="3"/>
  <c r="B30" i="3" s="1"/>
  <c r="M31" i="3"/>
  <c r="M32" i="3"/>
  <c r="M33" i="3"/>
  <c r="M34" i="3"/>
  <c r="M35" i="3"/>
  <c r="M36" i="3"/>
  <c r="B36" i="3" s="1"/>
  <c r="M37" i="3"/>
  <c r="M38" i="3"/>
  <c r="B38" i="3" s="1"/>
  <c r="M39" i="3"/>
  <c r="M40" i="3"/>
  <c r="M41" i="3"/>
  <c r="M42" i="3"/>
  <c r="M43" i="3"/>
  <c r="M44" i="3"/>
  <c r="M45" i="3"/>
  <c r="M46" i="3"/>
  <c r="B46" i="3" s="1"/>
  <c r="M47" i="3"/>
  <c r="M48" i="3"/>
  <c r="M49" i="3"/>
  <c r="M50" i="3"/>
  <c r="M51" i="3"/>
  <c r="M52" i="3"/>
  <c r="M53" i="3"/>
  <c r="M54" i="3"/>
  <c r="B54" i="3" s="1"/>
  <c r="M55" i="3"/>
  <c r="M56" i="3"/>
  <c r="M14" i="3"/>
  <c r="K15" i="3"/>
  <c r="K16" i="3"/>
  <c r="K17" i="3"/>
  <c r="K18" i="3"/>
  <c r="K19" i="3"/>
  <c r="K20" i="3"/>
  <c r="K21" i="3"/>
  <c r="K22" i="3"/>
  <c r="K23" i="3"/>
  <c r="K24" i="3"/>
  <c r="K25" i="3"/>
  <c r="K26" i="3"/>
  <c r="K27" i="3"/>
  <c r="K28" i="3"/>
  <c r="K29" i="3"/>
  <c r="K30" i="3"/>
  <c r="K31" i="3"/>
  <c r="K32" i="3"/>
  <c r="K33" i="3"/>
  <c r="K34" i="3"/>
  <c r="K35" i="3"/>
  <c r="K36" i="3"/>
  <c r="K37" i="3"/>
  <c r="K38" i="3"/>
  <c r="K39" i="3"/>
  <c r="K40" i="3"/>
  <c r="K41" i="3"/>
  <c r="K42" i="3"/>
  <c r="K43" i="3"/>
  <c r="K44" i="3"/>
  <c r="K45" i="3"/>
  <c r="K46" i="3"/>
  <c r="K47" i="3"/>
  <c r="K48" i="3"/>
  <c r="K49" i="3"/>
  <c r="K50" i="3"/>
  <c r="K51" i="3"/>
  <c r="K52" i="3"/>
  <c r="K53" i="3"/>
  <c r="K54" i="3"/>
  <c r="K55" i="3"/>
  <c r="K56" i="3"/>
  <c r="K14" i="3"/>
  <c r="B15" i="3"/>
  <c r="B17" i="3"/>
  <c r="B19" i="3"/>
  <c r="B23" i="3"/>
  <c r="B24" i="3"/>
  <c r="B25" i="3"/>
  <c r="B27" i="3"/>
  <c r="B31" i="3"/>
  <c r="B32" i="3"/>
  <c r="B33" i="3"/>
  <c r="B35" i="3"/>
  <c r="B39" i="3"/>
  <c r="B40" i="3"/>
  <c r="B41" i="3"/>
  <c r="B43" i="3"/>
  <c r="B47" i="3"/>
  <c r="B48" i="3"/>
  <c r="B49" i="3"/>
  <c r="B51" i="3"/>
  <c r="B55" i="3"/>
  <c r="B56" i="3"/>
  <c r="B18" i="3"/>
  <c r="B21" i="3"/>
  <c r="B28" i="3"/>
  <c r="B29" i="3"/>
  <c r="B37" i="3"/>
  <c r="B45" i="3"/>
  <c r="B52" i="3"/>
  <c r="B53" i="3"/>
  <c r="B26" i="3"/>
  <c r="B34" i="3"/>
  <c r="B42" i="3"/>
  <c r="B44" i="3"/>
  <c r="B50" i="3"/>
  <c r="C57" i="3"/>
  <c r="D57" i="3"/>
  <c r="E57" i="3"/>
  <c r="F57" i="3"/>
  <c r="G57" i="3"/>
  <c r="H57" i="3"/>
  <c r="I57" i="3"/>
  <c r="L57" i="3"/>
  <c r="N57" i="3"/>
  <c r="O57" i="3"/>
  <c r="P57" i="3"/>
  <c r="Q57" i="3"/>
  <c r="R57" i="3"/>
  <c r="S57" i="3"/>
  <c r="T57" i="3"/>
  <c r="U57" i="3"/>
  <c r="V57" i="3"/>
  <c r="W57" i="3"/>
  <c r="M15" i="2"/>
  <c r="M16" i="2"/>
  <c r="M17" i="2"/>
  <c r="M18" i="2"/>
  <c r="M19" i="2"/>
  <c r="M20" i="2"/>
  <c r="M21" i="2"/>
  <c r="M22" i="2"/>
  <c r="M23" i="2"/>
  <c r="M24" i="2"/>
  <c r="M25" i="2"/>
  <c r="M26" i="2"/>
  <c r="M27" i="2"/>
  <c r="M28" i="2"/>
  <c r="M29" i="2"/>
  <c r="M30" i="2"/>
  <c r="B30" i="2" s="1"/>
  <c r="M31" i="2"/>
  <c r="M32" i="2"/>
  <c r="M33" i="2"/>
  <c r="M34" i="2"/>
  <c r="M35" i="2"/>
  <c r="M36" i="2"/>
  <c r="M37" i="2"/>
  <c r="M38" i="2"/>
  <c r="M39" i="2"/>
  <c r="M40" i="2"/>
  <c r="M41" i="2"/>
  <c r="M42" i="2"/>
  <c r="M43" i="2"/>
  <c r="M44" i="2"/>
  <c r="M45" i="2"/>
  <c r="M46" i="2"/>
  <c r="B46" i="2" s="1"/>
  <c r="M47" i="2"/>
  <c r="M48" i="2"/>
  <c r="M49" i="2"/>
  <c r="M50" i="2"/>
  <c r="M51" i="2"/>
  <c r="M52" i="2"/>
  <c r="M53" i="2"/>
  <c r="M54" i="2"/>
  <c r="B54" i="2" s="1"/>
  <c r="M55" i="2"/>
  <c r="M56" i="2"/>
  <c r="M14" i="2"/>
  <c r="J19" i="2"/>
  <c r="J21" i="2"/>
  <c r="B21" i="2" s="1"/>
  <c r="J22" i="2"/>
  <c r="B22" i="2" s="1"/>
  <c r="J27" i="2"/>
  <c r="B27" i="2" s="1"/>
  <c r="J29" i="2"/>
  <c r="J30" i="2"/>
  <c r="J35" i="2"/>
  <c r="J37" i="2"/>
  <c r="J38" i="2"/>
  <c r="J43" i="2"/>
  <c r="J45" i="2"/>
  <c r="J46" i="2"/>
  <c r="J51" i="2"/>
  <c r="B51" i="2" s="1"/>
  <c r="J53" i="2"/>
  <c r="J54" i="2"/>
  <c r="K15" i="2"/>
  <c r="J15" i="2" s="1"/>
  <c r="K16" i="2"/>
  <c r="J16" i="2" s="1"/>
  <c r="B16" i="2" s="1"/>
  <c r="K17" i="2"/>
  <c r="J17" i="2" s="1"/>
  <c r="B17" i="2" s="1"/>
  <c r="K18" i="2"/>
  <c r="J18" i="2" s="1"/>
  <c r="B18" i="2" s="1"/>
  <c r="K19" i="2"/>
  <c r="K20" i="2"/>
  <c r="J20" i="2" s="1"/>
  <c r="B20" i="2" s="1"/>
  <c r="K21" i="2"/>
  <c r="K22" i="2"/>
  <c r="K23" i="2"/>
  <c r="J23" i="2" s="1"/>
  <c r="B23" i="2" s="1"/>
  <c r="K24" i="2"/>
  <c r="J24" i="2" s="1"/>
  <c r="B24" i="2" s="1"/>
  <c r="K25" i="2"/>
  <c r="J25" i="2" s="1"/>
  <c r="B25" i="2" s="1"/>
  <c r="K26" i="2"/>
  <c r="J26" i="2" s="1"/>
  <c r="B26" i="2" s="1"/>
  <c r="K27" i="2"/>
  <c r="K28" i="2"/>
  <c r="J28" i="2" s="1"/>
  <c r="B28" i="2" s="1"/>
  <c r="K29" i="2"/>
  <c r="K30" i="2"/>
  <c r="K31" i="2"/>
  <c r="J31" i="2" s="1"/>
  <c r="B31" i="2" s="1"/>
  <c r="K32" i="2"/>
  <c r="J32" i="2" s="1"/>
  <c r="B32" i="2" s="1"/>
  <c r="K33" i="2"/>
  <c r="J33" i="2" s="1"/>
  <c r="B33" i="2" s="1"/>
  <c r="K34" i="2"/>
  <c r="J34" i="2" s="1"/>
  <c r="B34" i="2" s="1"/>
  <c r="K35" i="2"/>
  <c r="K36" i="2"/>
  <c r="J36" i="2" s="1"/>
  <c r="B36" i="2" s="1"/>
  <c r="K37" i="2"/>
  <c r="K38" i="2"/>
  <c r="K39" i="2"/>
  <c r="J39" i="2" s="1"/>
  <c r="K40" i="2"/>
  <c r="J40" i="2" s="1"/>
  <c r="B40" i="2" s="1"/>
  <c r="K41" i="2"/>
  <c r="J41" i="2" s="1"/>
  <c r="B41" i="2" s="1"/>
  <c r="K42" i="2"/>
  <c r="J42" i="2" s="1"/>
  <c r="B42" i="2" s="1"/>
  <c r="K43" i="2"/>
  <c r="K44" i="2"/>
  <c r="J44" i="2" s="1"/>
  <c r="B44" i="2" s="1"/>
  <c r="K45" i="2"/>
  <c r="K46" i="2"/>
  <c r="K47" i="2"/>
  <c r="J47" i="2" s="1"/>
  <c r="K48" i="2"/>
  <c r="J48" i="2" s="1"/>
  <c r="B48" i="2" s="1"/>
  <c r="K49" i="2"/>
  <c r="J49" i="2" s="1"/>
  <c r="B49" i="2" s="1"/>
  <c r="K50" i="2"/>
  <c r="J50" i="2" s="1"/>
  <c r="B50" i="2" s="1"/>
  <c r="K51" i="2"/>
  <c r="K52" i="2"/>
  <c r="J52" i="2" s="1"/>
  <c r="B52" i="2" s="1"/>
  <c r="K53" i="2"/>
  <c r="K54" i="2"/>
  <c r="K55" i="2"/>
  <c r="J55" i="2" s="1"/>
  <c r="K56" i="2"/>
  <c r="J56" i="2" s="1"/>
  <c r="B56" i="2" s="1"/>
  <c r="K14" i="2"/>
  <c r="J14" i="2" s="1"/>
  <c r="B37" i="2"/>
  <c r="C57" i="2"/>
  <c r="D57" i="2"/>
  <c r="E57" i="2"/>
  <c r="F57" i="2"/>
  <c r="G57" i="2"/>
  <c r="H57" i="2"/>
  <c r="I57" i="2"/>
  <c r="L57" i="2"/>
  <c r="N57" i="2"/>
  <c r="O57" i="2"/>
  <c r="P57" i="2"/>
  <c r="Q57" i="2"/>
  <c r="R57" i="2"/>
  <c r="S57" i="2"/>
  <c r="T57" i="2"/>
  <c r="U57" i="2"/>
  <c r="V57" i="2"/>
  <c r="W57" i="2"/>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14" i="4"/>
  <c r="C57" i="4"/>
  <c r="D57" i="4"/>
  <c r="E57" i="4"/>
  <c r="F57" i="4"/>
  <c r="G57" i="4"/>
  <c r="H57" i="4"/>
  <c r="I57" i="4"/>
  <c r="L57" i="4"/>
  <c r="N57" i="4"/>
  <c r="O57" i="4"/>
  <c r="P57" i="4"/>
  <c r="Q57" i="4"/>
  <c r="R57" i="4"/>
  <c r="S57" i="4"/>
  <c r="T57" i="4"/>
  <c r="U57" i="4"/>
  <c r="V57" i="4"/>
  <c r="W57" i="4"/>
  <c r="K15" i="4"/>
  <c r="J15" i="4" s="1"/>
  <c r="K16" i="4"/>
  <c r="K17" i="4"/>
  <c r="J17" i="4" s="1"/>
  <c r="K18" i="4"/>
  <c r="K19" i="4"/>
  <c r="K20" i="4"/>
  <c r="K21" i="4"/>
  <c r="J21" i="4" s="1"/>
  <c r="B21" i="4" s="1"/>
  <c r="K22" i="4"/>
  <c r="J22" i="4" s="1"/>
  <c r="K23" i="4"/>
  <c r="J23" i="4" s="1"/>
  <c r="K24" i="4"/>
  <c r="J24" i="4" s="1"/>
  <c r="K25" i="4"/>
  <c r="J25" i="4" s="1"/>
  <c r="K26" i="4"/>
  <c r="J26" i="4" s="1"/>
  <c r="B26" i="4" s="1"/>
  <c r="K27" i="4"/>
  <c r="K28" i="4"/>
  <c r="K29" i="4"/>
  <c r="J29" i="4" s="1"/>
  <c r="B29" i="4" s="1"/>
  <c r="K30" i="4"/>
  <c r="J30" i="4" s="1"/>
  <c r="K31" i="4"/>
  <c r="J31" i="4" s="1"/>
  <c r="K32" i="4"/>
  <c r="J32" i="4" s="1"/>
  <c r="K33" i="4"/>
  <c r="J33" i="4" s="1"/>
  <c r="K34" i="4"/>
  <c r="J34" i="4" s="1"/>
  <c r="B34" i="4" s="1"/>
  <c r="K35" i="4"/>
  <c r="K36" i="4"/>
  <c r="K37" i="4"/>
  <c r="J37" i="4" s="1"/>
  <c r="B37" i="4" s="1"/>
  <c r="K38" i="4"/>
  <c r="J38" i="4" s="1"/>
  <c r="K39" i="4"/>
  <c r="J39" i="4" s="1"/>
  <c r="K40" i="4"/>
  <c r="J40" i="4" s="1"/>
  <c r="K41" i="4"/>
  <c r="J41" i="4" s="1"/>
  <c r="K42" i="4"/>
  <c r="K43" i="4"/>
  <c r="K44" i="4"/>
  <c r="K45" i="4"/>
  <c r="J45" i="4" s="1"/>
  <c r="B45" i="4" s="1"/>
  <c r="K46" i="4"/>
  <c r="J46" i="4" s="1"/>
  <c r="K47" i="4"/>
  <c r="J47" i="4" s="1"/>
  <c r="K48" i="4"/>
  <c r="J48" i="4" s="1"/>
  <c r="K49" i="4"/>
  <c r="J49" i="4" s="1"/>
  <c r="K50" i="4"/>
  <c r="K51" i="4"/>
  <c r="K52" i="4"/>
  <c r="K53" i="4"/>
  <c r="J53" i="4" s="1"/>
  <c r="B53" i="4" s="1"/>
  <c r="K54" i="4"/>
  <c r="J54" i="4" s="1"/>
  <c r="K55" i="4"/>
  <c r="J55" i="4" s="1"/>
  <c r="K56" i="4"/>
  <c r="K14" i="4"/>
  <c r="J14" i="4" s="1"/>
  <c r="J16" i="4"/>
  <c r="J56" i="4"/>
  <c r="J18" i="4"/>
  <c r="J19" i="4"/>
  <c r="J20" i="4"/>
  <c r="J27" i="4"/>
  <c r="J28" i="4"/>
  <c r="J35" i="4"/>
  <c r="J36" i="4"/>
  <c r="J42" i="4"/>
  <c r="J43" i="4"/>
  <c r="J44" i="4"/>
  <c r="J50" i="4"/>
  <c r="B50" i="4" s="1"/>
  <c r="J51" i="4"/>
  <c r="B51" i="4" s="1"/>
  <c r="J52" i="4"/>
  <c r="N12" i="1"/>
  <c r="N13" i="1"/>
  <c r="N21" i="1"/>
  <c r="N36" i="1"/>
  <c r="N44" i="1"/>
  <c r="N45" i="1"/>
  <c r="N10" i="1"/>
  <c r="L30" i="1" l="1"/>
  <c r="B46" i="4"/>
  <c r="L17" i="1"/>
  <c r="P17" i="1" s="1"/>
  <c r="L46" i="1"/>
  <c r="L47" i="1"/>
  <c r="L22" i="1"/>
  <c r="P22" i="1" s="1"/>
  <c r="B44" i="4"/>
  <c r="B56" i="1"/>
  <c r="C56" i="1" s="1"/>
  <c r="D56" i="1" s="1"/>
  <c r="B57" i="1"/>
  <c r="C57" i="1" s="1"/>
  <c r="D57" i="1" s="1"/>
  <c r="B27" i="4"/>
  <c r="B42" i="4"/>
  <c r="L42" i="1"/>
  <c r="P42" i="1" s="1"/>
  <c r="B58" i="1"/>
  <c r="C58" i="1" s="1"/>
  <c r="D58" i="1" s="1"/>
  <c r="J57" i="4"/>
  <c r="L49" i="1"/>
  <c r="P49" i="1" s="1"/>
  <c r="L41" i="1"/>
  <c r="L33" i="1"/>
  <c r="P33" i="1" s="1"/>
  <c r="L25" i="1"/>
  <c r="B59" i="1"/>
  <c r="C59" i="1" s="1"/>
  <c r="D59" i="1" s="1"/>
  <c r="B35" i="4"/>
  <c r="B18" i="4"/>
  <c r="C11" i="6"/>
  <c r="P46" i="1"/>
  <c r="P30" i="1"/>
  <c r="P47" i="1"/>
  <c r="M53" i="1"/>
  <c r="P41" i="1"/>
  <c r="P25" i="1"/>
  <c r="O53" i="1"/>
  <c r="N11" i="1"/>
  <c r="M57" i="3"/>
  <c r="K57" i="3"/>
  <c r="J14" i="3"/>
  <c r="B14" i="3" s="1"/>
  <c r="B16" i="3"/>
  <c r="B52" i="4"/>
  <c r="B20" i="4"/>
  <c r="B19" i="4"/>
  <c r="B36" i="4"/>
  <c r="K57" i="4"/>
  <c r="B16" i="4"/>
  <c r="M57" i="4"/>
  <c r="B28" i="4"/>
  <c r="B14" i="2"/>
  <c r="J57" i="2"/>
  <c r="B53" i="2"/>
  <c r="B45" i="2"/>
  <c r="B29" i="2"/>
  <c r="B43" i="2"/>
  <c r="B35" i="2"/>
  <c r="B19" i="2"/>
  <c r="B55" i="2"/>
  <c r="B47" i="2"/>
  <c r="B39" i="2"/>
  <c r="B15" i="2"/>
  <c r="B38" i="2"/>
  <c r="M57" i="2"/>
  <c r="K57" i="2"/>
  <c r="B39" i="4"/>
  <c r="B15" i="4"/>
  <c r="B43" i="4"/>
  <c r="B40" i="4"/>
  <c r="B54" i="4"/>
  <c r="B38" i="4"/>
  <c r="B30" i="4"/>
  <c r="B22" i="4"/>
  <c r="B49" i="4"/>
  <c r="B41" i="4"/>
  <c r="B33" i="4"/>
  <c r="B56" i="4"/>
  <c r="B48" i="4"/>
  <c r="B55" i="4"/>
  <c r="B47" i="4"/>
  <c r="B31" i="4"/>
  <c r="B23" i="4"/>
  <c r="B32" i="4"/>
  <c r="B17" i="4"/>
  <c r="B25" i="4"/>
  <c r="B24" i="4"/>
  <c r="I11" i="1"/>
  <c r="K11" i="1" s="1"/>
  <c r="I12" i="1"/>
  <c r="K12" i="1" s="1"/>
  <c r="I13" i="1"/>
  <c r="K13" i="1" s="1"/>
  <c r="I14" i="1"/>
  <c r="K14" i="1" s="1"/>
  <c r="I15" i="1"/>
  <c r="K15" i="1" s="1"/>
  <c r="I16" i="1"/>
  <c r="K16" i="1" s="1"/>
  <c r="I17" i="1"/>
  <c r="K17" i="1" s="1"/>
  <c r="I18" i="1"/>
  <c r="K18" i="1" s="1"/>
  <c r="I19" i="1"/>
  <c r="K19" i="1" s="1"/>
  <c r="I20" i="1"/>
  <c r="K20" i="1" s="1"/>
  <c r="I21" i="1"/>
  <c r="K21" i="1" s="1"/>
  <c r="I22" i="1"/>
  <c r="K22" i="1" s="1"/>
  <c r="I23" i="1"/>
  <c r="K23" i="1" s="1"/>
  <c r="I24" i="1"/>
  <c r="K24" i="1" s="1"/>
  <c r="I25" i="1"/>
  <c r="K25" i="1" s="1"/>
  <c r="I26" i="1"/>
  <c r="K26" i="1" s="1"/>
  <c r="I27" i="1"/>
  <c r="K27" i="1" s="1"/>
  <c r="I28" i="1"/>
  <c r="K28" i="1" s="1"/>
  <c r="I29" i="1"/>
  <c r="K29" i="1" s="1"/>
  <c r="I30" i="1"/>
  <c r="K30" i="1" s="1"/>
  <c r="I31" i="1"/>
  <c r="K31" i="1" s="1"/>
  <c r="I32" i="1"/>
  <c r="K32" i="1" s="1"/>
  <c r="I33" i="1"/>
  <c r="K33" i="1" s="1"/>
  <c r="I34" i="1"/>
  <c r="K34" i="1" s="1"/>
  <c r="I35" i="1"/>
  <c r="K35" i="1" s="1"/>
  <c r="I36" i="1"/>
  <c r="K36" i="1" s="1"/>
  <c r="I37" i="1"/>
  <c r="K37" i="1" s="1"/>
  <c r="I38" i="1"/>
  <c r="K38" i="1" s="1"/>
  <c r="I39" i="1"/>
  <c r="K39" i="1" s="1"/>
  <c r="I40" i="1"/>
  <c r="K40" i="1" s="1"/>
  <c r="I41" i="1"/>
  <c r="K41" i="1" s="1"/>
  <c r="I42" i="1"/>
  <c r="K42" i="1" s="1"/>
  <c r="I43" i="1"/>
  <c r="K43" i="1" s="1"/>
  <c r="I44" i="1"/>
  <c r="K44" i="1" s="1"/>
  <c r="I45" i="1"/>
  <c r="K45" i="1" s="1"/>
  <c r="I46" i="1"/>
  <c r="K46" i="1" s="1"/>
  <c r="I47" i="1"/>
  <c r="K47" i="1" s="1"/>
  <c r="I48" i="1"/>
  <c r="K48" i="1" s="1"/>
  <c r="I49" i="1"/>
  <c r="K49" i="1" s="1"/>
  <c r="I50" i="1"/>
  <c r="K50" i="1" s="1"/>
  <c r="I51" i="1"/>
  <c r="K51" i="1" s="1"/>
  <c r="I52" i="1"/>
  <c r="K52" i="1" s="1"/>
  <c r="I10" i="1"/>
  <c r="K10" i="1" s="1"/>
  <c r="H53" i="1"/>
  <c r="J53" i="1"/>
  <c r="D11" i="1"/>
  <c r="F11" i="1" s="1"/>
  <c r="D12" i="1"/>
  <c r="F12" i="1" s="1"/>
  <c r="D13" i="1"/>
  <c r="F13" i="1" s="1"/>
  <c r="D14" i="1"/>
  <c r="F14" i="1" s="1"/>
  <c r="D15" i="1"/>
  <c r="F15" i="1" s="1"/>
  <c r="D16" i="1"/>
  <c r="F16" i="1" s="1"/>
  <c r="D17" i="1"/>
  <c r="F17" i="1" s="1"/>
  <c r="D18" i="1"/>
  <c r="F18" i="1" s="1"/>
  <c r="D19" i="1"/>
  <c r="F19" i="1" s="1"/>
  <c r="D20" i="1"/>
  <c r="F20" i="1" s="1"/>
  <c r="D21" i="1"/>
  <c r="F21" i="1" s="1"/>
  <c r="D22" i="1"/>
  <c r="F22" i="1" s="1"/>
  <c r="D23" i="1"/>
  <c r="F23" i="1" s="1"/>
  <c r="D24" i="1"/>
  <c r="F24" i="1" s="1"/>
  <c r="D25" i="1"/>
  <c r="F25" i="1" s="1"/>
  <c r="D26" i="1"/>
  <c r="F26" i="1" s="1"/>
  <c r="D27" i="1"/>
  <c r="F27" i="1" s="1"/>
  <c r="D28" i="1"/>
  <c r="F28" i="1" s="1"/>
  <c r="D29" i="1"/>
  <c r="F29" i="1" s="1"/>
  <c r="D30" i="1"/>
  <c r="F30" i="1" s="1"/>
  <c r="D31" i="1"/>
  <c r="F31" i="1" s="1"/>
  <c r="D32" i="1"/>
  <c r="F32" i="1" s="1"/>
  <c r="D33" i="1"/>
  <c r="F33" i="1" s="1"/>
  <c r="D34" i="1"/>
  <c r="F34" i="1" s="1"/>
  <c r="D35" i="1"/>
  <c r="F35" i="1" s="1"/>
  <c r="D36" i="1"/>
  <c r="F36" i="1" s="1"/>
  <c r="D37" i="1"/>
  <c r="F37" i="1" s="1"/>
  <c r="D38" i="1"/>
  <c r="F38" i="1" s="1"/>
  <c r="D39" i="1"/>
  <c r="F39" i="1" s="1"/>
  <c r="D40" i="1"/>
  <c r="F40" i="1" s="1"/>
  <c r="D41" i="1"/>
  <c r="F41" i="1" s="1"/>
  <c r="D42" i="1"/>
  <c r="F42" i="1" s="1"/>
  <c r="D43" i="1"/>
  <c r="F43" i="1" s="1"/>
  <c r="D44" i="1"/>
  <c r="F44" i="1" s="1"/>
  <c r="D45" i="1"/>
  <c r="F45" i="1" s="1"/>
  <c r="D46" i="1"/>
  <c r="F46" i="1" s="1"/>
  <c r="D47" i="1"/>
  <c r="F47" i="1" s="1"/>
  <c r="D48" i="1"/>
  <c r="F48" i="1" s="1"/>
  <c r="D49" i="1"/>
  <c r="F49" i="1" s="1"/>
  <c r="D50" i="1"/>
  <c r="F50" i="1" s="1"/>
  <c r="D51" i="1"/>
  <c r="F51" i="1" s="1"/>
  <c r="D52" i="1"/>
  <c r="F52" i="1" s="1"/>
  <c r="D10" i="1"/>
  <c r="F10" i="1" s="1"/>
  <c r="C53" i="1"/>
  <c r="E53" i="1"/>
  <c r="L27" i="1" l="1"/>
  <c r="P27" i="1" s="1"/>
  <c r="L10" i="1"/>
  <c r="L51" i="1"/>
  <c r="P51" i="1" s="1"/>
  <c r="L34" i="1"/>
  <c r="P34" i="1" s="1"/>
  <c r="Q34" i="1" s="1"/>
  <c r="R34" i="1" s="1"/>
  <c r="S34" i="1" s="1"/>
  <c r="L23" i="1"/>
  <c r="P23" i="1" s="1"/>
  <c r="B57" i="4"/>
  <c r="L19" i="1"/>
  <c r="P19" i="1" s="1"/>
  <c r="L43" i="1"/>
  <c r="P43" i="1" s="1"/>
  <c r="Q43" i="1" s="1"/>
  <c r="R43" i="1" s="1"/>
  <c r="S43" i="1" s="1"/>
  <c r="L38" i="1"/>
  <c r="P38" i="1" s="1"/>
  <c r="L20" i="1"/>
  <c r="P20" i="1" s="1"/>
  <c r="L44" i="1"/>
  <c r="P44" i="1" s="1"/>
  <c r="L50" i="1"/>
  <c r="P50" i="1" s="1"/>
  <c r="Q50" i="1" s="1"/>
  <c r="R50" i="1" s="1"/>
  <c r="S50" i="1" s="1"/>
  <c r="L32" i="1"/>
  <c r="P32" i="1" s="1"/>
  <c r="L24" i="1"/>
  <c r="P24" i="1" s="1"/>
  <c r="L18" i="1"/>
  <c r="P18" i="1" s="1"/>
  <c r="Q18" i="1" s="1"/>
  <c r="R18" i="1" s="1"/>
  <c r="S18" i="1" s="1"/>
  <c r="L12" i="1"/>
  <c r="P12" i="1" s="1"/>
  <c r="Q12" i="1" s="1"/>
  <c r="L21" i="1"/>
  <c r="P21" i="1" s="1"/>
  <c r="L52" i="1"/>
  <c r="P52" i="1" s="1"/>
  <c r="L36" i="1"/>
  <c r="P36" i="1" s="1"/>
  <c r="Q36" i="1" s="1"/>
  <c r="R36" i="1" s="1"/>
  <c r="S36" i="1" s="1"/>
  <c r="L15" i="1"/>
  <c r="P15" i="1" s="1"/>
  <c r="L35" i="1"/>
  <c r="P35" i="1" s="1"/>
  <c r="L29" i="1"/>
  <c r="P29" i="1" s="1"/>
  <c r="L39" i="1"/>
  <c r="P39" i="1" s="1"/>
  <c r="Q39" i="1" s="1"/>
  <c r="L16" i="1"/>
  <c r="P16" i="1" s="1"/>
  <c r="L14" i="1"/>
  <c r="P14" i="1" s="1"/>
  <c r="L45" i="1"/>
  <c r="P45" i="1" s="1"/>
  <c r="Q45" i="1" s="1"/>
  <c r="R45" i="1" s="1"/>
  <c r="S45" i="1" s="1"/>
  <c r="L26" i="1"/>
  <c r="P26" i="1" s="1"/>
  <c r="Q26" i="1" s="1"/>
  <c r="R26" i="1" s="1"/>
  <c r="S26" i="1" s="1"/>
  <c r="L13" i="1"/>
  <c r="P13" i="1" s="1"/>
  <c r="L28" i="1"/>
  <c r="P28" i="1" s="1"/>
  <c r="L37" i="1"/>
  <c r="P37" i="1" s="1"/>
  <c r="Q37" i="1" s="1"/>
  <c r="R37" i="1" s="1"/>
  <c r="S37" i="1" s="1"/>
  <c r="L11" i="1"/>
  <c r="P11" i="1" s="1"/>
  <c r="Q11" i="1" s="1"/>
  <c r="R11" i="1" s="1"/>
  <c r="S11" i="1" s="1"/>
  <c r="L48" i="1"/>
  <c r="P48" i="1" s="1"/>
  <c r="Q48" i="1" s="1"/>
  <c r="L31" i="1"/>
  <c r="P31" i="1" s="1"/>
  <c r="B60" i="1"/>
  <c r="C60" i="1" s="1"/>
  <c r="D60" i="1" s="1"/>
  <c r="D61" i="1" s="1"/>
  <c r="L40" i="1"/>
  <c r="P40" i="1" s="1"/>
  <c r="Q40" i="1" s="1"/>
  <c r="R40" i="1" s="1"/>
  <c r="S40" i="1" s="1"/>
  <c r="Q33" i="1"/>
  <c r="R33" i="1" s="1"/>
  <c r="S33" i="1" s="1"/>
  <c r="Q17" i="1"/>
  <c r="R17" i="1" s="1"/>
  <c r="S17" i="1" s="1"/>
  <c r="N53" i="1"/>
  <c r="Q21" i="1"/>
  <c r="R21" i="1" s="1"/>
  <c r="S21" i="1" s="1"/>
  <c r="Q29" i="1"/>
  <c r="R29" i="1" s="1"/>
  <c r="S29" i="1" s="1"/>
  <c r="B57" i="3"/>
  <c r="J57" i="3"/>
  <c r="B57" i="2"/>
  <c r="Q16" i="1"/>
  <c r="R16" i="1" s="1"/>
  <c r="S16" i="1" s="1"/>
  <c r="Q13" i="1"/>
  <c r="Q35" i="1"/>
  <c r="R35" i="1" s="1"/>
  <c r="S35" i="1" s="1"/>
  <c r="Q27" i="1"/>
  <c r="R27" i="1" s="1"/>
  <c r="S27" i="1" s="1"/>
  <c r="Q19" i="1"/>
  <c r="R19" i="1" s="1"/>
  <c r="S19" i="1" s="1"/>
  <c r="Q42" i="1"/>
  <c r="R42" i="1" s="1"/>
  <c r="S42" i="1" s="1"/>
  <c r="D53" i="1"/>
  <c r="Q51" i="1"/>
  <c r="R51" i="1" s="1"/>
  <c r="S51" i="1" s="1"/>
  <c r="Q28" i="1"/>
  <c r="R28" i="1" s="1"/>
  <c r="S28" i="1" s="1"/>
  <c r="Q20" i="1"/>
  <c r="R20" i="1" s="1"/>
  <c r="S20" i="1" s="1"/>
  <c r="Q41" i="1"/>
  <c r="R41" i="1" s="1"/>
  <c r="S41" i="1" s="1"/>
  <c r="Q52" i="1"/>
  <c r="R52" i="1" s="1"/>
  <c r="S52" i="1" s="1"/>
  <c r="Q25" i="1"/>
  <c r="Q44" i="1"/>
  <c r="R44" i="1" s="1"/>
  <c r="S44" i="1" s="1"/>
  <c r="Q49" i="1"/>
  <c r="Q32" i="1"/>
  <c r="Q24" i="1"/>
  <c r="R24" i="1" s="1"/>
  <c r="S24" i="1" s="1"/>
  <c r="K53" i="1"/>
  <c r="Q47" i="1"/>
  <c r="Q31" i="1"/>
  <c r="R31" i="1" s="1"/>
  <c r="S31" i="1" s="1"/>
  <c r="Q23" i="1"/>
  <c r="Q15" i="1"/>
  <c r="Q46" i="1"/>
  <c r="Q38" i="1"/>
  <c r="Q30" i="1"/>
  <c r="R30" i="1" s="1"/>
  <c r="S30" i="1" s="1"/>
  <c r="Q22" i="1"/>
  <c r="Q14" i="1"/>
  <c r="I53" i="1"/>
  <c r="G53" i="1"/>
  <c r="R13" i="1"/>
  <c r="S13" i="1" s="1"/>
  <c r="B53" i="1"/>
  <c r="B61" i="1" l="1"/>
  <c r="P10" i="1"/>
  <c r="L53" i="1"/>
  <c r="C61" i="1"/>
  <c r="R25" i="1"/>
  <c r="S25" i="1" s="1"/>
  <c r="R48" i="1"/>
  <c r="S48" i="1" s="1"/>
  <c r="R32" i="1"/>
  <c r="S32" i="1" s="1"/>
  <c r="R49" i="1"/>
  <c r="S49" i="1" s="1"/>
  <c r="R23" i="1"/>
  <c r="S23" i="1" s="1"/>
  <c r="R14" i="1"/>
  <c r="S14" i="1" s="1"/>
  <c r="R39" i="1"/>
  <c r="S39" i="1" s="1"/>
  <c r="R22" i="1"/>
  <c r="S22" i="1" s="1"/>
  <c r="R47" i="1"/>
  <c r="S47" i="1" s="1"/>
  <c r="R12" i="1"/>
  <c r="S12" i="1" s="1"/>
  <c r="F53" i="1"/>
  <c r="R15" i="1"/>
  <c r="S15" i="1" s="1"/>
  <c r="R46" i="1"/>
  <c r="S46" i="1" s="1"/>
  <c r="R38" i="1"/>
  <c r="S38" i="1" s="1"/>
  <c r="Q10" i="1" l="1"/>
  <c r="P53" i="1"/>
  <c r="R10" i="1" l="1"/>
  <c r="Q53" i="1"/>
  <c r="S10" i="1" l="1"/>
  <c r="S53" i="1" s="1"/>
  <c r="R53" i="1"/>
</calcChain>
</file>

<file path=xl/sharedStrings.xml><?xml version="1.0" encoding="utf-8"?>
<sst xmlns="http://schemas.openxmlformats.org/spreadsheetml/2006/main" count="372" uniqueCount="134">
  <si>
    <t>Alūksnes novada pašvaldība</t>
  </si>
  <si>
    <t>Ādažu novada pašvaldība</t>
  </si>
  <si>
    <t>Balvu novada pašvaldība</t>
  </si>
  <si>
    <t>Cēsu novada pašvaldība</t>
  </si>
  <si>
    <t>Dienvidkurzemes novada pašvaldība</t>
  </si>
  <si>
    <t>Dobeles novada pašvaldība</t>
  </si>
  <si>
    <t>Gulbenes novada pašvaldība</t>
  </si>
  <si>
    <t>Jelgavas novada pašvaldība</t>
  </si>
  <si>
    <t>Jelgavas valstspilsētas pašvaldība</t>
  </si>
  <si>
    <t>Jēkabpils novada pašvaldība</t>
  </si>
  <si>
    <t>Krāslavas novada pašvaldība</t>
  </si>
  <si>
    <t>Kuldīgas novada pašvaldība</t>
  </si>
  <si>
    <t>Ķekavas novada pašvaldība</t>
  </si>
  <si>
    <t>Limbažu novada pašvaldība</t>
  </si>
  <si>
    <t>Līvānu novada pašvaldība</t>
  </si>
  <si>
    <t>Ludzas novada pašvaldība</t>
  </si>
  <si>
    <t>Madonas novada pašvaldība</t>
  </si>
  <si>
    <t>Mārupes novada pašvaldība</t>
  </si>
  <si>
    <t>Ogres novada pašvaldība</t>
  </si>
  <si>
    <t>Olaines novada pašvaldība</t>
  </si>
  <si>
    <t>Preiļu novada pašvaldība</t>
  </si>
  <si>
    <t>Rēzeknes novada pašvaldība</t>
  </si>
  <si>
    <t>Rēzeknes valstspilsētas pašvaldība</t>
  </si>
  <si>
    <t xml:space="preserve">Rīgas valstspilsētas pašvaldība_x000D_
</t>
  </si>
  <si>
    <t>Ropažu novada pašvaldība</t>
  </si>
  <si>
    <t>Saldus novada pašvaldība</t>
  </si>
  <si>
    <t>Saulkrastu novada pašvaldība</t>
  </si>
  <si>
    <t>Smiltenes novada pašvaldība</t>
  </si>
  <si>
    <t>Talsu novada pašvaldība</t>
  </si>
  <si>
    <t>Tukuma novada pašvaldība</t>
  </si>
  <si>
    <t>Valkas novada pašvaldība</t>
  </si>
  <si>
    <t>Valmieras novada pašvaldība</t>
  </si>
  <si>
    <t>Ventspils novada pašvaldība</t>
  </si>
  <si>
    <t>Ventspils valstspilsētas pašvaldība</t>
  </si>
  <si>
    <t>Pašvaldības nosaukums</t>
  </si>
  <si>
    <t>KOPĀ</t>
  </si>
  <si>
    <t>Aizkraukles novada pašvaldība</t>
  </si>
  <si>
    <t>Bauskas novada pašvaldība</t>
  </si>
  <si>
    <t>Salaspils novada pašvaldība</t>
  </si>
  <si>
    <t>Siguldas novada pašvaldība</t>
  </si>
  <si>
    <t>Liepājas valstspilsētas pašvaldība</t>
  </si>
  <si>
    <t>Varakļānu novada pašvaldība</t>
  </si>
  <si>
    <t>Augšdaugavas novada pašvaldība</t>
  </si>
  <si>
    <t>Daugavpils valstspilsētas pašvaldība</t>
  </si>
  <si>
    <t>Jūrmalas valstspilsētas pašvaldība</t>
  </si>
  <si>
    <t>Pielikums</t>
  </si>
  <si>
    <t>Mājsaimniecību atbalstīto iesniegumu skaits 2022. gada novembrī par malku bez maksājuma apliecinājuma dokumenta</t>
  </si>
  <si>
    <t>Kompensējamie izdevumi pašvaldībai par administratīvajām izmaksām, izskatot mājsaimniecību iesniegumus  2022. gada novembrī par malku bez maksājuma apliecinājuma dokumenta, euro</t>
  </si>
  <si>
    <t>Pašvaldībai kompensējamie izdevumi2022. gada novembrī par malku bez maksājuma apliecinājuma dokumenta, euro</t>
  </si>
  <si>
    <r>
      <t xml:space="preserve">Faktiskie izdevumi par 2022. gada novembri, </t>
    </r>
    <r>
      <rPr>
        <b/>
        <i/>
        <sz val="10"/>
        <rFont val="Times New Roman"/>
        <family val="1"/>
        <charset val="186"/>
      </rPr>
      <t>euro</t>
    </r>
  </si>
  <si>
    <r>
      <t xml:space="preserve">Faktiskie izdevumi par 2022. gada novembri bez izdevumiem  par malku bez maksājuma apliecinājuma dokumenta, </t>
    </r>
    <r>
      <rPr>
        <b/>
        <i/>
        <sz val="10"/>
        <color theme="1"/>
        <rFont val="Times New Roman"/>
        <family val="1"/>
        <charset val="186"/>
      </rPr>
      <t>euro</t>
    </r>
  </si>
  <si>
    <r>
      <t xml:space="preserve">Faktiskie izdevumi par 2022. gada decembri, </t>
    </r>
    <r>
      <rPr>
        <b/>
        <i/>
        <sz val="10"/>
        <rFont val="Times New Roman"/>
        <family val="1"/>
        <charset val="186"/>
      </rPr>
      <t>euro</t>
    </r>
  </si>
  <si>
    <t>Mājsaimniecību atbalstīto iesniegumu skaits 2022. gada decembrī par malku bez maksājuma apliecinājuma dokumenta</t>
  </si>
  <si>
    <t>Kompensējamie izdevumi pašvaldībai par administratīvajām izmaksām, izskatot mājsaimniecību iesniegumus  2022. gada decembrī par malku bez maksājuma apliecinājuma dokumenta, euro</t>
  </si>
  <si>
    <t>Pašvaldībai kompensējamie izdevumi2022. gada decembrī par malku bez maksājuma apliecinājuma dokumenta, euro</t>
  </si>
  <si>
    <r>
      <t xml:space="preserve">Faktiskie izdevumi par 2022. gada decembri bez izdevumiem  par malku bez maksājuma apliecinājuma dokumenta, </t>
    </r>
    <r>
      <rPr>
        <b/>
        <i/>
        <sz val="10"/>
        <color theme="1"/>
        <rFont val="Times New Roman"/>
        <family val="1"/>
        <charset val="186"/>
      </rPr>
      <t>euro</t>
    </r>
  </si>
  <si>
    <r>
      <t xml:space="preserve">Faktiskie izdevumi par 2023. gada janvāri, </t>
    </r>
    <r>
      <rPr>
        <b/>
        <i/>
        <sz val="10"/>
        <rFont val="Times New Roman"/>
        <family val="1"/>
        <charset val="186"/>
      </rPr>
      <t>euro</t>
    </r>
  </si>
  <si>
    <t>Mājsaimniecību atbalstīto iesniegumu skaits 2023. gada janvārī par malku bez maksājuma apliecinājuma dokumenta</t>
  </si>
  <si>
    <t>Kompensējamie izdevumi pašvaldībai par administratīvajām izmaksām, izskatot mājsaimniecību iesniegumus  2023. gada janvārī par malku bez maksājuma apliecinājuma dokumenta, euro</t>
  </si>
  <si>
    <t>Pašvaldībai kompensējamie izdevumi2023. gada janvārī par malku bez maksājuma apliecinājuma dokumenta, euro</t>
  </si>
  <si>
    <r>
      <t xml:space="preserve">Faktiskie izdevumi par 2023. gada janvāri bez izdevumiem  par malku bez maksājuma apliecinājuma dokumenta, </t>
    </r>
    <r>
      <rPr>
        <b/>
        <i/>
        <sz val="10"/>
        <color theme="1"/>
        <rFont val="Times New Roman"/>
        <family val="1"/>
        <charset val="186"/>
      </rPr>
      <t>euro</t>
    </r>
  </si>
  <si>
    <r>
      <t xml:space="preserve">Faktiskie izdevumi kopā, </t>
    </r>
    <r>
      <rPr>
        <i/>
        <sz val="10"/>
        <rFont val="Times New Roman"/>
        <family val="1"/>
        <charset val="186"/>
      </rPr>
      <t>euro</t>
    </r>
    <r>
      <rPr>
        <sz val="10"/>
        <rFont val="Times New Roman"/>
        <family val="1"/>
        <charset val="186"/>
      </rPr>
      <t xml:space="preserve">
</t>
    </r>
    <r>
      <rPr>
        <i/>
        <sz val="10"/>
        <rFont val="Times New Roman"/>
        <family val="1"/>
        <charset val="186"/>
      </rPr>
      <t>(6+11+16)</t>
    </r>
  </si>
  <si>
    <r>
      <t xml:space="preserve">Faktiskie izdevumi vidēji vienā mēnesī, </t>
    </r>
    <r>
      <rPr>
        <i/>
        <sz val="10"/>
        <rFont val="Times New Roman"/>
        <family val="1"/>
        <charset val="186"/>
      </rPr>
      <t>euro</t>
    </r>
    <r>
      <rPr>
        <sz val="10"/>
        <rFont val="Times New Roman"/>
        <family val="1"/>
        <charset val="186"/>
      </rPr>
      <t xml:space="preserve">
</t>
    </r>
    <r>
      <rPr>
        <i/>
        <sz val="10"/>
        <rFont val="Times New Roman"/>
        <family val="1"/>
        <charset val="186"/>
      </rPr>
      <t>(17/3 mēnešiem)</t>
    </r>
  </si>
  <si>
    <r>
      <t xml:space="preserve">Plānotais nepieciešamais finansējums pašvaldību faktisko izdevumu segšanai apkures sezonā no 2023. gada janvāra līdz aprīlim, </t>
    </r>
    <r>
      <rPr>
        <b/>
        <i/>
        <sz val="10"/>
        <rFont val="Times New Roman"/>
        <family val="1"/>
        <charset val="186"/>
      </rPr>
      <t>euro</t>
    </r>
    <r>
      <rPr>
        <b/>
        <sz val="10"/>
        <rFont val="Times New Roman"/>
        <family val="1"/>
        <charset val="186"/>
      </rPr>
      <t xml:space="preserve">
</t>
    </r>
    <r>
      <rPr>
        <i/>
        <sz val="10"/>
        <rFont val="Times New Roman"/>
        <family val="1"/>
        <charset val="186"/>
      </rPr>
      <t>(18*4 mēneši)</t>
    </r>
  </si>
  <si>
    <t>Ministru kabineta rīkojuma projektam</t>
  </si>
  <si>
    <t>Tiesību akta lietas ID 23-TA-421</t>
  </si>
  <si>
    <r>
      <t>Datu savākšanas pamatojums – 
Energoresursu cenu ārkārtēja pieauguma samazinājuma pasākumu likuma 7.</t>
    </r>
    <r>
      <rPr>
        <vertAlign val="superscript"/>
        <sz val="11"/>
        <rFont val="Times New Roman"/>
        <family val="1"/>
        <charset val="186"/>
      </rPr>
      <t>1</t>
    </r>
    <r>
      <rPr>
        <sz val="11"/>
        <rFont val="Times New Roman"/>
        <family val="1"/>
        <charset val="186"/>
      </rPr>
      <t xml:space="preserve"> pants</t>
    </r>
  </si>
  <si>
    <t>21_Apkure</t>
  </si>
  <si>
    <t>Pārskats par atbalstu mājsaimniecībām apkures sezonai</t>
  </si>
  <si>
    <t>KODI</t>
  </si>
  <si>
    <t>Pašvaldības nosaukums Novadi un pilsētas</t>
  </si>
  <si>
    <t>Iestādes nosaukums Novadi un pilsētas</t>
  </si>
  <si>
    <t>x</t>
  </si>
  <si>
    <t xml:space="preserve">Gads </t>
  </si>
  <si>
    <t>2022</t>
  </si>
  <si>
    <t xml:space="preserve">Pārskata periods: </t>
  </si>
  <si>
    <t>Apkure_decembris</t>
  </si>
  <si>
    <t xml:space="preserve">Pašvaldības finansējuma saņēmējas </t>
  </si>
  <si>
    <t>Izdevumi kopā
(9.+12.)</t>
  </si>
  <si>
    <t>Saņemtais avanss, euro</t>
  </si>
  <si>
    <t>Avansa atlikums uz pārskata perioda sākumu, euro</t>
  </si>
  <si>
    <t>Avansa atlikums uz nākamo pārskata periodu, euro</t>
  </si>
  <si>
    <t>Pārskata perioda izmaksātā summa, kas pārsniedza avansu</t>
  </si>
  <si>
    <t>Pašvaldības pieprasītais avanss, euro</t>
  </si>
  <si>
    <t>Avansa maksimāli pieejamā summa  (kontrole un pārbaude)</t>
  </si>
  <si>
    <t>Izmaksājamā summa (kompensējamie izdevumi un avanss)
(5.+ 7.)</t>
  </si>
  <si>
    <t xml:space="preserve"> Kompensējamie izdevumi par administratīvajām izmaksām, euro
(8 euro par viena iesnieguma reģistrāciju un izskatīšanu)</t>
  </si>
  <si>
    <t xml:space="preserve"> Izskatīto mājsaimniecību iesniegumu skaits, tai skaitā </t>
  </si>
  <si>
    <t>Kompensējamie izdevumi par apkuri, euro</t>
  </si>
  <si>
    <t>Ja apkurei izmanto koksnes granulas</t>
  </si>
  <si>
    <t xml:space="preserve"> Ja apkurei izmanto koksnes  briketes</t>
  </si>
  <si>
    <t xml:space="preserve"> Ja apkurei izmanto malku</t>
  </si>
  <si>
    <t xml:space="preserve"> Ja apkurei izmanto elektroenerģiju</t>
  </si>
  <si>
    <t>atbalstīto iesniegumu skaits</t>
  </si>
  <si>
    <t>neatbalstīto iesniegumu skaits</t>
  </si>
  <si>
    <t>mājsaimniecību atbalstīto iesniegumu skaits</t>
  </si>
  <si>
    <t>pašvaldībai kompensējamie izdevumi, euro</t>
  </si>
  <si>
    <t>ar maksājuma apliecinājuma dokumentu</t>
  </si>
  <si>
    <t>bez maksājuma apliecinājuma dokumenta</t>
  </si>
  <si>
    <t xml:space="preserve">pašvaldībai kompensējamie izdevumi, euro
</t>
  </si>
  <si>
    <t>nosaukums</t>
  </si>
  <si>
    <t>A</t>
  </si>
  <si>
    <t>AIZKRAUKLES NOVADA PAŠVALDĪBA</t>
  </si>
  <si>
    <t>Augšdaugavas novada pašvaldības centrālā administrācija</t>
  </si>
  <si>
    <t>BAUSKAS NOVADA PAŠVALDĪBA</t>
  </si>
  <si>
    <t>Daugavpils pilsētas pašvaldība</t>
  </si>
  <si>
    <t>Jūrmalas valstspilsētas administrācija</t>
  </si>
  <si>
    <t>Liepājas pilsētas pašvaldības iestāde "Liepājas pilsētas pašvaldības administrācija"</t>
  </si>
  <si>
    <t>SALASPILS NOVADA DOME</t>
  </si>
  <si>
    <t>SIGULDAS NOVADA PAŠVALDĪBA</t>
  </si>
  <si>
    <t>VARAKĻĀNU NOVADA PAŠVALDĪBA</t>
  </si>
  <si>
    <t>Kopā</t>
  </si>
  <si>
    <t>Pašvaldība nodrošina normatīvajos aktos noteikto līdzekļu izlietojuma kontroli un atbilstību Energoresursu cenu ārkārtēja pieauguma samazinājuma pasākumu likuma mērķim.</t>
  </si>
  <si>
    <t>Pašvaldība apliecina, ka ir sniegtas patiesas un pilnīgas ziņas un apzinās, ka par nepatiesu ziņu sniegšanu var saukt pie normatīvajos aktos noteiktās atbildības.</t>
  </si>
  <si>
    <t>ŠIS DOKUMENTS IR SAGATAVOTS UN ELEKTRONISKI PARAKSTĪTS EPĀRSKATOS, IZMANTOJOT EPĀRSKATU AUTENTIFIKĀCIJAS RĪKUS</t>
  </si>
  <si>
    <t xml:space="preserve">Veidlapas aktuālās redakcijas numurs: Nr. 1
Izvēlētās redakcijas numurs: Nr. 1
1. Sagatavošanā 02.01.2023 16:20:19 Maija Brunava
</t>
  </si>
  <si>
    <t>Apkure_novembris</t>
  </si>
  <si>
    <t xml:space="preserve">Veidlapas aktuālās redakcijas numurs: Nr. 2
Izvēlētās redakcijas numurs: Nr. 2
2. Neparakstīts, pieņemts 12.12.2022 11:43:00 Maija Brunava
1. Neparakstīts, pieņemts 12.12.2022 11:43:00 Maija Brunava
</t>
  </si>
  <si>
    <t>2023</t>
  </si>
  <si>
    <t>Apkure_janvāris</t>
  </si>
  <si>
    <t xml:space="preserve">Veidlapas aktuālās redakcijas numurs: Nr. 2
Izvēlētās redakcijas numurs: Nr. 2
2. Neparakstīts, pieņemts 15.02.2023 16:43:49 Maija Brunava
1. Neparakstīts, pieņemts 15.02.2023 16:43:49 Maija Brunava
</t>
  </si>
  <si>
    <t>par koksnes granulām</t>
  </si>
  <si>
    <t>par koksnes briketēm</t>
  </si>
  <si>
    <t>par malku ar maksājuma apliecinājuma dokumentu</t>
  </si>
  <si>
    <t>par elektroenerģiju</t>
  </si>
  <si>
    <t>par administratīvajām izmaksām</t>
  </si>
  <si>
    <t>Faktiskie izdevumi vidēji vienā mēnesī, euro</t>
  </si>
  <si>
    <t>Plānotais nepieciešamais finansējums pašvaldību faktisko izdevumu segšanai apkures sezonā no 2023. gada janvāra līdz aprīlim, euro</t>
  </si>
  <si>
    <t>Faktiskie izdevumi kopā par 3 mēnešiem</t>
  </si>
  <si>
    <t>KOPĀ:</t>
  </si>
  <si>
    <t>Apkures veidi</t>
  </si>
  <si>
    <t>sašķidrināto naftas gāzi</t>
  </si>
  <si>
    <t>par dīzeļdegvielu</t>
  </si>
  <si>
    <t>Aprēķins plānotajam nepieciešamajam finansējumam laika periodam no 2023. gada janvāra līdz aprīlim pašvaldībām  par atbalstu mājsaimniecībām apkures sezonai, ja apkurei izmanto elektroenerģiju, koksnes granulas, koksnes briketes, malku, sašķidrināto naftas gāzi un dīzeļdegvielu, tai skaitā administratīvo izmaksu daļējai kompensēšanai, kas pašvaldībām radušās saistībā ar minētā atbalsta iesniegumu reģistrāciju un izskatīšanu.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</si>
</sst>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charset val="186"/>
      <scheme val="minor"/>
    </font>
    <font>
      <sz val="11"/>
      <color indexed="8"/>
      <name val="Calibri"/>
      <family val="2"/>
      <charset val="186"/>
    </font>
    <font>
      <sz val="10"/>
      <name val="Arial"/>
      <family val="2"/>
      <charset val="186"/>
    </font>
    <font>
      <sz val="10"/>
      <color indexed="8"/>
      <name val="Times New Roman"/>
      <family val="1"/>
      <charset val="186"/>
    </font>
    <font>
      <b/>
      <sz val="12"/>
      <name val="Times New Roman"/>
      <family val="1"/>
      <charset val="186"/>
    </font>
    <font>
      <sz val="10"/>
      <color theme="1"/>
      <name val="Times New Roman"/>
      <family val="1"/>
      <charset val="186"/>
    </font>
    <font>
      <b/>
      <sz val="12"/>
      <color theme="1"/>
      <name val="Times New Roman"/>
      <family val="1"/>
      <charset val="186"/>
    </font>
    <font>
      <i/>
      <sz val="10"/>
      <color theme="1"/>
      <name val="Times New Roman"/>
      <family val="1"/>
      <charset val="186"/>
    </font>
    <font>
      <sz val="10"/>
      <name val="Times New Roman"/>
      <family val="1"/>
      <charset val="186"/>
    </font>
    <font>
      <sz val="10"/>
      <color rgb="FFFF0000"/>
      <name val="Times New Roman"/>
      <family val="1"/>
      <charset val="186"/>
    </font>
    <font>
      <i/>
      <sz val="10"/>
      <name val="Times New Roman"/>
      <family val="1"/>
      <charset val="186"/>
    </font>
    <font>
      <b/>
      <sz val="10"/>
      <name val="Times New Roman"/>
      <family val="1"/>
      <charset val="186"/>
    </font>
    <font>
      <b/>
      <i/>
      <sz val="10"/>
      <name val="Times New Roman"/>
      <family val="1"/>
      <charset val="186"/>
    </font>
    <font>
      <b/>
      <sz val="10"/>
      <color theme="1"/>
      <name val="Times New Roman"/>
      <family val="1"/>
      <charset val="186"/>
    </font>
    <font>
      <b/>
      <sz val="10"/>
      <color indexed="8"/>
      <name val="Times New Roman"/>
      <family val="1"/>
      <charset val="186"/>
    </font>
    <font>
      <i/>
      <sz val="10"/>
      <color indexed="8"/>
      <name val="Times New Roman"/>
      <family val="1"/>
      <charset val="186"/>
    </font>
    <font>
      <b/>
      <i/>
      <sz val="10"/>
      <color indexed="8"/>
      <name val="Times New Roman"/>
      <family val="1"/>
      <charset val="186"/>
    </font>
    <font>
      <b/>
      <i/>
      <sz val="10"/>
      <color theme="1"/>
      <name val="Times New Roman"/>
      <family val="1"/>
      <charset val="186"/>
    </font>
    <font>
      <sz val="8"/>
      <color indexed="8"/>
      <name val="Times New Roman"/>
      <family val="1"/>
      <charset val="186"/>
    </font>
    <font>
      <sz val="8"/>
      <color theme="1"/>
      <name val="Times New Roman"/>
      <family val="1"/>
      <charset val="186"/>
    </font>
    <font>
      <sz val="11"/>
      <name val="Times New Roman"/>
      <family val="1"/>
      <charset val="186"/>
    </font>
    <font>
      <vertAlign val="superscript"/>
      <sz val="11"/>
      <name val="Times New Roman"/>
      <family val="1"/>
      <charset val="186"/>
    </font>
    <font>
      <b/>
      <sz val="14"/>
      <name val="Times New Roman"/>
      <family val="1"/>
      <charset val="186"/>
    </font>
    <font>
      <b/>
      <sz val="11"/>
      <name val="Times New Roman"/>
      <family val="1"/>
      <charset val="186"/>
    </font>
    <font>
      <sz val="9"/>
      <color indexed="8"/>
      <name val="Times New Roman"/>
      <family val="1"/>
      <charset val="186"/>
    </font>
  </fonts>
  <fills count="7">
    <fill>
      <patternFill patternType="none"/>
    </fill>
    <fill>
      <patternFill patternType="gray125"/>
    </fill>
    <fill>
      <patternFill patternType="solid">
        <fgColor indexed="9"/>
        <bgColor indexed="26"/>
      </patternFill>
    </fill>
    <fill>
      <patternFill patternType="solid">
        <fgColor theme="6" tint="0.59999389629810485"/>
        <bgColor indexed="26"/>
      </patternFill>
    </fill>
    <fill>
      <patternFill patternType="solid">
        <fgColor theme="6" tint="0.59999389629810485"/>
        <bgColor indexed="64"/>
      </patternFill>
    </fill>
    <fill>
      <patternFill patternType="solid">
        <fgColor theme="6" tint="0.79998168889431442"/>
        <bgColor indexed="26"/>
      </patternFill>
    </fill>
    <fill>
      <patternFill patternType="solid">
        <fgColor theme="6"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bottom style="thin">
        <color indexed="8"/>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8"/>
      </left>
      <right/>
      <top style="thin">
        <color indexed="8"/>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8"/>
      </left>
      <right style="thin">
        <color indexed="8"/>
      </right>
      <top style="thin">
        <color indexed="8"/>
      </top>
      <bottom/>
      <diagonal/>
    </border>
    <border>
      <left style="medium">
        <color indexed="8"/>
      </left>
      <right style="thin">
        <color indexed="64"/>
      </right>
      <top style="thin">
        <color indexed="64"/>
      </top>
      <bottom style="thin">
        <color indexed="64"/>
      </bottom>
      <diagonal/>
    </border>
    <border>
      <left style="medium">
        <color indexed="8"/>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right style="thin">
        <color indexed="8"/>
      </right>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s>
  <cellStyleXfs count="4">
    <xf numFmtId="0" fontId="0" fillId="0" borderId="0"/>
    <xf numFmtId="0" fontId="1" fillId="0" borderId="0"/>
    <xf numFmtId="0" fontId="2" fillId="0" borderId="0"/>
    <xf numFmtId="0" fontId="1" fillId="0" borderId="0"/>
  </cellStyleXfs>
  <cellXfs count="92">
    <xf numFmtId="0" fontId="0" fillId="0" borderId="0" xfId="0"/>
    <xf numFmtId="0" fontId="7" fillId="0" borderId="0" xfId="0" applyFont="1" applyAlignment="1">
      <alignment horizontal="right"/>
    </xf>
    <xf numFmtId="49" fontId="8" fillId="0" borderId="3" xfId="1" applyNumberFormat="1" applyFont="1" applyBorder="1" applyAlignment="1">
      <alignment horizontal="center" vertical="center" wrapText="1"/>
    </xf>
    <xf numFmtId="49" fontId="8" fillId="2" borderId="3" xfId="1" applyNumberFormat="1" applyFont="1" applyFill="1" applyBorder="1" applyAlignment="1">
      <alignment horizontal="center" vertical="center" wrapText="1"/>
    </xf>
    <xf numFmtId="49" fontId="11" fillId="3" borderId="3" xfId="1" applyNumberFormat="1" applyFont="1" applyFill="1" applyBorder="1" applyAlignment="1">
      <alignment horizontal="center" vertical="center" wrapText="1"/>
    </xf>
    <xf numFmtId="0" fontId="5" fillId="0" borderId="0" xfId="0" applyFont="1"/>
    <xf numFmtId="0" fontId="3" fillId="0" borderId="0" xfId="1" applyFont="1"/>
    <xf numFmtId="0" fontId="9" fillId="0" borderId="0" xfId="1" applyFont="1"/>
    <xf numFmtId="0" fontId="8" fillId="0" borderId="0" xfId="1" applyFont="1"/>
    <xf numFmtId="0" fontId="8" fillId="0" borderId="0" xfId="3" applyFont="1"/>
    <xf numFmtId="0" fontId="9" fillId="0" borderId="0" xfId="3" applyFont="1"/>
    <xf numFmtId="49" fontId="3" fillId="0" borderId="4" xfId="1" applyNumberFormat="1" applyFont="1" applyBorder="1" applyAlignment="1">
      <alignment horizontal="left" vertical="top" wrapText="1"/>
    </xf>
    <xf numFmtId="4" fontId="3" fillId="0" borderId="5" xfId="1" applyNumberFormat="1" applyFont="1" applyBorder="1" applyAlignment="1">
      <alignment horizontal="right" vertical="center"/>
    </xf>
    <xf numFmtId="4" fontId="5" fillId="0" borderId="5" xfId="0" applyNumberFormat="1" applyFont="1" applyBorder="1" applyAlignment="1">
      <alignment horizontal="right" vertical="center"/>
    </xf>
    <xf numFmtId="4" fontId="13" fillId="4" borderId="5" xfId="0" applyNumberFormat="1" applyFont="1" applyFill="1" applyBorder="1" applyAlignment="1">
      <alignment horizontal="right" vertical="center"/>
    </xf>
    <xf numFmtId="49" fontId="3" fillId="0" borderId="2" xfId="1" applyNumberFormat="1" applyFont="1" applyBorder="1" applyAlignment="1">
      <alignment horizontal="left" vertical="top" wrapText="1"/>
    </xf>
    <xf numFmtId="0" fontId="14" fillId="0" borderId="2" xfId="1" applyFont="1" applyBorder="1" applyAlignment="1">
      <alignment horizontal="right" vertical="center" wrapText="1"/>
    </xf>
    <xf numFmtId="4" fontId="14" fillId="0" borderId="1" xfId="1" applyNumberFormat="1" applyFont="1" applyBorder="1" applyAlignment="1">
      <alignment horizontal="right" vertical="center" wrapText="1"/>
    </xf>
    <xf numFmtId="4" fontId="14" fillId="4" borderId="1" xfId="1" applyNumberFormat="1" applyFont="1" applyFill="1" applyBorder="1" applyAlignment="1">
      <alignment horizontal="right" vertical="center" wrapText="1"/>
    </xf>
    <xf numFmtId="0" fontId="3" fillId="0" borderId="0" xfId="1" applyFont="1" applyAlignment="1">
      <alignment wrapText="1"/>
    </xf>
    <xf numFmtId="0" fontId="9" fillId="0" borderId="0" xfId="1" applyFont="1" applyAlignment="1">
      <alignment wrapText="1"/>
    </xf>
    <xf numFmtId="0" fontId="10" fillId="0" borderId="6" xfId="0" applyFont="1" applyBorder="1" applyAlignment="1">
      <alignment horizontal="center" vertical="center" wrapText="1"/>
    </xf>
    <xf numFmtId="4" fontId="15" fillId="0" borderId="5" xfId="1" applyNumberFormat="1" applyFont="1" applyBorder="1" applyAlignment="1">
      <alignment horizontal="right" vertical="center"/>
    </xf>
    <xf numFmtId="4" fontId="16" fillId="0" borderId="1" xfId="1" applyNumberFormat="1" applyFont="1" applyBorder="1" applyAlignment="1">
      <alignment horizontal="right" vertical="center" wrapText="1"/>
    </xf>
    <xf numFmtId="49" fontId="11" fillId="2" borderId="3" xfId="1" applyNumberFormat="1" applyFont="1" applyFill="1" applyBorder="1" applyAlignment="1">
      <alignment horizontal="center" vertical="center" wrapText="1"/>
    </xf>
    <xf numFmtId="49" fontId="13" fillId="5" borderId="7" xfId="1" applyNumberFormat="1" applyFont="1" applyFill="1" applyBorder="1" applyAlignment="1">
      <alignment horizontal="center" vertical="center" wrapText="1"/>
    </xf>
    <xf numFmtId="4" fontId="5" fillId="6" borderId="9" xfId="1" applyNumberFormat="1" applyFont="1" applyFill="1" applyBorder="1" applyAlignment="1">
      <alignment horizontal="right" vertical="center"/>
    </xf>
    <xf numFmtId="4" fontId="13" fillId="6" borderId="8" xfId="1" applyNumberFormat="1" applyFont="1" applyFill="1" applyBorder="1" applyAlignment="1">
      <alignment horizontal="right" vertical="center" wrapText="1"/>
    </xf>
    <xf numFmtId="49" fontId="11" fillId="2" borderId="10" xfId="1" applyNumberFormat="1" applyFont="1" applyFill="1" applyBorder="1" applyAlignment="1">
      <alignment horizontal="center" vertical="center" wrapText="1"/>
    </xf>
    <xf numFmtId="4" fontId="3" fillId="0" borderId="12" xfId="1" applyNumberFormat="1" applyFont="1" applyBorder="1" applyAlignment="1">
      <alignment horizontal="right" vertical="center"/>
    </xf>
    <xf numFmtId="4" fontId="14" fillId="0" borderId="11" xfId="1" applyNumberFormat="1" applyFont="1" applyBorder="1" applyAlignment="1">
      <alignment horizontal="right" vertical="center" wrapText="1"/>
    </xf>
    <xf numFmtId="49" fontId="8" fillId="2" borderId="10" xfId="1" applyNumberFormat="1" applyFont="1" applyFill="1" applyBorder="1" applyAlignment="1">
      <alignment horizontal="center" vertical="center" wrapText="1"/>
    </xf>
    <xf numFmtId="4" fontId="5" fillId="0" borderId="12" xfId="0" applyNumberFormat="1" applyFont="1" applyBorder="1" applyAlignment="1">
      <alignment horizontal="right" vertical="center"/>
    </xf>
    <xf numFmtId="0" fontId="18" fillId="0" borderId="1" xfId="1" applyFont="1" applyBorder="1" applyAlignment="1">
      <alignment horizontal="center" vertical="center"/>
    </xf>
    <xf numFmtId="0" fontId="19" fillId="6" borderId="8" xfId="1" applyFont="1" applyFill="1" applyBorder="1" applyAlignment="1">
      <alignment horizontal="center" vertical="center"/>
    </xf>
    <xf numFmtId="0" fontId="18" fillId="0" borderId="11" xfId="1" applyFont="1" applyBorder="1" applyAlignment="1">
      <alignment horizontal="center" vertical="center"/>
    </xf>
    <xf numFmtId="0" fontId="19" fillId="0" borderId="11" xfId="0" applyFont="1" applyBorder="1" applyAlignment="1">
      <alignment horizontal="center" vertical="center"/>
    </xf>
    <xf numFmtId="0" fontId="19" fillId="0" borderId="1" xfId="0" applyFont="1" applyBorder="1" applyAlignment="1">
      <alignment horizontal="center" vertical="center"/>
    </xf>
    <xf numFmtId="0" fontId="19" fillId="4" borderId="1" xfId="0" applyFont="1" applyFill="1" applyBorder="1" applyAlignment="1">
      <alignment horizontal="center" vertical="center"/>
    </xf>
    <xf numFmtId="0" fontId="1" fillId="0" borderId="0" xfId="1"/>
    <xf numFmtId="0" fontId="20" fillId="0" borderId="0" xfId="3" applyFont="1"/>
    <xf numFmtId="0" fontId="23" fillId="0" borderId="14" xfId="2" applyFont="1" applyBorder="1" applyAlignment="1" applyProtection="1">
      <alignment horizontal="left" vertical="top" wrapText="1"/>
      <protection locked="0"/>
    </xf>
    <xf numFmtId="0" fontId="23" fillId="0" borderId="14" xfId="2" applyFont="1" applyBorder="1" applyAlignment="1" applyProtection="1">
      <alignment vertical="center" wrapText="1"/>
      <protection locked="0"/>
    </xf>
    <xf numFmtId="0" fontId="1" fillId="0" borderId="14" xfId="1" applyBorder="1"/>
    <xf numFmtId="0" fontId="1" fillId="0" borderId="15" xfId="1" applyBorder="1"/>
    <xf numFmtId="0" fontId="20" fillId="0" borderId="16" xfId="2" applyFont="1" applyBorder="1" applyAlignment="1" applyProtection="1">
      <alignment horizontal="left" wrapText="1"/>
      <protection locked="0"/>
    </xf>
    <xf numFmtId="0" fontId="20" fillId="0" borderId="16" xfId="2" applyFont="1" applyBorder="1" applyAlignment="1" applyProtection="1">
      <alignment wrapText="1"/>
      <protection locked="0"/>
    </xf>
    <xf numFmtId="0" fontId="1" fillId="0" borderId="16" xfId="1" applyBorder="1"/>
    <xf numFmtId="0" fontId="1" fillId="0" borderId="17" xfId="1" applyBorder="1"/>
    <xf numFmtId="0" fontId="20" fillId="0" borderId="14" xfId="2" applyFont="1" applyBorder="1" applyAlignment="1" applyProtection="1">
      <alignment horizontal="left" wrapText="1"/>
      <protection locked="0"/>
    </xf>
    <xf numFmtId="0" fontId="20" fillId="0" borderId="14" xfId="2" applyFont="1" applyBorder="1" applyAlignment="1" applyProtection="1">
      <alignment horizontal="left"/>
      <protection locked="0"/>
    </xf>
    <xf numFmtId="49" fontId="20" fillId="0" borderId="14" xfId="3" applyNumberFormat="1" applyFont="1" applyBorder="1" applyAlignment="1">
      <alignment horizontal="left" vertical="center"/>
    </xf>
    <xf numFmtId="49" fontId="20" fillId="0" borderId="16" xfId="3" applyNumberFormat="1" applyFont="1" applyBorder="1" applyAlignment="1">
      <alignment horizontal="left" vertical="center"/>
    </xf>
    <xf numFmtId="0" fontId="1" fillId="0" borderId="0" xfId="1" applyAlignment="1">
      <alignment wrapText="1"/>
    </xf>
    <xf numFmtId="49" fontId="8" fillId="0" borderId="13" xfId="1" applyNumberFormat="1" applyFont="1" applyBorder="1" applyAlignment="1">
      <alignment horizontal="center" vertical="center" wrapText="1"/>
    </xf>
    <xf numFmtId="0" fontId="8" fillId="0" borderId="13" xfId="1" applyFont="1" applyBorder="1" applyAlignment="1">
      <alignment horizontal="center" vertical="center" wrapText="1"/>
    </xf>
    <xf numFmtId="0" fontId="3" fillId="0" borderId="13" xfId="1" applyFont="1" applyBorder="1" applyAlignment="1">
      <alignment horizontal="center" vertical="center"/>
    </xf>
    <xf numFmtId="0" fontId="3" fillId="0" borderId="13" xfId="1" applyFont="1" applyBorder="1" applyAlignment="1">
      <alignment horizontal="left" vertical="center" wrapText="1"/>
    </xf>
    <xf numFmtId="4" fontId="3" fillId="0" borderId="13" xfId="1" applyNumberFormat="1" applyFont="1" applyBorder="1" applyAlignment="1">
      <alignment horizontal="right" vertical="center"/>
    </xf>
    <xf numFmtId="4" fontId="14" fillId="0" borderId="13" xfId="1" applyNumberFormat="1" applyFont="1" applyBorder="1" applyAlignment="1">
      <alignment horizontal="right" vertical="center"/>
    </xf>
    <xf numFmtId="3" fontId="3" fillId="0" borderId="13" xfId="1" applyNumberFormat="1" applyFont="1" applyBorder="1" applyAlignment="1">
      <alignment horizontal="right" vertical="center"/>
    </xf>
    <xf numFmtId="3" fontId="8" fillId="0" borderId="13" xfId="1" applyNumberFormat="1" applyFont="1" applyBorder="1" applyAlignment="1">
      <alignment horizontal="right" vertical="center"/>
    </xf>
    <xf numFmtId="4" fontId="8" fillId="0" borderId="13" xfId="1" applyNumberFormat="1" applyFont="1" applyBorder="1" applyAlignment="1">
      <alignment horizontal="right" vertical="center"/>
    </xf>
    <xf numFmtId="0" fontId="3" fillId="0" borderId="13" xfId="1" applyFont="1" applyBorder="1" applyAlignment="1">
      <alignment wrapText="1"/>
    </xf>
    <xf numFmtId="4" fontId="3" fillId="0" borderId="13" xfId="1" applyNumberFormat="1" applyFont="1" applyBorder="1" applyAlignment="1">
      <alignment horizontal="right" vertical="center" wrapText="1"/>
    </xf>
    <xf numFmtId="3" fontId="3" fillId="0" borderId="13" xfId="1" applyNumberFormat="1" applyFont="1" applyBorder="1" applyAlignment="1">
      <alignment horizontal="right" vertical="center" wrapText="1"/>
    </xf>
    <xf numFmtId="0" fontId="24" fillId="0" borderId="0" xfId="1" applyFont="1" applyAlignment="1">
      <alignment wrapText="1"/>
    </xf>
    <xf numFmtId="3" fontId="15" fillId="0" borderId="5" xfId="1" applyNumberFormat="1" applyFont="1" applyBorder="1" applyAlignment="1">
      <alignment horizontal="right" vertical="center"/>
    </xf>
    <xf numFmtId="3" fontId="16" fillId="0" borderId="1" xfId="1" applyNumberFormat="1" applyFont="1" applyBorder="1" applyAlignment="1">
      <alignment horizontal="right" vertical="center" wrapText="1"/>
    </xf>
    <xf numFmtId="49" fontId="3" fillId="0" borderId="1" xfId="1" applyNumberFormat="1" applyFont="1" applyBorder="1" applyAlignment="1">
      <alignment wrapText="1"/>
    </xf>
    <xf numFmtId="4" fontId="3" fillId="0" borderId="1" xfId="1" applyNumberFormat="1" applyFont="1" applyBorder="1"/>
    <xf numFmtId="4" fontId="14" fillId="0" borderId="1" xfId="1" applyNumberFormat="1" applyFont="1" applyBorder="1"/>
    <xf numFmtId="49" fontId="3" fillId="0" borderId="1" xfId="1" applyNumberFormat="1" applyFont="1" applyBorder="1" applyAlignment="1">
      <alignment horizontal="center" vertical="center" wrapText="1"/>
    </xf>
    <xf numFmtId="49" fontId="14" fillId="0" borderId="1" xfId="1" applyNumberFormat="1" applyFont="1" applyBorder="1" applyAlignment="1">
      <alignment wrapText="1"/>
    </xf>
    <xf numFmtId="0" fontId="4" fillId="0" borderId="0" xfId="1" applyFont="1" applyAlignment="1">
      <alignment horizontal="center" vertical="center" wrapText="1"/>
    </xf>
    <xf numFmtId="0" fontId="6" fillId="0" borderId="0" xfId="0" applyFont="1" applyAlignment="1">
      <alignment horizontal="center" vertical="center" wrapText="1"/>
    </xf>
    <xf numFmtId="0" fontId="20" fillId="0" borderId="13" xfId="3" applyFont="1" applyBorder="1" applyAlignment="1">
      <alignment horizontal="center" vertical="center" wrapText="1"/>
    </xf>
    <xf numFmtId="0" fontId="20" fillId="0" borderId="13" xfId="3" applyFont="1" applyBorder="1" applyAlignment="1">
      <alignment horizontal="right" vertical="center" wrapText="1"/>
    </xf>
    <xf numFmtId="0" fontId="22" fillId="0" borderId="13" xfId="3" applyFont="1" applyBorder="1" applyAlignment="1">
      <alignment horizontal="center" vertical="center" wrapText="1"/>
    </xf>
    <xf numFmtId="0" fontId="20" fillId="0" borderId="13" xfId="2" applyFont="1" applyBorder="1" applyAlignment="1" applyProtection="1">
      <alignment horizontal="center"/>
      <protection locked="0"/>
    </xf>
    <xf numFmtId="0" fontId="23" fillId="0" borderId="14" xfId="2" applyFont="1" applyBorder="1" applyAlignment="1" applyProtection="1">
      <alignment horizontal="left" vertical="top" wrapText="1"/>
      <protection locked="0"/>
    </xf>
    <xf numFmtId="49" fontId="20" fillId="0" borderId="13" xfId="2" applyNumberFormat="1" applyFont="1" applyBorder="1" applyAlignment="1" applyProtection="1">
      <alignment horizontal="center" vertical="center"/>
      <protection locked="0"/>
    </xf>
    <xf numFmtId="0" fontId="20" fillId="0" borderId="16" xfId="2" applyFont="1" applyBorder="1" applyAlignment="1" applyProtection="1">
      <alignment horizontal="left" wrapText="1"/>
      <protection locked="0"/>
    </xf>
    <xf numFmtId="49" fontId="8" fillId="0" borderId="13" xfId="1" applyNumberFormat="1" applyFont="1" applyBorder="1" applyAlignment="1">
      <alignment horizontal="center" vertical="center" wrapText="1"/>
    </xf>
    <xf numFmtId="49" fontId="8" fillId="2" borderId="13" xfId="3" applyNumberFormat="1" applyFont="1" applyFill="1" applyBorder="1" applyAlignment="1">
      <alignment horizontal="center" vertical="center" wrapText="1"/>
    </xf>
    <xf numFmtId="49" fontId="8" fillId="2" borderId="13" xfId="1" applyNumberFormat="1" applyFont="1" applyFill="1" applyBorder="1" applyAlignment="1">
      <alignment horizontal="center" vertical="center" wrapText="1"/>
    </xf>
    <xf numFmtId="49" fontId="8" fillId="0" borderId="13" xfId="3" applyNumberFormat="1" applyFont="1" applyBorder="1" applyAlignment="1">
      <alignment horizontal="center" vertical="center" wrapText="1"/>
    </xf>
    <xf numFmtId="0" fontId="8" fillId="0" borderId="13" xfId="1" applyFont="1" applyBorder="1" applyAlignment="1">
      <alignment horizontal="center" vertical="center" wrapText="1"/>
    </xf>
    <xf numFmtId="0" fontId="8" fillId="0" borderId="17" xfId="1" applyFont="1" applyBorder="1" applyAlignment="1">
      <alignment horizontal="center" vertical="center" wrapText="1"/>
    </xf>
    <xf numFmtId="49" fontId="8" fillId="0" borderId="17" xfId="1" applyNumberFormat="1" applyFont="1" applyBorder="1" applyAlignment="1">
      <alignment horizontal="center" vertical="center" wrapText="1"/>
    </xf>
    <xf numFmtId="0" fontId="14" fillId="0" borderId="0" xfId="1" applyFont="1" applyAlignment="1">
      <alignment horizontal="left" wrapText="1"/>
    </xf>
    <xf numFmtId="49" fontId="11" fillId="2" borderId="13" xfId="3" applyNumberFormat="1" applyFont="1" applyFill="1" applyBorder="1" applyAlignment="1">
      <alignment horizontal="center" vertical="center" wrapText="1"/>
    </xf>
  </cellXfs>
  <cellStyles count="4">
    <cellStyle name="Excel Built-in Normal 1" xfId="1" xr:uid="{00000000-0005-0000-0000-000000000000}"/>
    <cellStyle name="Excel Built-in Normal 2" xfId="3" xr:uid="{00000000-0005-0000-0000-000001000000}"/>
    <cellStyle name="Normal" xfId="0" builtinId="0"/>
    <cellStyle name="Normal 2"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1"/>
  <sheetViews>
    <sheetView tabSelected="1" workbookViewId="0">
      <selection activeCell="A5" sqref="A5:S6"/>
    </sheetView>
  </sheetViews>
  <sheetFormatPr defaultRowHeight="12.75" x14ac:dyDescent="0.2"/>
  <cols>
    <col min="1" max="1" width="32.42578125" style="6" customWidth="1"/>
    <col min="2" max="2" width="12.85546875" style="6" bestFit="1" customWidth="1"/>
    <col min="3" max="3" width="14.140625" style="6" bestFit="1" customWidth="1"/>
    <col min="4" max="4" width="19.140625" style="6" bestFit="1" customWidth="1"/>
    <col min="5" max="5" width="17.5703125" style="6" bestFit="1" customWidth="1"/>
    <col min="6" max="6" width="16" style="7" bestFit="1" customWidth="1"/>
    <col min="7" max="7" width="12.85546875" style="6" bestFit="1" customWidth="1"/>
    <col min="8" max="8" width="14.7109375" style="6" customWidth="1"/>
    <col min="9" max="9" width="18.5703125" style="6" customWidth="1"/>
    <col min="10" max="10" width="16.85546875" style="6" customWidth="1"/>
    <col min="11" max="11" width="16.140625" style="7" customWidth="1"/>
    <col min="12" max="12" width="14.5703125" style="6" customWidth="1"/>
    <col min="13" max="13" width="15.5703125" style="6" customWidth="1"/>
    <col min="14" max="14" width="18.7109375" style="6" customWidth="1"/>
    <col min="15" max="15" width="17.42578125" style="6" customWidth="1"/>
    <col min="16" max="16" width="18.85546875" style="7" customWidth="1"/>
    <col min="17" max="17" width="17.7109375" style="5" customWidth="1"/>
    <col min="18" max="18" width="17.85546875" style="5" customWidth="1"/>
    <col min="19" max="19" width="21.28515625" style="5" customWidth="1"/>
    <col min="20" max="16384" width="9.140625" style="5"/>
  </cols>
  <sheetData>
    <row r="1" spans="1:19" x14ac:dyDescent="0.2">
      <c r="S1" s="1" t="s">
        <v>45</v>
      </c>
    </row>
    <row r="2" spans="1:19" x14ac:dyDescent="0.2">
      <c r="S2" s="1" t="s">
        <v>64</v>
      </c>
    </row>
    <row r="3" spans="1:19" x14ac:dyDescent="0.2">
      <c r="S3" s="1" t="s">
        <v>65</v>
      </c>
    </row>
    <row r="5" spans="1:19" x14ac:dyDescent="0.2">
      <c r="A5" s="74" t="s">
        <v>133</v>
      </c>
      <c r="B5" s="75"/>
      <c r="C5" s="75"/>
      <c r="D5" s="75"/>
      <c r="E5" s="75"/>
      <c r="F5" s="75"/>
      <c r="G5" s="75"/>
      <c r="H5" s="75"/>
      <c r="I5" s="75"/>
      <c r="J5" s="75"/>
      <c r="K5" s="75"/>
      <c r="L5" s="75"/>
      <c r="M5" s="75"/>
      <c r="N5" s="75"/>
      <c r="O5" s="75"/>
      <c r="P5" s="75"/>
      <c r="Q5" s="75"/>
      <c r="R5" s="75"/>
      <c r="S5" s="75"/>
    </row>
    <row r="6" spans="1:19" ht="21" customHeight="1" x14ac:dyDescent="0.2">
      <c r="A6" s="75"/>
      <c r="B6" s="75"/>
      <c r="C6" s="75"/>
      <c r="D6" s="75"/>
      <c r="E6" s="75"/>
      <c r="F6" s="75"/>
      <c r="G6" s="75"/>
      <c r="H6" s="75"/>
      <c r="I6" s="75"/>
      <c r="J6" s="75"/>
      <c r="K6" s="75"/>
      <c r="L6" s="75"/>
      <c r="M6" s="75"/>
      <c r="N6" s="75"/>
      <c r="O6" s="75"/>
      <c r="P6" s="75"/>
      <c r="Q6" s="75"/>
      <c r="R6" s="75"/>
      <c r="S6" s="75"/>
    </row>
    <row r="7" spans="1:19" x14ac:dyDescent="0.2">
      <c r="A7" s="8"/>
      <c r="B7" s="9"/>
      <c r="C7" s="9"/>
      <c r="D7" s="9"/>
      <c r="E7" s="9"/>
      <c r="F7" s="10"/>
      <c r="G7" s="9"/>
      <c r="H7" s="9"/>
      <c r="I7" s="9"/>
      <c r="J7" s="9"/>
      <c r="K7" s="10"/>
      <c r="L7" s="9"/>
      <c r="M7" s="9"/>
      <c r="N7" s="9"/>
      <c r="O7" s="9"/>
      <c r="P7" s="10"/>
    </row>
    <row r="8" spans="1:19" ht="130.5" customHeight="1" x14ac:dyDescent="0.2">
      <c r="A8" s="2" t="s">
        <v>34</v>
      </c>
      <c r="B8" s="24" t="s">
        <v>49</v>
      </c>
      <c r="C8" s="21" t="s">
        <v>46</v>
      </c>
      <c r="D8" s="21" t="s">
        <v>47</v>
      </c>
      <c r="E8" s="21" t="s">
        <v>48</v>
      </c>
      <c r="F8" s="25" t="s">
        <v>50</v>
      </c>
      <c r="G8" s="28" t="s">
        <v>51</v>
      </c>
      <c r="H8" s="21" t="s">
        <v>52</v>
      </c>
      <c r="I8" s="21" t="s">
        <v>53</v>
      </c>
      <c r="J8" s="21" t="s">
        <v>54</v>
      </c>
      <c r="K8" s="25" t="s">
        <v>55</v>
      </c>
      <c r="L8" s="28" t="s">
        <v>56</v>
      </c>
      <c r="M8" s="21" t="s">
        <v>57</v>
      </c>
      <c r="N8" s="21" t="s">
        <v>58</v>
      </c>
      <c r="O8" s="21" t="s">
        <v>59</v>
      </c>
      <c r="P8" s="25" t="s">
        <v>60</v>
      </c>
      <c r="Q8" s="31" t="s">
        <v>61</v>
      </c>
      <c r="R8" s="3" t="s">
        <v>62</v>
      </c>
      <c r="S8" s="4" t="s">
        <v>63</v>
      </c>
    </row>
    <row r="9" spans="1:19" x14ac:dyDescent="0.2">
      <c r="A9" s="33">
        <v>1</v>
      </c>
      <c r="B9" s="33">
        <v>2</v>
      </c>
      <c r="C9" s="33">
        <v>3</v>
      </c>
      <c r="D9" s="33">
        <v>4</v>
      </c>
      <c r="E9" s="33">
        <v>5</v>
      </c>
      <c r="F9" s="34">
        <v>6</v>
      </c>
      <c r="G9" s="35">
        <v>7</v>
      </c>
      <c r="H9" s="33">
        <v>8</v>
      </c>
      <c r="I9" s="33">
        <v>9</v>
      </c>
      <c r="J9" s="33">
        <v>10</v>
      </c>
      <c r="K9" s="34">
        <v>11</v>
      </c>
      <c r="L9" s="35">
        <v>12</v>
      </c>
      <c r="M9" s="33">
        <v>13</v>
      </c>
      <c r="N9" s="33">
        <v>14</v>
      </c>
      <c r="O9" s="33">
        <v>15</v>
      </c>
      <c r="P9" s="34">
        <v>16</v>
      </c>
      <c r="Q9" s="36">
        <v>17</v>
      </c>
      <c r="R9" s="37">
        <v>18</v>
      </c>
      <c r="S9" s="38">
        <v>19</v>
      </c>
    </row>
    <row r="10" spans="1:19" x14ac:dyDescent="0.2">
      <c r="A10" s="11" t="s">
        <v>36</v>
      </c>
      <c r="B10" s="12">
        <f>Novembris_2022!B14</f>
        <v>299782.5</v>
      </c>
      <c r="C10" s="67">
        <f>Novembris_2022!T14</f>
        <v>4087</v>
      </c>
      <c r="D10" s="67">
        <f>C10*8</f>
        <v>32696</v>
      </c>
      <c r="E10" s="22">
        <f>Novembris_2022!U14</f>
        <v>245640</v>
      </c>
      <c r="F10" s="26">
        <f>B10-D10-E10</f>
        <v>21446.5</v>
      </c>
      <c r="G10" s="29">
        <f>Decembris_2022!B14</f>
        <v>39406.42</v>
      </c>
      <c r="H10" s="67">
        <f>Decembris_2022!T14</f>
        <v>496</v>
      </c>
      <c r="I10" s="67">
        <f>H10*8</f>
        <v>3968</v>
      </c>
      <c r="J10" s="22">
        <f>Decembris_2022!U14</f>
        <v>29760</v>
      </c>
      <c r="K10" s="26">
        <f>G10-I10-J10</f>
        <v>5678.4199999999983</v>
      </c>
      <c r="L10" s="29">
        <f>Janvāris_2023!B14</f>
        <v>5634.35</v>
      </c>
      <c r="M10" s="67">
        <f>Janvāris_2023!T14</f>
        <v>2</v>
      </c>
      <c r="N10" s="67">
        <f>M10*8</f>
        <v>16</v>
      </c>
      <c r="O10" s="22">
        <f>Janvāris_2023!U14</f>
        <v>120</v>
      </c>
      <c r="P10" s="26">
        <f>L10-N10-O10</f>
        <v>5498.35</v>
      </c>
      <c r="Q10" s="32">
        <f>F10+K10+P10</f>
        <v>32623.269999999997</v>
      </c>
      <c r="R10" s="13">
        <f>Q10/3</f>
        <v>10874.423333333332</v>
      </c>
      <c r="S10" s="14">
        <f>R10*4</f>
        <v>43497.693333333329</v>
      </c>
    </row>
    <row r="11" spans="1:19" x14ac:dyDescent="0.2">
      <c r="A11" s="15" t="s">
        <v>0</v>
      </c>
      <c r="B11" s="12">
        <f>Novembris_2022!B15</f>
        <v>120520.82</v>
      </c>
      <c r="C11" s="67">
        <f>Novembris_2022!T15</f>
        <v>1726</v>
      </c>
      <c r="D11" s="67">
        <f t="shared" ref="D11:D52" si="0">C11*8</f>
        <v>13808</v>
      </c>
      <c r="E11" s="22">
        <f>Novembris_2022!U15</f>
        <v>103740</v>
      </c>
      <c r="F11" s="26">
        <f t="shared" ref="F11:F52" si="1">B11-D11-E11</f>
        <v>2972.820000000007</v>
      </c>
      <c r="G11" s="29">
        <f>Decembris_2022!B15</f>
        <v>11567.43</v>
      </c>
      <c r="H11" s="67">
        <f>Decembris_2022!T15</f>
        <v>93</v>
      </c>
      <c r="I11" s="67">
        <f t="shared" ref="I11:I52" si="2">H11*8</f>
        <v>744</v>
      </c>
      <c r="J11" s="22">
        <f>Decembris_2022!U15</f>
        <v>5460</v>
      </c>
      <c r="K11" s="26">
        <f t="shared" ref="K11:K52" si="3">G11-I11-J11</f>
        <v>5363.43</v>
      </c>
      <c r="L11" s="29">
        <f>Janvāris_2023!B15</f>
        <v>1291.78</v>
      </c>
      <c r="M11" s="67">
        <f>Janvāris_2023!T15</f>
        <v>0</v>
      </c>
      <c r="N11" s="67">
        <f t="shared" ref="N11:N52" si="4">M11*8</f>
        <v>0</v>
      </c>
      <c r="O11" s="22">
        <f>Janvāris_2023!U15</f>
        <v>0</v>
      </c>
      <c r="P11" s="26">
        <f t="shared" ref="P11:P52" si="5">L11-N11-O11</f>
        <v>1291.78</v>
      </c>
      <c r="Q11" s="32">
        <f t="shared" ref="Q11:Q52" si="6">F11+K11+P11</f>
        <v>9628.0300000000079</v>
      </c>
      <c r="R11" s="13">
        <f t="shared" ref="R11:R52" si="7">Q11/3</f>
        <v>3209.343333333336</v>
      </c>
      <c r="S11" s="14">
        <f t="shared" ref="S11:S52" si="8">R11*4</f>
        <v>12837.373333333344</v>
      </c>
    </row>
    <row r="12" spans="1:19" x14ac:dyDescent="0.2">
      <c r="A12" s="15" t="s">
        <v>42</v>
      </c>
      <c r="B12" s="12">
        <f>Novembris_2022!B16</f>
        <v>347969.31</v>
      </c>
      <c r="C12" s="67">
        <f>Novembris_2022!T16</f>
        <v>4911</v>
      </c>
      <c r="D12" s="67">
        <f t="shared" si="0"/>
        <v>39288</v>
      </c>
      <c r="E12" s="22">
        <f>Novembris_2022!U16</f>
        <v>294660</v>
      </c>
      <c r="F12" s="26">
        <f t="shared" si="1"/>
        <v>14021.309999999998</v>
      </c>
      <c r="G12" s="29">
        <f>Decembris_2022!B16</f>
        <v>165704</v>
      </c>
      <c r="H12" s="67">
        <f>Decembris_2022!T16</f>
        <v>2244</v>
      </c>
      <c r="I12" s="67">
        <f t="shared" si="2"/>
        <v>17952</v>
      </c>
      <c r="J12" s="22">
        <f>Decembris_2022!U16</f>
        <v>134640</v>
      </c>
      <c r="K12" s="26">
        <f t="shared" si="3"/>
        <v>13112</v>
      </c>
      <c r="L12" s="29">
        <f>Janvāris_2023!B16</f>
        <v>3898.9400000000005</v>
      </c>
      <c r="M12" s="67">
        <f>Janvāris_2023!T16</f>
        <v>22</v>
      </c>
      <c r="N12" s="67">
        <f t="shared" si="4"/>
        <v>176</v>
      </c>
      <c r="O12" s="22">
        <f>Janvāris_2023!U16</f>
        <v>1320</v>
      </c>
      <c r="P12" s="26">
        <f t="shared" si="5"/>
        <v>2402.9400000000005</v>
      </c>
      <c r="Q12" s="32">
        <f t="shared" si="6"/>
        <v>29536.25</v>
      </c>
      <c r="R12" s="13">
        <f t="shared" si="7"/>
        <v>9845.4166666666661</v>
      </c>
      <c r="S12" s="14">
        <f t="shared" si="8"/>
        <v>39381.666666666664</v>
      </c>
    </row>
    <row r="13" spans="1:19" x14ac:dyDescent="0.2">
      <c r="A13" s="15" t="s">
        <v>1</v>
      </c>
      <c r="B13" s="12">
        <f>Novembris_2022!B17</f>
        <v>17352.55</v>
      </c>
      <c r="C13" s="67">
        <f>Novembris_2022!T17</f>
        <v>120</v>
      </c>
      <c r="D13" s="67">
        <f t="shared" si="0"/>
        <v>960</v>
      </c>
      <c r="E13" s="22">
        <f>Novembris_2022!U17</f>
        <v>7200</v>
      </c>
      <c r="F13" s="26">
        <f t="shared" si="1"/>
        <v>9192.5499999999993</v>
      </c>
      <c r="G13" s="29">
        <f>Decembris_2022!B17</f>
        <v>64295.66</v>
      </c>
      <c r="H13" s="67">
        <f>Decembris_2022!T17</f>
        <v>583</v>
      </c>
      <c r="I13" s="67">
        <f t="shared" si="2"/>
        <v>4664</v>
      </c>
      <c r="J13" s="22">
        <f>Decembris_2022!U17</f>
        <v>34980</v>
      </c>
      <c r="K13" s="26">
        <f t="shared" si="3"/>
        <v>24651.660000000003</v>
      </c>
      <c r="L13" s="29">
        <f>Janvāris_2023!B17</f>
        <v>5615</v>
      </c>
      <c r="M13" s="67">
        <f>Janvāris_2023!T17</f>
        <v>72</v>
      </c>
      <c r="N13" s="67">
        <f t="shared" si="4"/>
        <v>576</v>
      </c>
      <c r="O13" s="22">
        <f>Janvāris_2023!U17</f>
        <v>4320</v>
      </c>
      <c r="P13" s="26">
        <f t="shared" si="5"/>
        <v>719</v>
      </c>
      <c r="Q13" s="32">
        <f t="shared" si="6"/>
        <v>34563.210000000006</v>
      </c>
      <c r="R13" s="13">
        <f t="shared" si="7"/>
        <v>11521.070000000002</v>
      </c>
      <c r="S13" s="14">
        <f t="shared" si="8"/>
        <v>46084.280000000006</v>
      </c>
    </row>
    <row r="14" spans="1:19" x14ac:dyDescent="0.2">
      <c r="A14" s="15" t="s">
        <v>2</v>
      </c>
      <c r="B14" s="12">
        <f>Novembris_2022!B18</f>
        <v>145317.56</v>
      </c>
      <c r="C14" s="67">
        <f>Novembris_2022!T18</f>
        <v>2075</v>
      </c>
      <c r="D14" s="67">
        <f t="shared" si="0"/>
        <v>16600</v>
      </c>
      <c r="E14" s="22">
        <f>Novembris_2022!U18</f>
        <v>124800</v>
      </c>
      <c r="F14" s="26">
        <f t="shared" si="1"/>
        <v>3917.5599999999977</v>
      </c>
      <c r="G14" s="29">
        <f>Decembris_2022!B18</f>
        <v>27499.81</v>
      </c>
      <c r="H14" s="67">
        <f>Decembris_2022!T18</f>
        <v>371</v>
      </c>
      <c r="I14" s="67">
        <f t="shared" si="2"/>
        <v>2968</v>
      </c>
      <c r="J14" s="22">
        <f>Decembris_2022!U18</f>
        <v>22320</v>
      </c>
      <c r="K14" s="26">
        <f t="shared" si="3"/>
        <v>2211.8100000000013</v>
      </c>
      <c r="L14" s="29">
        <f>Janvāris_2023!B18</f>
        <v>645.78000000000009</v>
      </c>
      <c r="M14" s="67">
        <f>Janvāris_2023!T18</f>
        <v>1</v>
      </c>
      <c r="N14" s="67">
        <f t="shared" si="4"/>
        <v>8</v>
      </c>
      <c r="O14" s="22">
        <f>Janvāris_2023!U18</f>
        <v>60</v>
      </c>
      <c r="P14" s="26">
        <f t="shared" si="5"/>
        <v>577.78000000000009</v>
      </c>
      <c r="Q14" s="32">
        <f t="shared" si="6"/>
        <v>6707.1499999999987</v>
      </c>
      <c r="R14" s="13">
        <f t="shared" si="7"/>
        <v>2235.7166666666662</v>
      </c>
      <c r="S14" s="14">
        <f t="shared" si="8"/>
        <v>8942.866666666665</v>
      </c>
    </row>
    <row r="15" spans="1:19" x14ac:dyDescent="0.2">
      <c r="A15" s="15" t="s">
        <v>37</v>
      </c>
      <c r="B15" s="12">
        <f>Novembris_2022!B19</f>
        <v>241751.32</v>
      </c>
      <c r="C15" s="67">
        <f>Novembris_2022!T19</f>
        <v>3303</v>
      </c>
      <c r="D15" s="67">
        <f t="shared" si="0"/>
        <v>26424</v>
      </c>
      <c r="E15" s="22">
        <f>Novembris_2022!U19</f>
        <v>198480</v>
      </c>
      <c r="F15" s="26">
        <f t="shared" si="1"/>
        <v>16847.320000000007</v>
      </c>
      <c r="G15" s="29">
        <f>Decembris_2022!B19</f>
        <v>63799.65</v>
      </c>
      <c r="H15" s="67">
        <f>Decembris_2022!T19</f>
        <v>861</v>
      </c>
      <c r="I15" s="67">
        <f t="shared" si="2"/>
        <v>6888</v>
      </c>
      <c r="J15" s="22">
        <f>Decembris_2022!U19</f>
        <v>51660</v>
      </c>
      <c r="K15" s="26">
        <f t="shared" si="3"/>
        <v>5251.6500000000015</v>
      </c>
      <c r="L15" s="29">
        <f>Janvāris_2023!B19</f>
        <v>9831</v>
      </c>
      <c r="M15" s="67">
        <f>Janvāris_2023!T19</f>
        <v>1</v>
      </c>
      <c r="N15" s="67">
        <f t="shared" si="4"/>
        <v>8</v>
      </c>
      <c r="O15" s="22">
        <f>Janvāris_2023!U19</f>
        <v>60</v>
      </c>
      <c r="P15" s="26">
        <f t="shared" si="5"/>
        <v>9763</v>
      </c>
      <c r="Q15" s="32">
        <f t="shared" si="6"/>
        <v>31861.970000000008</v>
      </c>
      <c r="R15" s="13">
        <f t="shared" si="7"/>
        <v>10620.656666666669</v>
      </c>
      <c r="S15" s="14">
        <f t="shared" si="8"/>
        <v>42482.626666666678</v>
      </c>
    </row>
    <row r="16" spans="1:19" x14ac:dyDescent="0.2">
      <c r="A16" s="15" t="s">
        <v>3</v>
      </c>
      <c r="B16" s="12">
        <f>Novembris_2022!B20</f>
        <v>187785.86</v>
      </c>
      <c r="C16" s="67">
        <f>Novembris_2022!T20</f>
        <v>2490</v>
      </c>
      <c r="D16" s="67">
        <f t="shared" si="0"/>
        <v>19920</v>
      </c>
      <c r="E16" s="22">
        <f>Novembris_2022!U20</f>
        <v>150300</v>
      </c>
      <c r="F16" s="26">
        <f t="shared" si="1"/>
        <v>17565.859999999986</v>
      </c>
      <c r="G16" s="29">
        <f>Decembris_2022!B20</f>
        <v>59541.23</v>
      </c>
      <c r="H16" s="67">
        <f>Decembris_2022!T20</f>
        <v>774</v>
      </c>
      <c r="I16" s="67">
        <f t="shared" si="2"/>
        <v>6192</v>
      </c>
      <c r="J16" s="22">
        <f>Decembris_2022!U20</f>
        <v>46440</v>
      </c>
      <c r="K16" s="26">
        <f t="shared" si="3"/>
        <v>6909.2300000000032</v>
      </c>
      <c r="L16" s="29">
        <f>Janvāris_2023!B20</f>
        <v>15457.980000000001</v>
      </c>
      <c r="M16" s="67">
        <f>Janvāris_2023!T20</f>
        <v>7</v>
      </c>
      <c r="N16" s="67">
        <f t="shared" si="4"/>
        <v>56</v>
      </c>
      <c r="O16" s="22">
        <f>Janvāris_2023!U20</f>
        <v>420</v>
      </c>
      <c r="P16" s="26">
        <f t="shared" si="5"/>
        <v>14981.980000000001</v>
      </c>
      <c r="Q16" s="32">
        <f t="shared" si="6"/>
        <v>39457.069999999992</v>
      </c>
      <c r="R16" s="13">
        <f t="shared" si="7"/>
        <v>13152.356666666665</v>
      </c>
      <c r="S16" s="14">
        <f t="shared" si="8"/>
        <v>52609.426666666659</v>
      </c>
    </row>
    <row r="17" spans="1:19" x14ac:dyDescent="0.2">
      <c r="A17" s="15" t="s">
        <v>43</v>
      </c>
      <c r="B17" s="12">
        <f>Novembris_2022!B21</f>
        <v>471201.28000000003</v>
      </c>
      <c r="C17" s="67">
        <f>Novembris_2022!T21</f>
        <v>6246</v>
      </c>
      <c r="D17" s="67">
        <f t="shared" si="0"/>
        <v>49968</v>
      </c>
      <c r="E17" s="22">
        <f>Novembris_2022!U21</f>
        <v>374760</v>
      </c>
      <c r="F17" s="26">
        <f t="shared" si="1"/>
        <v>46473.280000000028</v>
      </c>
      <c r="G17" s="29">
        <f>Decembris_2022!B21</f>
        <v>1711.01</v>
      </c>
      <c r="H17" s="67">
        <f>Decembris_2022!T21</f>
        <v>19</v>
      </c>
      <c r="I17" s="67">
        <f t="shared" si="2"/>
        <v>152</v>
      </c>
      <c r="J17" s="22">
        <f>Decembris_2022!U21</f>
        <v>1140</v>
      </c>
      <c r="K17" s="26">
        <f t="shared" si="3"/>
        <v>419.01</v>
      </c>
      <c r="L17" s="29">
        <f>Janvāris_2023!B21</f>
        <v>43349.59</v>
      </c>
      <c r="M17" s="67">
        <f>Janvāris_2023!T21</f>
        <v>403</v>
      </c>
      <c r="N17" s="67">
        <f t="shared" si="4"/>
        <v>3224</v>
      </c>
      <c r="O17" s="22">
        <f>Janvāris_2023!U21</f>
        <v>24180</v>
      </c>
      <c r="P17" s="26">
        <f t="shared" si="5"/>
        <v>15945.589999999997</v>
      </c>
      <c r="Q17" s="32">
        <f t="shared" si="6"/>
        <v>62837.880000000026</v>
      </c>
      <c r="R17" s="13">
        <f t="shared" si="7"/>
        <v>20945.96000000001</v>
      </c>
      <c r="S17" s="14">
        <f t="shared" si="8"/>
        <v>83783.84000000004</v>
      </c>
    </row>
    <row r="18" spans="1:19" x14ac:dyDescent="0.2">
      <c r="A18" s="15" t="s">
        <v>4</v>
      </c>
      <c r="B18" s="12">
        <f>Novembris_2022!B22</f>
        <v>79995.070000000007</v>
      </c>
      <c r="C18" s="67">
        <f>Novembris_2022!T22</f>
        <v>1154</v>
      </c>
      <c r="D18" s="67">
        <f t="shared" si="0"/>
        <v>9232</v>
      </c>
      <c r="E18" s="22">
        <f>Novembris_2022!U22</f>
        <v>69300</v>
      </c>
      <c r="F18" s="26">
        <f t="shared" si="1"/>
        <v>1463.070000000007</v>
      </c>
      <c r="G18" s="29">
        <f>Decembris_2022!B22</f>
        <v>145418.78</v>
      </c>
      <c r="H18" s="67">
        <f>Decembris_2022!T22</f>
        <v>1977</v>
      </c>
      <c r="I18" s="67">
        <f t="shared" si="2"/>
        <v>15816</v>
      </c>
      <c r="J18" s="22">
        <f>Decembris_2022!U22</f>
        <v>118680</v>
      </c>
      <c r="K18" s="26">
        <f t="shared" si="3"/>
        <v>10922.779999999999</v>
      </c>
      <c r="L18" s="29">
        <f>Janvāris_2023!B22</f>
        <v>8210.9500000000007</v>
      </c>
      <c r="M18" s="67">
        <f>Janvāris_2023!T22</f>
        <v>2</v>
      </c>
      <c r="N18" s="67">
        <f t="shared" si="4"/>
        <v>16</v>
      </c>
      <c r="O18" s="22">
        <f>Janvāris_2023!U22</f>
        <v>120</v>
      </c>
      <c r="P18" s="26">
        <f t="shared" si="5"/>
        <v>8074.9500000000007</v>
      </c>
      <c r="Q18" s="32">
        <f t="shared" si="6"/>
        <v>20460.800000000007</v>
      </c>
      <c r="R18" s="13">
        <f t="shared" si="7"/>
        <v>6820.2666666666692</v>
      </c>
      <c r="S18" s="14">
        <f t="shared" si="8"/>
        <v>27281.066666666677</v>
      </c>
    </row>
    <row r="19" spans="1:19" x14ac:dyDescent="0.2">
      <c r="A19" s="15" t="s">
        <v>5</v>
      </c>
      <c r="B19" s="12">
        <f>Novembris_2022!B23</f>
        <v>138769.89000000001</v>
      </c>
      <c r="C19" s="67">
        <f>Novembris_2022!T23</f>
        <v>1843</v>
      </c>
      <c r="D19" s="67">
        <f t="shared" si="0"/>
        <v>14744</v>
      </c>
      <c r="E19" s="22">
        <f>Novembris_2022!U23</f>
        <v>111240</v>
      </c>
      <c r="F19" s="26">
        <f t="shared" si="1"/>
        <v>12785.890000000014</v>
      </c>
      <c r="G19" s="29">
        <f>Decembris_2022!B23</f>
        <v>22417.65</v>
      </c>
      <c r="H19" s="67">
        <f>Decembris_2022!T23</f>
        <v>256</v>
      </c>
      <c r="I19" s="67">
        <f t="shared" si="2"/>
        <v>2048</v>
      </c>
      <c r="J19" s="22">
        <f>Decembris_2022!U23</f>
        <v>15360</v>
      </c>
      <c r="K19" s="26">
        <f t="shared" si="3"/>
        <v>5009.6500000000015</v>
      </c>
      <c r="L19" s="29">
        <f>Janvāris_2023!B23</f>
        <v>7846.71</v>
      </c>
      <c r="M19" s="67">
        <f>Janvāris_2023!T23</f>
        <v>1</v>
      </c>
      <c r="N19" s="67">
        <f t="shared" si="4"/>
        <v>8</v>
      </c>
      <c r="O19" s="22">
        <f>Janvāris_2023!U23</f>
        <v>60</v>
      </c>
      <c r="P19" s="26">
        <f t="shared" si="5"/>
        <v>7778.71</v>
      </c>
      <c r="Q19" s="32">
        <f t="shared" si="6"/>
        <v>25574.250000000015</v>
      </c>
      <c r="R19" s="13">
        <f t="shared" si="7"/>
        <v>8524.7500000000055</v>
      </c>
      <c r="S19" s="14">
        <f t="shared" si="8"/>
        <v>34099.000000000022</v>
      </c>
    </row>
    <row r="20" spans="1:19" x14ac:dyDescent="0.2">
      <c r="A20" s="15" t="s">
        <v>6</v>
      </c>
      <c r="B20" s="12">
        <f>Novembris_2022!B24</f>
        <v>149567.6</v>
      </c>
      <c r="C20" s="67">
        <f>Novembris_2022!T24</f>
        <v>2113</v>
      </c>
      <c r="D20" s="67">
        <f t="shared" si="0"/>
        <v>16904</v>
      </c>
      <c r="E20" s="22">
        <f>Novembris_2022!U24</f>
        <v>126780</v>
      </c>
      <c r="F20" s="26">
        <f t="shared" si="1"/>
        <v>5883.6000000000058</v>
      </c>
      <c r="G20" s="29">
        <f>Decembris_2022!B24</f>
        <v>50324.55</v>
      </c>
      <c r="H20" s="67">
        <f>Decembris_2022!T24</f>
        <v>701</v>
      </c>
      <c r="I20" s="67">
        <f t="shared" si="2"/>
        <v>5608</v>
      </c>
      <c r="J20" s="22">
        <f>Decembris_2022!U24</f>
        <v>42060</v>
      </c>
      <c r="K20" s="26">
        <f t="shared" si="3"/>
        <v>2656.5500000000029</v>
      </c>
      <c r="L20" s="29">
        <f>Janvāris_2023!B24</f>
        <v>1453.63</v>
      </c>
      <c r="M20" s="67">
        <f>Janvāris_2023!T24</f>
        <v>0</v>
      </c>
      <c r="N20" s="67">
        <f t="shared" si="4"/>
        <v>0</v>
      </c>
      <c r="O20" s="22">
        <f>Janvāris_2023!U24</f>
        <v>0</v>
      </c>
      <c r="P20" s="26">
        <f t="shared" si="5"/>
        <v>1453.63</v>
      </c>
      <c r="Q20" s="32">
        <f t="shared" si="6"/>
        <v>9993.7800000000097</v>
      </c>
      <c r="R20" s="13">
        <f t="shared" si="7"/>
        <v>3331.2600000000034</v>
      </c>
      <c r="S20" s="14">
        <f t="shared" si="8"/>
        <v>13325.040000000014</v>
      </c>
    </row>
    <row r="21" spans="1:19" x14ac:dyDescent="0.2">
      <c r="A21" s="15" t="s">
        <v>7</v>
      </c>
      <c r="B21" s="12">
        <f>Novembris_2022!B25</f>
        <v>375514.98000000004</v>
      </c>
      <c r="C21" s="67">
        <f>Novembris_2022!T25</f>
        <v>4932</v>
      </c>
      <c r="D21" s="67">
        <f t="shared" si="0"/>
        <v>39456</v>
      </c>
      <c r="E21" s="22">
        <f>Novembris_2022!U25</f>
        <v>296280</v>
      </c>
      <c r="F21" s="26">
        <f t="shared" si="1"/>
        <v>39778.98000000004</v>
      </c>
      <c r="G21" s="29">
        <f>Decembris_2022!B25</f>
        <v>84919.24</v>
      </c>
      <c r="H21" s="67">
        <f>Decembris_2022!T25</f>
        <v>1045</v>
      </c>
      <c r="I21" s="67">
        <f t="shared" si="2"/>
        <v>8360</v>
      </c>
      <c r="J21" s="22">
        <f>Decembris_2022!U25</f>
        <v>62700</v>
      </c>
      <c r="K21" s="26">
        <f t="shared" si="3"/>
        <v>13859.240000000005</v>
      </c>
      <c r="L21" s="29">
        <f>Janvāris_2023!B25</f>
        <v>11710.34</v>
      </c>
      <c r="M21" s="67">
        <f>Janvāris_2023!T25</f>
        <v>0</v>
      </c>
      <c r="N21" s="67">
        <f t="shared" si="4"/>
        <v>0</v>
      </c>
      <c r="O21" s="22">
        <f>Janvāris_2023!U25</f>
        <v>0</v>
      </c>
      <c r="P21" s="26">
        <f t="shared" si="5"/>
        <v>11710.34</v>
      </c>
      <c r="Q21" s="32">
        <f t="shared" si="6"/>
        <v>65348.560000000041</v>
      </c>
      <c r="R21" s="13">
        <f t="shared" si="7"/>
        <v>21782.853333333347</v>
      </c>
      <c r="S21" s="14">
        <f t="shared" si="8"/>
        <v>87131.413333333388</v>
      </c>
    </row>
    <row r="22" spans="1:19" x14ac:dyDescent="0.2">
      <c r="A22" s="15" t="s">
        <v>8</v>
      </c>
      <c r="B22" s="12">
        <f>Novembris_2022!B26</f>
        <v>149675.16</v>
      </c>
      <c r="C22" s="67">
        <f>Novembris_2022!T26</f>
        <v>1800</v>
      </c>
      <c r="D22" s="67">
        <f t="shared" si="0"/>
        <v>14400</v>
      </c>
      <c r="E22" s="22">
        <f>Novembris_2022!U26</f>
        <v>108060</v>
      </c>
      <c r="F22" s="26">
        <f t="shared" si="1"/>
        <v>27215.160000000003</v>
      </c>
      <c r="G22" s="29">
        <f>Decembris_2022!B26</f>
        <v>18850.850000000002</v>
      </c>
      <c r="H22" s="67">
        <f>Decembris_2022!T26</f>
        <v>1</v>
      </c>
      <c r="I22" s="67">
        <f t="shared" si="2"/>
        <v>8</v>
      </c>
      <c r="J22" s="22">
        <f>Decembris_2022!U26</f>
        <v>60</v>
      </c>
      <c r="K22" s="26">
        <f t="shared" si="3"/>
        <v>18782.850000000002</v>
      </c>
      <c r="L22" s="29">
        <f>Janvāris_2023!B26</f>
        <v>8966.84</v>
      </c>
      <c r="M22" s="67">
        <f>Janvāris_2023!T26</f>
        <v>0</v>
      </c>
      <c r="N22" s="67">
        <f t="shared" si="4"/>
        <v>0</v>
      </c>
      <c r="O22" s="22">
        <f>Janvāris_2023!U26</f>
        <v>0</v>
      </c>
      <c r="P22" s="26">
        <f t="shared" si="5"/>
        <v>8966.84</v>
      </c>
      <c r="Q22" s="32">
        <f t="shared" si="6"/>
        <v>54964.850000000006</v>
      </c>
      <c r="R22" s="13">
        <f t="shared" si="7"/>
        <v>18321.616666666669</v>
      </c>
      <c r="S22" s="14">
        <f t="shared" si="8"/>
        <v>73286.466666666674</v>
      </c>
    </row>
    <row r="23" spans="1:19" x14ac:dyDescent="0.2">
      <c r="A23" s="15" t="s">
        <v>9</v>
      </c>
      <c r="B23" s="12">
        <f>Novembris_2022!B27</f>
        <v>249909.85</v>
      </c>
      <c r="C23" s="67">
        <f>Novembris_2022!T27</f>
        <v>3516</v>
      </c>
      <c r="D23" s="67">
        <f t="shared" si="0"/>
        <v>28128</v>
      </c>
      <c r="E23" s="22">
        <f>Novembris_2022!U27</f>
        <v>211260</v>
      </c>
      <c r="F23" s="26">
        <f t="shared" si="1"/>
        <v>10521.850000000006</v>
      </c>
      <c r="G23" s="29">
        <f>Decembris_2022!B27</f>
        <v>80856.41</v>
      </c>
      <c r="H23" s="67">
        <f>Decembris_2022!T27</f>
        <v>1125</v>
      </c>
      <c r="I23" s="67">
        <f t="shared" si="2"/>
        <v>9000</v>
      </c>
      <c r="J23" s="22">
        <f>Decembris_2022!U27</f>
        <v>67560</v>
      </c>
      <c r="K23" s="26">
        <f t="shared" si="3"/>
        <v>4296.4100000000035</v>
      </c>
      <c r="L23" s="29">
        <f>Janvāris_2023!B27</f>
        <v>116</v>
      </c>
      <c r="M23" s="67">
        <f>Janvāris_2023!T27</f>
        <v>1</v>
      </c>
      <c r="N23" s="67">
        <f t="shared" si="4"/>
        <v>8</v>
      </c>
      <c r="O23" s="22">
        <f>Janvāris_2023!U27</f>
        <v>60</v>
      </c>
      <c r="P23" s="26">
        <f t="shared" si="5"/>
        <v>48</v>
      </c>
      <c r="Q23" s="32">
        <f t="shared" si="6"/>
        <v>14866.260000000009</v>
      </c>
      <c r="R23" s="13">
        <f t="shared" si="7"/>
        <v>4955.4200000000028</v>
      </c>
      <c r="S23" s="14">
        <f t="shared" si="8"/>
        <v>19821.680000000011</v>
      </c>
    </row>
    <row r="24" spans="1:19" x14ac:dyDescent="0.2">
      <c r="A24" s="15" t="s">
        <v>44</v>
      </c>
      <c r="B24" s="12">
        <f>Novembris_2022!B28</f>
        <v>103239.38</v>
      </c>
      <c r="C24" s="67">
        <f>Novembris_2022!T28</f>
        <v>1258</v>
      </c>
      <c r="D24" s="67">
        <f t="shared" si="0"/>
        <v>10064</v>
      </c>
      <c r="E24" s="22">
        <f>Novembris_2022!U28</f>
        <v>75480</v>
      </c>
      <c r="F24" s="26">
        <f t="shared" si="1"/>
        <v>17695.380000000005</v>
      </c>
      <c r="G24" s="29">
        <f>Decembris_2022!B28</f>
        <v>68488.76999999999</v>
      </c>
      <c r="H24" s="67">
        <f>Decembris_2022!T28</f>
        <v>787</v>
      </c>
      <c r="I24" s="67">
        <f t="shared" si="2"/>
        <v>6296</v>
      </c>
      <c r="J24" s="22">
        <f>Decembris_2022!U28</f>
        <v>47220</v>
      </c>
      <c r="K24" s="26">
        <f t="shared" si="3"/>
        <v>14972.76999999999</v>
      </c>
      <c r="L24" s="29">
        <f>Janvāris_2023!B28</f>
        <v>9395.19</v>
      </c>
      <c r="M24" s="67">
        <f>Janvāris_2023!T28</f>
        <v>2</v>
      </c>
      <c r="N24" s="67">
        <f t="shared" si="4"/>
        <v>16</v>
      </c>
      <c r="O24" s="22">
        <f>Janvāris_2023!U28</f>
        <v>120</v>
      </c>
      <c r="P24" s="26">
        <f t="shared" si="5"/>
        <v>9259.19</v>
      </c>
      <c r="Q24" s="32">
        <f t="shared" si="6"/>
        <v>41927.339999999997</v>
      </c>
      <c r="R24" s="13">
        <f t="shared" si="7"/>
        <v>13975.779999999999</v>
      </c>
      <c r="S24" s="14">
        <f t="shared" si="8"/>
        <v>55903.119999999995</v>
      </c>
    </row>
    <row r="25" spans="1:19" x14ac:dyDescent="0.2">
      <c r="A25" s="15" t="s">
        <v>10</v>
      </c>
      <c r="B25" s="12">
        <f>Novembris_2022!B29</f>
        <v>198926.33</v>
      </c>
      <c r="C25" s="67">
        <f>Novembris_2022!T29</f>
        <v>2837</v>
      </c>
      <c r="D25" s="67">
        <f t="shared" si="0"/>
        <v>22696</v>
      </c>
      <c r="E25" s="22">
        <f>Novembris_2022!U29</f>
        <v>170280</v>
      </c>
      <c r="F25" s="26">
        <f t="shared" si="1"/>
        <v>5950.3299999999872</v>
      </c>
      <c r="G25" s="29">
        <f>Decembris_2022!B29</f>
        <v>29018.48</v>
      </c>
      <c r="H25" s="67">
        <f>Decembris_2022!T29</f>
        <v>408</v>
      </c>
      <c r="I25" s="67">
        <f t="shared" si="2"/>
        <v>3264</v>
      </c>
      <c r="J25" s="22">
        <f>Decembris_2022!U29</f>
        <v>24480</v>
      </c>
      <c r="K25" s="26">
        <f t="shared" si="3"/>
        <v>1274.4799999999996</v>
      </c>
      <c r="L25" s="29">
        <f>Janvāris_2023!B29</f>
        <v>821.93000000000006</v>
      </c>
      <c r="M25" s="67">
        <f>Janvāris_2023!T29</f>
        <v>2</v>
      </c>
      <c r="N25" s="67">
        <f t="shared" si="4"/>
        <v>16</v>
      </c>
      <c r="O25" s="22">
        <f>Janvāris_2023!U29</f>
        <v>120</v>
      </c>
      <c r="P25" s="26">
        <f t="shared" si="5"/>
        <v>685.93000000000006</v>
      </c>
      <c r="Q25" s="32">
        <f t="shared" si="6"/>
        <v>7910.739999999987</v>
      </c>
      <c r="R25" s="13">
        <f t="shared" si="7"/>
        <v>2636.9133333333289</v>
      </c>
      <c r="S25" s="14">
        <f t="shared" si="8"/>
        <v>10547.653333333315</v>
      </c>
    </row>
    <row r="26" spans="1:19" x14ac:dyDescent="0.2">
      <c r="A26" s="15" t="s">
        <v>11</v>
      </c>
      <c r="B26" s="12">
        <f>Novembris_2022!B30</f>
        <v>102662.18</v>
      </c>
      <c r="C26" s="67">
        <f>Novembris_2022!T30</f>
        <v>1421</v>
      </c>
      <c r="D26" s="67">
        <f t="shared" si="0"/>
        <v>11368</v>
      </c>
      <c r="E26" s="22">
        <f>Novembris_2022!U30</f>
        <v>85800</v>
      </c>
      <c r="F26" s="26">
        <f t="shared" si="1"/>
        <v>5494.179999999993</v>
      </c>
      <c r="G26" s="29">
        <f>Decembris_2022!B30</f>
        <v>61121.83</v>
      </c>
      <c r="H26" s="67">
        <f>Decembris_2022!T30</f>
        <v>807</v>
      </c>
      <c r="I26" s="67">
        <f t="shared" si="2"/>
        <v>6456</v>
      </c>
      <c r="J26" s="22">
        <f>Decembris_2022!U30</f>
        <v>48420</v>
      </c>
      <c r="K26" s="26">
        <f t="shared" si="3"/>
        <v>6245.8300000000017</v>
      </c>
      <c r="L26" s="29">
        <f>Janvāris_2023!B30</f>
        <v>3747.5499999999997</v>
      </c>
      <c r="M26" s="67">
        <f>Janvāris_2023!T30</f>
        <v>4</v>
      </c>
      <c r="N26" s="67">
        <f t="shared" si="4"/>
        <v>32</v>
      </c>
      <c r="O26" s="22">
        <f>Janvāris_2023!U30</f>
        <v>240</v>
      </c>
      <c r="P26" s="26">
        <f t="shared" si="5"/>
        <v>3475.5499999999997</v>
      </c>
      <c r="Q26" s="32">
        <f t="shared" si="6"/>
        <v>15215.559999999994</v>
      </c>
      <c r="R26" s="13">
        <f t="shared" si="7"/>
        <v>5071.8533333333316</v>
      </c>
      <c r="S26" s="14">
        <f t="shared" si="8"/>
        <v>20287.413333333327</v>
      </c>
    </row>
    <row r="27" spans="1:19" x14ac:dyDescent="0.2">
      <c r="A27" s="15" t="s">
        <v>12</v>
      </c>
      <c r="B27" s="12">
        <f>Novembris_2022!B31</f>
        <v>94773.900000000009</v>
      </c>
      <c r="C27" s="67">
        <f>Novembris_2022!T31</f>
        <v>985</v>
      </c>
      <c r="D27" s="67">
        <f t="shared" si="0"/>
        <v>7880</v>
      </c>
      <c r="E27" s="22">
        <f>Novembris_2022!U31</f>
        <v>59100</v>
      </c>
      <c r="F27" s="26">
        <f t="shared" si="1"/>
        <v>27793.900000000009</v>
      </c>
      <c r="G27" s="29">
        <f>Decembris_2022!B31</f>
        <v>45276.23</v>
      </c>
      <c r="H27" s="67">
        <f>Decembris_2022!T31</f>
        <v>412</v>
      </c>
      <c r="I27" s="67">
        <f t="shared" si="2"/>
        <v>3296</v>
      </c>
      <c r="J27" s="22">
        <f>Decembris_2022!U31</f>
        <v>24720</v>
      </c>
      <c r="K27" s="26">
        <f t="shared" si="3"/>
        <v>17260.230000000003</v>
      </c>
      <c r="L27" s="29">
        <f>Janvāris_2023!B31</f>
        <v>21780.240000000002</v>
      </c>
      <c r="M27" s="67">
        <f>Janvāris_2023!T31</f>
        <v>18</v>
      </c>
      <c r="N27" s="67">
        <f t="shared" si="4"/>
        <v>144</v>
      </c>
      <c r="O27" s="22">
        <f>Janvāris_2023!U31</f>
        <v>1080</v>
      </c>
      <c r="P27" s="26">
        <f t="shared" si="5"/>
        <v>20556.240000000002</v>
      </c>
      <c r="Q27" s="32">
        <f t="shared" si="6"/>
        <v>65610.37000000001</v>
      </c>
      <c r="R27" s="13">
        <f t="shared" si="7"/>
        <v>21870.123333333337</v>
      </c>
      <c r="S27" s="14">
        <f t="shared" si="8"/>
        <v>87480.493333333347</v>
      </c>
    </row>
    <row r="28" spans="1:19" x14ac:dyDescent="0.2">
      <c r="A28" s="15" t="s">
        <v>40</v>
      </c>
      <c r="B28" s="12">
        <f>Novembris_2022!B32</f>
        <v>105823.95999999999</v>
      </c>
      <c r="C28" s="67">
        <f>Novembris_2022!T32</f>
        <v>1400</v>
      </c>
      <c r="D28" s="67">
        <f t="shared" si="0"/>
        <v>11200</v>
      </c>
      <c r="E28" s="22">
        <f>Novembris_2022!U32</f>
        <v>86040</v>
      </c>
      <c r="F28" s="26">
        <f t="shared" si="1"/>
        <v>8583.9599999999919</v>
      </c>
      <c r="G28" s="29">
        <f>Decembris_2022!B32</f>
        <v>29912.44</v>
      </c>
      <c r="H28" s="67">
        <f>Decembris_2022!T32</f>
        <v>365</v>
      </c>
      <c r="I28" s="67">
        <f t="shared" si="2"/>
        <v>2920</v>
      </c>
      <c r="J28" s="22">
        <f>Decembris_2022!U32</f>
        <v>21900</v>
      </c>
      <c r="K28" s="26">
        <f t="shared" si="3"/>
        <v>5092.4399999999987</v>
      </c>
      <c r="L28" s="29">
        <f>Janvāris_2023!B32</f>
        <v>92</v>
      </c>
      <c r="M28" s="67">
        <f>Janvāris_2023!T32</f>
        <v>1</v>
      </c>
      <c r="N28" s="67">
        <f t="shared" si="4"/>
        <v>8</v>
      </c>
      <c r="O28" s="22">
        <f>Janvāris_2023!U32</f>
        <v>60</v>
      </c>
      <c r="P28" s="26">
        <f t="shared" si="5"/>
        <v>24</v>
      </c>
      <c r="Q28" s="32">
        <f t="shared" si="6"/>
        <v>13700.399999999991</v>
      </c>
      <c r="R28" s="13">
        <f t="shared" si="7"/>
        <v>4566.7999999999965</v>
      </c>
      <c r="S28" s="14">
        <f t="shared" si="8"/>
        <v>18267.199999999986</v>
      </c>
    </row>
    <row r="29" spans="1:19" x14ac:dyDescent="0.2">
      <c r="A29" s="15" t="s">
        <v>13</v>
      </c>
      <c r="B29" s="12">
        <f>Novembris_2022!B33</f>
        <v>214048.79</v>
      </c>
      <c r="C29" s="67">
        <f>Novembris_2022!T33</f>
        <v>2947</v>
      </c>
      <c r="D29" s="67">
        <f t="shared" si="0"/>
        <v>23576</v>
      </c>
      <c r="E29" s="22">
        <f>Novembris_2022!U33</f>
        <v>177360</v>
      </c>
      <c r="F29" s="26">
        <f t="shared" si="1"/>
        <v>13112.790000000008</v>
      </c>
      <c r="G29" s="29">
        <f>Decembris_2022!B33</f>
        <v>130519.01999999999</v>
      </c>
      <c r="H29" s="67">
        <f>Decembris_2022!T33</f>
        <v>1750</v>
      </c>
      <c r="I29" s="67">
        <f t="shared" si="2"/>
        <v>14000</v>
      </c>
      <c r="J29" s="22">
        <f>Decembris_2022!U33</f>
        <v>105000</v>
      </c>
      <c r="K29" s="26">
        <f t="shared" si="3"/>
        <v>11519.01999999999</v>
      </c>
      <c r="L29" s="29">
        <f>Janvāris_2023!B33</f>
        <v>9468.7000000000007</v>
      </c>
      <c r="M29" s="67">
        <f>Janvāris_2023!T33</f>
        <v>6</v>
      </c>
      <c r="N29" s="67">
        <f t="shared" si="4"/>
        <v>48</v>
      </c>
      <c r="O29" s="22">
        <f>Janvāris_2023!U33</f>
        <v>360</v>
      </c>
      <c r="P29" s="26">
        <f t="shared" si="5"/>
        <v>9060.7000000000007</v>
      </c>
      <c r="Q29" s="32">
        <f t="shared" si="6"/>
        <v>33692.509999999995</v>
      </c>
      <c r="R29" s="13">
        <f t="shared" si="7"/>
        <v>11230.836666666664</v>
      </c>
      <c r="S29" s="14">
        <f t="shared" si="8"/>
        <v>44923.346666666657</v>
      </c>
    </row>
    <row r="30" spans="1:19" x14ac:dyDescent="0.2">
      <c r="A30" s="15" t="s">
        <v>14</v>
      </c>
      <c r="B30" s="12">
        <f>Novembris_2022!B34</f>
        <v>41047.1</v>
      </c>
      <c r="C30" s="67">
        <f>Novembris_2022!T34</f>
        <v>554</v>
      </c>
      <c r="D30" s="67">
        <f t="shared" si="0"/>
        <v>4432</v>
      </c>
      <c r="E30" s="22">
        <f>Novembris_2022!U34</f>
        <v>33240</v>
      </c>
      <c r="F30" s="26">
        <f t="shared" si="1"/>
        <v>3375.0999999999985</v>
      </c>
      <c r="G30" s="29">
        <f>Decembris_2022!B34</f>
        <v>12818.98</v>
      </c>
      <c r="H30" s="67">
        <f>Decembris_2022!T34</f>
        <v>169</v>
      </c>
      <c r="I30" s="67">
        <f t="shared" si="2"/>
        <v>1352</v>
      </c>
      <c r="J30" s="22">
        <f>Decembris_2022!U34</f>
        <v>10140</v>
      </c>
      <c r="K30" s="26">
        <f t="shared" si="3"/>
        <v>1326.9799999999996</v>
      </c>
      <c r="L30" s="29">
        <f>Janvāris_2023!B34</f>
        <v>1555.35</v>
      </c>
      <c r="M30" s="67">
        <f>Janvāris_2023!T34</f>
        <v>0</v>
      </c>
      <c r="N30" s="67">
        <f t="shared" si="4"/>
        <v>0</v>
      </c>
      <c r="O30" s="22">
        <f>Janvāris_2023!U34</f>
        <v>0</v>
      </c>
      <c r="P30" s="26">
        <f t="shared" si="5"/>
        <v>1555.35</v>
      </c>
      <c r="Q30" s="32">
        <f t="shared" si="6"/>
        <v>6257.4299999999985</v>
      </c>
      <c r="R30" s="13">
        <f t="shared" si="7"/>
        <v>2085.8099999999995</v>
      </c>
      <c r="S30" s="14">
        <f t="shared" si="8"/>
        <v>8343.239999999998</v>
      </c>
    </row>
    <row r="31" spans="1:19" x14ac:dyDescent="0.2">
      <c r="A31" s="15" t="s">
        <v>15</v>
      </c>
      <c r="B31" s="12">
        <f>Novembris_2022!B35</f>
        <v>191218.96</v>
      </c>
      <c r="C31" s="67">
        <f>Novembris_2022!T35</f>
        <v>2603</v>
      </c>
      <c r="D31" s="67">
        <f t="shared" si="0"/>
        <v>20824</v>
      </c>
      <c r="E31" s="22">
        <f>Novembris_2022!U35</f>
        <v>156360</v>
      </c>
      <c r="F31" s="26">
        <f t="shared" si="1"/>
        <v>14034.959999999992</v>
      </c>
      <c r="G31" s="29">
        <f>Decembris_2022!B35</f>
        <v>44697.109999999993</v>
      </c>
      <c r="H31" s="67">
        <f>Decembris_2022!T35</f>
        <v>588</v>
      </c>
      <c r="I31" s="67">
        <f t="shared" si="2"/>
        <v>4704</v>
      </c>
      <c r="J31" s="22">
        <f>Decembris_2022!U35</f>
        <v>35280</v>
      </c>
      <c r="K31" s="26">
        <f t="shared" si="3"/>
        <v>4713.1099999999933</v>
      </c>
      <c r="L31" s="29">
        <f>Janvāris_2023!B35</f>
        <v>3602.32</v>
      </c>
      <c r="M31" s="67">
        <f>Janvāris_2023!T35</f>
        <v>0</v>
      </c>
      <c r="N31" s="67">
        <f t="shared" si="4"/>
        <v>0</v>
      </c>
      <c r="O31" s="22">
        <f>Janvāris_2023!U35</f>
        <v>0</v>
      </c>
      <c r="P31" s="26">
        <f t="shared" si="5"/>
        <v>3602.32</v>
      </c>
      <c r="Q31" s="32">
        <f t="shared" si="6"/>
        <v>22350.389999999985</v>
      </c>
      <c r="R31" s="13">
        <f t="shared" si="7"/>
        <v>7450.1299999999947</v>
      </c>
      <c r="S31" s="14">
        <f t="shared" si="8"/>
        <v>29800.519999999979</v>
      </c>
    </row>
    <row r="32" spans="1:19" x14ac:dyDescent="0.2">
      <c r="A32" s="15" t="s">
        <v>16</v>
      </c>
      <c r="B32" s="12">
        <f>Novembris_2022!B36</f>
        <v>202234.47</v>
      </c>
      <c r="C32" s="67">
        <f>Novembris_2022!T36</f>
        <v>2867</v>
      </c>
      <c r="D32" s="67">
        <f t="shared" si="0"/>
        <v>22936</v>
      </c>
      <c r="E32" s="22">
        <f>Novembris_2022!U36</f>
        <v>172380</v>
      </c>
      <c r="F32" s="26">
        <f t="shared" si="1"/>
        <v>6918.4700000000012</v>
      </c>
      <c r="G32" s="29">
        <f>Decembris_2022!B36</f>
        <v>67289.26999999999</v>
      </c>
      <c r="H32" s="67">
        <f>Decembris_2022!T36</f>
        <v>959</v>
      </c>
      <c r="I32" s="67">
        <f t="shared" si="2"/>
        <v>7672</v>
      </c>
      <c r="J32" s="22">
        <f>Decembris_2022!U36</f>
        <v>57660</v>
      </c>
      <c r="K32" s="26">
        <f t="shared" si="3"/>
        <v>1957.2699999999895</v>
      </c>
      <c r="L32" s="29">
        <f>Janvāris_2023!B36</f>
        <v>24350.37</v>
      </c>
      <c r="M32" s="67">
        <f>Janvāris_2023!T36</f>
        <v>328</v>
      </c>
      <c r="N32" s="67">
        <f t="shared" si="4"/>
        <v>2624</v>
      </c>
      <c r="O32" s="22">
        <f>Janvāris_2023!U36</f>
        <v>19680</v>
      </c>
      <c r="P32" s="26">
        <f t="shared" si="5"/>
        <v>2046.369999999999</v>
      </c>
      <c r="Q32" s="32">
        <f t="shared" si="6"/>
        <v>10922.10999999999</v>
      </c>
      <c r="R32" s="13">
        <f t="shared" si="7"/>
        <v>3640.7033333333297</v>
      </c>
      <c r="S32" s="14">
        <f t="shared" si="8"/>
        <v>14562.813333333319</v>
      </c>
    </row>
    <row r="33" spans="1:19" x14ac:dyDescent="0.2">
      <c r="A33" s="15" t="s">
        <v>17</v>
      </c>
      <c r="B33" s="12">
        <f>Novembris_2022!B37</f>
        <v>50011</v>
      </c>
      <c r="C33" s="67">
        <f>Novembris_2022!T37</f>
        <v>467</v>
      </c>
      <c r="D33" s="67">
        <f t="shared" si="0"/>
        <v>3736</v>
      </c>
      <c r="E33" s="22">
        <f>Novembris_2022!U37</f>
        <v>28080</v>
      </c>
      <c r="F33" s="26">
        <f t="shared" si="1"/>
        <v>18195</v>
      </c>
      <c r="G33" s="29">
        <f>Decembris_2022!B37</f>
        <v>26641.68</v>
      </c>
      <c r="H33" s="67">
        <f>Decembris_2022!T37</f>
        <v>154</v>
      </c>
      <c r="I33" s="67">
        <f t="shared" si="2"/>
        <v>1232</v>
      </c>
      <c r="J33" s="22">
        <f>Decembris_2022!U37</f>
        <v>8640</v>
      </c>
      <c r="K33" s="26">
        <f t="shared" si="3"/>
        <v>16769.68</v>
      </c>
      <c r="L33" s="29">
        <f>Janvāris_2023!B37</f>
        <v>17519.72</v>
      </c>
      <c r="M33" s="67">
        <f>Janvāris_2023!T37</f>
        <v>0</v>
      </c>
      <c r="N33" s="67">
        <f t="shared" si="4"/>
        <v>0</v>
      </c>
      <c r="O33" s="22">
        <f>Janvāris_2023!U37</f>
        <v>0</v>
      </c>
      <c r="P33" s="26">
        <f t="shared" si="5"/>
        <v>17519.72</v>
      </c>
      <c r="Q33" s="32">
        <f t="shared" si="6"/>
        <v>52484.4</v>
      </c>
      <c r="R33" s="13">
        <f t="shared" si="7"/>
        <v>17494.8</v>
      </c>
      <c r="S33" s="14">
        <f t="shared" si="8"/>
        <v>69979.199999999997</v>
      </c>
    </row>
    <row r="34" spans="1:19" x14ac:dyDescent="0.2">
      <c r="A34" s="15" t="s">
        <v>18</v>
      </c>
      <c r="B34" s="12">
        <f>Novembris_2022!B38</f>
        <v>171687.06</v>
      </c>
      <c r="C34" s="67">
        <f>Novembris_2022!T38</f>
        <v>2046</v>
      </c>
      <c r="D34" s="67">
        <f t="shared" si="0"/>
        <v>16368</v>
      </c>
      <c r="E34" s="22">
        <f>Novembris_2022!U38</f>
        <v>122520</v>
      </c>
      <c r="F34" s="26">
        <f t="shared" si="1"/>
        <v>32799.06</v>
      </c>
      <c r="G34" s="29">
        <f>Decembris_2022!B38</f>
        <v>82514.569999999992</v>
      </c>
      <c r="H34" s="67">
        <f>Decembris_2022!T38</f>
        <v>843</v>
      </c>
      <c r="I34" s="67">
        <f t="shared" si="2"/>
        <v>6744</v>
      </c>
      <c r="J34" s="22">
        <f>Decembris_2022!U38</f>
        <v>50100</v>
      </c>
      <c r="K34" s="26">
        <f t="shared" si="3"/>
        <v>25670.569999999992</v>
      </c>
      <c r="L34" s="29">
        <f>Janvāris_2023!B38</f>
        <v>25158.11</v>
      </c>
      <c r="M34" s="67">
        <f>Janvāris_2023!T38</f>
        <v>0</v>
      </c>
      <c r="N34" s="67">
        <f t="shared" si="4"/>
        <v>0</v>
      </c>
      <c r="O34" s="22">
        <f>Janvāris_2023!U38</f>
        <v>0</v>
      </c>
      <c r="P34" s="26">
        <f t="shared" si="5"/>
        <v>25158.11</v>
      </c>
      <c r="Q34" s="32">
        <f t="shared" si="6"/>
        <v>83627.739999999991</v>
      </c>
      <c r="R34" s="13">
        <f t="shared" si="7"/>
        <v>27875.91333333333</v>
      </c>
      <c r="S34" s="14">
        <f t="shared" si="8"/>
        <v>111503.65333333332</v>
      </c>
    </row>
    <row r="35" spans="1:19" x14ac:dyDescent="0.2">
      <c r="A35" s="15" t="s">
        <v>19</v>
      </c>
      <c r="B35" s="12">
        <f>Novembris_2022!B39</f>
        <v>69470.89</v>
      </c>
      <c r="C35" s="67">
        <f>Novembris_2022!T39</f>
        <v>773</v>
      </c>
      <c r="D35" s="67">
        <f t="shared" si="0"/>
        <v>6184</v>
      </c>
      <c r="E35" s="22">
        <f>Novembris_2022!U39</f>
        <v>46440</v>
      </c>
      <c r="F35" s="26">
        <f t="shared" si="1"/>
        <v>16846.89</v>
      </c>
      <c r="G35" s="29">
        <f>Decembris_2022!B39</f>
        <v>31984.92</v>
      </c>
      <c r="H35" s="67">
        <f>Decembris_2022!T39</f>
        <v>341</v>
      </c>
      <c r="I35" s="67">
        <f t="shared" si="2"/>
        <v>2728</v>
      </c>
      <c r="J35" s="22">
        <f>Decembris_2022!U39</f>
        <v>20460</v>
      </c>
      <c r="K35" s="26">
        <f t="shared" si="3"/>
        <v>8796.9199999999983</v>
      </c>
      <c r="L35" s="29">
        <f>Janvāris_2023!B39</f>
        <v>17411.559999999998</v>
      </c>
      <c r="M35" s="67">
        <f>Janvāris_2023!T39</f>
        <v>87</v>
      </c>
      <c r="N35" s="67">
        <f t="shared" si="4"/>
        <v>696</v>
      </c>
      <c r="O35" s="22">
        <f>Janvāris_2023!U39</f>
        <v>5220</v>
      </c>
      <c r="P35" s="26">
        <f t="shared" si="5"/>
        <v>11495.559999999998</v>
      </c>
      <c r="Q35" s="32">
        <f t="shared" si="6"/>
        <v>37139.369999999995</v>
      </c>
      <c r="R35" s="13">
        <f t="shared" si="7"/>
        <v>12379.789999999999</v>
      </c>
      <c r="S35" s="14">
        <f t="shared" si="8"/>
        <v>49519.159999999996</v>
      </c>
    </row>
    <row r="36" spans="1:19" x14ac:dyDescent="0.2">
      <c r="A36" s="15" t="s">
        <v>20</v>
      </c>
      <c r="B36" s="12">
        <f>Novembris_2022!B40</f>
        <v>108729.28</v>
      </c>
      <c r="C36" s="67">
        <f>Novembris_2022!T40</f>
        <v>1520</v>
      </c>
      <c r="D36" s="67">
        <f t="shared" si="0"/>
        <v>12160</v>
      </c>
      <c r="E36" s="22">
        <f>Novembris_2022!U40</f>
        <v>91260</v>
      </c>
      <c r="F36" s="26">
        <f t="shared" si="1"/>
        <v>5309.2799999999988</v>
      </c>
      <c r="G36" s="29">
        <f>Decembris_2022!B40</f>
        <v>29289.82</v>
      </c>
      <c r="H36" s="67">
        <f>Decembris_2022!T40</f>
        <v>387</v>
      </c>
      <c r="I36" s="67">
        <f t="shared" si="2"/>
        <v>3096</v>
      </c>
      <c r="J36" s="22">
        <f>Decembris_2022!U40</f>
        <v>23220</v>
      </c>
      <c r="K36" s="26">
        <f t="shared" si="3"/>
        <v>2973.8199999999997</v>
      </c>
      <c r="L36" s="29">
        <f>Janvāris_2023!B40</f>
        <v>2185.35</v>
      </c>
      <c r="M36" s="67">
        <f>Janvāris_2023!T40</f>
        <v>16</v>
      </c>
      <c r="N36" s="67">
        <f t="shared" si="4"/>
        <v>128</v>
      </c>
      <c r="O36" s="22">
        <f>Janvāris_2023!U40</f>
        <v>960</v>
      </c>
      <c r="P36" s="26">
        <f t="shared" si="5"/>
        <v>1097.3499999999999</v>
      </c>
      <c r="Q36" s="32">
        <f t="shared" si="6"/>
        <v>9380.4499999999989</v>
      </c>
      <c r="R36" s="13">
        <f t="shared" si="7"/>
        <v>3126.8166666666662</v>
      </c>
      <c r="S36" s="14">
        <f t="shared" si="8"/>
        <v>12507.266666666665</v>
      </c>
    </row>
    <row r="37" spans="1:19" x14ac:dyDescent="0.2">
      <c r="A37" s="15" t="s">
        <v>21</v>
      </c>
      <c r="B37" s="12">
        <f>Novembris_2022!B41</f>
        <v>156525.34</v>
      </c>
      <c r="C37" s="67">
        <f>Novembris_2022!T41</f>
        <v>2145</v>
      </c>
      <c r="D37" s="67">
        <f t="shared" si="0"/>
        <v>17160</v>
      </c>
      <c r="E37" s="22">
        <f>Novembris_2022!U41</f>
        <v>128700</v>
      </c>
      <c r="F37" s="26">
        <f t="shared" si="1"/>
        <v>10665.339999999997</v>
      </c>
      <c r="G37" s="29">
        <f>Decembris_2022!B41</f>
        <v>82295.31</v>
      </c>
      <c r="H37" s="67">
        <f>Decembris_2022!T41</f>
        <v>1096</v>
      </c>
      <c r="I37" s="67">
        <f t="shared" si="2"/>
        <v>8768</v>
      </c>
      <c r="J37" s="22">
        <f>Decembris_2022!U41</f>
        <v>65760</v>
      </c>
      <c r="K37" s="26">
        <f t="shared" si="3"/>
        <v>7767.3099999999977</v>
      </c>
      <c r="L37" s="29">
        <f>Janvāris_2023!B41</f>
        <v>6404.42</v>
      </c>
      <c r="M37" s="67">
        <f>Janvāris_2023!T41</f>
        <v>4</v>
      </c>
      <c r="N37" s="67">
        <f t="shared" si="4"/>
        <v>32</v>
      </c>
      <c r="O37" s="22">
        <f>Janvāris_2023!U41</f>
        <v>240</v>
      </c>
      <c r="P37" s="26">
        <f t="shared" si="5"/>
        <v>6132.42</v>
      </c>
      <c r="Q37" s="32">
        <f t="shared" si="6"/>
        <v>24565.069999999992</v>
      </c>
      <c r="R37" s="13">
        <f t="shared" si="7"/>
        <v>8188.3566666666638</v>
      </c>
      <c r="S37" s="14">
        <f t="shared" si="8"/>
        <v>32753.426666666655</v>
      </c>
    </row>
    <row r="38" spans="1:19" x14ac:dyDescent="0.2">
      <c r="A38" s="15" t="s">
        <v>22</v>
      </c>
      <c r="B38" s="12">
        <f>Novembris_2022!B42</f>
        <v>75505.13</v>
      </c>
      <c r="C38" s="67">
        <f>Novembris_2022!T42</f>
        <v>1012</v>
      </c>
      <c r="D38" s="67">
        <f t="shared" si="0"/>
        <v>8096</v>
      </c>
      <c r="E38" s="22">
        <f>Novembris_2022!U42</f>
        <v>60720</v>
      </c>
      <c r="F38" s="26">
        <f t="shared" si="1"/>
        <v>6689.1300000000047</v>
      </c>
      <c r="G38" s="29">
        <f>Decembris_2022!B42</f>
        <v>19062.48</v>
      </c>
      <c r="H38" s="67">
        <f>Decembris_2022!T42</f>
        <v>240</v>
      </c>
      <c r="I38" s="67">
        <f t="shared" si="2"/>
        <v>1920</v>
      </c>
      <c r="J38" s="22">
        <f>Decembris_2022!U42</f>
        <v>14760</v>
      </c>
      <c r="K38" s="26">
        <f t="shared" si="3"/>
        <v>2382.4799999999996</v>
      </c>
      <c r="L38" s="29">
        <f>Janvāris_2023!B42</f>
        <v>1829.98</v>
      </c>
      <c r="M38" s="67">
        <f>Janvāris_2023!T42</f>
        <v>4</v>
      </c>
      <c r="N38" s="67">
        <f t="shared" si="4"/>
        <v>32</v>
      </c>
      <c r="O38" s="22">
        <f>Janvāris_2023!U42</f>
        <v>240</v>
      </c>
      <c r="P38" s="26">
        <f t="shared" si="5"/>
        <v>1557.98</v>
      </c>
      <c r="Q38" s="32">
        <f t="shared" si="6"/>
        <v>10629.590000000004</v>
      </c>
      <c r="R38" s="13">
        <f t="shared" si="7"/>
        <v>3543.1966666666681</v>
      </c>
      <c r="S38" s="14">
        <f t="shared" si="8"/>
        <v>14172.786666666672</v>
      </c>
    </row>
    <row r="39" spans="1:19" ht="18" customHeight="1" x14ac:dyDescent="0.2">
      <c r="A39" s="15" t="s">
        <v>23</v>
      </c>
      <c r="B39" s="12">
        <f>Novembris_2022!B43</f>
        <v>275984.40000000002</v>
      </c>
      <c r="C39" s="67">
        <f>Novembris_2022!T43</f>
        <v>3382</v>
      </c>
      <c r="D39" s="67">
        <f t="shared" si="0"/>
        <v>27056</v>
      </c>
      <c r="E39" s="22">
        <f>Novembris_2022!U43</f>
        <v>203632.98</v>
      </c>
      <c r="F39" s="26">
        <f t="shared" si="1"/>
        <v>45295.420000000013</v>
      </c>
      <c r="G39" s="29">
        <f>Decembris_2022!B43</f>
        <v>240505.31000000003</v>
      </c>
      <c r="H39" s="67">
        <f>Decembris_2022!T43</f>
        <v>2905</v>
      </c>
      <c r="I39" s="67">
        <f t="shared" si="2"/>
        <v>23240</v>
      </c>
      <c r="J39" s="22">
        <f>Decembris_2022!U43</f>
        <v>174221.17</v>
      </c>
      <c r="K39" s="26">
        <f t="shared" si="3"/>
        <v>43044.140000000014</v>
      </c>
      <c r="L39" s="29">
        <f>Janvāris_2023!B43</f>
        <v>62624.21</v>
      </c>
      <c r="M39" s="67">
        <f>Janvāris_2023!T43</f>
        <v>15</v>
      </c>
      <c r="N39" s="67">
        <f t="shared" si="4"/>
        <v>120</v>
      </c>
      <c r="O39" s="22">
        <f>Janvāris_2023!U43</f>
        <v>900</v>
      </c>
      <c r="P39" s="26">
        <f t="shared" si="5"/>
        <v>61604.21</v>
      </c>
      <c r="Q39" s="32">
        <f t="shared" si="6"/>
        <v>149943.77000000002</v>
      </c>
      <c r="R39" s="13">
        <f t="shared" si="7"/>
        <v>49981.256666666675</v>
      </c>
      <c r="S39" s="14">
        <f t="shared" si="8"/>
        <v>199925.0266666667</v>
      </c>
    </row>
    <row r="40" spans="1:19" x14ac:dyDescent="0.2">
      <c r="A40" s="15" t="s">
        <v>24</v>
      </c>
      <c r="B40" s="12">
        <f>Novembris_2022!B44</f>
        <v>75543.14</v>
      </c>
      <c r="C40" s="67">
        <f>Novembris_2022!T44</f>
        <v>816</v>
      </c>
      <c r="D40" s="67">
        <f t="shared" si="0"/>
        <v>6528</v>
      </c>
      <c r="E40" s="22">
        <f>Novembris_2022!U44</f>
        <v>49080</v>
      </c>
      <c r="F40" s="26">
        <f t="shared" si="1"/>
        <v>19935.14</v>
      </c>
      <c r="G40" s="29">
        <f>Decembris_2022!B44</f>
        <v>42950.490000000005</v>
      </c>
      <c r="H40" s="67">
        <f>Decembris_2022!T44</f>
        <v>380</v>
      </c>
      <c r="I40" s="67">
        <f t="shared" si="2"/>
        <v>3040</v>
      </c>
      <c r="J40" s="22">
        <f>Decembris_2022!U44</f>
        <v>22800</v>
      </c>
      <c r="K40" s="26">
        <f t="shared" si="3"/>
        <v>17110.490000000005</v>
      </c>
      <c r="L40" s="29">
        <f>Janvāris_2023!B44</f>
        <v>15622.65</v>
      </c>
      <c r="M40" s="67">
        <f>Janvāris_2023!T44</f>
        <v>2</v>
      </c>
      <c r="N40" s="67">
        <f t="shared" si="4"/>
        <v>16</v>
      </c>
      <c r="O40" s="22">
        <f>Janvāris_2023!U44</f>
        <v>120</v>
      </c>
      <c r="P40" s="26">
        <f t="shared" si="5"/>
        <v>15486.65</v>
      </c>
      <c r="Q40" s="32">
        <f t="shared" si="6"/>
        <v>52532.280000000006</v>
      </c>
      <c r="R40" s="13">
        <f t="shared" si="7"/>
        <v>17510.760000000002</v>
      </c>
      <c r="S40" s="14">
        <f t="shared" si="8"/>
        <v>70043.040000000008</v>
      </c>
    </row>
    <row r="41" spans="1:19" x14ac:dyDescent="0.2">
      <c r="A41" s="15" t="s">
        <v>38</v>
      </c>
      <c r="B41" s="12">
        <f>Novembris_2022!B45</f>
        <v>48492.95</v>
      </c>
      <c r="C41" s="67">
        <f>Novembris_2022!T45</f>
        <v>486</v>
      </c>
      <c r="D41" s="67">
        <f t="shared" si="0"/>
        <v>3888</v>
      </c>
      <c r="E41" s="22">
        <f>Novembris_2022!U45</f>
        <v>29160</v>
      </c>
      <c r="F41" s="26">
        <f t="shared" si="1"/>
        <v>15444.949999999997</v>
      </c>
      <c r="G41" s="29">
        <f>Decembris_2022!B45</f>
        <v>22716.959999999999</v>
      </c>
      <c r="H41" s="67">
        <f>Decembris_2022!T45</f>
        <v>201</v>
      </c>
      <c r="I41" s="67">
        <f t="shared" si="2"/>
        <v>1608</v>
      </c>
      <c r="J41" s="22">
        <f>Decembris_2022!U45</f>
        <v>12060</v>
      </c>
      <c r="K41" s="26">
        <f t="shared" si="3"/>
        <v>9048.9599999999991</v>
      </c>
      <c r="L41" s="29">
        <f>Janvāris_2023!B45</f>
        <v>9354.1400000000012</v>
      </c>
      <c r="M41" s="67">
        <f>Janvāris_2023!T45</f>
        <v>0</v>
      </c>
      <c r="N41" s="67">
        <f t="shared" si="4"/>
        <v>0</v>
      </c>
      <c r="O41" s="22">
        <f>Janvāris_2023!U45</f>
        <v>0</v>
      </c>
      <c r="P41" s="26">
        <f t="shared" si="5"/>
        <v>9354.1400000000012</v>
      </c>
      <c r="Q41" s="32">
        <f t="shared" si="6"/>
        <v>33848.049999999996</v>
      </c>
      <c r="R41" s="13">
        <f t="shared" si="7"/>
        <v>11282.683333333332</v>
      </c>
      <c r="S41" s="14">
        <f t="shared" si="8"/>
        <v>45130.73333333333</v>
      </c>
    </row>
    <row r="42" spans="1:19" x14ac:dyDescent="0.2">
      <c r="A42" s="15" t="s">
        <v>25</v>
      </c>
      <c r="B42" s="12">
        <f>Novembris_2022!B46</f>
        <v>130049.89</v>
      </c>
      <c r="C42" s="67">
        <f>Novembris_2022!T46</f>
        <v>1728</v>
      </c>
      <c r="D42" s="67">
        <f t="shared" si="0"/>
        <v>13824</v>
      </c>
      <c r="E42" s="22">
        <f>Novembris_2022!U46</f>
        <v>104280</v>
      </c>
      <c r="F42" s="26">
        <f t="shared" si="1"/>
        <v>11945.89</v>
      </c>
      <c r="G42" s="29">
        <f>Decembris_2022!B46</f>
        <v>42238.36</v>
      </c>
      <c r="H42" s="67">
        <f>Decembris_2022!T46</f>
        <v>474</v>
      </c>
      <c r="I42" s="67">
        <f t="shared" si="2"/>
        <v>3792</v>
      </c>
      <c r="J42" s="22">
        <f>Decembris_2022!U46</f>
        <v>28440</v>
      </c>
      <c r="K42" s="26">
        <f t="shared" si="3"/>
        <v>10006.36</v>
      </c>
      <c r="L42" s="29">
        <f>Janvāris_2023!B46</f>
        <v>4344.08</v>
      </c>
      <c r="M42" s="67">
        <f>Janvāris_2023!T46</f>
        <v>1</v>
      </c>
      <c r="N42" s="67">
        <f t="shared" si="4"/>
        <v>8</v>
      </c>
      <c r="O42" s="22">
        <f>Janvāris_2023!U46</f>
        <v>60</v>
      </c>
      <c r="P42" s="26">
        <f t="shared" si="5"/>
        <v>4276.08</v>
      </c>
      <c r="Q42" s="32">
        <f t="shared" si="6"/>
        <v>26228.33</v>
      </c>
      <c r="R42" s="13">
        <f t="shared" si="7"/>
        <v>8742.7766666666666</v>
      </c>
      <c r="S42" s="14">
        <f t="shared" si="8"/>
        <v>34971.106666666667</v>
      </c>
    </row>
    <row r="43" spans="1:19" x14ac:dyDescent="0.2">
      <c r="A43" s="15" t="s">
        <v>26</v>
      </c>
      <c r="B43" s="12">
        <f>Novembris_2022!B47</f>
        <v>54080.44</v>
      </c>
      <c r="C43" s="67">
        <f>Novembris_2022!T47</f>
        <v>689</v>
      </c>
      <c r="D43" s="67">
        <f t="shared" si="0"/>
        <v>5512</v>
      </c>
      <c r="E43" s="22">
        <f>Novembris_2022!U47</f>
        <v>41400</v>
      </c>
      <c r="F43" s="26">
        <f t="shared" si="1"/>
        <v>7168.4400000000023</v>
      </c>
      <c r="G43" s="29">
        <f>Decembris_2022!B47</f>
        <v>64709.120000000003</v>
      </c>
      <c r="H43" s="67">
        <f>Decembris_2022!T47</f>
        <v>730</v>
      </c>
      <c r="I43" s="67">
        <f t="shared" si="2"/>
        <v>5840</v>
      </c>
      <c r="J43" s="22">
        <f>Decembris_2022!U47</f>
        <v>43800</v>
      </c>
      <c r="K43" s="26">
        <f t="shared" si="3"/>
        <v>15069.120000000003</v>
      </c>
      <c r="L43" s="29">
        <f>Janvāris_2023!B47</f>
        <v>8398.0999999999985</v>
      </c>
      <c r="M43" s="67">
        <f>Janvāris_2023!T47</f>
        <v>0</v>
      </c>
      <c r="N43" s="67">
        <f t="shared" si="4"/>
        <v>0</v>
      </c>
      <c r="O43" s="22">
        <f>Janvāris_2023!U47</f>
        <v>0</v>
      </c>
      <c r="P43" s="26">
        <f t="shared" si="5"/>
        <v>8398.0999999999985</v>
      </c>
      <c r="Q43" s="32">
        <f t="shared" si="6"/>
        <v>30635.660000000003</v>
      </c>
      <c r="R43" s="13">
        <f t="shared" si="7"/>
        <v>10211.886666666667</v>
      </c>
      <c r="S43" s="14">
        <f t="shared" si="8"/>
        <v>40847.546666666669</v>
      </c>
    </row>
    <row r="44" spans="1:19" x14ac:dyDescent="0.2">
      <c r="A44" s="15" t="s">
        <v>39</v>
      </c>
      <c r="B44" s="12">
        <f>Novembris_2022!B48</f>
        <v>89964.81</v>
      </c>
      <c r="C44" s="67">
        <f>Novembris_2022!T48</f>
        <v>1030</v>
      </c>
      <c r="D44" s="67">
        <f t="shared" si="0"/>
        <v>8240</v>
      </c>
      <c r="E44" s="22">
        <f>Novembris_2022!U48</f>
        <v>67740</v>
      </c>
      <c r="F44" s="26">
        <f t="shared" si="1"/>
        <v>13984.809999999998</v>
      </c>
      <c r="G44" s="29">
        <f>Decembris_2022!B48</f>
        <v>35812.15</v>
      </c>
      <c r="H44" s="67">
        <f>Decembris_2022!T48</f>
        <v>334</v>
      </c>
      <c r="I44" s="67">
        <f t="shared" si="2"/>
        <v>2672</v>
      </c>
      <c r="J44" s="22">
        <f>Decembris_2022!U48</f>
        <v>20040</v>
      </c>
      <c r="K44" s="26">
        <f t="shared" si="3"/>
        <v>13100.150000000001</v>
      </c>
      <c r="L44" s="29">
        <f>Janvāris_2023!B48</f>
        <v>11907.310000000001</v>
      </c>
      <c r="M44" s="67">
        <f>Janvāris_2023!T48</f>
        <v>0</v>
      </c>
      <c r="N44" s="67">
        <f t="shared" si="4"/>
        <v>0</v>
      </c>
      <c r="O44" s="22">
        <f>Janvāris_2023!U48</f>
        <v>0</v>
      </c>
      <c r="P44" s="26">
        <f t="shared" si="5"/>
        <v>11907.310000000001</v>
      </c>
      <c r="Q44" s="32">
        <f t="shared" si="6"/>
        <v>38992.270000000004</v>
      </c>
      <c r="R44" s="13">
        <f t="shared" si="7"/>
        <v>12997.423333333334</v>
      </c>
      <c r="S44" s="14">
        <f t="shared" si="8"/>
        <v>51989.693333333336</v>
      </c>
    </row>
    <row r="45" spans="1:19" x14ac:dyDescent="0.2">
      <c r="A45" s="15" t="s">
        <v>27</v>
      </c>
      <c r="B45" s="12">
        <f>Novembris_2022!B49</f>
        <v>115271.95</v>
      </c>
      <c r="C45" s="67">
        <f>Novembris_2022!T49</f>
        <v>1628</v>
      </c>
      <c r="D45" s="67">
        <f t="shared" si="0"/>
        <v>13024</v>
      </c>
      <c r="E45" s="22">
        <f>Novembris_2022!U49</f>
        <v>98092.4</v>
      </c>
      <c r="F45" s="26">
        <f t="shared" si="1"/>
        <v>4155.5500000000029</v>
      </c>
      <c r="G45" s="29">
        <f>Decembris_2022!B49</f>
        <v>21750.67</v>
      </c>
      <c r="H45" s="67">
        <f>Decembris_2022!T49</f>
        <v>302</v>
      </c>
      <c r="I45" s="67">
        <f t="shared" si="2"/>
        <v>2416</v>
      </c>
      <c r="J45" s="22">
        <f>Decembris_2022!U49</f>
        <v>18149.47</v>
      </c>
      <c r="K45" s="26">
        <f t="shared" si="3"/>
        <v>1185.1999999999971</v>
      </c>
      <c r="L45" s="29">
        <f>Janvāris_2023!B49</f>
        <v>2803.62</v>
      </c>
      <c r="M45" s="67">
        <f>Janvāris_2023!T49</f>
        <v>1</v>
      </c>
      <c r="N45" s="67">
        <f t="shared" si="4"/>
        <v>8</v>
      </c>
      <c r="O45" s="22">
        <f>Janvāris_2023!U49</f>
        <v>60</v>
      </c>
      <c r="P45" s="26">
        <f t="shared" si="5"/>
        <v>2735.62</v>
      </c>
      <c r="Q45" s="32">
        <f t="shared" si="6"/>
        <v>8076.37</v>
      </c>
      <c r="R45" s="13">
        <f t="shared" si="7"/>
        <v>2692.1233333333334</v>
      </c>
      <c r="S45" s="14">
        <f t="shared" si="8"/>
        <v>10768.493333333334</v>
      </c>
    </row>
    <row r="46" spans="1:19" x14ac:dyDescent="0.2">
      <c r="A46" s="15" t="s">
        <v>28</v>
      </c>
      <c r="B46" s="12">
        <f>Novembris_2022!B50</f>
        <v>125212.67</v>
      </c>
      <c r="C46" s="67">
        <f>Novembris_2022!T50</f>
        <v>1683</v>
      </c>
      <c r="D46" s="67">
        <f t="shared" si="0"/>
        <v>13464</v>
      </c>
      <c r="E46" s="22">
        <f>Novembris_2022!U50</f>
        <v>100980</v>
      </c>
      <c r="F46" s="26">
        <f t="shared" si="1"/>
        <v>10768.669999999998</v>
      </c>
      <c r="G46" s="29">
        <f>Decembris_2022!B50</f>
        <v>52081.299999999996</v>
      </c>
      <c r="H46" s="67">
        <f>Decembris_2022!T50</f>
        <v>645</v>
      </c>
      <c r="I46" s="67">
        <f t="shared" si="2"/>
        <v>5160</v>
      </c>
      <c r="J46" s="22">
        <f>Decembris_2022!U50</f>
        <v>38700</v>
      </c>
      <c r="K46" s="26">
        <f t="shared" si="3"/>
        <v>8221.2999999999956</v>
      </c>
      <c r="L46" s="29">
        <f>Janvāris_2023!B50</f>
        <v>67403.58</v>
      </c>
      <c r="M46" s="67">
        <f>Janvāris_2023!T50</f>
        <v>0</v>
      </c>
      <c r="N46" s="67">
        <f t="shared" si="4"/>
        <v>0</v>
      </c>
      <c r="O46" s="22">
        <f>Janvāris_2023!U50</f>
        <v>0</v>
      </c>
      <c r="P46" s="26">
        <f t="shared" si="5"/>
        <v>67403.58</v>
      </c>
      <c r="Q46" s="32">
        <f t="shared" si="6"/>
        <v>86393.549999999988</v>
      </c>
      <c r="R46" s="13">
        <f t="shared" si="7"/>
        <v>28797.849999999995</v>
      </c>
      <c r="S46" s="14">
        <f t="shared" si="8"/>
        <v>115191.39999999998</v>
      </c>
    </row>
    <row r="47" spans="1:19" x14ac:dyDescent="0.2">
      <c r="A47" s="15" t="s">
        <v>29</v>
      </c>
      <c r="B47" s="12">
        <f>Novembris_2022!B51</f>
        <v>294795.2</v>
      </c>
      <c r="C47" s="67">
        <f>Novembris_2022!T51</f>
        <v>3706</v>
      </c>
      <c r="D47" s="67">
        <f t="shared" si="0"/>
        <v>29648</v>
      </c>
      <c r="E47" s="22">
        <f>Novembris_2022!U51</f>
        <v>222360</v>
      </c>
      <c r="F47" s="26">
        <f t="shared" si="1"/>
        <v>42787.200000000012</v>
      </c>
      <c r="G47" s="29">
        <f>Decembris_2022!B51</f>
        <v>61567.51</v>
      </c>
      <c r="H47" s="67">
        <f>Decembris_2022!T51</f>
        <v>643</v>
      </c>
      <c r="I47" s="67">
        <f t="shared" si="2"/>
        <v>5144</v>
      </c>
      <c r="J47" s="22">
        <f>Decembris_2022!U51</f>
        <v>38580</v>
      </c>
      <c r="K47" s="26">
        <f t="shared" si="3"/>
        <v>17843.510000000002</v>
      </c>
      <c r="L47" s="29">
        <f>Janvāris_2023!B51</f>
        <v>12998.55</v>
      </c>
      <c r="M47" s="67">
        <f>Janvāris_2023!T51</f>
        <v>3</v>
      </c>
      <c r="N47" s="67">
        <f t="shared" si="4"/>
        <v>24</v>
      </c>
      <c r="O47" s="22">
        <f>Janvāris_2023!U51</f>
        <v>180</v>
      </c>
      <c r="P47" s="26">
        <f t="shared" si="5"/>
        <v>12794.55</v>
      </c>
      <c r="Q47" s="32">
        <f t="shared" si="6"/>
        <v>73425.260000000009</v>
      </c>
      <c r="R47" s="13">
        <f t="shared" si="7"/>
        <v>24475.08666666667</v>
      </c>
      <c r="S47" s="14">
        <f t="shared" si="8"/>
        <v>97900.346666666679</v>
      </c>
    </row>
    <row r="48" spans="1:19" x14ac:dyDescent="0.2">
      <c r="A48" s="15" t="s">
        <v>30</v>
      </c>
      <c r="B48" s="12">
        <f>Novembris_2022!B52</f>
        <v>38560.800000000003</v>
      </c>
      <c r="C48" s="67">
        <f>Novembris_2022!T52</f>
        <v>537</v>
      </c>
      <c r="D48" s="67">
        <f t="shared" si="0"/>
        <v>4296</v>
      </c>
      <c r="E48" s="22">
        <f>Novembris_2022!U52</f>
        <v>32220</v>
      </c>
      <c r="F48" s="26">
        <f t="shared" si="1"/>
        <v>2044.8000000000029</v>
      </c>
      <c r="G48" s="29">
        <f>Decembris_2022!B52</f>
        <v>9461.0300000000007</v>
      </c>
      <c r="H48" s="67">
        <f>Decembris_2022!T52</f>
        <v>128</v>
      </c>
      <c r="I48" s="67">
        <f t="shared" si="2"/>
        <v>1024</v>
      </c>
      <c r="J48" s="22">
        <f>Decembris_2022!U52</f>
        <v>7680</v>
      </c>
      <c r="K48" s="26">
        <f t="shared" si="3"/>
        <v>757.03000000000065</v>
      </c>
      <c r="L48" s="29">
        <f>Janvāris_2023!B52</f>
        <v>755.53</v>
      </c>
      <c r="M48" s="67">
        <f>Janvāris_2023!T52</f>
        <v>0</v>
      </c>
      <c r="N48" s="67">
        <f t="shared" si="4"/>
        <v>0</v>
      </c>
      <c r="O48" s="22">
        <f>Janvāris_2023!U52</f>
        <v>0</v>
      </c>
      <c r="P48" s="26">
        <f t="shared" si="5"/>
        <v>755.53</v>
      </c>
      <c r="Q48" s="32">
        <f t="shared" si="6"/>
        <v>3557.3600000000033</v>
      </c>
      <c r="R48" s="13">
        <f t="shared" si="7"/>
        <v>1185.7866666666678</v>
      </c>
      <c r="S48" s="14">
        <f t="shared" si="8"/>
        <v>4743.1466666666711</v>
      </c>
    </row>
    <row r="49" spans="1:19" x14ac:dyDescent="0.2">
      <c r="A49" s="15" t="s">
        <v>31</v>
      </c>
      <c r="B49" s="12">
        <f>Novembris_2022!B53</f>
        <v>271606.43999999994</v>
      </c>
      <c r="C49" s="67">
        <f>Novembris_2022!T53</f>
        <v>3548</v>
      </c>
      <c r="D49" s="67">
        <f t="shared" si="0"/>
        <v>28384</v>
      </c>
      <c r="E49" s="22">
        <f>Novembris_2022!U53</f>
        <v>213840</v>
      </c>
      <c r="F49" s="26">
        <f t="shared" si="1"/>
        <v>29382.439999999944</v>
      </c>
      <c r="G49" s="29">
        <f>Decembris_2022!B53</f>
        <v>75026.010000000009</v>
      </c>
      <c r="H49" s="67">
        <f>Decembris_2022!T53</f>
        <v>859</v>
      </c>
      <c r="I49" s="67">
        <f t="shared" si="2"/>
        <v>6872</v>
      </c>
      <c r="J49" s="22">
        <f>Decembris_2022!U53</f>
        <v>51540</v>
      </c>
      <c r="K49" s="26">
        <f t="shared" si="3"/>
        <v>16614.010000000009</v>
      </c>
      <c r="L49" s="29">
        <f>Janvāris_2023!B53</f>
        <v>6085.69</v>
      </c>
      <c r="M49" s="67">
        <f>Janvāris_2023!T53</f>
        <v>0</v>
      </c>
      <c r="N49" s="67">
        <f t="shared" si="4"/>
        <v>0</v>
      </c>
      <c r="O49" s="22">
        <f>Janvāris_2023!U53</f>
        <v>0</v>
      </c>
      <c r="P49" s="26">
        <f t="shared" si="5"/>
        <v>6085.69</v>
      </c>
      <c r="Q49" s="32">
        <f t="shared" si="6"/>
        <v>52082.139999999956</v>
      </c>
      <c r="R49" s="13">
        <f t="shared" si="7"/>
        <v>17360.713333333319</v>
      </c>
      <c r="S49" s="14">
        <f t="shared" si="8"/>
        <v>69442.853333333274</v>
      </c>
    </row>
    <row r="50" spans="1:19" x14ac:dyDescent="0.2">
      <c r="A50" s="15" t="s">
        <v>41</v>
      </c>
      <c r="B50" s="12">
        <f>Novembris_2022!B54</f>
        <v>11205.66</v>
      </c>
      <c r="C50" s="67">
        <f>Novembris_2022!T54</f>
        <v>155</v>
      </c>
      <c r="D50" s="67">
        <f t="shared" si="0"/>
        <v>1240</v>
      </c>
      <c r="E50" s="22">
        <f>Novembris_2022!U54</f>
        <v>9300</v>
      </c>
      <c r="F50" s="26">
        <f t="shared" si="1"/>
        <v>665.65999999999985</v>
      </c>
      <c r="G50" s="29">
        <f>Decembris_2022!B54</f>
        <v>18792.600000000002</v>
      </c>
      <c r="H50" s="67">
        <f>Decembris_2022!T54</f>
        <v>249</v>
      </c>
      <c r="I50" s="67">
        <f t="shared" si="2"/>
        <v>1992</v>
      </c>
      <c r="J50" s="22">
        <f>Decembris_2022!U54</f>
        <v>14940</v>
      </c>
      <c r="K50" s="26">
        <f t="shared" si="3"/>
        <v>1860.6000000000022</v>
      </c>
      <c r="L50" s="29">
        <f>Janvāris_2023!B54</f>
        <v>205.86</v>
      </c>
      <c r="M50" s="67">
        <f>Janvāris_2023!T54</f>
        <v>2</v>
      </c>
      <c r="N50" s="67">
        <f t="shared" si="4"/>
        <v>16</v>
      </c>
      <c r="O50" s="22">
        <f>Janvāris_2023!U54</f>
        <v>120</v>
      </c>
      <c r="P50" s="26">
        <f t="shared" si="5"/>
        <v>69.860000000000014</v>
      </c>
      <c r="Q50" s="32">
        <f t="shared" si="6"/>
        <v>2596.1200000000022</v>
      </c>
      <c r="R50" s="13">
        <f t="shared" si="7"/>
        <v>865.37333333333402</v>
      </c>
      <c r="S50" s="14">
        <f t="shared" si="8"/>
        <v>3461.4933333333361</v>
      </c>
    </row>
    <row r="51" spans="1:19" x14ac:dyDescent="0.2">
      <c r="A51" s="15" t="s">
        <v>32</v>
      </c>
      <c r="B51" s="12">
        <f>Novembris_2022!B55</f>
        <v>124216.26999999999</v>
      </c>
      <c r="C51" s="67">
        <f>Novembris_2022!T55</f>
        <v>1743</v>
      </c>
      <c r="D51" s="67">
        <f t="shared" si="0"/>
        <v>13944</v>
      </c>
      <c r="E51" s="22">
        <f>Novembris_2022!U55</f>
        <v>104580</v>
      </c>
      <c r="F51" s="26">
        <f t="shared" si="1"/>
        <v>5692.2699999999895</v>
      </c>
      <c r="G51" s="29">
        <f>Decembris_2022!B55</f>
        <v>18724.91</v>
      </c>
      <c r="H51" s="67">
        <f>Decembris_2022!T55</f>
        <v>233</v>
      </c>
      <c r="I51" s="67">
        <f t="shared" si="2"/>
        <v>1864</v>
      </c>
      <c r="J51" s="22">
        <f>Decembris_2022!U55</f>
        <v>13980</v>
      </c>
      <c r="K51" s="26">
        <f t="shared" si="3"/>
        <v>2880.91</v>
      </c>
      <c r="L51" s="29">
        <f>Janvāris_2023!B55</f>
        <v>3524.65</v>
      </c>
      <c r="M51" s="67">
        <f>Janvāris_2023!T55</f>
        <v>10</v>
      </c>
      <c r="N51" s="67">
        <f t="shared" si="4"/>
        <v>80</v>
      </c>
      <c r="O51" s="22">
        <f>Janvāris_2023!U55</f>
        <v>600</v>
      </c>
      <c r="P51" s="26">
        <f t="shared" si="5"/>
        <v>2844.65</v>
      </c>
      <c r="Q51" s="32">
        <f t="shared" si="6"/>
        <v>11417.829999999989</v>
      </c>
      <c r="R51" s="13">
        <f t="shared" si="7"/>
        <v>3805.9433333333295</v>
      </c>
      <c r="S51" s="14">
        <f t="shared" si="8"/>
        <v>15223.773333333318</v>
      </c>
    </row>
    <row r="52" spans="1:19" x14ac:dyDescent="0.2">
      <c r="A52" s="15" t="s">
        <v>33</v>
      </c>
      <c r="B52" s="12">
        <f>Novembris_2022!B56</f>
        <v>69749.05</v>
      </c>
      <c r="C52" s="67">
        <f>Novembris_2022!T56</f>
        <v>951</v>
      </c>
      <c r="D52" s="67">
        <f t="shared" si="0"/>
        <v>7608</v>
      </c>
      <c r="E52" s="22">
        <f>Novembris_2022!U56</f>
        <v>57060</v>
      </c>
      <c r="F52" s="26">
        <f t="shared" si="1"/>
        <v>5081.0500000000029</v>
      </c>
      <c r="G52" s="29">
        <f>Decembris_2022!B56</f>
        <v>93823.540000000008</v>
      </c>
      <c r="H52" s="67">
        <f>Decembris_2022!T56</f>
        <v>1106</v>
      </c>
      <c r="I52" s="67">
        <f t="shared" si="2"/>
        <v>8848</v>
      </c>
      <c r="J52" s="22">
        <f>Decembris_2022!U56</f>
        <v>66484</v>
      </c>
      <c r="K52" s="26">
        <f t="shared" si="3"/>
        <v>18491.540000000008</v>
      </c>
      <c r="L52" s="29">
        <f>Janvāris_2023!B56</f>
        <v>5862.9</v>
      </c>
      <c r="M52" s="67">
        <f>Janvāris_2023!T56</f>
        <v>14</v>
      </c>
      <c r="N52" s="67">
        <f t="shared" si="4"/>
        <v>112</v>
      </c>
      <c r="O52" s="22">
        <f>Janvāris_2023!U56</f>
        <v>840</v>
      </c>
      <c r="P52" s="26">
        <f t="shared" si="5"/>
        <v>4910.8999999999996</v>
      </c>
      <c r="Q52" s="32">
        <f t="shared" si="6"/>
        <v>28483.490000000013</v>
      </c>
      <c r="R52" s="13">
        <f t="shared" si="7"/>
        <v>9494.4966666666714</v>
      </c>
      <c r="S52" s="14">
        <f t="shared" si="8"/>
        <v>37977.986666666686</v>
      </c>
    </row>
    <row r="53" spans="1:19" ht="34.5" customHeight="1" x14ac:dyDescent="0.2">
      <c r="A53" s="16" t="s">
        <v>35</v>
      </c>
      <c r="B53" s="17">
        <f t="shared" ref="B53:G53" si="9">SUM(B10:B52)</f>
        <v>6585751.1899999985</v>
      </c>
      <c r="C53" s="68">
        <f t="shared" si="9"/>
        <v>87233</v>
      </c>
      <c r="D53" s="68">
        <f t="shared" si="9"/>
        <v>697864</v>
      </c>
      <c r="E53" s="23">
        <f t="shared" si="9"/>
        <v>5249985.3800000008</v>
      </c>
      <c r="F53" s="27">
        <f t="shared" si="9"/>
        <v>637901.81000000041</v>
      </c>
      <c r="G53" s="30">
        <f t="shared" si="9"/>
        <v>2397403.56</v>
      </c>
      <c r="H53" s="68">
        <f t="shared" ref="H53:K53" si="10">SUM(H10:H52)</f>
        <v>29041</v>
      </c>
      <c r="I53" s="68">
        <f t="shared" si="10"/>
        <v>232328</v>
      </c>
      <c r="J53" s="23">
        <f t="shared" si="10"/>
        <v>1741994.64</v>
      </c>
      <c r="K53" s="27">
        <f t="shared" si="10"/>
        <v>423080.92000000004</v>
      </c>
      <c r="L53" s="30">
        <f>SUM(L10:L52)</f>
        <v>481242.5500000001</v>
      </c>
      <c r="M53" s="68">
        <f t="shared" ref="M53:P53" si="11">SUM(M10:M52)</f>
        <v>1032</v>
      </c>
      <c r="N53" s="68">
        <f t="shared" si="11"/>
        <v>8256</v>
      </c>
      <c r="O53" s="23">
        <f t="shared" si="11"/>
        <v>61920</v>
      </c>
      <c r="P53" s="27">
        <f t="shared" si="11"/>
        <v>411066.5500000001</v>
      </c>
      <c r="Q53" s="30">
        <f>SUM(Q10:Q52)</f>
        <v>1472049.2800000005</v>
      </c>
      <c r="R53" s="17">
        <f>SUM(R10:R52)</f>
        <v>490683.09333333332</v>
      </c>
      <c r="S53" s="18">
        <f>SUM(S10:S52)</f>
        <v>1962732.3733333333</v>
      </c>
    </row>
    <row r="54" spans="1:19" x14ac:dyDescent="0.2">
      <c r="A54" s="19"/>
      <c r="B54" s="19"/>
      <c r="C54" s="19"/>
      <c r="D54" s="19"/>
      <c r="E54" s="19"/>
      <c r="F54" s="20"/>
      <c r="G54" s="19"/>
      <c r="H54" s="19"/>
      <c r="I54" s="19"/>
      <c r="J54" s="19"/>
      <c r="K54" s="20"/>
      <c r="L54" s="19"/>
      <c r="M54" s="19"/>
      <c r="N54" s="19"/>
      <c r="O54" s="19"/>
      <c r="P54" s="20"/>
    </row>
    <row r="55" spans="1:19" ht="102" x14ac:dyDescent="0.2">
      <c r="A55" s="72" t="s">
        <v>130</v>
      </c>
      <c r="B55" s="72" t="s">
        <v>128</v>
      </c>
      <c r="C55" s="72" t="s">
        <v>126</v>
      </c>
      <c r="D55" s="72" t="s">
        <v>127</v>
      </c>
    </row>
    <row r="56" spans="1:19" x14ac:dyDescent="0.2">
      <c r="A56" s="69" t="s">
        <v>121</v>
      </c>
      <c r="B56" s="70">
        <f>Novembris_2022!O57+Decembris_2022!O57+Janvāris_2023!O57</f>
        <v>1031936.6699999998</v>
      </c>
      <c r="C56" s="70">
        <f>B56/3</f>
        <v>343978.88999999996</v>
      </c>
      <c r="D56" s="70">
        <f>C56*4</f>
        <v>1375915.5599999998</v>
      </c>
    </row>
    <row r="57" spans="1:19" x14ac:dyDescent="0.2">
      <c r="A57" s="69" t="s">
        <v>122</v>
      </c>
      <c r="B57" s="70">
        <f>Novembris_2022!Q57+Decembris_2022!Q57+Janvāris_2023!Q57</f>
        <v>74672.510000000009</v>
      </c>
      <c r="C57" s="70">
        <f t="shared" ref="C57:C60" si="12">B57/3</f>
        <v>24890.83666666667</v>
      </c>
      <c r="D57" s="70">
        <f t="shared" ref="D57:D60" si="13">C57*4</f>
        <v>99563.346666666679</v>
      </c>
    </row>
    <row r="58" spans="1:19" ht="25.5" x14ac:dyDescent="0.2">
      <c r="A58" s="69" t="s">
        <v>123</v>
      </c>
      <c r="B58" s="70">
        <f>Novembris_2022!S57+Decembris_2022!S57+Janvāris_2023!S57</f>
        <v>96805.339999999967</v>
      </c>
      <c r="C58" s="70">
        <f t="shared" si="12"/>
        <v>32268.446666666656</v>
      </c>
      <c r="D58" s="70">
        <f t="shared" si="13"/>
        <v>129073.78666666662</v>
      </c>
    </row>
    <row r="59" spans="1:19" x14ac:dyDescent="0.2">
      <c r="A59" s="69" t="s">
        <v>124</v>
      </c>
      <c r="B59" s="70">
        <f>Novembris_2022!W57+Decembris_2022!W57+Janvāris_2023!W57</f>
        <v>105458.76000000001</v>
      </c>
      <c r="C59" s="70">
        <f t="shared" si="12"/>
        <v>35152.920000000006</v>
      </c>
      <c r="D59" s="70">
        <f t="shared" si="13"/>
        <v>140611.68000000002</v>
      </c>
    </row>
    <row r="60" spans="1:19" x14ac:dyDescent="0.2">
      <c r="A60" s="69" t="s">
        <v>125</v>
      </c>
      <c r="B60" s="70">
        <f>(Novembris_2022!J57+Decembris_2022!J57+Janvāris_2023!J57)-(Novembris_2022!T57*8+Decembris_2022!T57*8+Janvāris_2023!T57*8)</f>
        <v>163176</v>
      </c>
      <c r="C60" s="70">
        <f t="shared" si="12"/>
        <v>54392</v>
      </c>
      <c r="D60" s="70">
        <f t="shared" si="13"/>
        <v>217568</v>
      </c>
    </row>
    <row r="61" spans="1:19" x14ac:dyDescent="0.2">
      <c r="A61" s="73" t="s">
        <v>129</v>
      </c>
      <c r="B61" s="71">
        <f>SUM(B56:B60)</f>
        <v>1472049.2799999996</v>
      </c>
      <c r="C61" s="71">
        <f>SUM(C56:C60)</f>
        <v>490683.09333333327</v>
      </c>
      <c r="D61" s="71">
        <f>SUM(D56:D60)</f>
        <v>1962732.3733333331</v>
      </c>
    </row>
  </sheetData>
  <mergeCells count="1">
    <mergeCell ref="A5:S6"/>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E80AA-CA17-4517-8081-09A5D7F70029}">
  <dimension ref="A1:W68"/>
  <sheetViews>
    <sheetView topLeftCell="G31" zoomScale="110" zoomScaleNormal="110" workbookViewId="0">
      <selection activeCell="H14" sqref="H14"/>
    </sheetView>
  </sheetViews>
  <sheetFormatPr defaultColWidth="9.28515625" defaultRowHeight="15" x14ac:dyDescent="0.25"/>
  <cols>
    <col min="1" max="1" width="25.7109375" style="39" customWidth="1"/>
    <col min="2" max="2" width="13.7109375" style="39" customWidth="1"/>
    <col min="3" max="4" width="12" style="39" customWidth="1"/>
    <col min="5" max="7" width="14.42578125" style="39" customWidth="1"/>
    <col min="8" max="8" width="12.85546875" style="39" customWidth="1"/>
    <col min="9" max="9" width="15.7109375" style="39" customWidth="1"/>
    <col min="10" max="10" width="16.28515625" style="39" customWidth="1"/>
    <col min="11" max="11" width="13.28515625" style="39" customWidth="1"/>
    <col min="12" max="20" width="14.42578125" style="39" customWidth="1"/>
    <col min="21" max="21" width="14.28515625" style="39" customWidth="1"/>
    <col min="22" max="23" width="15" style="39" customWidth="1"/>
    <col min="24" max="24" width="17.28515625" style="39" customWidth="1"/>
    <col min="25" max="26" width="0" style="39" hidden="1" customWidth="1"/>
    <col min="27" max="28" width="17.7109375" style="39" customWidth="1"/>
    <col min="29" max="254" width="9.28515625" style="39"/>
    <col min="255" max="255" width="25.7109375" style="39" customWidth="1"/>
    <col min="256" max="256" width="15.42578125" style="39" customWidth="1"/>
    <col min="257" max="257" width="18.7109375" style="39" customWidth="1"/>
    <col min="258" max="258" width="13.7109375" style="39" customWidth="1"/>
    <col min="259" max="260" width="12" style="39" customWidth="1"/>
    <col min="261" max="263" width="14.42578125" style="39" customWidth="1"/>
    <col min="264" max="264" width="12.85546875" style="39" customWidth="1"/>
    <col min="265" max="265" width="15.7109375" style="39" customWidth="1"/>
    <col min="266" max="266" width="16.28515625" style="39" customWidth="1"/>
    <col min="267" max="267" width="13.28515625" style="39" customWidth="1"/>
    <col min="268" max="276" width="14.42578125" style="39" customWidth="1"/>
    <col min="277" max="277" width="14.28515625" style="39" customWidth="1"/>
    <col min="278" max="279" width="15" style="39" customWidth="1"/>
    <col min="280" max="280" width="17.28515625" style="39" customWidth="1"/>
    <col min="281" max="282" width="0" style="39" hidden="1" customWidth="1"/>
    <col min="283" max="284" width="17.7109375" style="39" customWidth="1"/>
    <col min="285" max="510" width="9.28515625" style="39"/>
    <col min="511" max="511" width="25.7109375" style="39" customWidth="1"/>
    <col min="512" max="512" width="15.42578125" style="39" customWidth="1"/>
    <col min="513" max="513" width="18.7109375" style="39" customWidth="1"/>
    <col min="514" max="514" width="13.7109375" style="39" customWidth="1"/>
    <col min="515" max="516" width="12" style="39" customWidth="1"/>
    <col min="517" max="519" width="14.42578125" style="39" customWidth="1"/>
    <col min="520" max="520" width="12.85546875" style="39" customWidth="1"/>
    <col min="521" max="521" width="15.7109375" style="39" customWidth="1"/>
    <col min="522" max="522" width="16.28515625" style="39" customWidth="1"/>
    <col min="523" max="523" width="13.28515625" style="39" customWidth="1"/>
    <col min="524" max="532" width="14.42578125" style="39" customWidth="1"/>
    <col min="533" max="533" width="14.28515625" style="39" customWidth="1"/>
    <col min="534" max="535" width="15" style="39" customWidth="1"/>
    <col min="536" max="536" width="17.28515625" style="39" customWidth="1"/>
    <col min="537" max="538" width="0" style="39" hidden="1" customWidth="1"/>
    <col min="539" max="540" width="17.7109375" style="39" customWidth="1"/>
    <col min="541" max="766" width="9.28515625" style="39"/>
    <col min="767" max="767" width="25.7109375" style="39" customWidth="1"/>
    <col min="768" max="768" width="15.42578125" style="39" customWidth="1"/>
    <col min="769" max="769" width="18.7109375" style="39" customWidth="1"/>
    <col min="770" max="770" width="13.7109375" style="39" customWidth="1"/>
    <col min="771" max="772" width="12" style="39" customWidth="1"/>
    <col min="773" max="775" width="14.42578125" style="39" customWidth="1"/>
    <col min="776" max="776" width="12.85546875" style="39" customWidth="1"/>
    <col min="777" max="777" width="15.7109375" style="39" customWidth="1"/>
    <col min="778" max="778" width="16.28515625" style="39" customWidth="1"/>
    <col min="779" max="779" width="13.28515625" style="39" customWidth="1"/>
    <col min="780" max="788" width="14.42578125" style="39" customWidth="1"/>
    <col min="789" max="789" width="14.28515625" style="39" customWidth="1"/>
    <col min="790" max="791" width="15" style="39" customWidth="1"/>
    <col min="792" max="792" width="17.28515625" style="39" customWidth="1"/>
    <col min="793" max="794" width="0" style="39" hidden="1" customWidth="1"/>
    <col min="795" max="796" width="17.7109375" style="39" customWidth="1"/>
    <col min="797" max="1022" width="9.28515625" style="39"/>
    <col min="1023" max="1023" width="25.7109375" style="39" customWidth="1"/>
    <col min="1024" max="1024" width="15.42578125" style="39" customWidth="1"/>
    <col min="1025" max="1025" width="18.7109375" style="39" customWidth="1"/>
    <col min="1026" max="1026" width="13.7109375" style="39" customWidth="1"/>
    <col min="1027" max="1028" width="12" style="39" customWidth="1"/>
    <col min="1029" max="1031" width="14.42578125" style="39" customWidth="1"/>
    <col min="1032" max="1032" width="12.85546875" style="39" customWidth="1"/>
    <col min="1033" max="1033" width="15.7109375" style="39" customWidth="1"/>
    <col min="1034" max="1034" width="16.28515625" style="39" customWidth="1"/>
    <col min="1035" max="1035" width="13.28515625" style="39" customWidth="1"/>
    <col min="1036" max="1044" width="14.42578125" style="39" customWidth="1"/>
    <col min="1045" max="1045" width="14.28515625" style="39" customWidth="1"/>
    <col min="1046" max="1047" width="15" style="39" customWidth="1"/>
    <col min="1048" max="1048" width="17.28515625" style="39" customWidth="1"/>
    <col min="1049" max="1050" width="0" style="39" hidden="1" customWidth="1"/>
    <col min="1051" max="1052" width="17.7109375" style="39" customWidth="1"/>
    <col min="1053" max="1278" width="9.28515625" style="39"/>
    <col min="1279" max="1279" width="25.7109375" style="39" customWidth="1"/>
    <col min="1280" max="1280" width="15.42578125" style="39" customWidth="1"/>
    <col min="1281" max="1281" width="18.7109375" style="39" customWidth="1"/>
    <col min="1282" max="1282" width="13.7109375" style="39" customWidth="1"/>
    <col min="1283" max="1284" width="12" style="39" customWidth="1"/>
    <col min="1285" max="1287" width="14.42578125" style="39" customWidth="1"/>
    <col min="1288" max="1288" width="12.85546875" style="39" customWidth="1"/>
    <col min="1289" max="1289" width="15.7109375" style="39" customWidth="1"/>
    <col min="1290" max="1290" width="16.28515625" style="39" customWidth="1"/>
    <col min="1291" max="1291" width="13.28515625" style="39" customWidth="1"/>
    <col min="1292" max="1300" width="14.42578125" style="39" customWidth="1"/>
    <col min="1301" max="1301" width="14.28515625" style="39" customWidth="1"/>
    <col min="1302" max="1303" width="15" style="39" customWidth="1"/>
    <col min="1304" max="1304" width="17.28515625" style="39" customWidth="1"/>
    <col min="1305" max="1306" width="0" style="39" hidden="1" customWidth="1"/>
    <col min="1307" max="1308" width="17.7109375" style="39" customWidth="1"/>
    <col min="1309" max="1534" width="9.28515625" style="39"/>
    <col min="1535" max="1535" width="25.7109375" style="39" customWidth="1"/>
    <col min="1536" max="1536" width="15.42578125" style="39" customWidth="1"/>
    <col min="1537" max="1537" width="18.7109375" style="39" customWidth="1"/>
    <col min="1538" max="1538" width="13.7109375" style="39" customWidth="1"/>
    <col min="1539" max="1540" width="12" style="39" customWidth="1"/>
    <col min="1541" max="1543" width="14.42578125" style="39" customWidth="1"/>
    <col min="1544" max="1544" width="12.85546875" style="39" customWidth="1"/>
    <col min="1545" max="1545" width="15.7109375" style="39" customWidth="1"/>
    <col min="1546" max="1546" width="16.28515625" style="39" customWidth="1"/>
    <col min="1547" max="1547" width="13.28515625" style="39" customWidth="1"/>
    <col min="1548" max="1556" width="14.42578125" style="39" customWidth="1"/>
    <col min="1557" max="1557" width="14.28515625" style="39" customWidth="1"/>
    <col min="1558" max="1559" width="15" style="39" customWidth="1"/>
    <col min="1560" max="1560" width="17.28515625" style="39" customWidth="1"/>
    <col min="1561" max="1562" width="0" style="39" hidden="1" customWidth="1"/>
    <col min="1563" max="1564" width="17.7109375" style="39" customWidth="1"/>
    <col min="1565" max="1790" width="9.28515625" style="39"/>
    <col min="1791" max="1791" width="25.7109375" style="39" customWidth="1"/>
    <col min="1792" max="1792" width="15.42578125" style="39" customWidth="1"/>
    <col min="1793" max="1793" width="18.7109375" style="39" customWidth="1"/>
    <col min="1794" max="1794" width="13.7109375" style="39" customWidth="1"/>
    <col min="1795" max="1796" width="12" style="39" customWidth="1"/>
    <col min="1797" max="1799" width="14.42578125" style="39" customWidth="1"/>
    <col min="1800" max="1800" width="12.85546875" style="39" customWidth="1"/>
    <col min="1801" max="1801" width="15.7109375" style="39" customWidth="1"/>
    <col min="1802" max="1802" width="16.28515625" style="39" customWidth="1"/>
    <col min="1803" max="1803" width="13.28515625" style="39" customWidth="1"/>
    <col min="1804" max="1812" width="14.42578125" style="39" customWidth="1"/>
    <col min="1813" max="1813" width="14.28515625" style="39" customWidth="1"/>
    <col min="1814" max="1815" width="15" style="39" customWidth="1"/>
    <col min="1816" max="1816" width="17.28515625" style="39" customWidth="1"/>
    <col min="1817" max="1818" width="0" style="39" hidden="1" customWidth="1"/>
    <col min="1819" max="1820" width="17.7109375" style="39" customWidth="1"/>
    <col min="1821" max="2046" width="9.28515625" style="39"/>
    <col min="2047" max="2047" width="25.7109375" style="39" customWidth="1"/>
    <col min="2048" max="2048" width="15.42578125" style="39" customWidth="1"/>
    <col min="2049" max="2049" width="18.7109375" style="39" customWidth="1"/>
    <col min="2050" max="2050" width="13.7109375" style="39" customWidth="1"/>
    <col min="2051" max="2052" width="12" style="39" customWidth="1"/>
    <col min="2053" max="2055" width="14.42578125" style="39" customWidth="1"/>
    <col min="2056" max="2056" width="12.85546875" style="39" customWidth="1"/>
    <col min="2057" max="2057" width="15.7109375" style="39" customWidth="1"/>
    <col min="2058" max="2058" width="16.28515625" style="39" customWidth="1"/>
    <col min="2059" max="2059" width="13.28515625" style="39" customWidth="1"/>
    <col min="2060" max="2068" width="14.42578125" style="39" customWidth="1"/>
    <col min="2069" max="2069" width="14.28515625" style="39" customWidth="1"/>
    <col min="2070" max="2071" width="15" style="39" customWidth="1"/>
    <col min="2072" max="2072" width="17.28515625" style="39" customWidth="1"/>
    <col min="2073" max="2074" width="0" style="39" hidden="1" customWidth="1"/>
    <col min="2075" max="2076" width="17.7109375" style="39" customWidth="1"/>
    <col min="2077" max="2302" width="9.28515625" style="39"/>
    <col min="2303" max="2303" width="25.7109375" style="39" customWidth="1"/>
    <col min="2304" max="2304" width="15.42578125" style="39" customWidth="1"/>
    <col min="2305" max="2305" width="18.7109375" style="39" customWidth="1"/>
    <col min="2306" max="2306" width="13.7109375" style="39" customWidth="1"/>
    <col min="2307" max="2308" width="12" style="39" customWidth="1"/>
    <col min="2309" max="2311" width="14.42578125" style="39" customWidth="1"/>
    <col min="2312" max="2312" width="12.85546875" style="39" customWidth="1"/>
    <col min="2313" max="2313" width="15.7109375" style="39" customWidth="1"/>
    <col min="2314" max="2314" width="16.28515625" style="39" customWidth="1"/>
    <col min="2315" max="2315" width="13.28515625" style="39" customWidth="1"/>
    <col min="2316" max="2324" width="14.42578125" style="39" customWidth="1"/>
    <col min="2325" max="2325" width="14.28515625" style="39" customWidth="1"/>
    <col min="2326" max="2327" width="15" style="39" customWidth="1"/>
    <col min="2328" max="2328" width="17.28515625" style="39" customWidth="1"/>
    <col min="2329" max="2330" width="0" style="39" hidden="1" customWidth="1"/>
    <col min="2331" max="2332" width="17.7109375" style="39" customWidth="1"/>
    <col min="2333" max="2558" width="9.28515625" style="39"/>
    <col min="2559" max="2559" width="25.7109375" style="39" customWidth="1"/>
    <col min="2560" max="2560" width="15.42578125" style="39" customWidth="1"/>
    <col min="2561" max="2561" width="18.7109375" style="39" customWidth="1"/>
    <col min="2562" max="2562" width="13.7109375" style="39" customWidth="1"/>
    <col min="2563" max="2564" width="12" style="39" customWidth="1"/>
    <col min="2565" max="2567" width="14.42578125" style="39" customWidth="1"/>
    <col min="2568" max="2568" width="12.85546875" style="39" customWidth="1"/>
    <col min="2569" max="2569" width="15.7109375" style="39" customWidth="1"/>
    <col min="2570" max="2570" width="16.28515625" style="39" customWidth="1"/>
    <col min="2571" max="2571" width="13.28515625" style="39" customWidth="1"/>
    <col min="2572" max="2580" width="14.42578125" style="39" customWidth="1"/>
    <col min="2581" max="2581" width="14.28515625" style="39" customWidth="1"/>
    <col min="2582" max="2583" width="15" style="39" customWidth="1"/>
    <col min="2584" max="2584" width="17.28515625" style="39" customWidth="1"/>
    <col min="2585" max="2586" width="0" style="39" hidden="1" customWidth="1"/>
    <col min="2587" max="2588" width="17.7109375" style="39" customWidth="1"/>
    <col min="2589" max="2814" width="9.28515625" style="39"/>
    <col min="2815" max="2815" width="25.7109375" style="39" customWidth="1"/>
    <col min="2816" max="2816" width="15.42578125" style="39" customWidth="1"/>
    <col min="2817" max="2817" width="18.7109375" style="39" customWidth="1"/>
    <col min="2818" max="2818" width="13.7109375" style="39" customWidth="1"/>
    <col min="2819" max="2820" width="12" style="39" customWidth="1"/>
    <col min="2821" max="2823" width="14.42578125" style="39" customWidth="1"/>
    <col min="2824" max="2824" width="12.85546875" style="39" customWidth="1"/>
    <col min="2825" max="2825" width="15.7109375" style="39" customWidth="1"/>
    <col min="2826" max="2826" width="16.28515625" style="39" customWidth="1"/>
    <col min="2827" max="2827" width="13.28515625" style="39" customWidth="1"/>
    <col min="2828" max="2836" width="14.42578125" style="39" customWidth="1"/>
    <col min="2837" max="2837" width="14.28515625" style="39" customWidth="1"/>
    <col min="2838" max="2839" width="15" style="39" customWidth="1"/>
    <col min="2840" max="2840" width="17.28515625" style="39" customWidth="1"/>
    <col min="2841" max="2842" width="0" style="39" hidden="1" customWidth="1"/>
    <col min="2843" max="2844" width="17.7109375" style="39" customWidth="1"/>
    <col min="2845" max="3070" width="9.28515625" style="39"/>
    <col min="3071" max="3071" width="25.7109375" style="39" customWidth="1"/>
    <col min="3072" max="3072" width="15.42578125" style="39" customWidth="1"/>
    <col min="3073" max="3073" width="18.7109375" style="39" customWidth="1"/>
    <col min="3074" max="3074" width="13.7109375" style="39" customWidth="1"/>
    <col min="3075" max="3076" width="12" style="39" customWidth="1"/>
    <col min="3077" max="3079" width="14.42578125" style="39" customWidth="1"/>
    <col min="3080" max="3080" width="12.85546875" style="39" customWidth="1"/>
    <col min="3081" max="3081" width="15.7109375" style="39" customWidth="1"/>
    <col min="3082" max="3082" width="16.28515625" style="39" customWidth="1"/>
    <col min="3083" max="3083" width="13.28515625" style="39" customWidth="1"/>
    <col min="3084" max="3092" width="14.42578125" style="39" customWidth="1"/>
    <col min="3093" max="3093" width="14.28515625" style="39" customWidth="1"/>
    <col min="3094" max="3095" width="15" style="39" customWidth="1"/>
    <col min="3096" max="3096" width="17.28515625" style="39" customWidth="1"/>
    <col min="3097" max="3098" width="0" style="39" hidden="1" customWidth="1"/>
    <col min="3099" max="3100" width="17.7109375" style="39" customWidth="1"/>
    <col min="3101" max="3326" width="9.28515625" style="39"/>
    <col min="3327" max="3327" width="25.7109375" style="39" customWidth="1"/>
    <col min="3328" max="3328" width="15.42578125" style="39" customWidth="1"/>
    <col min="3329" max="3329" width="18.7109375" style="39" customWidth="1"/>
    <col min="3330" max="3330" width="13.7109375" style="39" customWidth="1"/>
    <col min="3331" max="3332" width="12" style="39" customWidth="1"/>
    <col min="3333" max="3335" width="14.42578125" style="39" customWidth="1"/>
    <col min="3336" max="3336" width="12.85546875" style="39" customWidth="1"/>
    <col min="3337" max="3337" width="15.7109375" style="39" customWidth="1"/>
    <col min="3338" max="3338" width="16.28515625" style="39" customWidth="1"/>
    <col min="3339" max="3339" width="13.28515625" style="39" customWidth="1"/>
    <col min="3340" max="3348" width="14.42578125" style="39" customWidth="1"/>
    <col min="3349" max="3349" width="14.28515625" style="39" customWidth="1"/>
    <col min="3350" max="3351" width="15" style="39" customWidth="1"/>
    <col min="3352" max="3352" width="17.28515625" style="39" customWidth="1"/>
    <col min="3353" max="3354" width="0" style="39" hidden="1" customWidth="1"/>
    <col min="3355" max="3356" width="17.7109375" style="39" customWidth="1"/>
    <col min="3357" max="3582" width="9.28515625" style="39"/>
    <col min="3583" max="3583" width="25.7109375" style="39" customWidth="1"/>
    <col min="3584" max="3584" width="15.42578125" style="39" customWidth="1"/>
    <col min="3585" max="3585" width="18.7109375" style="39" customWidth="1"/>
    <col min="3586" max="3586" width="13.7109375" style="39" customWidth="1"/>
    <col min="3587" max="3588" width="12" style="39" customWidth="1"/>
    <col min="3589" max="3591" width="14.42578125" style="39" customWidth="1"/>
    <col min="3592" max="3592" width="12.85546875" style="39" customWidth="1"/>
    <col min="3593" max="3593" width="15.7109375" style="39" customWidth="1"/>
    <col min="3594" max="3594" width="16.28515625" style="39" customWidth="1"/>
    <col min="3595" max="3595" width="13.28515625" style="39" customWidth="1"/>
    <col min="3596" max="3604" width="14.42578125" style="39" customWidth="1"/>
    <col min="3605" max="3605" width="14.28515625" style="39" customWidth="1"/>
    <col min="3606" max="3607" width="15" style="39" customWidth="1"/>
    <col min="3608" max="3608" width="17.28515625" style="39" customWidth="1"/>
    <col min="3609" max="3610" width="0" style="39" hidden="1" customWidth="1"/>
    <col min="3611" max="3612" width="17.7109375" style="39" customWidth="1"/>
    <col min="3613" max="3838" width="9.28515625" style="39"/>
    <col min="3839" max="3839" width="25.7109375" style="39" customWidth="1"/>
    <col min="3840" max="3840" width="15.42578125" style="39" customWidth="1"/>
    <col min="3841" max="3841" width="18.7109375" style="39" customWidth="1"/>
    <col min="3842" max="3842" width="13.7109375" style="39" customWidth="1"/>
    <col min="3843" max="3844" width="12" style="39" customWidth="1"/>
    <col min="3845" max="3847" width="14.42578125" style="39" customWidth="1"/>
    <col min="3848" max="3848" width="12.85546875" style="39" customWidth="1"/>
    <col min="3849" max="3849" width="15.7109375" style="39" customWidth="1"/>
    <col min="3850" max="3850" width="16.28515625" style="39" customWidth="1"/>
    <col min="3851" max="3851" width="13.28515625" style="39" customWidth="1"/>
    <col min="3852" max="3860" width="14.42578125" style="39" customWidth="1"/>
    <col min="3861" max="3861" width="14.28515625" style="39" customWidth="1"/>
    <col min="3862" max="3863" width="15" style="39" customWidth="1"/>
    <col min="3864" max="3864" width="17.28515625" style="39" customWidth="1"/>
    <col min="3865" max="3866" width="0" style="39" hidden="1" customWidth="1"/>
    <col min="3867" max="3868" width="17.7109375" style="39" customWidth="1"/>
    <col min="3869" max="4094" width="9.28515625" style="39"/>
    <col min="4095" max="4095" width="25.7109375" style="39" customWidth="1"/>
    <col min="4096" max="4096" width="15.42578125" style="39" customWidth="1"/>
    <col min="4097" max="4097" width="18.7109375" style="39" customWidth="1"/>
    <col min="4098" max="4098" width="13.7109375" style="39" customWidth="1"/>
    <col min="4099" max="4100" width="12" style="39" customWidth="1"/>
    <col min="4101" max="4103" width="14.42578125" style="39" customWidth="1"/>
    <col min="4104" max="4104" width="12.85546875" style="39" customWidth="1"/>
    <col min="4105" max="4105" width="15.7109375" style="39" customWidth="1"/>
    <col min="4106" max="4106" width="16.28515625" style="39" customWidth="1"/>
    <col min="4107" max="4107" width="13.28515625" style="39" customWidth="1"/>
    <col min="4108" max="4116" width="14.42578125" style="39" customWidth="1"/>
    <col min="4117" max="4117" width="14.28515625" style="39" customWidth="1"/>
    <col min="4118" max="4119" width="15" style="39" customWidth="1"/>
    <col min="4120" max="4120" width="17.28515625" style="39" customWidth="1"/>
    <col min="4121" max="4122" width="0" style="39" hidden="1" customWidth="1"/>
    <col min="4123" max="4124" width="17.7109375" style="39" customWidth="1"/>
    <col min="4125" max="4350" width="9.28515625" style="39"/>
    <col min="4351" max="4351" width="25.7109375" style="39" customWidth="1"/>
    <col min="4352" max="4352" width="15.42578125" style="39" customWidth="1"/>
    <col min="4353" max="4353" width="18.7109375" style="39" customWidth="1"/>
    <col min="4354" max="4354" width="13.7109375" style="39" customWidth="1"/>
    <col min="4355" max="4356" width="12" style="39" customWidth="1"/>
    <col min="4357" max="4359" width="14.42578125" style="39" customWidth="1"/>
    <col min="4360" max="4360" width="12.85546875" style="39" customWidth="1"/>
    <col min="4361" max="4361" width="15.7109375" style="39" customWidth="1"/>
    <col min="4362" max="4362" width="16.28515625" style="39" customWidth="1"/>
    <col min="4363" max="4363" width="13.28515625" style="39" customWidth="1"/>
    <col min="4364" max="4372" width="14.42578125" style="39" customWidth="1"/>
    <col min="4373" max="4373" width="14.28515625" style="39" customWidth="1"/>
    <col min="4374" max="4375" width="15" style="39" customWidth="1"/>
    <col min="4376" max="4376" width="17.28515625" style="39" customWidth="1"/>
    <col min="4377" max="4378" width="0" style="39" hidden="1" customWidth="1"/>
    <col min="4379" max="4380" width="17.7109375" style="39" customWidth="1"/>
    <col min="4381" max="4606" width="9.28515625" style="39"/>
    <col min="4607" max="4607" width="25.7109375" style="39" customWidth="1"/>
    <col min="4608" max="4608" width="15.42578125" style="39" customWidth="1"/>
    <col min="4609" max="4609" width="18.7109375" style="39" customWidth="1"/>
    <col min="4610" max="4610" width="13.7109375" style="39" customWidth="1"/>
    <col min="4611" max="4612" width="12" style="39" customWidth="1"/>
    <col min="4613" max="4615" width="14.42578125" style="39" customWidth="1"/>
    <col min="4616" max="4616" width="12.85546875" style="39" customWidth="1"/>
    <col min="4617" max="4617" width="15.7109375" style="39" customWidth="1"/>
    <col min="4618" max="4618" width="16.28515625" style="39" customWidth="1"/>
    <col min="4619" max="4619" width="13.28515625" style="39" customWidth="1"/>
    <col min="4620" max="4628" width="14.42578125" style="39" customWidth="1"/>
    <col min="4629" max="4629" width="14.28515625" style="39" customWidth="1"/>
    <col min="4630" max="4631" width="15" style="39" customWidth="1"/>
    <col min="4632" max="4632" width="17.28515625" style="39" customWidth="1"/>
    <col min="4633" max="4634" width="0" style="39" hidden="1" customWidth="1"/>
    <col min="4635" max="4636" width="17.7109375" style="39" customWidth="1"/>
    <col min="4637" max="4862" width="9.28515625" style="39"/>
    <col min="4863" max="4863" width="25.7109375" style="39" customWidth="1"/>
    <col min="4864" max="4864" width="15.42578125" style="39" customWidth="1"/>
    <col min="4865" max="4865" width="18.7109375" style="39" customWidth="1"/>
    <col min="4866" max="4866" width="13.7109375" style="39" customWidth="1"/>
    <col min="4867" max="4868" width="12" style="39" customWidth="1"/>
    <col min="4869" max="4871" width="14.42578125" style="39" customWidth="1"/>
    <col min="4872" max="4872" width="12.85546875" style="39" customWidth="1"/>
    <col min="4873" max="4873" width="15.7109375" style="39" customWidth="1"/>
    <col min="4874" max="4874" width="16.28515625" style="39" customWidth="1"/>
    <col min="4875" max="4875" width="13.28515625" style="39" customWidth="1"/>
    <col min="4876" max="4884" width="14.42578125" style="39" customWidth="1"/>
    <col min="4885" max="4885" width="14.28515625" style="39" customWidth="1"/>
    <col min="4886" max="4887" width="15" style="39" customWidth="1"/>
    <col min="4888" max="4888" width="17.28515625" style="39" customWidth="1"/>
    <col min="4889" max="4890" width="0" style="39" hidden="1" customWidth="1"/>
    <col min="4891" max="4892" width="17.7109375" style="39" customWidth="1"/>
    <col min="4893" max="5118" width="9.28515625" style="39"/>
    <col min="5119" max="5119" width="25.7109375" style="39" customWidth="1"/>
    <col min="5120" max="5120" width="15.42578125" style="39" customWidth="1"/>
    <col min="5121" max="5121" width="18.7109375" style="39" customWidth="1"/>
    <col min="5122" max="5122" width="13.7109375" style="39" customWidth="1"/>
    <col min="5123" max="5124" width="12" style="39" customWidth="1"/>
    <col min="5125" max="5127" width="14.42578125" style="39" customWidth="1"/>
    <col min="5128" max="5128" width="12.85546875" style="39" customWidth="1"/>
    <col min="5129" max="5129" width="15.7109375" style="39" customWidth="1"/>
    <col min="5130" max="5130" width="16.28515625" style="39" customWidth="1"/>
    <col min="5131" max="5131" width="13.28515625" style="39" customWidth="1"/>
    <col min="5132" max="5140" width="14.42578125" style="39" customWidth="1"/>
    <col min="5141" max="5141" width="14.28515625" style="39" customWidth="1"/>
    <col min="5142" max="5143" width="15" style="39" customWidth="1"/>
    <col min="5144" max="5144" width="17.28515625" style="39" customWidth="1"/>
    <col min="5145" max="5146" width="0" style="39" hidden="1" customWidth="1"/>
    <col min="5147" max="5148" width="17.7109375" style="39" customWidth="1"/>
    <col min="5149" max="5374" width="9.28515625" style="39"/>
    <col min="5375" max="5375" width="25.7109375" style="39" customWidth="1"/>
    <col min="5376" max="5376" width="15.42578125" style="39" customWidth="1"/>
    <col min="5377" max="5377" width="18.7109375" style="39" customWidth="1"/>
    <col min="5378" max="5378" width="13.7109375" style="39" customWidth="1"/>
    <col min="5379" max="5380" width="12" style="39" customWidth="1"/>
    <col min="5381" max="5383" width="14.42578125" style="39" customWidth="1"/>
    <col min="5384" max="5384" width="12.85546875" style="39" customWidth="1"/>
    <col min="5385" max="5385" width="15.7109375" style="39" customWidth="1"/>
    <col min="5386" max="5386" width="16.28515625" style="39" customWidth="1"/>
    <col min="5387" max="5387" width="13.28515625" style="39" customWidth="1"/>
    <col min="5388" max="5396" width="14.42578125" style="39" customWidth="1"/>
    <col min="5397" max="5397" width="14.28515625" style="39" customWidth="1"/>
    <col min="5398" max="5399" width="15" style="39" customWidth="1"/>
    <col min="5400" max="5400" width="17.28515625" style="39" customWidth="1"/>
    <col min="5401" max="5402" width="0" style="39" hidden="1" customWidth="1"/>
    <col min="5403" max="5404" width="17.7109375" style="39" customWidth="1"/>
    <col min="5405" max="5630" width="9.28515625" style="39"/>
    <col min="5631" max="5631" width="25.7109375" style="39" customWidth="1"/>
    <col min="5632" max="5632" width="15.42578125" style="39" customWidth="1"/>
    <col min="5633" max="5633" width="18.7109375" style="39" customWidth="1"/>
    <col min="5634" max="5634" width="13.7109375" style="39" customWidth="1"/>
    <col min="5635" max="5636" width="12" style="39" customWidth="1"/>
    <col min="5637" max="5639" width="14.42578125" style="39" customWidth="1"/>
    <col min="5640" max="5640" width="12.85546875" style="39" customWidth="1"/>
    <col min="5641" max="5641" width="15.7109375" style="39" customWidth="1"/>
    <col min="5642" max="5642" width="16.28515625" style="39" customWidth="1"/>
    <col min="5643" max="5643" width="13.28515625" style="39" customWidth="1"/>
    <col min="5644" max="5652" width="14.42578125" style="39" customWidth="1"/>
    <col min="5653" max="5653" width="14.28515625" style="39" customWidth="1"/>
    <col min="5654" max="5655" width="15" style="39" customWidth="1"/>
    <col min="5656" max="5656" width="17.28515625" style="39" customWidth="1"/>
    <col min="5657" max="5658" width="0" style="39" hidden="1" customWidth="1"/>
    <col min="5659" max="5660" width="17.7109375" style="39" customWidth="1"/>
    <col min="5661" max="5886" width="9.28515625" style="39"/>
    <col min="5887" max="5887" width="25.7109375" style="39" customWidth="1"/>
    <col min="5888" max="5888" width="15.42578125" style="39" customWidth="1"/>
    <col min="5889" max="5889" width="18.7109375" style="39" customWidth="1"/>
    <col min="5890" max="5890" width="13.7109375" style="39" customWidth="1"/>
    <col min="5891" max="5892" width="12" style="39" customWidth="1"/>
    <col min="5893" max="5895" width="14.42578125" style="39" customWidth="1"/>
    <col min="5896" max="5896" width="12.85546875" style="39" customWidth="1"/>
    <col min="5897" max="5897" width="15.7109375" style="39" customWidth="1"/>
    <col min="5898" max="5898" width="16.28515625" style="39" customWidth="1"/>
    <col min="5899" max="5899" width="13.28515625" style="39" customWidth="1"/>
    <col min="5900" max="5908" width="14.42578125" style="39" customWidth="1"/>
    <col min="5909" max="5909" width="14.28515625" style="39" customWidth="1"/>
    <col min="5910" max="5911" width="15" style="39" customWidth="1"/>
    <col min="5912" max="5912" width="17.28515625" style="39" customWidth="1"/>
    <col min="5913" max="5914" width="0" style="39" hidden="1" customWidth="1"/>
    <col min="5915" max="5916" width="17.7109375" style="39" customWidth="1"/>
    <col min="5917" max="6142" width="9.28515625" style="39"/>
    <col min="6143" max="6143" width="25.7109375" style="39" customWidth="1"/>
    <col min="6144" max="6144" width="15.42578125" style="39" customWidth="1"/>
    <col min="6145" max="6145" width="18.7109375" style="39" customWidth="1"/>
    <col min="6146" max="6146" width="13.7109375" style="39" customWidth="1"/>
    <col min="6147" max="6148" width="12" style="39" customWidth="1"/>
    <col min="6149" max="6151" width="14.42578125" style="39" customWidth="1"/>
    <col min="6152" max="6152" width="12.85546875" style="39" customWidth="1"/>
    <col min="6153" max="6153" width="15.7109375" style="39" customWidth="1"/>
    <col min="6154" max="6154" width="16.28515625" style="39" customWidth="1"/>
    <col min="6155" max="6155" width="13.28515625" style="39" customWidth="1"/>
    <col min="6156" max="6164" width="14.42578125" style="39" customWidth="1"/>
    <col min="6165" max="6165" width="14.28515625" style="39" customWidth="1"/>
    <col min="6166" max="6167" width="15" style="39" customWidth="1"/>
    <col min="6168" max="6168" width="17.28515625" style="39" customWidth="1"/>
    <col min="6169" max="6170" width="0" style="39" hidden="1" customWidth="1"/>
    <col min="6171" max="6172" width="17.7109375" style="39" customWidth="1"/>
    <col min="6173" max="6398" width="9.28515625" style="39"/>
    <col min="6399" max="6399" width="25.7109375" style="39" customWidth="1"/>
    <col min="6400" max="6400" width="15.42578125" style="39" customWidth="1"/>
    <col min="6401" max="6401" width="18.7109375" style="39" customWidth="1"/>
    <col min="6402" max="6402" width="13.7109375" style="39" customWidth="1"/>
    <col min="6403" max="6404" width="12" style="39" customWidth="1"/>
    <col min="6405" max="6407" width="14.42578125" style="39" customWidth="1"/>
    <col min="6408" max="6408" width="12.85546875" style="39" customWidth="1"/>
    <col min="6409" max="6409" width="15.7109375" style="39" customWidth="1"/>
    <col min="6410" max="6410" width="16.28515625" style="39" customWidth="1"/>
    <col min="6411" max="6411" width="13.28515625" style="39" customWidth="1"/>
    <col min="6412" max="6420" width="14.42578125" style="39" customWidth="1"/>
    <col min="6421" max="6421" width="14.28515625" style="39" customWidth="1"/>
    <col min="6422" max="6423" width="15" style="39" customWidth="1"/>
    <col min="6424" max="6424" width="17.28515625" style="39" customWidth="1"/>
    <col min="6425" max="6426" width="0" style="39" hidden="1" customWidth="1"/>
    <col min="6427" max="6428" width="17.7109375" style="39" customWidth="1"/>
    <col min="6429" max="6654" width="9.28515625" style="39"/>
    <col min="6655" max="6655" width="25.7109375" style="39" customWidth="1"/>
    <col min="6656" max="6656" width="15.42578125" style="39" customWidth="1"/>
    <col min="6657" max="6657" width="18.7109375" style="39" customWidth="1"/>
    <col min="6658" max="6658" width="13.7109375" style="39" customWidth="1"/>
    <col min="6659" max="6660" width="12" style="39" customWidth="1"/>
    <col min="6661" max="6663" width="14.42578125" style="39" customWidth="1"/>
    <col min="6664" max="6664" width="12.85546875" style="39" customWidth="1"/>
    <col min="6665" max="6665" width="15.7109375" style="39" customWidth="1"/>
    <col min="6666" max="6666" width="16.28515625" style="39" customWidth="1"/>
    <col min="6667" max="6667" width="13.28515625" style="39" customWidth="1"/>
    <col min="6668" max="6676" width="14.42578125" style="39" customWidth="1"/>
    <col min="6677" max="6677" width="14.28515625" style="39" customWidth="1"/>
    <col min="6678" max="6679" width="15" style="39" customWidth="1"/>
    <col min="6680" max="6680" width="17.28515625" style="39" customWidth="1"/>
    <col min="6681" max="6682" width="0" style="39" hidden="1" customWidth="1"/>
    <col min="6683" max="6684" width="17.7109375" style="39" customWidth="1"/>
    <col min="6685" max="6910" width="9.28515625" style="39"/>
    <col min="6911" max="6911" width="25.7109375" style="39" customWidth="1"/>
    <col min="6912" max="6912" width="15.42578125" style="39" customWidth="1"/>
    <col min="6913" max="6913" width="18.7109375" style="39" customWidth="1"/>
    <col min="6914" max="6914" width="13.7109375" style="39" customWidth="1"/>
    <col min="6915" max="6916" width="12" style="39" customWidth="1"/>
    <col min="6917" max="6919" width="14.42578125" style="39" customWidth="1"/>
    <col min="6920" max="6920" width="12.85546875" style="39" customWidth="1"/>
    <col min="6921" max="6921" width="15.7109375" style="39" customWidth="1"/>
    <col min="6922" max="6922" width="16.28515625" style="39" customWidth="1"/>
    <col min="6923" max="6923" width="13.28515625" style="39" customWidth="1"/>
    <col min="6924" max="6932" width="14.42578125" style="39" customWidth="1"/>
    <col min="6933" max="6933" width="14.28515625" style="39" customWidth="1"/>
    <col min="6934" max="6935" width="15" style="39" customWidth="1"/>
    <col min="6936" max="6936" width="17.28515625" style="39" customWidth="1"/>
    <col min="6937" max="6938" width="0" style="39" hidden="1" customWidth="1"/>
    <col min="6939" max="6940" width="17.7109375" style="39" customWidth="1"/>
    <col min="6941" max="7166" width="9.28515625" style="39"/>
    <col min="7167" max="7167" width="25.7109375" style="39" customWidth="1"/>
    <col min="7168" max="7168" width="15.42578125" style="39" customWidth="1"/>
    <col min="7169" max="7169" width="18.7109375" style="39" customWidth="1"/>
    <col min="7170" max="7170" width="13.7109375" style="39" customWidth="1"/>
    <col min="7171" max="7172" width="12" style="39" customWidth="1"/>
    <col min="7173" max="7175" width="14.42578125" style="39" customWidth="1"/>
    <col min="7176" max="7176" width="12.85546875" style="39" customWidth="1"/>
    <col min="7177" max="7177" width="15.7109375" style="39" customWidth="1"/>
    <col min="7178" max="7178" width="16.28515625" style="39" customWidth="1"/>
    <col min="7179" max="7179" width="13.28515625" style="39" customWidth="1"/>
    <col min="7180" max="7188" width="14.42578125" style="39" customWidth="1"/>
    <col min="7189" max="7189" width="14.28515625" style="39" customWidth="1"/>
    <col min="7190" max="7191" width="15" style="39" customWidth="1"/>
    <col min="7192" max="7192" width="17.28515625" style="39" customWidth="1"/>
    <col min="7193" max="7194" width="0" style="39" hidden="1" customWidth="1"/>
    <col min="7195" max="7196" width="17.7109375" style="39" customWidth="1"/>
    <col min="7197" max="7422" width="9.28515625" style="39"/>
    <col min="7423" max="7423" width="25.7109375" style="39" customWidth="1"/>
    <col min="7424" max="7424" width="15.42578125" style="39" customWidth="1"/>
    <col min="7425" max="7425" width="18.7109375" style="39" customWidth="1"/>
    <col min="7426" max="7426" width="13.7109375" style="39" customWidth="1"/>
    <col min="7427" max="7428" width="12" style="39" customWidth="1"/>
    <col min="7429" max="7431" width="14.42578125" style="39" customWidth="1"/>
    <col min="7432" max="7432" width="12.85546875" style="39" customWidth="1"/>
    <col min="7433" max="7433" width="15.7109375" style="39" customWidth="1"/>
    <col min="7434" max="7434" width="16.28515625" style="39" customWidth="1"/>
    <col min="7435" max="7435" width="13.28515625" style="39" customWidth="1"/>
    <col min="7436" max="7444" width="14.42578125" style="39" customWidth="1"/>
    <col min="7445" max="7445" width="14.28515625" style="39" customWidth="1"/>
    <col min="7446" max="7447" width="15" style="39" customWidth="1"/>
    <col min="7448" max="7448" width="17.28515625" style="39" customWidth="1"/>
    <col min="7449" max="7450" width="0" style="39" hidden="1" customWidth="1"/>
    <col min="7451" max="7452" width="17.7109375" style="39" customWidth="1"/>
    <col min="7453" max="7678" width="9.28515625" style="39"/>
    <col min="7679" max="7679" width="25.7109375" style="39" customWidth="1"/>
    <col min="7680" max="7680" width="15.42578125" style="39" customWidth="1"/>
    <col min="7681" max="7681" width="18.7109375" style="39" customWidth="1"/>
    <col min="7682" max="7682" width="13.7109375" style="39" customWidth="1"/>
    <col min="7683" max="7684" width="12" style="39" customWidth="1"/>
    <col min="7685" max="7687" width="14.42578125" style="39" customWidth="1"/>
    <col min="7688" max="7688" width="12.85546875" style="39" customWidth="1"/>
    <col min="7689" max="7689" width="15.7109375" style="39" customWidth="1"/>
    <col min="7690" max="7690" width="16.28515625" style="39" customWidth="1"/>
    <col min="7691" max="7691" width="13.28515625" style="39" customWidth="1"/>
    <col min="7692" max="7700" width="14.42578125" style="39" customWidth="1"/>
    <col min="7701" max="7701" width="14.28515625" style="39" customWidth="1"/>
    <col min="7702" max="7703" width="15" style="39" customWidth="1"/>
    <col min="7704" max="7704" width="17.28515625" style="39" customWidth="1"/>
    <col min="7705" max="7706" width="0" style="39" hidden="1" customWidth="1"/>
    <col min="7707" max="7708" width="17.7109375" style="39" customWidth="1"/>
    <col min="7709" max="7934" width="9.28515625" style="39"/>
    <col min="7935" max="7935" width="25.7109375" style="39" customWidth="1"/>
    <col min="7936" max="7936" width="15.42578125" style="39" customWidth="1"/>
    <col min="7937" max="7937" width="18.7109375" style="39" customWidth="1"/>
    <col min="7938" max="7938" width="13.7109375" style="39" customWidth="1"/>
    <col min="7939" max="7940" width="12" style="39" customWidth="1"/>
    <col min="7941" max="7943" width="14.42578125" style="39" customWidth="1"/>
    <col min="7944" max="7944" width="12.85546875" style="39" customWidth="1"/>
    <col min="7945" max="7945" width="15.7109375" style="39" customWidth="1"/>
    <col min="7946" max="7946" width="16.28515625" style="39" customWidth="1"/>
    <col min="7947" max="7947" width="13.28515625" style="39" customWidth="1"/>
    <col min="7948" max="7956" width="14.42578125" style="39" customWidth="1"/>
    <col min="7957" max="7957" width="14.28515625" style="39" customWidth="1"/>
    <col min="7958" max="7959" width="15" style="39" customWidth="1"/>
    <col min="7960" max="7960" width="17.28515625" style="39" customWidth="1"/>
    <col min="7961" max="7962" width="0" style="39" hidden="1" customWidth="1"/>
    <col min="7963" max="7964" width="17.7109375" style="39" customWidth="1"/>
    <col min="7965" max="8190" width="9.28515625" style="39"/>
    <col min="8191" max="8191" width="25.7109375" style="39" customWidth="1"/>
    <col min="8192" max="8192" width="15.42578125" style="39" customWidth="1"/>
    <col min="8193" max="8193" width="18.7109375" style="39" customWidth="1"/>
    <col min="8194" max="8194" width="13.7109375" style="39" customWidth="1"/>
    <col min="8195" max="8196" width="12" style="39" customWidth="1"/>
    <col min="8197" max="8199" width="14.42578125" style="39" customWidth="1"/>
    <col min="8200" max="8200" width="12.85546875" style="39" customWidth="1"/>
    <col min="8201" max="8201" width="15.7109375" style="39" customWidth="1"/>
    <col min="8202" max="8202" width="16.28515625" style="39" customWidth="1"/>
    <col min="8203" max="8203" width="13.28515625" style="39" customWidth="1"/>
    <col min="8204" max="8212" width="14.42578125" style="39" customWidth="1"/>
    <col min="8213" max="8213" width="14.28515625" style="39" customWidth="1"/>
    <col min="8214" max="8215" width="15" style="39" customWidth="1"/>
    <col min="8216" max="8216" width="17.28515625" style="39" customWidth="1"/>
    <col min="8217" max="8218" width="0" style="39" hidden="1" customWidth="1"/>
    <col min="8219" max="8220" width="17.7109375" style="39" customWidth="1"/>
    <col min="8221" max="8446" width="9.28515625" style="39"/>
    <col min="8447" max="8447" width="25.7109375" style="39" customWidth="1"/>
    <col min="8448" max="8448" width="15.42578125" style="39" customWidth="1"/>
    <col min="8449" max="8449" width="18.7109375" style="39" customWidth="1"/>
    <col min="8450" max="8450" width="13.7109375" style="39" customWidth="1"/>
    <col min="8451" max="8452" width="12" style="39" customWidth="1"/>
    <col min="8453" max="8455" width="14.42578125" style="39" customWidth="1"/>
    <col min="8456" max="8456" width="12.85546875" style="39" customWidth="1"/>
    <col min="8457" max="8457" width="15.7109375" style="39" customWidth="1"/>
    <col min="8458" max="8458" width="16.28515625" style="39" customWidth="1"/>
    <col min="8459" max="8459" width="13.28515625" style="39" customWidth="1"/>
    <col min="8460" max="8468" width="14.42578125" style="39" customWidth="1"/>
    <col min="8469" max="8469" width="14.28515625" style="39" customWidth="1"/>
    <col min="8470" max="8471" width="15" style="39" customWidth="1"/>
    <col min="8472" max="8472" width="17.28515625" style="39" customWidth="1"/>
    <col min="8473" max="8474" width="0" style="39" hidden="1" customWidth="1"/>
    <col min="8475" max="8476" width="17.7109375" style="39" customWidth="1"/>
    <col min="8477" max="8702" width="9.28515625" style="39"/>
    <col min="8703" max="8703" width="25.7109375" style="39" customWidth="1"/>
    <col min="8704" max="8704" width="15.42578125" style="39" customWidth="1"/>
    <col min="8705" max="8705" width="18.7109375" style="39" customWidth="1"/>
    <col min="8706" max="8706" width="13.7109375" style="39" customWidth="1"/>
    <col min="8707" max="8708" width="12" style="39" customWidth="1"/>
    <col min="8709" max="8711" width="14.42578125" style="39" customWidth="1"/>
    <col min="8712" max="8712" width="12.85546875" style="39" customWidth="1"/>
    <col min="8713" max="8713" width="15.7109375" style="39" customWidth="1"/>
    <col min="8714" max="8714" width="16.28515625" style="39" customWidth="1"/>
    <col min="8715" max="8715" width="13.28515625" style="39" customWidth="1"/>
    <col min="8716" max="8724" width="14.42578125" style="39" customWidth="1"/>
    <col min="8725" max="8725" width="14.28515625" style="39" customWidth="1"/>
    <col min="8726" max="8727" width="15" style="39" customWidth="1"/>
    <col min="8728" max="8728" width="17.28515625" style="39" customWidth="1"/>
    <col min="8729" max="8730" width="0" style="39" hidden="1" customWidth="1"/>
    <col min="8731" max="8732" width="17.7109375" style="39" customWidth="1"/>
    <col min="8733" max="8958" width="9.28515625" style="39"/>
    <col min="8959" max="8959" width="25.7109375" style="39" customWidth="1"/>
    <col min="8960" max="8960" width="15.42578125" style="39" customWidth="1"/>
    <col min="8961" max="8961" width="18.7109375" style="39" customWidth="1"/>
    <col min="8962" max="8962" width="13.7109375" style="39" customWidth="1"/>
    <col min="8963" max="8964" width="12" style="39" customWidth="1"/>
    <col min="8965" max="8967" width="14.42578125" style="39" customWidth="1"/>
    <col min="8968" max="8968" width="12.85546875" style="39" customWidth="1"/>
    <col min="8969" max="8969" width="15.7109375" style="39" customWidth="1"/>
    <col min="8970" max="8970" width="16.28515625" style="39" customWidth="1"/>
    <col min="8971" max="8971" width="13.28515625" style="39" customWidth="1"/>
    <col min="8972" max="8980" width="14.42578125" style="39" customWidth="1"/>
    <col min="8981" max="8981" width="14.28515625" style="39" customWidth="1"/>
    <col min="8982" max="8983" width="15" style="39" customWidth="1"/>
    <col min="8984" max="8984" width="17.28515625" style="39" customWidth="1"/>
    <col min="8985" max="8986" width="0" style="39" hidden="1" customWidth="1"/>
    <col min="8987" max="8988" width="17.7109375" style="39" customWidth="1"/>
    <col min="8989" max="9214" width="9.28515625" style="39"/>
    <col min="9215" max="9215" width="25.7109375" style="39" customWidth="1"/>
    <col min="9216" max="9216" width="15.42578125" style="39" customWidth="1"/>
    <col min="9217" max="9217" width="18.7109375" style="39" customWidth="1"/>
    <col min="9218" max="9218" width="13.7109375" style="39" customWidth="1"/>
    <col min="9219" max="9220" width="12" style="39" customWidth="1"/>
    <col min="9221" max="9223" width="14.42578125" style="39" customWidth="1"/>
    <col min="9224" max="9224" width="12.85546875" style="39" customWidth="1"/>
    <col min="9225" max="9225" width="15.7109375" style="39" customWidth="1"/>
    <col min="9226" max="9226" width="16.28515625" style="39" customWidth="1"/>
    <col min="9227" max="9227" width="13.28515625" style="39" customWidth="1"/>
    <col min="9228" max="9236" width="14.42578125" style="39" customWidth="1"/>
    <col min="9237" max="9237" width="14.28515625" style="39" customWidth="1"/>
    <col min="9238" max="9239" width="15" style="39" customWidth="1"/>
    <col min="9240" max="9240" width="17.28515625" style="39" customWidth="1"/>
    <col min="9241" max="9242" width="0" style="39" hidden="1" customWidth="1"/>
    <col min="9243" max="9244" width="17.7109375" style="39" customWidth="1"/>
    <col min="9245" max="9470" width="9.28515625" style="39"/>
    <col min="9471" max="9471" width="25.7109375" style="39" customWidth="1"/>
    <col min="9472" max="9472" width="15.42578125" style="39" customWidth="1"/>
    <col min="9473" max="9473" width="18.7109375" style="39" customWidth="1"/>
    <col min="9474" max="9474" width="13.7109375" style="39" customWidth="1"/>
    <col min="9475" max="9476" width="12" style="39" customWidth="1"/>
    <col min="9477" max="9479" width="14.42578125" style="39" customWidth="1"/>
    <col min="9480" max="9480" width="12.85546875" style="39" customWidth="1"/>
    <col min="9481" max="9481" width="15.7109375" style="39" customWidth="1"/>
    <col min="9482" max="9482" width="16.28515625" style="39" customWidth="1"/>
    <col min="9483" max="9483" width="13.28515625" style="39" customWidth="1"/>
    <col min="9484" max="9492" width="14.42578125" style="39" customWidth="1"/>
    <col min="9493" max="9493" width="14.28515625" style="39" customWidth="1"/>
    <col min="9494" max="9495" width="15" style="39" customWidth="1"/>
    <col min="9496" max="9496" width="17.28515625" style="39" customWidth="1"/>
    <col min="9497" max="9498" width="0" style="39" hidden="1" customWidth="1"/>
    <col min="9499" max="9500" width="17.7109375" style="39" customWidth="1"/>
    <col min="9501" max="9726" width="9.28515625" style="39"/>
    <col min="9727" max="9727" width="25.7109375" style="39" customWidth="1"/>
    <col min="9728" max="9728" width="15.42578125" style="39" customWidth="1"/>
    <col min="9729" max="9729" width="18.7109375" style="39" customWidth="1"/>
    <col min="9730" max="9730" width="13.7109375" style="39" customWidth="1"/>
    <col min="9731" max="9732" width="12" style="39" customWidth="1"/>
    <col min="9733" max="9735" width="14.42578125" style="39" customWidth="1"/>
    <col min="9736" max="9736" width="12.85546875" style="39" customWidth="1"/>
    <col min="9737" max="9737" width="15.7109375" style="39" customWidth="1"/>
    <col min="9738" max="9738" width="16.28515625" style="39" customWidth="1"/>
    <col min="9739" max="9739" width="13.28515625" style="39" customWidth="1"/>
    <col min="9740" max="9748" width="14.42578125" style="39" customWidth="1"/>
    <col min="9749" max="9749" width="14.28515625" style="39" customWidth="1"/>
    <col min="9750" max="9751" width="15" style="39" customWidth="1"/>
    <col min="9752" max="9752" width="17.28515625" style="39" customWidth="1"/>
    <col min="9753" max="9754" width="0" style="39" hidden="1" customWidth="1"/>
    <col min="9755" max="9756" width="17.7109375" style="39" customWidth="1"/>
    <col min="9757" max="9982" width="9.28515625" style="39"/>
    <col min="9983" max="9983" width="25.7109375" style="39" customWidth="1"/>
    <col min="9984" max="9984" width="15.42578125" style="39" customWidth="1"/>
    <col min="9985" max="9985" width="18.7109375" style="39" customWidth="1"/>
    <col min="9986" max="9986" width="13.7109375" style="39" customWidth="1"/>
    <col min="9987" max="9988" width="12" style="39" customWidth="1"/>
    <col min="9989" max="9991" width="14.42578125" style="39" customWidth="1"/>
    <col min="9992" max="9992" width="12.85546875" style="39" customWidth="1"/>
    <col min="9993" max="9993" width="15.7109375" style="39" customWidth="1"/>
    <col min="9994" max="9994" width="16.28515625" style="39" customWidth="1"/>
    <col min="9995" max="9995" width="13.28515625" style="39" customWidth="1"/>
    <col min="9996" max="10004" width="14.42578125" style="39" customWidth="1"/>
    <col min="10005" max="10005" width="14.28515625" style="39" customWidth="1"/>
    <col min="10006" max="10007" width="15" style="39" customWidth="1"/>
    <col min="10008" max="10008" width="17.28515625" style="39" customWidth="1"/>
    <col min="10009" max="10010" width="0" style="39" hidden="1" customWidth="1"/>
    <col min="10011" max="10012" width="17.7109375" style="39" customWidth="1"/>
    <col min="10013" max="10238" width="9.28515625" style="39"/>
    <col min="10239" max="10239" width="25.7109375" style="39" customWidth="1"/>
    <col min="10240" max="10240" width="15.42578125" style="39" customWidth="1"/>
    <col min="10241" max="10241" width="18.7109375" style="39" customWidth="1"/>
    <col min="10242" max="10242" width="13.7109375" style="39" customWidth="1"/>
    <col min="10243" max="10244" width="12" style="39" customWidth="1"/>
    <col min="10245" max="10247" width="14.42578125" style="39" customWidth="1"/>
    <col min="10248" max="10248" width="12.85546875" style="39" customWidth="1"/>
    <col min="10249" max="10249" width="15.7109375" style="39" customWidth="1"/>
    <col min="10250" max="10250" width="16.28515625" style="39" customWidth="1"/>
    <col min="10251" max="10251" width="13.28515625" style="39" customWidth="1"/>
    <col min="10252" max="10260" width="14.42578125" style="39" customWidth="1"/>
    <col min="10261" max="10261" width="14.28515625" style="39" customWidth="1"/>
    <col min="10262" max="10263" width="15" style="39" customWidth="1"/>
    <col min="10264" max="10264" width="17.28515625" style="39" customWidth="1"/>
    <col min="10265" max="10266" width="0" style="39" hidden="1" customWidth="1"/>
    <col min="10267" max="10268" width="17.7109375" style="39" customWidth="1"/>
    <col min="10269" max="10494" width="9.28515625" style="39"/>
    <col min="10495" max="10495" width="25.7109375" style="39" customWidth="1"/>
    <col min="10496" max="10496" width="15.42578125" style="39" customWidth="1"/>
    <col min="10497" max="10497" width="18.7109375" style="39" customWidth="1"/>
    <col min="10498" max="10498" width="13.7109375" style="39" customWidth="1"/>
    <col min="10499" max="10500" width="12" style="39" customWidth="1"/>
    <col min="10501" max="10503" width="14.42578125" style="39" customWidth="1"/>
    <col min="10504" max="10504" width="12.85546875" style="39" customWidth="1"/>
    <col min="10505" max="10505" width="15.7109375" style="39" customWidth="1"/>
    <col min="10506" max="10506" width="16.28515625" style="39" customWidth="1"/>
    <col min="10507" max="10507" width="13.28515625" style="39" customWidth="1"/>
    <col min="10508" max="10516" width="14.42578125" style="39" customWidth="1"/>
    <col min="10517" max="10517" width="14.28515625" style="39" customWidth="1"/>
    <col min="10518" max="10519" width="15" style="39" customWidth="1"/>
    <col min="10520" max="10520" width="17.28515625" style="39" customWidth="1"/>
    <col min="10521" max="10522" width="0" style="39" hidden="1" customWidth="1"/>
    <col min="10523" max="10524" width="17.7109375" style="39" customWidth="1"/>
    <col min="10525" max="10750" width="9.28515625" style="39"/>
    <col min="10751" max="10751" width="25.7109375" style="39" customWidth="1"/>
    <col min="10752" max="10752" width="15.42578125" style="39" customWidth="1"/>
    <col min="10753" max="10753" width="18.7109375" style="39" customWidth="1"/>
    <col min="10754" max="10754" width="13.7109375" style="39" customWidth="1"/>
    <col min="10755" max="10756" width="12" style="39" customWidth="1"/>
    <col min="10757" max="10759" width="14.42578125" style="39" customWidth="1"/>
    <col min="10760" max="10760" width="12.85546875" style="39" customWidth="1"/>
    <col min="10761" max="10761" width="15.7109375" style="39" customWidth="1"/>
    <col min="10762" max="10762" width="16.28515625" style="39" customWidth="1"/>
    <col min="10763" max="10763" width="13.28515625" style="39" customWidth="1"/>
    <col min="10764" max="10772" width="14.42578125" style="39" customWidth="1"/>
    <col min="10773" max="10773" width="14.28515625" style="39" customWidth="1"/>
    <col min="10774" max="10775" width="15" style="39" customWidth="1"/>
    <col min="10776" max="10776" width="17.28515625" style="39" customWidth="1"/>
    <col min="10777" max="10778" width="0" style="39" hidden="1" customWidth="1"/>
    <col min="10779" max="10780" width="17.7109375" style="39" customWidth="1"/>
    <col min="10781" max="11006" width="9.28515625" style="39"/>
    <col min="11007" max="11007" width="25.7109375" style="39" customWidth="1"/>
    <col min="11008" max="11008" width="15.42578125" style="39" customWidth="1"/>
    <col min="11009" max="11009" width="18.7109375" style="39" customWidth="1"/>
    <col min="11010" max="11010" width="13.7109375" style="39" customWidth="1"/>
    <col min="11011" max="11012" width="12" style="39" customWidth="1"/>
    <col min="11013" max="11015" width="14.42578125" style="39" customWidth="1"/>
    <col min="11016" max="11016" width="12.85546875" style="39" customWidth="1"/>
    <col min="11017" max="11017" width="15.7109375" style="39" customWidth="1"/>
    <col min="11018" max="11018" width="16.28515625" style="39" customWidth="1"/>
    <col min="11019" max="11019" width="13.28515625" style="39" customWidth="1"/>
    <col min="11020" max="11028" width="14.42578125" style="39" customWidth="1"/>
    <col min="11029" max="11029" width="14.28515625" style="39" customWidth="1"/>
    <col min="11030" max="11031" width="15" style="39" customWidth="1"/>
    <col min="11032" max="11032" width="17.28515625" style="39" customWidth="1"/>
    <col min="11033" max="11034" width="0" style="39" hidden="1" customWidth="1"/>
    <col min="11035" max="11036" width="17.7109375" style="39" customWidth="1"/>
    <col min="11037" max="11262" width="9.28515625" style="39"/>
    <col min="11263" max="11263" width="25.7109375" style="39" customWidth="1"/>
    <col min="11264" max="11264" width="15.42578125" style="39" customWidth="1"/>
    <col min="11265" max="11265" width="18.7109375" style="39" customWidth="1"/>
    <col min="11266" max="11266" width="13.7109375" style="39" customWidth="1"/>
    <col min="11267" max="11268" width="12" style="39" customWidth="1"/>
    <col min="11269" max="11271" width="14.42578125" style="39" customWidth="1"/>
    <col min="11272" max="11272" width="12.85546875" style="39" customWidth="1"/>
    <col min="11273" max="11273" width="15.7109375" style="39" customWidth="1"/>
    <col min="11274" max="11274" width="16.28515625" style="39" customWidth="1"/>
    <col min="11275" max="11275" width="13.28515625" style="39" customWidth="1"/>
    <col min="11276" max="11284" width="14.42578125" style="39" customWidth="1"/>
    <col min="11285" max="11285" width="14.28515625" style="39" customWidth="1"/>
    <col min="11286" max="11287" width="15" style="39" customWidth="1"/>
    <col min="11288" max="11288" width="17.28515625" style="39" customWidth="1"/>
    <col min="11289" max="11290" width="0" style="39" hidden="1" customWidth="1"/>
    <col min="11291" max="11292" width="17.7109375" style="39" customWidth="1"/>
    <col min="11293" max="11518" width="9.28515625" style="39"/>
    <col min="11519" max="11519" width="25.7109375" style="39" customWidth="1"/>
    <col min="11520" max="11520" width="15.42578125" style="39" customWidth="1"/>
    <col min="11521" max="11521" width="18.7109375" style="39" customWidth="1"/>
    <col min="11522" max="11522" width="13.7109375" style="39" customWidth="1"/>
    <col min="11523" max="11524" width="12" style="39" customWidth="1"/>
    <col min="11525" max="11527" width="14.42578125" style="39" customWidth="1"/>
    <col min="11528" max="11528" width="12.85546875" style="39" customWidth="1"/>
    <col min="11529" max="11529" width="15.7109375" style="39" customWidth="1"/>
    <col min="11530" max="11530" width="16.28515625" style="39" customWidth="1"/>
    <col min="11531" max="11531" width="13.28515625" style="39" customWidth="1"/>
    <col min="11532" max="11540" width="14.42578125" style="39" customWidth="1"/>
    <col min="11541" max="11541" width="14.28515625" style="39" customWidth="1"/>
    <col min="11542" max="11543" width="15" style="39" customWidth="1"/>
    <col min="11544" max="11544" width="17.28515625" style="39" customWidth="1"/>
    <col min="11545" max="11546" width="0" style="39" hidden="1" customWidth="1"/>
    <col min="11547" max="11548" width="17.7109375" style="39" customWidth="1"/>
    <col min="11549" max="11774" width="9.28515625" style="39"/>
    <col min="11775" max="11775" width="25.7109375" style="39" customWidth="1"/>
    <col min="11776" max="11776" width="15.42578125" style="39" customWidth="1"/>
    <col min="11777" max="11777" width="18.7109375" style="39" customWidth="1"/>
    <col min="11778" max="11778" width="13.7109375" style="39" customWidth="1"/>
    <col min="11779" max="11780" width="12" style="39" customWidth="1"/>
    <col min="11781" max="11783" width="14.42578125" style="39" customWidth="1"/>
    <col min="11784" max="11784" width="12.85546875" style="39" customWidth="1"/>
    <col min="11785" max="11785" width="15.7109375" style="39" customWidth="1"/>
    <col min="11786" max="11786" width="16.28515625" style="39" customWidth="1"/>
    <col min="11787" max="11787" width="13.28515625" style="39" customWidth="1"/>
    <col min="11788" max="11796" width="14.42578125" style="39" customWidth="1"/>
    <col min="11797" max="11797" width="14.28515625" style="39" customWidth="1"/>
    <col min="11798" max="11799" width="15" style="39" customWidth="1"/>
    <col min="11800" max="11800" width="17.28515625" style="39" customWidth="1"/>
    <col min="11801" max="11802" width="0" style="39" hidden="1" customWidth="1"/>
    <col min="11803" max="11804" width="17.7109375" style="39" customWidth="1"/>
    <col min="11805" max="12030" width="9.28515625" style="39"/>
    <col min="12031" max="12031" width="25.7109375" style="39" customWidth="1"/>
    <col min="12032" max="12032" width="15.42578125" style="39" customWidth="1"/>
    <col min="12033" max="12033" width="18.7109375" style="39" customWidth="1"/>
    <col min="12034" max="12034" width="13.7109375" style="39" customWidth="1"/>
    <col min="12035" max="12036" width="12" style="39" customWidth="1"/>
    <col min="12037" max="12039" width="14.42578125" style="39" customWidth="1"/>
    <col min="12040" max="12040" width="12.85546875" style="39" customWidth="1"/>
    <col min="12041" max="12041" width="15.7109375" style="39" customWidth="1"/>
    <col min="12042" max="12042" width="16.28515625" style="39" customWidth="1"/>
    <col min="12043" max="12043" width="13.28515625" style="39" customWidth="1"/>
    <col min="12044" max="12052" width="14.42578125" style="39" customWidth="1"/>
    <col min="12053" max="12053" width="14.28515625" style="39" customWidth="1"/>
    <col min="12054" max="12055" width="15" style="39" customWidth="1"/>
    <col min="12056" max="12056" width="17.28515625" style="39" customWidth="1"/>
    <col min="12057" max="12058" width="0" style="39" hidden="1" customWidth="1"/>
    <col min="12059" max="12060" width="17.7109375" style="39" customWidth="1"/>
    <col min="12061" max="12286" width="9.28515625" style="39"/>
    <col min="12287" max="12287" width="25.7109375" style="39" customWidth="1"/>
    <col min="12288" max="12288" width="15.42578125" style="39" customWidth="1"/>
    <col min="12289" max="12289" width="18.7109375" style="39" customWidth="1"/>
    <col min="12290" max="12290" width="13.7109375" style="39" customWidth="1"/>
    <col min="12291" max="12292" width="12" style="39" customWidth="1"/>
    <col min="12293" max="12295" width="14.42578125" style="39" customWidth="1"/>
    <col min="12296" max="12296" width="12.85546875" style="39" customWidth="1"/>
    <col min="12297" max="12297" width="15.7109375" style="39" customWidth="1"/>
    <col min="12298" max="12298" width="16.28515625" style="39" customWidth="1"/>
    <col min="12299" max="12299" width="13.28515625" style="39" customWidth="1"/>
    <col min="12300" max="12308" width="14.42578125" style="39" customWidth="1"/>
    <col min="12309" max="12309" width="14.28515625" style="39" customWidth="1"/>
    <col min="12310" max="12311" width="15" style="39" customWidth="1"/>
    <col min="12312" max="12312" width="17.28515625" style="39" customWidth="1"/>
    <col min="12313" max="12314" width="0" style="39" hidden="1" customWidth="1"/>
    <col min="12315" max="12316" width="17.7109375" style="39" customWidth="1"/>
    <col min="12317" max="12542" width="9.28515625" style="39"/>
    <col min="12543" max="12543" width="25.7109375" style="39" customWidth="1"/>
    <col min="12544" max="12544" width="15.42578125" style="39" customWidth="1"/>
    <col min="12545" max="12545" width="18.7109375" style="39" customWidth="1"/>
    <col min="12546" max="12546" width="13.7109375" style="39" customWidth="1"/>
    <col min="12547" max="12548" width="12" style="39" customWidth="1"/>
    <col min="12549" max="12551" width="14.42578125" style="39" customWidth="1"/>
    <col min="12552" max="12552" width="12.85546875" style="39" customWidth="1"/>
    <col min="12553" max="12553" width="15.7109375" style="39" customWidth="1"/>
    <col min="12554" max="12554" width="16.28515625" style="39" customWidth="1"/>
    <col min="12555" max="12555" width="13.28515625" style="39" customWidth="1"/>
    <col min="12556" max="12564" width="14.42578125" style="39" customWidth="1"/>
    <col min="12565" max="12565" width="14.28515625" style="39" customWidth="1"/>
    <col min="12566" max="12567" width="15" style="39" customWidth="1"/>
    <col min="12568" max="12568" width="17.28515625" style="39" customWidth="1"/>
    <col min="12569" max="12570" width="0" style="39" hidden="1" customWidth="1"/>
    <col min="12571" max="12572" width="17.7109375" style="39" customWidth="1"/>
    <col min="12573" max="12798" width="9.28515625" style="39"/>
    <col min="12799" max="12799" width="25.7109375" style="39" customWidth="1"/>
    <col min="12800" max="12800" width="15.42578125" style="39" customWidth="1"/>
    <col min="12801" max="12801" width="18.7109375" style="39" customWidth="1"/>
    <col min="12802" max="12802" width="13.7109375" style="39" customWidth="1"/>
    <col min="12803" max="12804" width="12" style="39" customWidth="1"/>
    <col min="12805" max="12807" width="14.42578125" style="39" customWidth="1"/>
    <col min="12808" max="12808" width="12.85546875" style="39" customWidth="1"/>
    <col min="12809" max="12809" width="15.7109375" style="39" customWidth="1"/>
    <col min="12810" max="12810" width="16.28515625" style="39" customWidth="1"/>
    <col min="12811" max="12811" width="13.28515625" style="39" customWidth="1"/>
    <col min="12812" max="12820" width="14.42578125" style="39" customWidth="1"/>
    <col min="12821" max="12821" width="14.28515625" style="39" customWidth="1"/>
    <col min="12822" max="12823" width="15" style="39" customWidth="1"/>
    <col min="12824" max="12824" width="17.28515625" style="39" customWidth="1"/>
    <col min="12825" max="12826" width="0" style="39" hidden="1" customWidth="1"/>
    <col min="12827" max="12828" width="17.7109375" style="39" customWidth="1"/>
    <col min="12829" max="13054" width="9.28515625" style="39"/>
    <col min="13055" max="13055" width="25.7109375" style="39" customWidth="1"/>
    <col min="13056" max="13056" width="15.42578125" style="39" customWidth="1"/>
    <col min="13057" max="13057" width="18.7109375" style="39" customWidth="1"/>
    <col min="13058" max="13058" width="13.7109375" style="39" customWidth="1"/>
    <col min="13059" max="13060" width="12" style="39" customWidth="1"/>
    <col min="13061" max="13063" width="14.42578125" style="39" customWidth="1"/>
    <col min="13064" max="13064" width="12.85546875" style="39" customWidth="1"/>
    <col min="13065" max="13065" width="15.7109375" style="39" customWidth="1"/>
    <col min="13066" max="13066" width="16.28515625" style="39" customWidth="1"/>
    <col min="13067" max="13067" width="13.28515625" style="39" customWidth="1"/>
    <col min="13068" max="13076" width="14.42578125" style="39" customWidth="1"/>
    <col min="13077" max="13077" width="14.28515625" style="39" customWidth="1"/>
    <col min="13078" max="13079" width="15" style="39" customWidth="1"/>
    <col min="13080" max="13080" width="17.28515625" style="39" customWidth="1"/>
    <col min="13081" max="13082" width="0" style="39" hidden="1" customWidth="1"/>
    <col min="13083" max="13084" width="17.7109375" style="39" customWidth="1"/>
    <col min="13085" max="13310" width="9.28515625" style="39"/>
    <col min="13311" max="13311" width="25.7109375" style="39" customWidth="1"/>
    <col min="13312" max="13312" width="15.42578125" style="39" customWidth="1"/>
    <col min="13313" max="13313" width="18.7109375" style="39" customWidth="1"/>
    <col min="13314" max="13314" width="13.7109375" style="39" customWidth="1"/>
    <col min="13315" max="13316" width="12" style="39" customWidth="1"/>
    <col min="13317" max="13319" width="14.42578125" style="39" customWidth="1"/>
    <col min="13320" max="13320" width="12.85546875" style="39" customWidth="1"/>
    <col min="13321" max="13321" width="15.7109375" style="39" customWidth="1"/>
    <col min="13322" max="13322" width="16.28515625" style="39" customWidth="1"/>
    <col min="13323" max="13323" width="13.28515625" style="39" customWidth="1"/>
    <col min="13324" max="13332" width="14.42578125" style="39" customWidth="1"/>
    <col min="13333" max="13333" width="14.28515625" style="39" customWidth="1"/>
    <col min="13334" max="13335" width="15" style="39" customWidth="1"/>
    <col min="13336" max="13336" width="17.28515625" style="39" customWidth="1"/>
    <col min="13337" max="13338" width="0" style="39" hidden="1" customWidth="1"/>
    <col min="13339" max="13340" width="17.7109375" style="39" customWidth="1"/>
    <col min="13341" max="13566" width="9.28515625" style="39"/>
    <col min="13567" max="13567" width="25.7109375" style="39" customWidth="1"/>
    <col min="13568" max="13568" width="15.42578125" style="39" customWidth="1"/>
    <col min="13569" max="13569" width="18.7109375" style="39" customWidth="1"/>
    <col min="13570" max="13570" width="13.7109375" style="39" customWidth="1"/>
    <col min="13571" max="13572" width="12" style="39" customWidth="1"/>
    <col min="13573" max="13575" width="14.42578125" style="39" customWidth="1"/>
    <col min="13576" max="13576" width="12.85546875" style="39" customWidth="1"/>
    <col min="13577" max="13577" width="15.7109375" style="39" customWidth="1"/>
    <col min="13578" max="13578" width="16.28515625" style="39" customWidth="1"/>
    <col min="13579" max="13579" width="13.28515625" style="39" customWidth="1"/>
    <col min="13580" max="13588" width="14.42578125" style="39" customWidth="1"/>
    <col min="13589" max="13589" width="14.28515625" style="39" customWidth="1"/>
    <col min="13590" max="13591" width="15" style="39" customWidth="1"/>
    <col min="13592" max="13592" width="17.28515625" style="39" customWidth="1"/>
    <col min="13593" max="13594" width="0" style="39" hidden="1" customWidth="1"/>
    <col min="13595" max="13596" width="17.7109375" style="39" customWidth="1"/>
    <col min="13597" max="13822" width="9.28515625" style="39"/>
    <col min="13823" max="13823" width="25.7109375" style="39" customWidth="1"/>
    <col min="13824" max="13824" width="15.42578125" style="39" customWidth="1"/>
    <col min="13825" max="13825" width="18.7109375" style="39" customWidth="1"/>
    <col min="13826" max="13826" width="13.7109375" style="39" customWidth="1"/>
    <col min="13827" max="13828" width="12" style="39" customWidth="1"/>
    <col min="13829" max="13831" width="14.42578125" style="39" customWidth="1"/>
    <col min="13832" max="13832" width="12.85546875" style="39" customWidth="1"/>
    <col min="13833" max="13833" width="15.7109375" style="39" customWidth="1"/>
    <col min="13834" max="13834" width="16.28515625" style="39" customWidth="1"/>
    <col min="13835" max="13835" width="13.28515625" style="39" customWidth="1"/>
    <col min="13836" max="13844" width="14.42578125" style="39" customWidth="1"/>
    <col min="13845" max="13845" width="14.28515625" style="39" customWidth="1"/>
    <col min="13846" max="13847" width="15" style="39" customWidth="1"/>
    <col min="13848" max="13848" width="17.28515625" style="39" customWidth="1"/>
    <col min="13849" max="13850" width="0" style="39" hidden="1" customWidth="1"/>
    <col min="13851" max="13852" width="17.7109375" style="39" customWidth="1"/>
    <col min="13853" max="14078" width="9.28515625" style="39"/>
    <col min="14079" max="14079" width="25.7109375" style="39" customWidth="1"/>
    <col min="14080" max="14080" width="15.42578125" style="39" customWidth="1"/>
    <col min="14081" max="14081" width="18.7109375" style="39" customWidth="1"/>
    <col min="14082" max="14082" width="13.7109375" style="39" customWidth="1"/>
    <col min="14083" max="14084" width="12" style="39" customWidth="1"/>
    <col min="14085" max="14087" width="14.42578125" style="39" customWidth="1"/>
    <col min="14088" max="14088" width="12.85546875" style="39" customWidth="1"/>
    <col min="14089" max="14089" width="15.7109375" style="39" customWidth="1"/>
    <col min="14090" max="14090" width="16.28515625" style="39" customWidth="1"/>
    <col min="14091" max="14091" width="13.28515625" style="39" customWidth="1"/>
    <col min="14092" max="14100" width="14.42578125" style="39" customWidth="1"/>
    <col min="14101" max="14101" width="14.28515625" style="39" customWidth="1"/>
    <col min="14102" max="14103" width="15" style="39" customWidth="1"/>
    <col min="14104" max="14104" width="17.28515625" style="39" customWidth="1"/>
    <col min="14105" max="14106" width="0" style="39" hidden="1" customWidth="1"/>
    <col min="14107" max="14108" width="17.7109375" style="39" customWidth="1"/>
    <col min="14109" max="14334" width="9.28515625" style="39"/>
    <col min="14335" max="14335" width="25.7109375" style="39" customWidth="1"/>
    <col min="14336" max="14336" width="15.42578125" style="39" customWidth="1"/>
    <col min="14337" max="14337" width="18.7109375" style="39" customWidth="1"/>
    <col min="14338" max="14338" width="13.7109375" style="39" customWidth="1"/>
    <col min="14339" max="14340" width="12" style="39" customWidth="1"/>
    <col min="14341" max="14343" width="14.42578125" style="39" customWidth="1"/>
    <col min="14344" max="14344" width="12.85546875" style="39" customWidth="1"/>
    <col min="14345" max="14345" width="15.7109375" style="39" customWidth="1"/>
    <col min="14346" max="14346" width="16.28515625" style="39" customWidth="1"/>
    <col min="14347" max="14347" width="13.28515625" style="39" customWidth="1"/>
    <col min="14348" max="14356" width="14.42578125" style="39" customWidth="1"/>
    <col min="14357" max="14357" width="14.28515625" style="39" customWidth="1"/>
    <col min="14358" max="14359" width="15" style="39" customWidth="1"/>
    <col min="14360" max="14360" width="17.28515625" style="39" customWidth="1"/>
    <col min="14361" max="14362" width="0" style="39" hidden="1" customWidth="1"/>
    <col min="14363" max="14364" width="17.7109375" style="39" customWidth="1"/>
    <col min="14365" max="14590" width="9.28515625" style="39"/>
    <col min="14591" max="14591" width="25.7109375" style="39" customWidth="1"/>
    <col min="14592" max="14592" width="15.42578125" style="39" customWidth="1"/>
    <col min="14593" max="14593" width="18.7109375" style="39" customWidth="1"/>
    <col min="14594" max="14594" width="13.7109375" style="39" customWidth="1"/>
    <col min="14595" max="14596" width="12" style="39" customWidth="1"/>
    <col min="14597" max="14599" width="14.42578125" style="39" customWidth="1"/>
    <col min="14600" max="14600" width="12.85546875" style="39" customWidth="1"/>
    <col min="14601" max="14601" width="15.7109375" style="39" customWidth="1"/>
    <col min="14602" max="14602" width="16.28515625" style="39" customWidth="1"/>
    <col min="14603" max="14603" width="13.28515625" style="39" customWidth="1"/>
    <col min="14604" max="14612" width="14.42578125" style="39" customWidth="1"/>
    <col min="14613" max="14613" width="14.28515625" style="39" customWidth="1"/>
    <col min="14614" max="14615" width="15" style="39" customWidth="1"/>
    <col min="14616" max="14616" width="17.28515625" style="39" customWidth="1"/>
    <col min="14617" max="14618" width="0" style="39" hidden="1" customWidth="1"/>
    <col min="14619" max="14620" width="17.7109375" style="39" customWidth="1"/>
    <col min="14621" max="14846" width="9.28515625" style="39"/>
    <col min="14847" max="14847" width="25.7109375" style="39" customWidth="1"/>
    <col min="14848" max="14848" width="15.42578125" style="39" customWidth="1"/>
    <col min="14849" max="14849" width="18.7109375" style="39" customWidth="1"/>
    <col min="14850" max="14850" width="13.7109375" style="39" customWidth="1"/>
    <col min="14851" max="14852" width="12" style="39" customWidth="1"/>
    <col min="14853" max="14855" width="14.42578125" style="39" customWidth="1"/>
    <col min="14856" max="14856" width="12.85546875" style="39" customWidth="1"/>
    <col min="14857" max="14857" width="15.7109375" style="39" customWidth="1"/>
    <col min="14858" max="14858" width="16.28515625" style="39" customWidth="1"/>
    <col min="14859" max="14859" width="13.28515625" style="39" customWidth="1"/>
    <col min="14860" max="14868" width="14.42578125" style="39" customWidth="1"/>
    <col min="14869" max="14869" width="14.28515625" style="39" customWidth="1"/>
    <col min="14870" max="14871" width="15" style="39" customWidth="1"/>
    <col min="14872" max="14872" width="17.28515625" style="39" customWidth="1"/>
    <col min="14873" max="14874" width="0" style="39" hidden="1" customWidth="1"/>
    <col min="14875" max="14876" width="17.7109375" style="39" customWidth="1"/>
    <col min="14877" max="15102" width="9.28515625" style="39"/>
    <col min="15103" max="15103" width="25.7109375" style="39" customWidth="1"/>
    <col min="15104" max="15104" width="15.42578125" style="39" customWidth="1"/>
    <col min="15105" max="15105" width="18.7109375" style="39" customWidth="1"/>
    <col min="15106" max="15106" width="13.7109375" style="39" customWidth="1"/>
    <col min="15107" max="15108" width="12" style="39" customWidth="1"/>
    <col min="15109" max="15111" width="14.42578125" style="39" customWidth="1"/>
    <col min="15112" max="15112" width="12.85546875" style="39" customWidth="1"/>
    <col min="15113" max="15113" width="15.7109375" style="39" customWidth="1"/>
    <col min="15114" max="15114" width="16.28515625" style="39" customWidth="1"/>
    <col min="15115" max="15115" width="13.28515625" style="39" customWidth="1"/>
    <col min="15116" max="15124" width="14.42578125" style="39" customWidth="1"/>
    <col min="15125" max="15125" width="14.28515625" style="39" customWidth="1"/>
    <col min="15126" max="15127" width="15" style="39" customWidth="1"/>
    <col min="15128" max="15128" width="17.28515625" style="39" customWidth="1"/>
    <col min="15129" max="15130" width="0" style="39" hidden="1" customWidth="1"/>
    <col min="15131" max="15132" width="17.7109375" style="39" customWidth="1"/>
    <col min="15133" max="15358" width="9.28515625" style="39"/>
    <col min="15359" max="15359" width="25.7109375" style="39" customWidth="1"/>
    <col min="15360" max="15360" width="15.42578125" style="39" customWidth="1"/>
    <col min="15361" max="15361" width="18.7109375" style="39" customWidth="1"/>
    <col min="15362" max="15362" width="13.7109375" style="39" customWidth="1"/>
    <col min="15363" max="15364" width="12" style="39" customWidth="1"/>
    <col min="15365" max="15367" width="14.42578125" style="39" customWidth="1"/>
    <col min="15368" max="15368" width="12.85546875" style="39" customWidth="1"/>
    <col min="15369" max="15369" width="15.7109375" style="39" customWidth="1"/>
    <col min="15370" max="15370" width="16.28515625" style="39" customWidth="1"/>
    <col min="15371" max="15371" width="13.28515625" style="39" customWidth="1"/>
    <col min="15372" max="15380" width="14.42578125" style="39" customWidth="1"/>
    <col min="15381" max="15381" width="14.28515625" style="39" customWidth="1"/>
    <col min="15382" max="15383" width="15" style="39" customWidth="1"/>
    <col min="15384" max="15384" width="17.28515625" style="39" customWidth="1"/>
    <col min="15385" max="15386" width="0" style="39" hidden="1" customWidth="1"/>
    <col min="15387" max="15388" width="17.7109375" style="39" customWidth="1"/>
    <col min="15389" max="15614" width="9.28515625" style="39"/>
    <col min="15615" max="15615" width="25.7109375" style="39" customWidth="1"/>
    <col min="15616" max="15616" width="15.42578125" style="39" customWidth="1"/>
    <col min="15617" max="15617" width="18.7109375" style="39" customWidth="1"/>
    <col min="15618" max="15618" width="13.7109375" style="39" customWidth="1"/>
    <col min="15619" max="15620" width="12" style="39" customWidth="1"/>
    <col min="15621" max="15623" width="14.42578125" style="39" customWidth="1"/>
    <col min="15624" max="15624" width="12.85546875" style="39" customWidth="1"/>
    <col min="15625" max="15625" width="15.7109375" style="39" customWidth="1"/>
    <col min="15626" max="15626" width="16.28515625" style="39" customWidth="1"/>
    <col min="15627" max="15627" width="13.28515625" style="39" customWidth="1"/>
    <col min="15628" max="15636" width="14.42578125" style="39" customWidth="1"/>
    <col min="15637" max="15637" width="14.28515625" style="39" customWidth="1"/>
    <col min="15638" max="15639" width="15" style="39" customWidth="1"/>
    <col min="15640" max="15640" width="17.28515625" style="39" customWidth="1"/>
    <col min="15641" max="15642" width="0" style="39" hidden="1" customWidth="1"/>
    <col min="15643" max="15644" width="17.7109375" style="39" customWidth="1"/>
    <col min="15645" max="15870" width="9.28515625" style="39"/>
    <col min="15871" max="15871" width="25.7109375" style="39" customWidth="1"/>
    <col min="15872" max="15872" width="15.42578125" style="39" customWidth="1"/>
    <col min="15873" max="15873" width="18.7109375" style="39" customWidth="1"/>
    <col min="15874" max="15874" width="13.7109375" style="39" customWidth="1"/>
    <col min="15875" max="15876" width="12" style="39" customWidth="1"/>
    <col min="15877" max="15879" width="14.42578125" style="39" customWidth="1"/>
    <col min="15880" max="15880" width="12.85546875" style="39" customWidth="1"/>
    <col min="15881" max="15881" width="15.7109375" style="39" customWidth="1"/>
    <col min="15882" max="15882" width="16.28515625" style="39" customWidth="1"/>
    <col min="15883" max="15883" width="13.28515625" style="39" customWidth="1"/>
    <col min="15884" max="15892" width="14.42578125" style="39" customWidth="1"/>
    <col min="15893" max="15893" width="14.28515625" style="39" customWidth="1"/>
    <col min="15894" max="15895" width="15" style="39" customWidth="1"/>
    <col min="15896" max="15896" width="17.28515625" style="39" customWidth="1"/>
    <col min="15897" max="15898" width="0" style="39" hidden="1" customWidth="1"/>
    <col min="15899" max="15900" width="17.7109375" style="39" customWidth="1"/>
    <col min="15901" max="16126" width="9.28515625" style="39"/>
    <col min="16127" max="16127" width="25.7109375" style="39" customWidth="1"/>
    <col min="16128" max="16128" width="15.42578125" style="39" customWidth="1"/>
    <col min="16129" max="16129" width="18.7109375" style="39" customWidth="1"/>
    <col min="16130" max="16130" width="13.7109375" style="39" customWidth="1"/>
    <col min="16131" max="16132" width="12" style="39" customWidth="1"/>
    <col min="16133" max="16135" width="14.42578125" style="39" customWidth="1"/>
    <col min="16136" max="16136" width="12.85546875" style="39" customWidth="1"/>
    <col min="16137" max="16137" width="15.7109375" style="39" customWidth="1"/>
    <col min="16138" max="16138" width="16.28515625" style="39" customWidth="1"/>
    <col min="16139" max="16139" width="13.28515625" style="39" customWidth="1"/>
    <col min="16140" max="16148" width="14.42578125" style="39" customWidth="1"/>
    <col min="16149" max="16149" width="14.28515625" style="39" customWidth="1"/>
    <col min="16150" max="16151" width="15" style="39" customWidth="1"/>
    <col min="16152" max="16152" width="17.28515625" style="39" customWidth="1"/>
    <col min="16153" max="16154" width="0" style="39" hidden="1" customWidth="1"/>
    <col min="16155" max="16156" width="17.7109375" style="39" customWidth="1"/>
    <col min="16157" max="16384" width="9.28515625" style="39"/>
  </cols>
  <sheetData>
    <row r="1" spans="1:23" ht="25.5" customHeight="1" x14ac:dyDescent="0.25">
      <c r="A1" s="76" t="s">
        <v>66</v>
      </c>
      <c r="B1" s="76"/>
      <c r="C1" s="76"/>
      <c r="D1" s="76"/>
      <c r="E1" s="76"/>
      <c r="F1" s="77" t="s">
        <v>67</v>
      </c>
      <c r="G1" s="77"/>
      <c r="H1" s="77"/>
      <c r="I1" s="77"/>
      <c r="J1" s="77"/>
      <c r="K1" s="77"/>
      <c r="L1" s="77"/>
      <c r="M1" s="77"/>
      <c r="N1" s="77"/>
      <c r="O1" s="77"/>
      <c r="P1" s="77"/>
      <c r="Q1" s="77"/>
      <c r="R1" s="77"/>
      <c r="S1" s="77"/>
      <c r="T1" s="77"/>
      <c r="U1" s="77"/>
      <c r="V1" s="77"/>
      <c r="W1" s="77"/>
    </row>
    <row r="2" spans="1:23" ht="42" customHeight="1" x14ac:dyDescent="0.25">
      <c r="A2" s="76"/>
      <c r="B2" s="76"/>
      <c r="C2" s="76"/>
      <c r="D2" s="76"/>
      <c r="E2" s="76"/>
      <c r="F2" s="78" t="s">
        <v>68</v>
      </c>
      <c r="G2" s="78"/>
      <c r="H2" s="78"/>
      <c r="I2" s="78"/>
      <c r="J2" s="78"/>
      <c r="K2" s="78"/>
      <c r="L2" s="78"/>
      <c r="M2" s="78"/>
      <c r="N2" s="78"/>
      <c r="O2" s="78"/>
      <c r="P2" s="78"/>
      <c r="Q2" s="78"/>
      <c r="R2" s="78"/>
      <c r="S2" s="78"/>
      <c r="T2" s="78"/>
      <c r="U2" s="78"/>
      <c r="V2" s="78"/>
      <c r="W2" s="78"/>
    </row>
    <row r="3" spans="1:23" x14ac:dyDescent="0.25">
      <c r="A3" s="40"/>
      <c r="B3" s="40"/>
      <c r="C3" s="40"/>
      <c r="D3" s="40"/>
      <c r="E3" s="40"/>
      <c r="F3" s="40"/>
      <c r="G3" s="40"/>
      <c r="H3" s="40"/>
      <c r="I3" s="40"/>
      <c r="J3" s="40"/>
      <c r="K3" s="40"/>
      <c r="L3" s="40"/>
      <c r="M3" s="40"/>
      <c r="N3" s="40"/>
      <c r="O3" s="40"/>
    </row>
    <row r="4" spans="1:23" x14ac:dyDescent="0.25">
      <c r="A4" s="40"/>
      <c r="B4" s="40"/>
      <c r="C4" s="40"/>
      <c r="D4" s="40"/>
      <c r="E4" s="40"/>
      <c r="F4" s="40"/>
      <c r="G4" s="40"/>
      <c r="H4" s="40"/>
      <c r="I4" s="40"/>
      <c r="J4" s="40"/>
      <c r="K4" s="40"/>
      <c r="L4" s="40"/>
      <c r="M4" s="40"/>
      <c r="N4" s="40"/>
      <c r="V4" s="79" t="s">
        <v>69</v>
      </c>
      <c r="W4" s="79"/>
    </row>
    <row r="5" spans="1:23" ht="14.45" customHeight="1" x14ac:dyDescent="0.25">
      <c r="A5" s="80" t="s">
        <v>70</v>
      </c>
      <c r="B5" s="80"/>
      <c r="C5" s="80"/>
      <c r="D5" s="80"/>
      <c r="E5" s="80"/>
      <c r="F5" s="80"/>
      <c r="G5" s="80"/>
      <c r="H5" s="41"/>
      <c r="I5" s="41"/>
      <c r="J5" s="42"/>
      <c r="K5" s="42"/>
      <c r="L5" s="42"/>
      <c r="M5" s="42"/>
      <c r="N5" s="42"/>
      <c r="O5" s="43"/>
      <c r="P5" s="43"/>
      <c r="Q5" s="43"/>
      <c r="R5" s="43"/>
      <c r="S5" s="43"/>
      <c r="T5" s="43"/>
      <c r="U5" s="44"/>
      <c r="V5" s="81"/>
      <c r="W5" s="81"/>
    </row>
    <row r="6" spans="1:23" ht="14.45" customHeight="1" x14ac:dyDescent="0.25">
      <c r="A6" s="82" t="s">
        <v>71</v>
      </c>
      <c r="B6" s="82"/>
      <c r="C6" s="82"/>
      <c r="D6" s="82"/>
      <c r="E6" s="82"/>
      <c r="F6" s="82"/>
      <c r="G6" s="82"/>
      <c r="H6" s="45"/>
      <c r="I6" s="45"/>
      <c r="J6" s="46"/>
      <c r="K6" s="46"/>
      <c r="L6" s="46"/>
      <c r="M6" s="46"/>
      <c r="N6" s="46"/>
      <c r="O6" s="47"/>
      <c r="P6" s="47"/>
      <c r="Q6" s="47"/>
      <c r="R6" s="47"/>
      <c r="S6" s="47"/>
      <c r="T6" s="47"/>
      <c r="U6" s="48"/>
      <c r="V6" s="81" t="s">
        <v>72</v>
      </c>
      <c r="W6" s="81"/>
    </row>
    <row r="7" spans="1:23" x14ac:dyDescent="0.25">
      <c r="A7" s="49" t="s">
        <v>73</v>
      </c>
      <c r="B7" s="49"/>
      <c r="C7" s="49"/>
      <c r="D7" s="49"/>
      <c r="E7" s="49"/>
      <c r="F7" s="49"/>
      <c r="G7" s="49"/>
      <c r="H7" s="49"/>
      <c r="I7" s="49"/>
      <c r="J7" s="46"/>
      <c r="K7" s="46"/>
      <c r="L7" s="46"/>
      <c r="M7" s="46"/>
      <c r="N7" s="46"/>
      <c r="O7" s="47"/>
      <c r="P7" s="47"/>
      <c r="Q7" s="47"/>
      <c r="R7" s="47"/>
      <c r="S7" s="47"/>
      <c r="T7" s="47"/>
      <c r="U7" s="48"/>
      <c r="V7" s="81" t="s">
        <v>74</v>
      </c>
      <c r="W7" s="81"/>
    </row>
    <row r="8" spans="1:23" x14ac:dyDescent="0.25">
      <c r="A8" s="50" t="s">
        <v>75</v>
      </c>
      <c r="B8" s="51"/>
      <c r="C8" s="51"/>
      <c r="D8" s="51"/>
      <c r="E8" s="51"/>
      <c r="F8" s="51"/>
      <c r="G8" s="51"/>
      <c r="H8" s="51"/>
      <c r="I8" s="51"/>
      <c r="J8" s="52"/>
      <c r="K8" s="52"/>
      <c r="L8" s="52"/>
      <c r="M8" s="52"/>
      <c r="N8" s="52"/>
      <c r="O8" s="47"/>
      <c r="P8" s="47"/>
      <c r="Q8" s="47"/>
      <c r="R8" s="47"/>
      <c r="S8" s="47"/>
      <c r="T8" s="47"/>
      <c r="U8" s="48"/>
      <c r="V8" s="81" t="s">
        <v>116</v>
      </c>
      <c r="W8" s="81"/>
    </row>
    <row r="9" spans="1:23" x14ac:dyDescent="0.25">
      <c r="A9" s="53"/>
      <c r="B9" s="53"/>
    </row>
    <row r="10" spans="1:23" s="6" customFormat="1" ht="36" customHeight="1" x14ac:dyDescent="0.2">
      <c r="A10" s="83" t="s">
        <v>77</v>
      </c>
      <c r="B10" s="84" t="s">
        <v>78</v>
      </c>
      <c r="C10" s="84" t="s">
        <v>79</v>
      </c>
      <c r="D10" s="85" t="s">
        <v>80</v>
      </c>
      <c r="E10" s="84" t="s">
        <v>81</v>
      </c>
      <c r="F10" s="86" t="s">
        <v>82</v>
      </c>
      <c r="G10" s="84" t="s">
        <v>83</v>
      </c>
      <c r="H10" s="86" t="s">
        <v>84</v>
      </c>
      <c r="I10" s="91" t="s">
        <v>85</v>
      </c>
      <c r="J10" s="83" t="s">
        <v>86</v>
      </c>
      <c r="K10" s="83" t="s">
        <v>87</v>
      </c>
      <c r="L10" s="83"/>
      <c r="M10" s="83" t="s">
        <v>88</v>
      </c>
      <c r="N10" s="83" t="s">
        <v>89</v>
      </c>
      <c r="O10" s="83"/>
      <c r="P10" s="83" t="s">
        <v>90</v>
      </c>
      <c r="Q10" s="83"/>
      <c r="R10" s="87" t="s">
        <v>91</v>
      </c>
      <c r="S10" s="87"/>
      <c r="T10" s="87"/>
      <c r="U10" s="87"/>
      <c r="V10" s="83" t="s">
        <v>92</v>
      </c>
      <c r="W10" s="83"/>
    </row>
    <row r="11" spans="1:23" s="6" customFormat="1" ht="24.75" customHeight="1" x14ac:dyDescent="0.2">
      <c r="A11" s="83"/>
      <c r="B11" s="84"/>
      <c r="C11" s="84"/>
      <c r="D11" s="85"/>
      <c r="E11" s="84"/>
      <c r="F11" s="86"/>
      <c r="G11" s="84"/>
      <c r="H11" s="86"/>
      <c r="I11" s="91"/>
      <c r="J11" s="83"/>
      <c r="K11" s="87" t="s">
        <v>93</v>
      </c>
      <c r="L11" s="87" t="s">
        <v>94</v>
      </c>
      <c r="M11" s="83"/>
      <c r="N11" s="83" t="s">
        <v>95</v>
      </c>
      <c r="O11" s="89" t="s">
        <v>96</v>
      </c>
      <c r="P11" s="83" t="s">
        <v>95</v>
      </c>
      <c r="Q11" s="83" t="s">
        <v>96</v>
      </c>
      <c r="R11" s="87" t="s">
        <v>97</v>
      </c>
      <c r="S11" s="87"/>
      <c r="T11" s="88" t="s">
        <v>98</v>
      </c>
      <c r="U11" s="88"/>
      <c r="V11" s="83" t="s">
        <v>95</v>
      </c>
      <c r="W11" s="83" t="s">
        <v>99</v>
      </c>
    </row>
    <row r="12" spans="1:23" s="6" customFormat="1" ht="58.5" customHeight="1" x14ac:dyDescent="0.2">
      <c r="A12" s="55" t="s">
        <v>100</v>
      </c>
      <c r="B12" s="84"/>
      <c r="C12" s="84"/>
      <c r="D12" s="85"/>
      <c r="E12" s="84"/>
      <c r="F12" s="86"/>
      <c r="G12" s="84"/>
      <c r="H12" s="86"/>
      <c r="I12" s="91"/>
      <c r="J12" s="83"/>
      <c r="K12" s="83"/>
      <c r="L12" s="83"/>
      <c r="M12" s="83"/>
      <c r="N12" s="83"/>
      <c r="O12" s="89"/>
      <c r="P12" s="83"/>
      <c r="Q12" s="83"/>
      <c r="R12" s="54" t="s">
        <v>95</v>
      </c>
      <c r="S12" s="54" t="s">
        <v>99</v>
      </c>
      <c r="T12" s="54" t="s">
        <v>95</v>
      </c>
      <c r="U12" s="54" t="s">
        <v>99</v>
      </c>
      <c r="V12" s="83"/>
      <c r="W12" s="83"/>
    </row>
    <row r="13" spans="1:23" s="6" customFormat="1" ht="12.75" x14ac:dyDescent="0.2">
      <c r="A13" s="56" t="s">
        <v>101</v>
      </c>
      <c r="B13" s="56">
        <v>1</v>
      </c>
      <c r="C13" s="56">
        <v>2</v>
      </c>
      <c r="D13" s="56">
        <v>3</v>
      </c>
      <c r="E13" s="56">
        <v>4</v>
      </c>
      <c r="F13" s="56">
        <v>5</v>
      </c>
      <c r="G13" s="56">
        <v>6</v>
      </c>
      <c r="H13" s="56">
        <v>7</v>
      </c>
      <c r="I13" s="56">
        <v>8</v>
      </c>
      <c r="J13" s="56">
        <v>9</v>
      </c>
      <c r="K13" s="56">
        <v>10</v>
      </c>
      <c r="L13" s="56">
        <v>11</v>
      </c>
      <c r="M13" s="56">
        <v>12</v>
      </c>
      <c r="N13" s="56">
        <v>13</v>
      </c>
      <c r="O13" s="56">
        <v>14</v>
      </c>
      <c r="P13" s="56">
        <v>15</v>
      </c>
      <c r="Q13" s="56">
        <v>16</v>
      </c>
      <c r="R13" s="56">
        <v>17</v>
      </c>
      <c r="S13" s="56">
        <v>18</v>
      </c>
      <c r="T13" s="56">
        <v>19</v>
      </c>
      <c r="U13" s="56">
        <v>20</v>
      </c>
      <c r="V13" s="56">
        <v>21</v>
      </c>
      <c r="W13" s="56">
        <v>22</v>
      </c>
    </row>
    <row r="14" spans="1:23" s="6" customFormat="1" ht="25.5" x14ac:dyDescent="0.2">
      <c r="A14" s="57" t="s">
        <v>102</v>
      </c>
      <c r="B14" s="58">
        <f>J14+M14</f>
        <v>299782.5</v>
      </c>
      <c r="C14" s="58">
        <v>0</v>
      </c>
      <c r="D14" s="58">
        <v>187936.38</v>
      </c>
      <c r="E14" s="58">
        <v>0</v>
      </c>
      <c r="F14" s="58">
        <v>111846.12</v>
      </c>
      <c r="G14" s="58">
        <v>0</v>
      </c>
      <c r="H14" s="58">
        <v>0</v>
      </c>
      <c r="I14" s="59">
        <v>111846.12</v>
      </c>
      <c r="J14" s="58">
        <f>(K14+L14)*8</f>
        <v>34848</v>
      </c>
      <c r="K14" s="60">
        <f>N14+P14+R14+T14+V14</f>
        <v>4219</v>
      </c>
      <c r="L14" s="60">
        <v>137</v>
      </c>
      <c r="M14" s="58">
        <f>O14+Q14+S14+U14+W14</f>
        <v>264934.5</v>
      </c>
      <c r="N14" s="61">
        <v>109</v>
      </c>
      <c r="O14" s="62">
        <v>18471.5</v>
      </c>
      <c r="P14" s="61">
        <v>19</v>
      </c>
      <c r="Q14" s="62">
        <v>616.63</v>
      </c>
      <c r="R14" s="61">
        <v>4</v>
      </c>
      <c r="S14" s="62">
        <v>206.37</v>
      </c>
      <c r="T14" s="61">
        <v>4087</v>
      </c>
      <c r="U14" s="62">
        <v>245640</v>
      </c>
      <c r="V14" s="60">
        <v>0</v>
      </c>
      <c r="W14" s="58">
        <v>0</v>
      </c>
    </row>
    <row r="15" spans="1:23" s="6" customFormat="1" ht="12.75" x14ac:dyDescent="0.2">
      <c r="A15" s="57" t="s">
        <v>0</v>
      </c>
      <c r="B15" s="58">
        <f t="shared" ref="B15:B56" si="0">J15+M15</f>
        <v>120520.82</v>
      </c>
      <c r="C15" s="58">
        <v>0</v>
      </c>
      <c r="D15" s="58">
        <v>280637.76</v>
      </c>
      <c r="E15" s="58">
        <v>160116.94</v>
      </c>
      <c r="F15" s="58">
        <v>0</v>
      </c>
      <c r="G15" s="58">
        <v>0</v>
      </c>
      <c r="H15" s="58">
        <v>0</v>
      </c>
      <c r="I15" s="59">
        <v>0</v>
      </c>
      <c r="J15" s="58">
        <v>14400</v>
      </c>
      <c r="K15" s="60">
        <f t="shared" ref="K15:K56" si="1">N15+P15+R15+T15+V15</f>
        <v>1739</v>
      </c>
      <c r="L15" s="60">
        <v>61</v>
      </c>
      <c r="M15" s="58">
        <f t="shared" ref="M15:M56" si="2">O15+Q15+S15+U15+W15</f>
        <v>106120.82</v>
      </c>
      <c r="N15" s="61">
        <v>8</v>
      </c>
      <c r="O15" s="62">
        <v>2033.22</v>
      </c>
      <c r="P15" s="61">
        <v>0</v>
      </c>
      <c r="Q15" s="62">
        <v>0</v>
      </c>
      <c r="R15" s="61">
        <v>5</v>
      </c>
      <c r="S15" s="62">
        <v>347.6</v>
      </c>
      <c r="T15" s="61">
        <v>1726</v>
      </c>
      <c r="U15" s="62">
        <v>103740</v>
      </c>
      <c r="V15" s="60">
        <v>0</v>
      </c>
      <c r="W15" s="58">
        <v>0</v>
      </c>
    </row>
    <row r="16" spans="1:23" s="6" customFormat="1" ht="38.25" x14ac:dyDescent="0.2">
      <c r="A16" s="57" t="s">
        <v>103</v>
      </c>
      <c r="B16" s="58">
        <f t="shared" si="0"/>
        <v>347969.31</v>
      </c>
      <c r="C16" s="58">
        <v>47614</v>
      </c>
      <c r="D16" s="58">
        <v>329466</v>
      </c>
      <c r="E16" s="58">
        <v>29110.69</v>
      </c>
      <c r="F16" s="58">
        <v>0</v>
      </c>
      <c r="G16" s="58">
        <v>173320.66</v>
      </c>
      <c r="H16" s="58">
        <v>173320.66</v>
      </c>
      <c r="I16" s="59">
        <v>173320.66</v>
      </c>
      <c r="J16" s="58">
        <v>42912</v>
      </c>
      <c r="K16" s="60">
        <f t="shared" si="1"/>
        <v>4965</v>
      </c>
      <c r="L16" s="60">
        <v>399</v>
      </c>
      <c r="M16" s="58">
        <f t="shared" si="2"/>
        <v>305057.31</v>
      </c>
      <c r="N16" s="61">
        <v>49</v>
      </c>
      <c r="O16" s="62">
        <v>10139.11</v>
      </c>
      <c r="P16" s="61">
        <v>4</v>
      </c>
      <c r="Q16" s="62">
        <v>179.8</v>
      </c>
      <c r="R16" s="61">
        <v>1</v>
      </c>
      <c r="S16" s="62">
        <v>78.400000000000006</v>
      </c>
      <c r="T16" s="61">
        <v>4911</v>
      </c>
      <c r="U16" s="62">
        <v>294660</v>
      </c>
      <c r="V16" s="60">
        <v>0</v>
      </c>
      <c r="W16" s="58">
        <v>0</v>
      </c>
    </row>
    <row r="17" spans="1:23" s="6" customFormat="1" ht="12.75" x14ac:dyDescent="0.2">
      <c r="A17" s="57" t="s">
        <v>1</v>
      </c>
      <c r="B17" s="58">
        <f t="shared" si="0"/>
        <v>17352.55</v>
      </c>
      <c r="C17" s="58">
        <v>0</v>
      </c>
      <c r="D17" s="58">
        <v>374699.56</v>
      </c>
      <c r="E17" s="58">
        <v>357347.01</v>
      </c>
      <c r="F17" s="58">
        <v>0</v>
      </c>
      <c r="G17" s="58">
        <v>0</v>
      </c>
      <c r="H17" s="58">
        <v>0</v>
      </c>
      <c r="I17" s="59">
        <v>0</v>
      </c>
      <c r="J17" s="58">
        <v>1448</v>
      </c>
      <c r="K17" s="60">
        <f t="shared" si="1"/>
        <v>176</v>
      </c>
      <c r="L17" s="60">
        <v>5</v>
      </c>
      <c r="M17" s="58">
        <f t="shared" si="2"/>
        <v>15904.55</v>
      </c>
      <c r="N17" s="61">
        <v>53</v>
      </c>
      <c r="O17" s="62">
        <v>8241.91</v>
      </c>
      <c r="P17" s="61">
        <v>0</v>
      </c>
      <c r="Q17" s="62">
        <v>0</v>
      </c>
      <c r="R17" s="61">
        <v>3</v>
      </c>
      <c r="S17" s="62">
        <v>462.64</v>
      </c>
      <c r="T17" s="61">
        <v>120</v>
      </c>
      <c r="U17" s="62">
        <v>7200</v>
      </c>
      <c r="V17" s="60">
        <v>0</v>
      </c>
      <c r="W17" s="58">
        <v>0</v>
      </c>
    </row>
    <row r="18" spans="1:23" s="6" customFormat="1" ht="12.75" x14ac:dyDescent="0.2">
      <c r="A18" s="57" t="s">
        <v>2</v>
      </c>
      <c r="B18" s="58">
        <f t="shared" si="0"/>
        <v>145317.56</v>
      </c>
      <c r="C18" s="58">
        <v>0</v>
      </c>
      <c r="D18" s="58">
        <v>208471.31</v>
      </c>
      <c r="E18" s="58">
        <v>63153.75</v>
      </c>
      <c r="F18" s="58">
        <v>0</v>
      </c>
      <c r="G18" s="58">
        <v>0</v>
      </c>
      <c r="H18" s="58">
        <v>0</v>
      </c>
      <c r="I18" s="59">
        <v>0</v>
      </c>
      <c r="J18" s="58">
        <v>17168</v>
      </c>
      <c r="K18" s="60">
        <f t="shared" si="1"/>
        <v>2094</v>
      </c>
      <c r="L18" s="60">
        <v>52</v>
      </c>
      <c r="M18" s="58">
        <f t="shared" si="2"/>
        <v>128149.56</v>
      </c>
      <c r="N18" s="61">
        <v>17</v>
      </c>
      <c r="O18" s="62">
        <v>3187.13</v>
      </c>
      <c r="P18" s="61">
        <v>0</v>
      </c>
      <c r="Q18" s="62">
        <v>0</v>
      </c>
      <c r="R18" s="61">
        <v>1</v>
      </c>
      <c r="S18" s="62">
        <v>130</v>
      </c>
      <c r="T18" s="61">
        <v>2075</v>
      </c>
      <c r="U18" s="62">
        <v>124800</v>
      </c>
      <c r="V18" s="60">
        <v>1</v>
      </c>
      <c r="W18" s="58">
        <v>32.43</v>
      </c>
    </row>
    <row r="19" spans="1:23" s="6" customFormat="1" ht="25.5" x14ac:dyDescent="0.2">
      <c r="A19" s="57" t="s">
        <v>104</v>
      </c>
      <c r="B19" s="58">
        <f t="shared" si="0"/>
        <v>241751.32</v>
      </c>
      <c r="C19" s="58">
        <v>100000</v>
      </c>
      <c r="D19" s="58">
        <v>9410.7199999999993</v>
      </c>
      <c r="E19" s="58">
        <v>0</v>
      </c>
      <c r="F19" s="58">
        <v>132340.6</v>
      </c>
      <c r="G19" s="58">
        <v>120000</v>
      </c>
      <c r="H19" s="58">
        <v>120000</v>
      </c>
      <c r="I19" s="59">
        <v>252340.6</v>
      </c>
      <c r="J19" s="58">
        <v>28048</v>
      </c>
      <c r="K19" s="60">
        <f t="shared" si="1"/>
        <v>3429</v>
      </c>
      <c r="L19" s="60">
        <v>77</v>
      </c>
      <c r="M19" s="58">
        <f t="shared" si="2"/>
        <v>213703.32</v>
      </c>
      <c r="N19" s="61">
        <v>103</v>
      </c>
      <c r="O19" s="62">
        <v>13547.39</v>
      </c>
      <c r="P19" s="61">
        <v>14</v>
      </c>
      <c r="Q19" s="62">
        <v>1011.82</v>
      </c>
      <c r="R19" s="61">
        <v>3</v>
      </c>
      <c r="S19" s="62">
        <v>634.57000000000005</v>
      </c>
      <c r="T19" s="61">
        <v>3303</v>
      </c>
      <c r="U19" s="62">
        <v>198480</v>
      </c>
      <c r="V19" s="60">
        <v>6</v>
      </c>
      <c r="W19" s="58">
        <v>29.54</v>
      </c>
    </row>
    <row r="20" spans="1:23" s="6" customFormat="1" ht="12.75" x14ac:dyDescent="0.2">
      <c r="A20" s="57" t="s">
        <v>3</v>
      </c>
      <c r="B20" s="58">
        <f t="shared" si="0"/>
        <v>187785.86</v>
      </c>
      <c r="C20" s="58">
        <v>137918.35999999999</v>
      </c>
      <c r="D20" s="58">
        <v>148857.28</v>
      </c>
      <c r="E20" s="58">
        <v>98989.78</v>
      </c>
      <c r="F20" s="58">
        <v>0</v>
      </c>
      <c r="G20" s="58">
        <v>0</v>
      </c>
      <c r="H20" s="58">
        <v>0</v>
      </c>
      <c r="I20" s="59">
        <v>0</v>
      </c>
      <c r="J20" s="58">
        <v>21392</v>
      </c>
      <c r="K20" s="60">
        <f t="shared" si="1"/>
        <v>2594</v>
      </c>
      <c r="L20" s="60">
        <v>80</v>
      </c>
      <c r="M20" s="58">
        <f t="shared" si="2"/>
        <v>166393.85999999999</v>
      </c>
      <c r="N20" s="61">
        <v>83</v>
      </c>
      <c r="O20" s="62">
        <v>15061.51</v>
      </c>
      <c r="P20" s="61">
        <v>3</v>
      </c>
      <c r="Q20" s="62">
        <v>95.06</v>
      </c>
      <c r="R20" s="61">
        <v>4</v>
      </c>
      <c r="S20" s="62">
        <v>793.8</v>
      </c>
      <c r="T20" s="61">
        <v>2490</v>
      </c>
      <c r="U20" s="62">
        <v>150300</v>
      </c>
      <c r="V20" s="60">
        <v>14</v>
      </c>
      <c r="W20" s="58">
        <v>143.49</v>
      </c>
    </row>
    <row r="21" spans="1:23" s="6" customFormat="1" ht="12.75" x14ac:dyDescent="0.2">
      <c r="A21" s="57" t="s">
        <v>105</v>
      </c>
      <c r="B21" s="58">
        <f t="shared" si="0"/>
        <v>471201.28000000003</v>
      </c>
      <c r="C21" s="58">
        <v>0</v>
      </c>
      <c r="D21" s="58">
        <v>419333.8</v>
      </c>
      <c r="E21" s="58">
        <v>0</v>
      </c>
      <c r="F21" s="58">
        <v>51867.48</v>
      </c>
      <c r="G21" s="58">
        <v>50000</v>
      </c>
      <c r="H21" s="58">
        <v>50000</v>
      </c>
      <c r="I21" s="59">
        <v>101867.48</v>
      </c>
      <c r="J21" s="58">
        <v>54712</v>
      </c>
      <c r="K21" s="60">
        <f t="shared" si="1"/>
        <v>6512</v>
      </c>
      <c r="L21" s="60">
        <v>327</v>
      </c>
      <c r="M21" s="58">
        <f t="shared" si="2"/>
        <v>416489.28</v>
      </c>
      <c r="N21" s="61">
        <v>238</v>
      </c>
      <c r="O21" s="62">
        <v>40210.129999999997</v>
      </c>
      <c r="P21" s="61">
        <v>9</v>
      </c>
      <c r="Q21" s="62">
        <v>624.91999999999996</v>
      </c>
      <c r="R21" s="61">
        <v>14</v>
      </c>
      <c r="S21" s="62">
        <v>834.91</v>
      </c>
      <c r="T21" s="61">
        <v>6246</v>
      </c>
      <c r="U21" s="62">
        <v>374760</v>
      </c>
      <c r="V21" s="60">
        <v>5</v>
      </c>
      <c r="W21" s="58">
        <v>59.32</v>
      </c>
    </row>
    <row r="22" spans="1:23" s="6" customFormat="1" ht="25.5" x14ac:dyDescent="0.2">
      <c r="A22" s="57" t="s">
        <v>4</v>
      </c>
      <c r="B22" s="58">
        <f t="shared" si="0"/>
        <v>79995.070000000007</v>
      </c>
      <c r="C22" s="58">
        <v>176332.85</v>
      </c>
      <c r="D22" s="58">
        <v>24132.29</v>
      </c>
      <c r="E22" s="58">
        <v>120470.07</v>
      </c>
      <c r="F22" s="58">
        <v>0</v>
      </c>
      <c r="G22" s="58">
        <v>20000</v>
      </c>
      <c r="H22" s="58">
        <v>20000</v>
      </c>
      <c r="I22" s="59">
        <v>20000</v>
      </c>
      <c r="J22" s="58">
        <v>9944</v>
      </c>
      <c r="K22" s="60">
        <f t="shared" si="1"/>
        <v>1167</v>
      </c>
      <c r="L22" s="60">
        <v>76</v>
      </c>
      <c r="M22" s="58">
        <f t="shared" si="2"/>
        <v>70051.070000000007</v>
      </c>
      <c r="N22" s="61">
        <v>12</v>
      </c>
      <c r="O22" s="62">
        <v>732.49</v>
      </c>
      <c r="P22" s="61">
        <v>1</v>
      </c>
      <c r="Q22" s="62">
        <v>18.579999999999998</v>
      </c>
      <c r="R22" s="61">
        <v>0</v>
      </c>
      <c r="S22" s="62">
        <v>0</v>
      </c>
      <c r="T22" s="61">
        <v>1154</v>
      </c>
      <c r="U22" s="62">
        <v>69300</v>
      </c>
      <c r="V22" s="60">
        <v>0</v>
      </c>
      <c r="W22" s="58">
        <v>0</v>
      </c>
    </row>
    <row r="23" spans="1:23" s="6" customFormat="1" ht="12.75" x14ac:dyDescent="0.2">
      <c r="A23" s="57" t="s">
        <v>5</v>
      </c>
      <c r="B23" s="58">
        <f t="shared" si="0"/>
        <v>138769.89000000001</v>
      </c>
      <c r="C23" s="58">
        <v>50000</v>
      </c>
      <c r="D23" s="58">
        <v>151903.17000000001</v>
      </c>
      <c r="E23" s="58">
        <v>63133.279999999999</v>
      </c>
      <c r="F23" s="58">
        <v>0</v>
      </c>
      <c r="G23" s="58">
        <v>0</v>
      </c>
      <c r="H23" s="58">
        <v>0</v>
      </c>
      <c r="I23" s="59">
        <v>0</v>
      </c>
      <c r="J23" s="58">
        <v>15976</v>
      </c>
      <c r="K23" s="60">
        <f t="shared" si="1"/>
        <v>1939</v>
      </c>
      <c r="L23" s="60">
        <v>58</v>
      </c>
      <c r="M23" s="58">
        <f t="shared" si="2"/>
        <v>122793.89</v>
      </c>
      <c r="N23" s="61">
        <v>53</v>
      </c>
      <c r="O23" s="62">
        <v>10012.44</v>
      </c>
      <c r="P23" s="61">
        <v>30</v>
      </c>
      <c r="Q23" s="62">
        <v>1402.89</v>
      </c>
      <c r="R23" s="61">
        <v>1</v>
      </c>
      <c r="S23" s="62">
        <v>29.61</v>
      </c>
      <c r="T23" s="61">
        <v>1843</v>
      </c>
      <c r="U23" s="62">
        <v>111240</v>
      </c>
      <c r="V23" s="60">
        <v>12</v>
      </c>
      <c r="W23" s="58">
        <v>108.95</v>
      </c>
    </row>
    <row r="24" spans="1:23" s="6" customFormat="1" ht="12.75" x14ac:dyDescent="0.2">
      <c r="A24" s="57" t="s">
        <v>6</v>
      </c>
      <c r="B24" s="58">
        <f t="shared" si="0"/>
        <v>149567.6</v>
      </c>
      <c r="C24" s="58">
        <v>69122.240000000005</v>
      </c>
      <c r="D24" s="58">
        <v>61755.53</v>
      </c>
      <c r="E24" s="58">
        <v>0</v>
      </c>
      <c r="F24" s="58">
        <v>18689.830000000002</v>
      </c>
      <c r="G24" s="58">
        <v>0</v>
      </c>
      <c r="H24" s="58">
        <v>0</v>
      </c>
      <c r="I24" s="59">
        <v>18689.830000000002</v>
      </c>
      <c r="J24" s="58">
        <v>17448</v>
      </c>
      <c r="K24" s="60">
        <f t="shared" si="1"/>
        <v>2142</v>
      </c>
      <c r="L24" s="60">
        <v>39</v>
      </c>
      <c r="M24" s="58">
        <f t="shared" si="2"/>
        <v>132119.6</v>
      </c>
      <c r="N24" s="61">
        <v>22</v>
      </c>
      <c r="O24" s="62">
        <v>5029.3599999999997</v>
      </c>
      <c r="P24" s="61">
        <v>5</v>
      </c>
      <c r="Q24" s="62">
        <v>60.84</v>
      </c>
      <c r="R24" s="61">
        <v>1</v>
      </c>
      <c r="S24" s="62">
        <v>240</v>
      </c>
      <c r="T24" s="61">
        <v>2113</v>
      </c>
      <c r="U24" s="62">
        <v>126780</v>
      </c>
      <c r="V24" s="60">
        <v>1</v>
      </c>
      <c r="W24" s="58">
        <v>9.4</v>
      </c>
    </row>
    <row r="25" spans="1:23" s="6" customFormat="1" ht="12.75" x14ac:dyDescent="0.2">
      <c r="A25" s="57" t="s">
        <v>7</v>
      </c>
      <c r="B25" s="58">
        <f t="shared" si="0"/>
        <v>375514.98000000004</v>
      </c>
      <c r="C25" s="58">
        <v>14060</v>
      </c>
      <c r="D25" s="58">
        <v>396572.29</v>
      </c>
      <c r="E25" s="58">
        <v>35117.31</v>
      </c>
      <c r="F25" s="58">
        <v>0</v>
      </c>
      <c r="G25" s="58">
        <v>100000</v>
      </c>
      <c r="H25" s="58">
        <v>100000</v>
      </c>
      <c r="I25" s="59">
        <v>100000</v>
      </c>
      <c r="J25" s="58">
        <v>42592</v>
      </c>
      <c r="K25" s="60">
        <f t="shared" si="1"/>
        <v>5192</v>
      </c>
      <c r="L25" s="60">
        <v>132</v>
      </c>
      <c r="M25" s="58">
        <f t="shared" si="2"/>
        <v>332922.98000000004</v>
      </c>
      <c r="N25" s="61">
        <v>187</v>
      </c>
      <c r="O25" s="62">
        <v>32157.81</v>
      </c>
      <c r="P25" s="61">
        <v>50</v>
      </c>
      <c r="Q25" s="62">
        <v>3452.18</v>
      </c>
      <c r="R25" s="61">
        <v>10</v>
      </c>
      <c r="S25" s="62">
        <v>904.66</v>
      </c>
      <c r="T25" s="61">
        <v>4932</v>
      </c>
      <c r="U25" s="62">
        <v>296280</v>
      </c>
      <c r="V25" s="60">
        <v>13</v>
      </c>
      <c r="W25" s="58">
        <v>128.33000000000001</v>
      </c>
    </row>
    <row r="26" spans="1:23" s="6" customFormat="1" ht="25.5" x14ac:dyDescent="0.2">
      <c r="A26" s="57" t="s">
        <v>8</v>
      </c>
      <c r="B26" s="58">
        <f t="shared" si="0"/>
        <v>149675.16</v>
      </c>
      <c r="C26" s="58">
        <v>0</v>
      </c>
      <c r="D26" s="58">
        <v>346758.98</v>
      </c>
      <c r="E26" s="58">
        <v>197083.82</v>
      </c>
      <c r="F26" s="58">
        <v>0</v>
      </c>
      <c r="G26" s="58">
        <v>0</v>
      </c>
      <c r="H26" s="58">
        <v>0</v>
      </c>
      <c r="I26" s="59">
        <v>0</v>
      </c>
      <c r="J26" s="58">
        <v>16480</v>
      </c>
      <c r="K26" s="60">
        <f t="shared" si="1"/>
        <v>2002</v>
      </c>
      <c r="L26" s="60">
        <v>58</v>
      </c>
      <c r="M26" s="58">
        <f t="shared" si="2"/>
        <v>133195.16</v>
      </c>
      <c r="N26" s="61">
        <v>117</v>
      </c>
      <c r="O26" s="62">
        <v>20500.07</v>
      </c>
      <c r="P26" s="61">
        <v>56</v>
      </c>
      <c r="Q26" s="62">
        <v>4035.25</v>
      </c>
      <c r="R26" s="61">
        <v>6</v>
      </c>
      <c r="S26" s="62">
        <v>456.65</v>
      </c>
      <c r="T26" s="61">
        <v>1800</v>
      </c>
      <c r="U26" s="62">
        <v>108060</v>
      </c>
      <c r="V26" s="60">
        <v>23</v>
      </c>
      <c r="W26" s="58">
        <v>143.19</v>
      </c>
    </row>
    <row r="27" spans="1:23" s="6" customFormat="1" ht="12.75" x14ac:dyDescent="0.2">
      <c r="A27" s="57" t="s">
        <v>9</v>
      </c>
      <c r="B27" s="58">
        <f t="shared" si="0"/>
        <v>249909.85</v>
      </c>
      <c r="C27" s="58">
        <v>0</v>
      </c>
      <c r="D27" s="58">
        <v>283089.78999999998</v>
      </c>
      <c r="E27" s="58">
        <v>33179.94</v>
      </c>
      <c r="F27" s="58">
        <v>0</v>
      </c>
      <c r="G27" s="58">
        <v>120000</v>
      </c>
      <c r="H27" s="58">
        <v>120000</v>
      </c>
      <c r="I27" s="59">
        <v>120000</v>
      </c>
      <c r="J27" s="58">
        <v>29640</v>
      </c>
      <c r="K27" s="60">
        <f t="shared" si="1"/>
        <v>3581</v>
      </c>
      <c r="L27" s="60">
        <v>124</v>
      </c>
      <c r="M27" s="58">
        <f t="shared" si="2"/>
        <v>220269.85</v>
      </c>
      <c r="N27" s="61">
        <v>51</v>
      </c>
      <c r="O27" s="62">
        <v>7083.68</v>
      </c>
      <c r="P27" s="61">
        <v>3</v>
      </c>
      <c r="Q27" s="62">
        <v>86.07</v>
      </c>
      <c r="R27" s="61">
        <v>10</v>
      </c>
      <c r="S27" s="62">
        <v>1829.13</v>
      </c>
      <c r="T27" s="61">
        <v>3516</v>
      </c>
      <c r="U27" s="62">
        <v>211260</v>
      </c>
      <c r="V27" s="60">
        <v>1</v>
      </c>
      <c r="W27" s="58">
        <v>10.97</v>
      </c>
    </row>
    <row r="28" spans="1:23" s="6" customFormat="1" ht="25.5" x14ac:dyDescent="0.2">
      <c r="A28" s="57" t="s">
        <v>106</v>
      </c>
      <c r="B28" s="58">
        <f t="shared" si="0"/>
        <v>103239.38</v>
      </c>
      <c r="C28" s="58">
        <v>0</v>
      </c>
      <c r="D28" s="58">
        <v>374857.23</v>
      </c>
      <c r="E28" s="58">
        <v>271617.84999999998</v>
      </c>
      <c r="F28" s="58">
        <v>0</v>
      </c>
      <c r="G28" s="58">
        <v>0</v>
      </c>
      <c r="H28" s="58">
        <v>0</v>
      </c>
      <c r="I28" s="59">
        <v>0</v>
      </c>
      <c r="J28" s="58">
        <v>11856</v>
      </c>
      <c r="K28" s="60">
        <f t="shared" si="1"/>
        <v>1385</v>
      </c>
      <c r="L28" s="60">
        <v>97</v>
      </c>
      <c r="M28" s="58">
        <f t="shared" si="2"/>
        <v>91383.38</v>
      </c>
      <c r="N28" s="61">
        <v>113</v>
      </c>
      <c r="O28" s="62">
        <v>15445.93</v>
      </c>
      <c r="P28" s="61">
        <v>1</v>
      </c>
      <c r="Q28" s="62">
        <v>68.709999999999994</v>
      </c>
      <c r="R28" s="61">
        <v>4</v>
      </c>
      <c r="S28" s="62">
        <v>307.38</v>
      </c>
      <c r="T28" s="61">
        <v>1258</v>
      </c>
      <c r="U28" s="62">
        <v>75480</v>
      </c>
      <c r="V28" s="60">
        <v>9</v>
      </c>
      <c r="W28" s="58">
        <v>81.36</v>
      </c>
    </row>
    <row r="29" spans="1:23" s="6" customFormat="1" ht="12.75" x14ac:dyDescent="0.2">
      <c r="A29" s="57" t="s">
        <v>10</v>
      </c>
      <c r="B29" s="58">
        <f t="shared" si="0"/>
        <v>198926.33</v>
      </c>
      <c r="C29" s="58">
        <v>140000</v>
      </c>
      <c r="D29" s="58">
        <v>59945.62</v>
      </c>
      <c r="E29" s="58">
        <v>1019.29</v>
      </c>
      <c r="F29" s="58">
        <v>0</v>
      </c>
      <c r="G29" s="58">
        <v>0</v>
      </c>
      <c r="H29" s="58">
        <v>0</v>
      </c>
      <c r="I29" s="59">
        <v>0</v>
      </c>
      <c r="J29" s="58">
        <v>23688</v>
      </c>
      <c r="K29" s="60">
        <f t="shared" si="1"/>
        <v>2860</v>
      </c>
      <c r="L29" s="60">
        <v>101</v>
      </c>
      <c r="M29" s="58">
        <f t="shared" si="2"/>
        <v>175238.33</v>
      </c>
      <c r="N29" s="61">
        <v>21</v>
      </c>
      <c r="O29" s="62">
        <v>4797.95</v>
      </c>
      <c r="P29" s="61">
        <v>0</v>
      </c>
      <c r="Q29" s="62">
        <v>0</v>
      </c>
      <c r="R29" s="61">
        <v>1</v>
      </c>
      <c r="S29" s="62">
        <v>151.97999999999999</v>
      </c>
      <c r="T29" s="61">
        <v>2837</v>
      </c>
      <c r="U29" s="62">
        <v>170280</v>
      </c>
      <c r="V29" s="60">
        <v>1</v>
      </c>
      <c r="W29" s="58">
        <v>8.4</v>
      </c>
    </row>
    <row r="30" spans="1:23" s="6" customFormat="1" ht="12.75" x14ac:dyDescent="0.2">
      <c r="A30" s="57" t="s">
        <v>11</v>
      </c>
      <c r="B30" s="58">
        <f t="shared" si="0"/>
        <v>102662.18</v>
      </c>
      <c r="C30" s="58">
        <v>162077.29</v>
      </c>
      <c r="D30" s="58">
        <v>100539.41</v>
      </c>
      <c r="E30" s="58">
        <v>159954.51999999999</v>
      </c>
      <c r="F30" s="58">
        <v>0</v>
      </c>
      <c r="G30" s="58">
        <v>51331.09</v>
      </c>
      <c r="H30" s="58">
        <v>51331.09</v>
      </c>
      <c r="I30" s="59">
        <v>51331.09</v>
      </c>
      <c r="J30" s="58">
        <v>12016</v>
      </c>
      <c r="K30" s="60">
        <f t="shared" si="1"/>
        <v>1458</v>
      </c>
      <c r="L30" s="60">
        <v>44</v>
      </c>
      <c r="M30" s="58">
        <f t="shared" si="2"/>
        <v>90646.18</v>
      </c>
      <c r="N30" s="61">
        <v>30</v>
      </c>
      <c r="O30" s="62">
        <v>3424.06</v>
      </c>
      <c r="P30" s="61">
        <v>0</v>
      </c>
      <c r="Q30" s="62">
        <v>0</v>
      </c>
      <c r="R30" s="61">
        <v>7</v>
      </c>
      <c r="S30" s="62">
        <v>1422.12</v>
      </c>
      <c r="T30" s="61">
        <v>1421</v>
      </c>
      <c r="U30" s="62">
        <v>85800</v>
      </c>
      <c r="V30" s="60">
        <v>0</v>
      </c>
      <c r="W30" s="58">
        <v>0</v>
      </c>
    </row>
    <row r="31" spans="1:23" s="6" customFormat="1" ht="12.75" x14ac:dyDescent="0.2">
      <c r="A31" s="57" t="s">
        <v>12</v>
      </c>
      <c r="B31" s="58">
        <f t="shared" si="0"/>
        <v>94773.900000000009</v>
      </c>
      <c r="C31" s="58">
        <v>0</v>
      </c>
      <c r="D31" s="58">
        <v>363715.36</v>
      </c>
      <c r="E31" s="58">
        <v>268941.46000000002</v>
      </c>
      <c r="F31" s="58">
        <v>0</v>
      </c>
      <c r="G31" s="58">
        <v>0</v>
      </c>
      <c r="H31" s="58">
        <v>0</v>
      </c>
      <c r="I31" s="59">
        <v>0</v>
      </c>
      <c r="J31" s="58">
        <v>9936</v>
      </c>
      <c r="K31" s="60">
        <f t="shared" si="1"/>
        <v>1183</v>
      </c>
      <c r="L31" s="60">
        <v>59</v>
      </c>
      <c r="M31" s="58">
        <f t="shared" si="2"/>
        <v>84837.900000000009</v>
      </c>
      <c r="N31" s="61">
        <v>145</v>
      </c>
      <c r="O31" s="62">
        <v>24324.17</v>
      </c>
      <c r="P31" s="61">
        <v>6</v>
      </c>
      <c r="Q31" s="62">
        <v>649.83000000000004</v>
      </c>
      <c r="R31" s="61">
        <v>7</v>
      </c>
      <c r="S31" s="62">
        <v>441.19</v>
      </c>
      <c r="T31" s="61">
        <v>985</v>
      </c>
      <c r="U31" s="62">
        <v>59100</v>
      </c>
      <c r="V31" s="60">
        <v>40</v>
      </c>
      <c r="W31" s="58">
        <v>322.70999999999998</v>
      </c>
    </row>
    <row r="32" spans="1:23" s="6" customFormat="1" ht="38.25" x14ac:dyDescent="0.2">
      <c r="A32" s="57" t="s">
        <v>107</v>
      </c>
      <c r="B32" s="58">
        <f t="shared" si="0"/>
        <v>105823.95999999999</v>
      </c>
      <c r="C32" s="58">
        <v>78907</v>
      </c>
      <c r="D32" s="58">
        <v>266879.43</v>
      </c>
      <c r="E32" s="58">
        <v>239962.47</v>
      </c>
      <c r="F32" s="58">
        <v>0</v>
      </c>
      <c r="G32" s="58">
        <v>0</v>
      </c>
      <c r="H32" s="58">
        <v>0</v>
      </c>
      <c r="I32" s="59">
        <v>0</v>
      </c>
      <c r="J32" s="58">
        <v>12776</v>
      </c>
      <c r="K32" s="60">
        <f t="shared" si="1"/>
        <v>1505</v>
      </c>
      <c r="L32" s="60">
        <v>92</v>
      </c>
      <c r="M32" s="58">
        <f t="shared" si="2"/>
        <v>93047.959999999992</v>
      </c>
      <c r="N32" s="61">
        <v>46</v>
      </c>
      <c r="O32" s="62">
        <v>5074.9399999999996</v>
      </c>
      <c r="P32" s="61">
        <v>44</v>
      </c>
      <c r="Q32" s="62">
        <v>1377.86</v>
      </c>
      <c r="R32" s="61">
        <v>8</v>
      </c>
      <c r="S32" s="62">
        <v>516.4</v>
      </c>
      <c r="T32" s="61">
        <v>1400</v>
      </c>
      <c r="U32" s="62">
        <v>86040</v>
      </c>
      <c r="V32" s="60">
        <v>7</v>
      </c>
      <c r="W32" s="58">
        <v>38.76</v>
      </c>
    </row>
    <row r="33" spans="1:23" s="6" customFormat="1" ht="12.75" x14ac:dyDescent="0.2">
      <c r="A33" s="57" t="s">
        <v>13</v>
      </c>
      <c r="B33" s="58">
        <f t="shared" si="0"/>
        <v>214048.79</v>
      </c>
      <c r="C33" s="58">
        <v>0</v>
      </c>
      <c r="D33" s="58">
        <v>133319.82999999999</v>
      </c>
      <c r="E33" s="58">
        <v>0</v>
      </c>
      <c r="F33" s="58">
        <v>80728.960000000006</v>
      </c>
      <c r="G33" s="58">
        <v>107000</v>
      </c>
      <c r="H33" s="58">
        <v>107000</v>
      </c>
      <c r="I33" s="59">
        <v>187728.96</v>
      </c>
      <c r="J33" s="58">
        <v>24664</v>
      </c>
      <c r="K33" s="60">
        <f t="shared" si="1"/>
        <v>3017</v>
      </c>
      <c r="L33" s="60">
        <v>66</v>
      </c>
      <c r="M33" s="58">
        <f t="shared" si="2"/>
        <v>189384.79</v>
      </c>
      <c r="N33" s="61">
        <v>66</v>
      </c>
      <c r="O33" s="62">
        <v>11233.42</v>
      </c>
      <c r="P33" s="61">
        <v>0</v>
      </c>
      <c r="Q33" s="62">
        <v>0</v>
      </c>
      <c r="R33" s="61">
        <v>4</v>
      </c>
      <c r="S33" s="62">
        <v>791.37</v>
      </c>
      <c r="T33" s="61">
        <v>2947</v>
      </c>
      <c r="U33" s="62">
        <v>177360</v>
      </c>
      <c r="V33" s="60">
        <v>0</v>
      </c>
      <c r="W33" s="58">
        <v>0</v>
      </c>
    </row>
    <row r="34" spans="1:23" s="6" customFormat="1" ht="12.75" x14ac:dyDescent="0.2">
      <c r="A34" s="57" t="s">
        <v>14</v>
      </c>
      <c r="B34" s="58">
        <f t="shared" si="0"/>
        <v>41047.1</v>
      </c>
      <c r="C34" s="58">
        <v>58542.15</v>
      </c>
      <c r="D34" s="58">
        <v>0</v>
      </c>
      <c r="E34" s="58">
        <v>17495.05</v>
      </c>
      <c r="F34" s="58">
        <v>0</v>
      </c>
      <c r="G34" s="58">
        <v>20523.55</v>
      </c>
      <c r="H34" s="58">
        <v>20523.55</v>
      </c>
      <c r="I34" s="59">
        <v>20523.55</v>
      </c>
      <c r="J34" s="58">
        <v>4768</v>
      </c>
      <c r="K34" s="60">
        <f t="shared" si="1"/>
        <v>576</v>
      </c>
      <c r="L34" s="60">
        <v>20</v>
      </c>
      <c r="M34" s="58">
        <f t="shared" si="2"/>
        <v>36279.1</v>
      </c>
      <c r="N34" s="61">
        <v>13</v>
      </c>
      <c r="O34" s="62">
        <v>1943.46</v>
      </c>
      <c r="P34" s="61">
        <v>2</v>
      </c>
      <c r="Q34" s="62">
        <v>79.22</v>
      </c>
      <c r="R34" s="61">
        <v>2</v>
      </c>
      <c r="S34" s="62">
        <v>930</v>
      </c>
      <c r="T34" s="61">
        <v>554</v>
      </c>
      <c r="U34" s="62">
        <v>33240</v>
      </c>
      <c r="V34" s="60">
        <v>5</v>
      </c>
      <c r="W34" s="58">
        <v>86.42</v>
      </c>
    </row>
    <row r="35" spans="1:23" s="6" customFormat="1" ht="12.75" x14ac:dyDescent="0.2">
      <c r="A35" s="57" t="s">
        <v>15</v>
      </c>
      <c r="B35" s="58">
        <f t="shared" si="0"/>
        <v>191218.96</v>
      </c>
      <c r="C35" s="58">
        <v>140000</v>
      </c>
      <c r="D35" s="58">
        <v>0</v>
      </c>
      <c r="E35" s="58">
        <v>0</v>
      </c>
      <c r="F35" s="58">
        <v>51218.96</v>
      </c>
      <c r="G35" s="58">
        <v>0</v>
      </c>
      <c r="H35" s="58">
        <v>0</v>
      </c>
      <c r="I35" s="59">
        <v>51218.96</v>
      </c>
      <c r="J35" s="58">
        <v>21696</v>
      </c>
      <c r="K35" s="60">
        <f t="shared" si="1"/>
        <v>2667</v>
      </c>
      <c r="L35" s="60">
        <v>45</v>
      </c>
      <c r="M35" s="58">
        <f t="shared" si="2"/>
        <v>169522.96</v>
      </c>
      <c r="N35" s="61">
        <v>36</v>
      </c>
      <c r="O35" s="62">
        <v>7732.06</v>
      </c>
      <c r="P35" s="61">
        <v>5</v>
      </c>
      <c r="Q35" s="62">
        <v>392.73</v>
      </c>
      <c r="R35" s="61">
        <v>15</v>
      </c>
      <c r="S35" s="62">
        <v>4967.43</v>
      </c>
      <c r="T35" s="61">
        <v>2603</v>
      </c>
      <c r="U35" s="62">
        <v>156360</v>
      </c>
      <c r="V35" s="60">
        <v>8</v>
      </c>
      <c r="W35" s="58">
        <v>70.739999999999995</v>
      </c>
    </row>
    <row r="36" spans="1:23" s="6" customFormat="1" ht="12.75" x14ac:dyDescent="0.2">
      <c r="A36" s="57" t="s">
        <v>16</v>
      </c>
      <c r="B36" s="58">
        <f t="shared" si="0"/>
        <v>202234.47</v>
      </c>
      <c r="C36" s="58">
        <v>77767.789999999994</v>
      </c>
      <c r="D36" s="58">
        <v>269158.40999999997</v>
      </c>
      <c r="E36" s="58">
        <v>144691.73000000001</v>
      </c>
      <c r="F36" s="58">
        <v>0</v>
      </c>
      <c r="G36" s="58">
        <v>101117.24</v>
      </c>
      <c r="H36" s="58">
        <v>101117.24</v>
      </c>
      <c r="I36" s="59">
        <v>101117.24</v>
      </c>
      <c r="J36" s="58">
        <v>24128</v>
      </c>
      <c r="K36" s="60">
        <f t="shared" si="1"/>
        <v>2910</v>
      </c>
      <c r="L36" s="60">
        <v>106</v>
      </c>
      <c r="M36" s="58">
        <f t="shared" si="2"/>
        <v>178106.47</v>
      </c>
      <c r="N36" s="61">
        <v>27</v>
      </c>
      <c r="O36" s="62">
        <v>4053.3</v>
      </c>
      <c r="P36" s="61">
        <v>2</v>
      </c>
      <c r="Q36" s="62">
        <v>98.49</v>
      </c>
      <c r="R36" s="61">
        <v>9</v>
      </c>
      <c r="S36" s="62">
        <v>1367.72</v>
      </c>
      <c r="T36" s="61">
        <v>2867</v>
      </c>
      <c r="U36" s="62">
        <v>172380</v>
      </c>
      <c r="V36" s="60">
        <v>5</v>
      </c>
      <c r="W36" s="58">
        <v>206.96</v>
      </c>
    </row>
    <row r="37" spans="1:23" s="6" customFormat="1" ht="12.75" x14ac:dyDescent="0.2">
      <c r="A37" s="57" t="s">
        <v>17</v>
      </c>
      <c r="B37" s="58">
        <f t="shared" si="0"/>
        <v>50011</v>
      </c>
      <c r="C37" s="58">
        <v>0</v>
      </c>
      <c r="D37" s="58">
        <v>243914.07</v>
      </c>
      <c r="E37" s="58">
        <v>193903.07</v>
      </c>
      <c r="F37" s="58">
        <v>0</v>
      </c>
      <c r="G37" s="58">
        <v>0</v>
      </c>
      <c r="H37" s="58">
        <v>0</v>
      </c>
      <c r="I37" s="59">
        <v>0</v>
      </c>
      <c r="J37" s="58">
        <v>5472</v>
      </c>
      <c r="K37" s="60">
        <f t="shared" si="1"/>
        <v>650</v>
      </c>
      <c r="L37" s="60">
        <v>34</v>
      </c>
      <c r="M37" s="58">
        <f t="shared" si="2"/>
        <v>44539</v>
      </c>
      <c r="N37" s="61">
        <v>76</v>
      </c>
      <c r="O37" s="62">
        <v>14007.35</v>
      </c>
      <c r="P37" s="61">
        <v>18</v>
      </c>
      <c r="Q37" s="62">
        <v>1191.54</v>
      </c>
      <c r="R37" s="61">
        <v>3</v>
      </c>
      <c r="S37" s="62">
        <v>346.19</v>
      </c>
      <c r="T37" s="61">
        <v>467</v>
      </c>
      <c r="U37" s="62">
        <v>28080</v>
      </c>
      <c r="V37" s="60">
        <v>86</v>
      </c>
      <c r="W37" s="58">
        <v>913.92</v>
      </c>
    </row>
    <row r="38" spans="1:23" s="6" customFormat="1" ht="12.75" x14ac:dyDescent="0.2">
      <c r="A38" s="57" t="s">
        <v>18</v>
      </c>
      <c r="B38" s="58">
        <f t="shared" si="0"/>
        <v>171687.06</v>
      </c>
      <c r="C38" s="58">
        <v>136902.34</v>
      </c>
      <c r="D38" s="58">
        <v>150889.32</v>
      </c>
      <c r="E38" s="58">
        <v>116104.6</v>
      </c>
      <c r="F38" s="58">
        <v>0</v>
      </c>
      <c r="G38" s="58">
        <v>0</v>
      </c>
      <c r="H38" s="58">
        <v>0</v>
      </c>
      <c r="I38" s="59">
        <v>0</v>
      </c>
      <c r="J38" s="58">
        <v>19000</v>
      </c>
      <c r="K38" s="60">
        <f t="shared" si="1"/>
        <v>2300</v>
      </c>
      <c r="L38" s="60">
        <v>75</v>
      </c>
      <c r="M38" s="58">
        <f t="shared" si="2"/>
        <v>152687.06</v>
      </c>
      <c r="N38" s="61">
        <v>158</v>
      </c>
      <c r="O38" s="62">
        <v>26928.19</v>
      </c>
      <c r="P38" s="61">
        <v>23</v>
      </c>
      <c r="Q38" s="62">
        <v>1265.4000000000001</v>
      </c>
      <c r="R38" s="61">
        <v>12</v>
      </c>
      <c r="S38" s="62">
        <v>1540.72</v>
      </c>
      <c r="T38" s="61">
        <v>2046</v>
      </c>
      <c r="U38" s="62">
        <v>122520</v>
      </c>
      <c r="V38" s="60">
        <v>61</v>
      </c>
      <c r="W38" s="58">
        <v>432.75</v>
      </c>
    </row>
    <row r="39" spans="1:23" s="6" customFormat="1" ht="12.75" x14ac:dyDescent="0.2">
      <c r="A39" s="57" t="s">
        <v>19</v>
      </c>
      <c r="B39" s="58">
        <f t="shared" si="0"/>
        <v>69470.89</v>
      </c>
      <c r="C39" s="58">
        <v>0</v>
      </c>
      <c r="D39" s="58">
        <v>400399.42</v>
      </c>
      <c r="E39" s="58">
        <v>330928.53000000003</v>
      </c>
      <c r="F39" s="58">
        <v>0</v>
      </c>
      <c r="G39" s="58">
        <v>0</v>
      </c>
      <c r="H39" s="58">
        <v>0</v>
      </c>
      <c r="I39" s="59">
        <v>0</v>
      </c>
      <c r="J39" s="58">
        <v>7520</v>
      </c>
      <c r="K39" s="60">
        <f t="shared" si="1"/>
        <v>895</v>
      </c>
      <c r="L39" s="60">
        <v>45</v>
      </c>
      <c r="M39" s="58">
        <f t="shared" si="2"/>
        <v>61950.89</v>
      </c>
      <c r="N39" s="61">
        <v>104</v>
      </c>
      <c r="O39" s="62">
        <v>14040.24</v>
      </c>
      <c r="P39" s="61">
        <v>12</v>
      </c>
      <c r="Q39" s="62">
        <v>841.02</v>
      </c>
      <c r="R39" s="61">
        <v>5</v>
      </c>
      <c r="S39" s="62">
        <v>560.73</v>
      </c>
      <c r="T39" s="61">
        <v>773</v>
      </c>
      <c r="U39" s="62">
        <v>46440</v>
      </c>
      <c r="V39" s="60">
        <v>1</v>
      </c>
      <c r="W39" s="58">
        <v>68.900000000000006</v>
      </c>
    </row>
    <row r="40" spans="1:23" s="6" customFormat="1" ht="12.75" x14ac:dyDescent="0.2">
      <c r="A40" s="57" t="s">
        <v>20</v>
      </c>
      <c r="B40" s="58">
        <f t="shared" si="0"/>
        <v>108729.28</v>
      </c>
      <c r="C40" s="58">
        <v>0</v>
      </c>
      <c r="D40" s="58">
        <v>195257.35</v>
      </c>
      <c r="E40" s="58">
        <v>86528.07</v>
      </c>
      <c r="F40" s="58">
        <v>0</v>
      </c>
      <c r="G40" s="58">
        <v>0</v>
      </c>
      <c r="H40" s="58">
        <v>0</v>
      </c>
      <c r="I40" s="59">
        <v>0</v>
      </c>
      <c r="J40" s="58">
        <v>12712</v>
      </c>
      <c r="K40" s="60">
        <f t="shared" si="1"/>
        <v>1550</v>
      </c>
      <c r="L40" s="60">
        <v>39</v>
      </c>
      <c r="M40" s="58">
        <f t="shared" si="2"/>
        <v>96017.279999999999</v>
      </c>
      <c r="N40" s="61">
        <v>26</v>
      </c>
      <c r="O40" s="62">
        <v>4430.28</v>
      </c>
      <c r="P40" s="61">
        <v>3</v>
      </c>
      <c r="Q40" s="62">
        <v>103.64</v>
      </c>
      <c r="R40" s="61">
        <v>1</v>
      </c>
      <c r="S40" s="62">
        <v>223.36</v>
      </c>
      <c r="T40" s="61">
        <v>1520</v>
      </c>
      <c r="U40" s="62">
        <v>91260</v>
      </c>
      <c r="V40" s="60">
        <v>0</v>
      </c>
      <c r="W40" s="58">
        <v>0</v>
      </c>
    </row>
    <row r="41" spans="1:23" s="6" customFormat="1" ht="12.75" x14ac:dyDescent="0.2">
      <c r="A41" s="57" t="s">
        <v>21</v>
      </c>
      <c r="B41" s="58">
        <f t="shared" si="0"/>
        <v>156525.34</v>
      </c>
      <c r="C41" s="58">
        <v>224789.5</v>
      </c>
      <c r="D41" s="58">
        <v>0</v>
      </c>
      <c r="E41" s="58">
        <v>68264.160000000003</v>
      </c>
      <c r="F41" s="58">
        <v>0</v>
      </c>
      <c r="G41" s="58">
        <v>0</v>
      </c>
      <c r="H41" s="58">
        <v>0</v>
      </c>
      <c r="I41" s="59">
        <v>0</v>
      </c>
      <c r="J41" s="58">
        <v>18328</v>
      </c>
      <c r="K41" s="60">
        <f t="shared" si="1"/>
        <v>2189</v>
      </c>
      <c r="L41" s="60">
        <v>102</v>
      </c>
      <c r="M41" s="58">
        <f t="shared" si="2"/>
        <v>138197.34</v>
      </c>
      <c r="N41" s="61">
        <v>38</v>
      </c>
      <c r="O41" s="62">
        <v>8797.39</v>
      </c>
      <c r="P41" s="61">
        <v>2</v>
      </c>
      <c r="Q41" s="62">
        <v>96.07</v>
      </c>
      <c r="R41" s="61">
        <v>1</v>
      </c>
      <c r="S41" s="62">
        <v>588</v>
      </c>
      <c r="T41" s="61">
        <v>2145</v>
      </c>
      <c r="U41" s="62">
        <v>128700</v>
      </c>
      <c r="V41" s="60">
        <v>3</v>
      </c>
      <c r="W41" s="58">
        <v>15.88</v>
      </c>
    </row>
    <row r="42" spans="1:23" s="6" customFormat="1" ht="25.5" x14ac:dyDescent="0.2">
      <c r="A42" s="57" t="s">
        <v>22</v>
      </c>
      <c r="B42" s="58">
        <f t="shared" si="0"/>
        <v>75505.13</v>
      </c>
      <c r="C42" s="58">
        <v>0</v>
      </c>
      <c r="D42" s="58">
        <v>197674.03</v>
      </c>
      <c r="E42" s="58">
        <v>122168.9</v>
      </c>
      <c r="F42" s="58">
        <v>0</v>
      </c>
      <c r="G42" s="58">
        <v>0</v>
      </c>
      <c r="H42" s="58">
        <v>0</v>
      </c>
      <c r="I42" s="59">
        <v>0</v>
      </c>
      <c r="J42" s="58">
        <v>8720</v>
      </c>
      <c r="K42" s="60">
        <f t="shared" si="1"/>
        <v>1064</v>
      </c>
      <c r="L42" s="60">
        <v>26</v>
      </c>
      <c r="M42" s="58">
        <f t="shared" si="2"/>
        <v>66785.13</v>
      </c>
      <c r="N42" s="61">
        <v>47</v>
      </c>
      <c r="O42" s="62">
        <v>5799.75</v>
      </c>
      <c r="P42" s="61">
        <v>0</v>
      </c>
      <c r="Q42" s="62">
        <v>0</v>
      </c>
      <c r="R42" s="61">
        <v>2</v>
      </c>
      <c r="S42" s="62">
        <v>236.8</v>
      </c>
      <c r="T42" s="61">
        <v>1012</v>
      </c>
      <c r="U42" s="62">
        <v>60720</v>
      </c>
      <c r="V42" s="60">
        <v>3</v>
      </c>
      <c r="W42" s="58">
        <v>28.58</v>
      </c>
    </row>
    <row r="43" spans="1:23" s="6" customFormat="1" ht="38.25" x14ac:dyDescent="0.2">
      <c r="A43" s="57" t="s">
        <v>23</v>
      </c>
      <c r="B43" s="58">
        <f t="shared" si="0"/>
        <v>275984.40000000002</v>
      </c>
      <c r="C43" s="58">
        <v>180712.8</v>
      </c>
      <c r="D43" s="58">
        <v>63268.41</v>
      </c>
      <c r="E43" s="58">
        <v>0</v>
      </c>
      <c r="F43" s="58">
        <v>32003.19</v>
      </c>
      <c r="G43" s="58">
        <v>137992.20000000001</v>
      </c>
      <c r="H43" s="58">
        <v>137992.20000000001</v>
      </c>
      <c r="I43" s="59">
        <v>169995.39</v>
      </c>
      <c r="J43" s="58">
        <v>32232</v>
      </c>
      <c r="K43" s="60">
        <f t="shared" si="1"/>
        <v>3786</v>
      </c>
      <c r="L43" s="60">
        <v>243</v>
      </c>
      <c r="M43" s="58">
        <f t="shared" si="2"/>
        <v>243752.4</v>
      </c>
      <c r="N43" s="61">
        <v>187</v>
      </c>
      <c r="O43" s="62">
        <v>29147.8</v>
      </c>
      <c r="P43" s="61">
        <v>102</v>
      </c>
      <c r="Q43" s="62">
        <v>4695.05</v>
      </c>
      <c r="R43" s="61">
        <v>56</v>
      </c>
      <c r="S43" s="62">
        <v>5789.48</v>
      </c>
      <c r="T43" s="61">
        <v>3382</v>
      </c>
      <c r="U43" s="62">
        <v>203632.98</v>
      </c>
      <c r="V43" s="60">
        <v>59</v>
      </c>
      <c r="W43" s="58">
        <v>487.09</v>
      </c>
    </row>
    <row r="44" spans="1:23" s="6" customFormat="1" ht="12.75" x14ac:dyDescent="0.2">
      <c r="A44" s="57" t="s">
        <v>24</v>
      </c>
      <c r="B44" s="58">
        <f t="shared" si="0"/>
        <v>75543.14</v>
      </c>
      <c r="C44" s="58">
        <v>38165.019999999997</v>
      </c>
      <c r="D44" s="58">
        <v>3669.97</v>
      </c>
      <c r="E44" s="58">
        <v>0</v>
      </c>
      <c r="F44" s="58">
        <v>33708.15</v>
      </c>
      <c r="G44" s="58">
        <v>0</v>
      </c>
      <c r="H44" s="58">
        <v>0</v>
      </c>
      <c r="I44" s="59">
        <v>33708.15</v>
      </c>
      <c r="J44" s="58">
        <v>8680</v>
      </c>
      <c r="K44" s="60">
        <f t="shared" si="1"/>
        <v>1013</v>
      </c>
      <c r="L44" s="60">
        <v>72</v>
      </c>
      <c r="M44" s="58">
        <f t="shared" si="2"/>
        <v>66863.14</v>
      </c>
      <c r="N44" s="61">
        <v>88</v>
      </c>
      <c r="O44" s="62">
        <v>14577.1</v>
      </c>
      <c r="P44" s="61">
        <v>14</v>
      </c>
      <c r="Q44" s="62">
        <v>663.72</v>
      </c>
      <c r="R44" s="61">
        <v>17</v>
      </c>
      <c r="S44" s="62">
        <v>1960.31</v>
      </c>
      <c r="T44" s="61">
        <v>816</v>
      </c>
      <c r="U44" s="62">
        <v>49080</v>
      </c>
      <c r="V44" s="60">
        <v>78</v>
      </c>
      <c r="W44" s="58">
        <v>582.01</v>
      </c>
    </row>
    <row r="45" spans="1:23" s="6" customFormat="1" ht="12.75" x14ac:dyDescent="0.2">
      <c r="A45" s="57" t="s">
        <v>108</v>
      </c>
      <c r="B45" s="58">
        <f t="shared" si="0"/>
        <v>48492.95</v>
      </c>
      <c r="C45" s="58">
        <v>0</v>
      </c>
      <c r="D45" s="58">
        <v>406567.84</v>
      </c>
      <c r="E45" s="58">
        <v>358074.89</v>
      </c>
      <c r="F45" s="58">
        <v>0</v>
      </c>
      <c r="G45" s="58">
        <v>0</v>
      </c>
      <c r="H45" s="58">
        <v>0</v>
      </c>
      <c r="I45" s="59">
        <v>0</v>
      </c>
      <c r="J45" s="58">
        <v>5456</v>
      </c>
      <c r="K45" s="60">
        <f t="shared" si="1"/>
        <v>618</v>
      </c>
      <c r="L45" s="60">
        <v>64</v>
      </c>
      <c r="M45" s="58">
        <f t="shared" si="2"/>
        <v>43036.95</v>
      </c>
      <c r="N45" s="61">
        <v>85</v>
      </c>
      <c r="O45" s="62">
        <v>13115.72</v>
      </c>
      <c r="P45" s="61">
        <v>3</v>
      </c>
      <c r="Q45" s="62">
        <v>77.45</v>
      </c>
      <c r="R45" s="61">
        <v>7</v>
      </c>
      <c r="S45" s="62">
        <v>436.89</v>
      </c>
      <c r="T45" s="61">
        <v>486</v>
      </c>
      <c r="U45" s="62">
        <v>29160</v>
      </c>
      <c r="V45" s="60">
        <v>37</v>
      </c>
      <c r="W45" s="58">
        <v>246.89</v>
      </c>
    </row>
    <row r="46" spans="1:23" s="6" customFormat="1" ht="12.75" x14ac:dyDescent="0.2">
      <c r="A46" s="57" t="s">
        <v>25</v>
      </c>
      <c r="B46" s="58">
        <f t="shared" si="0"/>
        <v>130049.89</v>
      </c>
      <c r="C46" s="58">
        <v>103862</v>
      </c>
      <c r="D46" s="58">
        <v>216969.99</v>
      </c>
      <c r="E46" s="58">
        <v>190782.1</v>
      </c>
      <c r="F46" s="58">
        <v>0</v>
      </c>
      <c r="G46" s="58">
        <v>0</v>
      </c>
      <c r="H46" s="58">
        <v>0</v>
      </c>
      <c r="I46" s="59">
        <v>0</v>
      </c>
      <c r="J46" s="58">
        <v>14616</v>
      </c>
      <c r="K46" s="60">
        <f t="shared" si="1"/>
        <v>1819</v>
      </c>
      <c r="L46" s="60">
        <v>8</v>
      </c>
      <c r="M46" s="58">
        <f t="shared" si="2"/>
        <v>115433.89</v>
      </c>
      <c r="N46" s="61">
        <v>78</v>
      </c>
      <c r="O46" s="62">
        <v>10085.74</v>
      </c>
      <c r="P46" s="61">
        <v>1</v>
      </c>
      <c r="Q46" s="62">
        <v>67.2</v>
      </c>
      <c r="R46" s="61">
        <v>4</v>
      </c>
      <c r="S46" s="62">
        <v>929.19</v>
      </c>
      <c r="T46" s="61">
        <v>1728</v>
      </c>
      <c r="U46" s="62">
        <v>104280</v>
      </c>
      <c r="V46" s="60">
        <v>8</v>
      </c>
      <c r="W46" s="58">
        <v>71.760000000000005</v>
      </c>
    </row>
    <row r="47" spans="1:23" s="6" customFormat="1" ht="12.75" x14ac:dyDescent="0.2">
      <c r="A47" s="57" t="s">
        <v>26</v>
      </c>
      <c r="B47" s="58">
        <f t="shared" si="0"/>
        <v>54080.44</v>
      </c>
      <c r="C47" s="58">
        <v>0</v>
      </c>
      <c r="D47" s="58">
        <v>389284.82</v>
      </c>
      <c r="E47" s="58">
        <v>335204.38</v>
      </c>
      <c r="F47" s="58">
        <v>0</v>
      </c>
      <c r="G47" s="58">
        <v>0</v>
      </c>
      <c r="H47" s="58">
        <v>0</v>
      </c>
      <c r="I47" s="59">
        <v>0</v>
      </c>
      <c r="J47" s="58">
        <v>5992</v>
      </c>
      <c r="K47" s="60">
        <f t="shared" si="1"/>
        <v>740</v>
      </c>
      <c r="L47" s="60">
        <v>9</v>
      </c>
      <c r="M47" s="58">
        <f t="shared" si="2"/>
        <v>48088.44</v>
      </c>
      <c r="N47" s="61">
        <v>48</v>
      </c>
      <c r="O47" s="62">
        <v>6421.66</v>
      </c>
      <c r="P47" s="61">
        <v>0</v>
      </c>
      <c r="Q47" s="62">
        <v>0</v>
      </c>
      <c r="R47" s="61">
        <v>3</v>
      </c>
      <c r="S47" s="62">
        <v>266.77999999999997</v>
      </c>
      <c r="T47" s="61">
        <v>689</v>
      </c>
      <c r="U47" s="62">
        <v>41400</v>
      </c>
      <c r="V47" s="60">
        <v>0</v>
      </c>
      <c r="W47" s="58">
        <v>0</v>
      </c>
    </row>
    <row r="48" spans="1:23" s="6" customFormat="1" ht="25.5" x14ac:dyDescent="0.2">
      <c r="A48" s="57" t="s">
        <v>109</v>
      </c>
      <c r="B48" s="58">
        <f t="shared" si="0"/>
        <v>89964.81</v>
      </c>
      <c r="C48" s="58">
        <v>83127.240000000005</v>
      </c>
      <c r="D48" s="58">
        <v>258439.52</v>
      </c>
      <c r="E48" s="58">
        <v>251601.95</v>
      </c>
      <c r="F48" s="58">
        <v>0</v>
      </c>
      <c r="G48" s="58">
        <v>0</v>
      </c>
      <c r="H48" s="58">
        <v>0</v>
      </c>
      <c r="I48" s="59">
        <v>0</v>
      </c>
      <c r="J48" s="58">
        <v>9392</v>
      </c>
      <c r="K48" s="60">
        <f t="shared" si="1"/>
        <v>1174</v>
      </c>
      <c r="L48" s="60">
        <v>0</v>
      </c>
      <c r="M48" s="58">
        <f t="shared" si="2"/>
        <v>80572.81</v>
      </c>
      <c r="N48" s="61">
        <v>84</v>
      </c>
      <c r="O48" s="62">
        <v>11373.27</v>
      </c>
      <c r="P48" s="61">
        <v>4</v>
      </c>
      <c r="Q48" s="62">
        <v>75.47</v>
      </c>
      <c r="R48" s="61">
        <v>11</v>
      </c>
      <c r="S48" s="62">
        <v>1046.8699999999999</v>
      </c>
      <c r="T48" s="61">
        <v>1030</v>
      </c>
      <c r="U48" s="62">
        <v>67740</v>
      </c>
      <c r="V48" s="60">
        <v>45</v>
      </c>
      <c r="W48" s="58">
        <v>337.2</v>
      </c>
    </row>
    <row r="49" spans="1:23" s="6" customFormat="1" ht="12.75" x14ac:dyDescent="0.2">
      <c r="A49" s="57" t="s">
        <v>27</v>
      </c>
      <c r="B49" s="58">
        <f t="shared" si="0"/>
        <v>115271.95</v>
      </c>
      <c r="C49" s="58">
        <v>0</v>
      </c>
      <c r="D49" s="58">
        <v>117045.9</v>
      </c>
      <c r="E49" s="58">
        <v>1773.95</v>
      </c>
      <c r="F49" s="58">
        <v>0</v>
      </c>
      <c r="G49" s="58">
        <v>57000</v>
      </c>
      <c r="H49" s="58">
        <v>57000</v>
      </c>
      <c r="I49" s="59">
        <v>57000</v>
      </c>
      <c r="J49" s="58">
        <v>13352</v>
      </c>
      <c r="K49" s="60">
        <f t="shared" si="1"/>
        <v>1669</v>
      </c>
      <c r="L49" s="60">
        <v>0</v>
      </c>
      <c r="M49" s="58">
        <f t="shared" si="2"/>
        <v>101919.95</v>
      </c>
      <c r="N49" s="61">
        <v>31</v>
      </c>
      <c r="O49" s="62">
        <v>3284.21</v>
      </c>
      <c r="P49" s="61">
        <v>0</v>
      </c>
      <c r="Q49" s="62">
        <v>0</v>
      </c>
      <c r="R49" s="61">
        <v>6</v>
      </c>
      <c r="S49" s="62">
        <v>484.79</v>
      </c>
      <c r="T49" s="61">
        <v>1628</v>
      </c>
      <c r="U49" s="62">
        <v>98092.4</v>
      </c>
      <c r="V49" s="60">
        <v>4</v>
      </c>
      <c r="W49" s="58">
        <v>58.55</v>
      </c>
    </row>
    <row r="50" spans="1:23" s="6" customFormat="1" ht="12.75" x14ac:dyDescent="0.2">
      <c r="A50" s="57" t="s">
        <v>28</v>
      </c>
      <c r="B50" s="58">
        <f t="shared" si="0"/>
        <v>125212.67</v>
      </c>
      <c r="C50" s="58">
        <v>199558.61</v>
      </c>
      <c r="D50" s="58">
        <v>882.78</v>
      </c>
      <c r="E50" s="58">
        <v>75228.72</v>
      </c>
      <c r="F50" s="58">
        <v>0</v>
      </c>
      <c r="G50" s="58">
        <v>0</v>
      </c>
      <c r="H50" s="58">
        <v>0</v>
      </c>
      <c r="I50" s="59">
        <v>0</v>
      </c>
      <c r="J50" s="58">
        <v>14800</v>
      </c>
      <c r="K50" s="60">
        <f t="shared" si="1"/>
        <v>1774</v>
      </c>
      <c r="L50" s="60">
        <v>76</v>
      </c>
      <c r="M50" s="58">
        <f t="shared" si="2"/>
        <v>110412.67</v>
      </c>
      <c r="N50" s="61">
        <v>69</v>
      </c>
      <c r="O50" s="62">
        <v>5704.37</v>
      </c>
      <c r="P50" s="61">
        <v>2</v>
      </c>
      <c r="Q50" s="62">
        <v>596.70000000000005</v>
      </c>
      <c r="R50" s="61">
        <v>5</v>
      </c>
      <c r="S50" s="62">
        <v>2198.3000000000002</v>
      </c>
      <c r="T50" s="61">
        <v>1683</v>
      </c>
      <c r="U50" s="62">
        <v>100980</v>
      </c>
      <c r="V50" s="60">
        <v>15</v>
      </c>
      <c r="W50" s="58">
        <v>933.3</v>
      </c>
    </row>
    <row r="51" spans="1:23" s="6" customFormat="1" ht="12.75" x14ac:dyDescent="0.2">
      <c r="A51" s="57" t="s">
        <v>29</v>
      </c>
      <c r="B51" s="58">
        <f t="shared" si="0"/>
        <v>294795.2</v>
      </c>
      <c r="C51" s="58">
        <v>142261.39000000001</v>
      </c>
      <c r="D51" s="58">
        <v>140171.23000000001</v>
      </c>
      <c r="E51" s="58">
        <v>0</v>
      </c>
      <c r="F51" s="58">
        <v>12362.58</v>
      </c>
      <c r="G51" s="58">
        <v>147397.6</v>
      </c>
      <c r="H51" s="58">
        <v>147397.6</v>
      </c>
      <c r="I51" s="59">
        <v>159760.18</v>
      </c>
      <c r="J51" s="58">
        <v>33616</v>
      </c>
      <c r="K51" s="60">
        <f t="shared" si="1"/>
        <v>3955</v>
      </c>
      <c r="L51" s="60">
        <v>247</v>
      </c>
      <c r="M51" s="58">
        <f t="shared" si="2"/>
        <v>261179.2</v>
      </c>
      <c r="N51" s="61">
        <v>210</v>
      </c>
      <c r="O51" s="62">
        <v>36728.11</v>
      </c>
      <c r="P51" s="61">
        <v>9</v>
      </c>
      <c r="Q51" s="62">
        <v>341.18</v>
      </c>
      <c r="R51" s="61">
        <v>10</v>
      </c>
      <c r="S51" s="62">
        <v>1551.24</v>
      </c>
      <c r="T51" s="61">
        <v>3706</v>
      </c>
      <c r="U51" s="62">
        <v>222360</v>
      </c>
      <c r="V51" s="60">
        <v>20</v>
      </c>
      <c r="W51" s="58">
        <v>198.67</v>
      </c>
    </row>
    <row r="52" spans="1:23" s="6" customFormat="1" ht="12.75" x14ac:dyDescent="0.2">
      <c r="A52" s="57" t="s">
        <v>30</v>
      </c>
      <c r="B52" s="58">
        <f t="shared" si="0"/>
        <v>38560.800000000003</v>
      </c>
      <c r="C52" s="58">
        <v>0</v>
      </c>
      <c r="D52" s="58">
        <v>228968.86</v>
      </c>
      <c r="E52" s="58">
        <v>190408.06</v>
      </c>
      <c r="F52" s="58">
        <v>0</v>
      </c>
      <c r="G52" s="58">
        <v>0</v>
      </c>
      <c r="H52" s="58">
        <v>0</v>
      </c>
      <c r="I52" s="59">
        <v>0</v>
      </c>
      <c r="J52" s="58">
        <v>4504</v>
      </c>
      <c r="K52" s="60">
        <f t="shared" si="1"/>
        <v>552</v>
      </c>
      <c r="L52" s="60">
        <v>11</v>
      </c>
      <c r="M52" s="58">
        <f t="shared" si="2"/>
        <v>34056.800000000003</v>
      </c>
      <c r="N52" s="61">
        <v>11</v>
      </c>
      <c r="O52" s="62">
        <v>1590.27</v>
      </c>
      <c r="P52" s="61">
        <v>2</v>
      </c>
      <c r="Q52" s="62">
        <v>120.79</v>
      </c>
      <c r="R52" s="61">
        <v>1</v>
      </c>
      <c r="S52" s="62">
        <v>113.99</v>
      </c>
      <c r="T52" s="61">
        <v>537</v>
      </c>
      <c r="U52" s="62">
        <v>32220</v>
      </c>
      <c r="V52" s="60">
        <v>1</v>
      </c>
      <c r="W52" s="58">
        <v>11.75</v>
      </c>
    </row>
    <row r="53" spans="1:23" s="6" customFormat="1" ht="12.75" x14ac:dyDescent="0.2">
      <c r="A53" s="57" t="s">
        <v>31</v>
      </c>
      <c r="B53" s="58">
        <f t="shared" si="0"/>
        <v>271606.43999999994</v>
      </c>
      <c r="C53" s="58">
        <v>140595.63</v>
      </c>
      <c r="D53" s="58">
        <v>143502.75</v>
      </c>
      <c r="E53" s="58">
        <v>12491.94</v>
      </c>
      <c r="F53" s="58">
        <v>0</v>
      </c>
      <c r="G53" s="58">
        <v>135000</v>
      </c>
      <c r="H53" s="58">
        <v>135000</v>
      </c>
      <c r="I53" s="59">
        <v>135000</v>
      </c>
      <c r="J53" s="58">
        <v>31480</v>
      </c>
      <c r="K53" s="60">
        <f t="shared" si="1"/>
        <v>3701</v>
      </c>
      <c r="L53" s="60">
        <v>234</v>
      </c>
      <c r="M53" s="58">
        <f t="shared" si="2"/>
        <v>240126.43999999997</v>
      </c>
      <c r="N53" s="61">
        <v>106</v>
      </c>
      <c r="O53" s="62">
        <v>22336.51</v>
      </c>
      <c r="P53" s="61">
        <v>15</v>
      </c>
      <c r="Q53" s="62">
        <v>858.01</v>
      </c>
      <c r="R53" s="61">
        <v>15</v>
      </c>
      <c r="S53" s="62">
        <v>2877.06</v>
      </c>
      <c r="T53" s="61">
        <v>3548</v>
      </c>
      <c r="U53" s="62">
        <v>213840</v>
      </c>
      <c r="V53" s="60">
        <v>17</v>
      </c>
      <c r="W53" s="58">
        <v>214.86</v>
      </c>
    </row>
    <row r="54" spans="1:23" s="6" customFormat="1" ht="25.5" x14ac:dyDescent="0.2">
      <c r="A54" s="57" t="s">
        <v>110</v>
      </c>
      <c r="B54" s="58">
        <f t="shared" si="0"/>
        <v>11205.66</v>
      </c>
      <c r="C54" s="58">
        <v>16400.8</v>
      </c>
      <c r="D54" s="58">
        <v>0</v>
      </c>
      <c r="E54" s="58">
        <v>5195.1400000000003</v>
      </c>
      <c r="F54" s="58">
        <v>0</v>
      </c>
      <c r="G54" s="58">
        <v>5602.83</v>
      </c>
      <c r="H54" s="58">
        <v>5602.83</v>
      </c>
      <c r="I54" s="59">
        <v>5602.83</v>
      </c>
      <c r="J54" s="58">
        <v>1360</v>
      </c>
      <c r="K54" s="60">
        <f t="shared" si="1"/>
        <v>160</v>
      </c>
      <c r="L54" s="60">
        <v>10</v>
      </c>
      <c r="M54" s="58">
        <f t="shared" si="2"/>
        <v>9845.66</v>
      </c>
      <c r="N54" s="61">
        <v>3</v>
      </c>
      <c r="O54" s="62">
        <v>444.14</v>
      </c>
      <c r="P54" s="61">
        <v>2</v>
      </c>
      <c r="Q54" s="62">
        <v>101.52</v>
      </c>
      <c r="R54" s="61">
        <v>0</v>
      </c>
      <c r="S54" s="62">
        <v>0</v>
      </c>
      <c r="T54" s="61">
        <v>155</v>
      </c>
      <c r="U54" s="62">
        <v>9300</v>
      </c>
      <c r="V54" s="60">
        <v>0</v>
      </c>
      <c r="W54" s="58">
        <v>0</v>
      </c>
    </row>
    <row r="55" spans="1:23" s="6" customFormat="1" ht="12.75" x14ac:dyDescent="0.2">
      <c r="A55" s="57" t="s">
        <v>32</v>
      </c>
      <c r="B55" s="58">
        <f t="shared" si="0"/>
        <v>124216.26999999999</v>
      </c>
      <c r="C55" s="58">
        <v>0</v>
      </c>
      <c r="D55" s="58">
        <v>365025.13</v>
      </c>
      <c r="E55" s="58">
        <v>240808.86</v>
      </c>
      <c r="F55" s="58">
        <v>0</v>
      </c>
      <c r="G55" s="58">
        <v>0</v>
      </c>
      <c r="H55" s="58">
        <v>0</v>
      </c>
      <c r="I55" s="59">
        <v>0</v>
      </c>
      <c r="J55" s="58">
        <v>14576</v>
      </c>
      <c r="K55" s="60">
        <f t="shared" si="1"/>
        <v>1795</v>
      </c>
      <c r="L55" s="60">
        <v>27</v>
      </c>
      <c r="M55" s="58">
        <f t="shared" si="2"/>
        <v>109640.26999999999</v>
      </c>
      <c r="N55" s="61">
        <v>34</v>
      </c>
      <c r="O55" s="62">
        <v>3907.61</v>
      </c>
      <c r="P55" s="61">
        <v>9</v>
      </c>
      <c r="Q55" s="62">
        <v>728.39</v>
      </c>
      <c r="R55" s="61">
        <v>4</v>
      </c>
      <c r="S55" s="62">
        <v>409.18</v>
      </c>
      <c r="T55" s="61">
        <v>1743</v>
      </c>
      <c r="U55" s="62">
        <v>104580</v>
      </c>
      <c r="V55" s="60">
        <v>5</v>
      </c>
      <c r="W55" s="58">
        <v>15.09</v>
      </c>
    </row>
    <row r="56" spans="1:23" s="6" customFormat="1" ht="25.5" x14ac:dyDescent="0.2">
      <c r="A56" s="57" t="s">
        <v>33</v>
      </c>
      <c r="B56" s="58">
        <f t="shared" si="0"/>
        <v>69749.05</v>
      </c>
      <c r="C56" s="58">
        <v>0</v>
      </c>
      <c r="D56" s="58">
        <v>344325.16</v>
      </c>
      <c r="E56" s="58">
        <v>274576.11</v>
      </c>
      <c r="F56" s="58">
        <v>0</v>
      </c>
      <c r="G56" s="58">
        <v>0</v>
      </c>
      <c r="H56" s="58">
        <v>0</v>
      </c>
      <c r="I56" s="59">
        <v>0</v>
      </c>
      <c r="J56" s="58">
        <v>8344</v>
      </c>
      <c r="K56" s="60">
        <f t="shared" si="1"/>
        <v>994</v>
      </c>
      <c r="L56" s="60">
        <v>49</v>
      </c>
      <c r="M56" s="58">
        <f t="shared" si="2"/>
        <v>61405.05</v>
      </c>
      <c r="N56" s="61">
        <v>37</v>
      </c>
      <c r="O56" s="62">
        <v>3930.61</v>
      </c>
      <c r="P56" s="61">
        <v>0</v>
      </c>
      <c r="Q56" s="62">
        <v>0</v>
      </c>
      <c r="R56" s="61">
        <v>6</v>
      </c>
      <c r="S56" s="62">
        <v>414.44</v>
      </c>
      <c r="T56" s="61">
        <v>951</v>
      </c>
      <c r="U56" s="62">
        <v>57060</v>
      </c>
      <c r="V56" s="60">
        <v>0</v>
      </c>
      <c r="W56" s="58">
        <v>0</v>
      </c>
    </row>
    <row r="57" spans="1:23" s="6" customFormat="1" ht="12.75" x14ac:dyDescent="0.2">
      <c r="A57" s="63" t="s">
        <v>111</v>
      </c>
      <c r="B57" s="64">
        <f>SUM(B14:B56)</f>
        <v>6585751.1899999985</v>
      </c>
      <c r="C57" s="64">
        <f t="shared" ref="C57:W57" si="3">SUM(C14:C56)</f>
        <v>2518717.0100000002</v>
      </c>
      <c r="D57" s="64">
        <f t="shared" si="3"/>
        <v>8657696.7000000011</v>
      </c>
      <c r="E57" s="64">
        <f t="shared" si="3"/>
        <v>5115428.3900000006</v>
      </c>
      <c r="F57" s="64">
        <f t="shared" si="3"/>
        <v>524765.87000000011</v>
      </c>
      <c r="G57" s="64">
        <f t="shared" si="3"/>
        <v>1346285.1700000002</v>
      </c>
      <c r="H57" s="64">
        <f t="shared" si="3"/>
        <v>1346285.1700000002</v>
      </c>
      <c r="I57" s="64">
        <f t="shared" si="3"/>
        <v>1871051.0399999998</v>
      </c>
      <c r="J57" s="64">
        <f t="shared" si="3"/>
        <v>762688</v>
      </c>
      <c r="K57" s="65">
        <f t="shared" si="3"/>
        <v>91710</v>
      </c>
      <c r="L57" s="65">
        <f t="shared" si="3"/>
        <v>3626</v>
      </c>
      <c r="M57" s="64">
        <f t="shared" si="3"/>
        <v>5823063.1900000004</v>
      </c>
      <c r="N57" s="65">
        <f t="shared" si="3"/>
        <v>3119</v>
      </c>
      <c r="O57" s="64">
        <f t="shared" si="3"/>
        <v>501087.35999999993</v>
      </c>
      <c r="P57" s="65">
        <f t="shared" si="3"/>
        <v>475</v>
      </c>
      <c r="Q57" s="64">
        <f t="shared" si="3"/>
        <v>26074.030000000002</v>
      </c>
      <c r="R57" s="65">
        <f t="shared" si="3"/>
        <v>289</v>
      </c>
      <c r="S57" s="64">
        <f t="shared" si="3"/>
        <v>39818.249999999993</v>
      </c>
      <c r="T57" s="65">
        <f t="shared" si="3"/>
        <v>87233</v>
      </c>
      <c r="U57" s="64">
        <f t="shared" si="3"/>
        <v>5249985.3800000008</v>
      </c>
      <c r="V57" s="65">
        <f t="shared" si="3"/>
        <v>594</v>
      </c>
      <c r="W57" s="64">
        <f t="shared" si="3"/>
        <v>6098.170000000001</v>
      </c>
    </row>
    <row r="58" spans="1:23" s="6" customFormat="1" ht="12.75" x14ac:dyDescent="0.2">
      <c r="A58" s="19"/>
      <c r="B58" s="19"/>
    </row>
    <row r="59" spans="1:23" s="6" customFormat="1" ht="12.75" x14ac:dyDescent="0.2"/>
    <row r="60" spans="1:23" s="6" customFormat="1" ht="13.15" customHeight="1" x14ac:dyDescent="0.2">
      <c r="A60" s="90" t="s">
        <v>112</v>
      </c>
      <c r="B60" s="90"/>
      <c r="C60" s="90"/>
      <c r="D60" s="90"/>
      <c r="E60" s="90"/>
      <c r="F60" s="90"/>
      <c r="G60" s="90"/>
      <c r="H60" s="90"/>
      <c r="I60" s="90"/>
      <c r="J60" s="90"/>
      <c r="K60" s="90"/>
      <c r="L60" s="90"/>
      <c r="M60" s="90"/>
      <c r="N60" s="90"/>
      <c r="O60" s="90"/>
    </row>
    <row r="61" spans="1:23" s="6" customFormat="1" ht="13.15" customHeight="1" x14ac:dyDescent="0.2">
      <c r="A61" s="90" t="s">
        <v>113</v>
      </c>
      <c r="B61" s="90"/>
      <c r="C61" s="90"/>
      <c r="D61" s="90"/>
      <c r="E61" s="90"/>
      <c r="F61" s="90"/>
      <c r="G61" s="90"/>
      <c r="H61" s="90"/>
      <c r="I61" s="90"/>
      <c r="J61" s="90"/>
      <c r="K61" s="90"/>
      <c r="L61" s="90"/>
      <c r="M61" s="90"/>
      <c r="N61" s="90"/>
      <c r="O61" s="90"/>
    </row>
    <row r="62" spans="1:23" s="6" customFormat="1" ht="12.75" x14ac:dyDescent="0.2"/>
    <row r="63" spans="1:23" s="6" customFormat="1" ht="12.75" x14ac:dyDescent="0.2">
      <c r="A63" s="6" t="s">
        <v>114</v>
      </c>
    </row>
    <row r="64" spans="1:23" s="6" customFormat="1" ht="12.75" x14ac:dyDescent="0.2"/>
    <row r="65" spans="1:1" s="6" customFormat="1" ht="12.75" x14ac:dyDescent="0.2"/>
    <row r="66" spans="1:1" s="6" customFormat="1" ht="120" x14ac:dyDescent="0.2">
      <c r="A66" s="66" t="s">
        <v>117</v>
      </c>
    </row>
    <row r="67" spans="1:1" s="6" customFormat="1" ht="12.75" x14ac:dyDescent="0.2"/>
    <row r="68" spans="1:1" s="6" customFormat="1" ht="12.75" x14ac:dyDescent="0.2"/>
  </sheetData>
  <mergeCells count="38">
    <mergeCell ref="Q11:Q12"/>
    <mergeCell ref="K10:L10"/>
    <mergeCell ref="A60:O60"/>
    <mergeCell ref="M10:M12"/>
    <mergeCell ref="A61:O61"/>
    <mergeCell ref="N10:O10"/>
    <mergeCell ref="P10:Q10"/>
    <mergeCell ref="G10:G12"/>
    <mergeCell ref="H10:H12"/>
    <mergeCell ref="I10:I12"/>
    <mergeCell ref="J10:J12"/>
    <mergeCell ref="K11:K12"/>
    <mergeCell ref="L11:L12"/>
    <mergeCell ref="N11:N12"/>
    <mergeCell ref="O11:O12"/>
    <mergeCell ref="P11:P12"/>
    <mergeCell ref="A6:G6"/>
    <mergeCell ref="V6:W6"/>
    <mergeCell ref="V7:W7"/>
    <mergeCell ref="V8:W8"/>
    <mergeCell ref="A10:A11"/>
    <mergeCell ref="B10:B12"/>
    <mergeCell ref="C10:C12"/>
    <mergeCell ref="D10:D12"/>
    <mergeCell ref="E10:E12"/>
    <mergeCell ref="F10:F12"/>
    <mergeCell ref="R11:S11"/>
    <mergeCell ref="T11:U11"/>
    <mergeCell ref="V11:V12"/>
    <mergeCell ref="W11:W12"/>
    <mergeCell ref="R10:U10"/>
    <mergeCell ref="V10:W10"/>
    <mergeCell ref="A1:E2"/>
    <mergeCell ref="F1:W1"/>
    <mergeCell ref="F2:W2"/>
    <mergeCell ref="V4:W4"/>
    <mergeCell ref="A5:G5"/>
    <mergeCell ref="V5:W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51C2B-7EBF-466A-BB0F-C0587221C0F7}">
  <dimension ref="A1:W68"/>
  <sheetViews>
    <sheetView topLeftCell="E32" workbookViewId="0">
      <selection activeCell="B3" sqref="B1:C1048576"/>
    </sheetView>
  </sheetViews>
  <sheetFormatPr defaultColWidth="9.28515625" defaultRowHeight="15" x14ac:dyDescent="0.25"/>
  <cols>
    <col min="1" max="1" width="25.7109375" style="39" customWidth="1"/>
    <col min="2" max="2" width="13.7109375" style="39" customWidth="1"/>
    <col min="3" max="4" width="12" style="39" customWidth="1"/>
    <col min="5" max="7" width="14.42578125" style="39" customWidth="1"/>
    <col min="8" max="8" width="12.85546875" style="39" customWidth="1"/>
    <col min="9" max="9" width="15.7109375" style="39" customWidth="1"/>
    <col min="10" max="10" width="16.28515625" style="39" customWidth="1"/>
    <col min="11" max="11" width="13.28515625" style="39" customWidth="1"/>
    <col min="12" max="20" width="14.42578125" style="39" customWidth="1"/>
    <col min="21" max="21" width="14.28515625" style="39" customWidth="1"/>
    <col min="22" max="23" width="15" style="39" customWidth="1"/>
    <col min="24" max="24" width="17.28515625" style="39" customWidth="1"/>
    <col min="25" max="26" width="9.28515625" style="39"/>
    <col min="27" max="27" width="17.7109375" style="39" customWidth="1"/>
    <col min="28" max="254" width="9.28515625" style="39"/>
    <col min="255" max="255" width="25.7109375" style="39" customWidth="1"/>
    <col min="256" max="256" width="15.42578125" style="39" customWidth="1"/>
    <col min="257" max="257" width="18.7109375" style="39" customWidth="1"/>
    <col min="258" max="258" width="13.7109375" style="39" customWidth="1"/>
    <col min="259" max="260" width="12" style="39" customWidth="1"/>
    <col min="261" max="263" width="14.42578125" style="39" customWidth="1"/>
    <col min="264" max="264" width="12.85546875" style="39" customWidth="1"/>
    <col min="265" max="265" width="15.7109375" style="39" customWidth="1"/>
    <col min="266" max="266" width="16.28515625" style="39" customWidth="1"/>
    <col min="267" max="267" width="13.28515625" style="39" customWidth="1"/>
    <col min="268" max="276" width="14.42578125" style="39" customWidth="1"/>
    <col min="277" max="277" width="14.28515625" style="39" customWidth="1"/>
    <col min="278" max="279" width="15" style="39" customWidth="1"/>
    <col min="280" max="280" width="17.28515625" style="39" customWidth="1"/>
    <col min="281" max="282" width="9.28515625" style="39"/>
    <col min="283" max="283" width="17.7109375" style="39" customWidth="1"/>
    <col min="284" max="510" width="9.28515625" style="39"/>
    <col min="511" max="511" width="25.7109375" style="39" customWidth="1"/>
    <col min="512" max="512" width="15.42578125" style="39" customWidth="1"/>
    <col min="513" max="513" width="18.7109375" style="39" customWidth="1"/>
    <col min="514" max="514" width="13.7109375" style="39" customWidth="1"/>
    <col min="515" max="516" width="12" style="39" customWidth="1"/>
    <col min="517" max="519" width="14.42578125" style="39" customWidth="1"/>
    <col min="520" max="520" width="12.85546875" style="39" customWidth="1"/>
    <col min="521" max="521" width="15.7109375" style="39" customWidth="1"/>
    <col min="522" max="522" width="16.28515625" style="39" customWidth="1"/>
    <col min="523" max="523" width="13.28515625" style="39" customWidth="1"/>
    <col min="524" max="532" width="14.42578125" style="39" customWidth="1"/>
    <col min="533" max="533" width="14.28515625" style="39" customWidth="1"/>
    <col min="534" max="535" width="15" style="39" customWidth="1"/>
    <col min="536" max="536" width="17.28515625" style="39" customWidth="1"/>
    <col min="537" max="538" width="9.28515625" style="39"/>
    <col min="539" max="539" width="17.7109375" style="39" customWidth="1"/>
    <col min="540" max="766" width="9.28515625" style="39"/>
    <col min="767" max="767" width="25.7109375" style="39" customWidth="1"/>
    <col min="768" max="768" width="15.42578125" style="39" customWidth="1"/>
    <col min="769" max="769" width="18.7109375" style="39" customWidth="1"/>
    <col min="770" max="770" width="13.7109375" style="39" customWidth="1"/>
    <col min="771" max="772" width="12" style="39" customWidth="1"/>
    <col min="773" max="775" width="14.42578125" style="39" customWidth="1"/>
    <col min="776" max="776" width="12.85546875" style="39" customWidth="1"/>
    <col min="777" max="777" width="15.7109375" style="39" customWidth="1"/>
    <col min="778" max="778" width="16.28515625" style="39" customWidth="1"/>
    <col min="779" max="779" width="13.28515625" style="39" customWidth="1"/>
    <col min="780" max="788" width="14.42578125" style="39" customWidth="1"/>
    <col min="789" max="789" width="14.28515625" style="39" customWidth="1"/>
    <col min="790" max="791" width="15" style="39" customWidth="1"/>
    <col min="792" max="792" width="17.28515625" style="39" customWidth="1"/>
    <col min="793" max="794" width="9.28515625" style="39"/>
    <col min="795" max="795" width="17.7109375" style="39" customWidth="1"/>
    <col min="796" max="1022" width="9.28515625" style="39"/>
    <col min="1023" max="1023" width="25.7109375" style="39" customWidth="1"/>
    <col min="1024" max="1024" width="15.42578125" style="39" customWidth="1"/>
    <col min="1025" max="1025" width="18.7109375" style="39" customWidth="1"/>
    <col min="1026" max="1026" width="13.7109375" style="39" customWidth="1"/>
    <col min="1027" max="1028" width="12" style="39" customWidth="1"/>
    <col min="1029" max="1031" width="14.42578125" style="39" customWidth="1"/>
    <col min="1032" max="1032" width="12.85546875" style="39" customWidth="1"/>
    <col min="1033" max="1033" width="15.7109375" style="39" customWidth="1"/>
    <col min="1034" max="1034" width="16.28515625" style="39" customWidth="1"/>
    <col min="1035" max="1035" width="13.28515625" style="39" customWidth="1"/>
    <col min="1036" max="1044" width="14.42578125" style="39" customWidth="1"/>
    <col min="1045" max="1045" width="14.28515625" style="39" customWidth="1"/>
    <col min="1046" max="1047" width="15" style="39" customWidth="1"/>
    <col min="1048" max="1048" width="17.28515625" style="39" customWidth="1"/>
    <col min="1049" max="1050" width="9.28515625" style="39"/>
    <col min="1051" max="1051" width="17.7109375" style="39" customWidth="1"/>
    <col min="1052" max="1278" width="9.28515625" style="39"/>
    <col min="1279" max="1279" width="25.7109375" style="39" customWidth="1"/>
    <col min="1280" max="1280" width="15.42578125" style="39" customWidth="1"/>
    <col min="1281" max="1281" width="18.7109375" style="39" customWidth="1"/>
    <col min="1282" max="1282" width="13.7109375" style="39" customWidth="1"/>
    <col min="1283" max="1284" width="12" style="39" customWidth="1"/>
    <col min="1285" max="1287" width="14.42578125" style="39" customWidth="1"/>
    <col min="1288" max="1288" width="12.85546875" style="39" customWidth="1"/>
    <col min="1289" max="1289" width="15.7109375" style="39" customWidth="1"/>
    <col min="1290" max="1290" width="16.28515625" style="39" customWidth="1"/>
    <col min="1291" max="1291" width="13.28515625" style="39" customWidth="1"/>
    <col min="1292" max="1300" width="14.42578125" style="39" customWidth="1"/>
    <col min="1301" max="1301" width="14.28515625" style="39" customWidth="1"/>
    <col min="1302" max="1303" width="15" style="39" customWidth="1"/>
    <col min="1304" max="1304" width="17.28515625" style="39" customWidth="1"/>
    <col min="1305" max="1306" width="9.28515625" style="39"/>
    <col min="1307" max="1307" width="17.7109375" style="39" customWidth="1"/>
    <col min="1308" max="1534" width="9.28515625" style="39"/>
    <col min="1535" max="1535" width="25.7109375" style="39" customWidth="1"/>
    <col min="1536" max="1536" width="15.42578125" style="39" customWidth="1"/>
    <col min="1537" max="1537" width="18.7109375" style="39" customWidth="1"/>
    <col min="1538" max="1538" width="13.7109375" style="39" customWidth="1"/>
    <col min="1539" max="1540" width="12" style="39" customWidth="1"/>
    <col min="1541" max="1543" width="14.42578125" style="39" customWidth="1"/>
    <col min="1544" max="1544" width="12.85546875" style="39" customWidth="1"/>
    <col min="1545" max="1545" width="15.7109375" style="39" customWidth="1"/>
    <col min="1546" max="1546" width="16.28515625" style="39" customWidth="1"/>
    <col min="1547" max="1547" width="13.28515625" style="39" customWidth="1"/>
    <col min="1548" max="1556" width="14.42578125" style="39" customWidth="1"/>
    <col min="1557" max="1557" width="14.28515625" style="39" customWidth="1"/>
    <col min="1558" max="1559" width="15" style="39" customWidth="1"/>
    <col min="1560" max="1560" width="17.28515625" style="39" customWidth="1"/>
    <col min="1561" max="1562" width="9.28515625" style="39"/>
    <col min="1563" max="1563" width="17.7109375" style="39" customWidth="1"/>
    <col min="1564" max="1790" width="9.28515625" style="39"/>
    <col min="1791" max="1791" width="25.7109375" style="39" customWidth="1"/>
    <col min="1792" max="1792" width="15.42578125" style="39" customWidth="1"/>
    <col min="1793" max="1793" width="18.7109375" style="39" customWidth="1"/>
    <col min="1794" max="1794" width="13.7109375" style="39" customWidth="1"/>
    <col min="1795" max="1796" width="12" style="39" customWidth="1"/>
    <col min="1797" max="1799" width="14.42578125" style="39" customWidth="1"/>
    <col min="1800" max="1800" width="12.85546875" style="39" customWidth="1"/>
    <col min="1801" max="1801" width="15.7109375" style="39" customWidth="1"/>
    <col min="1802" max="1802" width="16.28515625" style="39" customWidth="1"/>
    <col min="1803" max="1803" width="13.28515625" style="39" customWidth="1"/>
    <col min="1804" max="1812" width="14.42578125" style="39" customWidth="1"/>
    <col min="1813" max="1813" width="14.28515625" style="39" customWidth="1"/>
    <col min="1814" max="1815" width="15" style="39" customWidth="1"/>
    <col min="1816" max="1816" width="17.28515625" style="39" customWidth="1"/>
    <col min="1817" max="1818" width="9.28515625" style="39"/>
    <col min="1819" max="1819" width="17.7109375" style="39" customWidth="1"/>
    <col min="1820" max="2046" width="9.28515625" style="39"/>
    <col min="2047" max="2047" width="25.7109375" style="39" customWidth="1"/>
    <col min="2048" max="2048" width="15.42578125" style="39" customWidth="1"/>
    <col min="2049" max="2049" width="18.7109375" style="39" customWidth="1"/>
    <col min="2050" max="2050" width="13.7109375" style="39" customWidth="1"/>
    <col min="2051" max="2052" width="12" style="39" customWidth="1"/>
    <col min="2053" max="2055" width="14.42578125" style="39" customWidth="1"/>
    <col min="2056" max="2056" width="12.85546875" style="39" customWidth="1"/>
    <col min="2057" max="2057" width="15.7109375" style="39" customWidth="1"/>
    <col min="2058" max="2058" width="16.28515625" style="39" customWidth="1"/>
    <col min="2059" max="2059" width="13.28515625" style="39" customWidth="1"/>
    <col min="2060" max="2068" width="14.42578125" style="39" customWidth="1"/>
    <col min="2069" max="2069" width="14.28515625" style="39" customWidth="1"/>
    <col min="2070" max="2071" width="15" style="39" customWidth="1"/>
    <col min="2072" max="2072" width="17.28515625" style="39" customWidth="1"/>
    <col min="2073" max="2074" width="9.28515625" style="39"/>
    <col min="2075" max="2075" width="17.7109375" style="39" customWidth="1"/>
    <col min="2076" max="2302" width="9.28515625" style="39"/>
    <col min="2303" max="2303" width="25.7109375" style="39" customWidth="1"/>
    <col min="2304" max="2304" width="15.42578125" style="39" customWidth="1"/>
    <col min="2305" max="2305" width="18.7109375" style="39" customWidth="1"/>
    <col min="2306" max="2306" width="13.7109375" style="39" customWidth="1"/>
    <col min="2307" max="2308" width="12" style="39" customWidth="1"/>
    <col min="2309" max="2311" width="14.42578125" style="39" customWidth="1"/>
    <col min="2312" max="2312" width="12.85546875" style="39" customWidth="1"/>
    <col min="2313" max="2313" width="15.7109375" style="39" customWidth="1"/>
    <col min="2314" max="2314" width="16.28515625" style="39" customWidth="1"/>
    <col min="2315" max="2315" width="13.28515625" style="39" customWidth="1"/>
    <col min="2316" max="2324" width="14.42578125" style="39" customWidth="1"/>
    <col min="2325" max="2325" width="14.28515625" style="39" customWidth="1"/>
    <col min="2326" max="2327" width="15" style="39" customWidth="1"/>
    <col min="2328" max="2328" width="17.28515625" style="39" customWidth="1"/>
    <col min="2329" max="2330" width="9.28515625" style="39"/>
    <col min="2331" max="2331" width="17.7109375" style="39" customWidth="1"/>
    <col min="2332" max="2558" width="9.28515625" style="39"/>
    <col min="2559" max="2559" width="25.7109375" style="39" customWidth="1"/>
    <col min="2560" max="2560" width="15.42578125" style="39" customWidth="1"/>
    <col min="2561" max="2561" width="18.7109375" style="39" customWidth="1"/>
    <col min="2562" max="2562" width="13.7109375" style="39" customWidth="1"/>
    <col min="2563" max="2564" width="12" style="39" customWidth="1"/>
    <col min="2565" max="2567" width="14.42578125" style="39" customWidth="1"/>
    <col min="2568" max="2568" width="12.85546875" style="39" customWidth="1"/>
    <col min="2569" max="2569" width="15.7109375" style="39" customWidth="1"/>
    <col min="2570" max="2570" width="16.28515625" style="39" customWidth="1"/>
    <col min="2571" max="2571" width="13.28515625" style="39" customWidth="1"/>
    <col min="2572" max="2580" width="14.42578125" style="39" customWidth="1"/>
    <col min="2581" max="2581" width="14.28515625" style="39" customWidth="1"/>
    <col min="2582" max="2583" width="15" style="39" customWidth="1"/>
    <col min="2584" max="2584" width="17.28515625" style="39" customWidth="1"/>
    <col min="2585" max="2586" width="9.28515625" style="39"/>
    <col min="2587" max="2587" width="17.7109375" style="39" customWidth="1"/>
    <col min="2588" max="2814" width="9.28515625" style="39"/>
    <col min="2815" max="2815" width="25.7109375" style="39" customWidth="1"/>
    <col min="2816" max="2816" width="15.42578125" style="39" customWidth="1"/>
    <col min="2817" max="2817" width="18.7109375" style="39" customWidth="1"/>
    <col min="2818" max="2818" width="13.7109375" style="39" customWidth="1"/>
    <col min="2819" max="2820" width="12" style="39" customWidth="1"/>
    <col min="2821" max="2823" width="14.42578125" style="39" customWidth="1"/>
    <col min="2824" max="2824" width="12.85546875" style="39" customWidth="1"/>
    <col min="2825" max="2825" width="15.7109375" style="39" customWidth="1"/>
    <col min="2826" max="2826" width="16.28515625" style="39" customWidth="1"/>
    <col min="2827" max="2827" width="13.28515625" style="39" customWidth="1"/>
    <col min="2828" max="2836" width="14.42578125" style="39" customWidth="1"/>
    <col min="2837" max="2837" width="14.28515625" style="39" customWidth="1"/>
    <col min="2838" max="2839" width="15" style="39" customWidth="1"/>
    <col min="2840" max="2840" width="17.28515625" style="39" customWidth="1"/>
    <col min="2841" max="2842" width="9.28515625" style="39"/>
    <col min="2843" max="2843" width="17.7109375" style="39" customWidth="1"/>
    <col min="2844" max="3070" width="9.28515625" style="39"/>
    <col min="3071" max="3071" width="25.7109375" style="39" customWidth="1"/>
    <col min="3072" max="3072" width="15.42578125" style="39" customWidth="1"/>
    <col min="3073" max="3073" width="18.7109375" style="39" customWidth="1"/>
    <col min="3074" max="3074" width="13.7109375" style="39" customWidth="1"/>
    <col min="3075" max="3076" width="12" style="39" customWidth="1"/>
    <col min="3077" max="3079" width="14.42578125" style="39" customWidth="1"/>
    <col min="3080" max="3080" width="12.85546875" style="39" customWidth="1"/>
    <col min="3081" max="3081" width="15.7109375" style="39" customWidth="1"/>
    <col min="3082" max="3082" width="16.28515625" style="39" customWidth="1"/>
    <col min="3083" max="3083" width="13.28515625" style="39" customWidth="1"/>
    <col min="3084" max="3092" width="14.42578125" style="39" customWidth="1"/>
    <col min="3093" max="3093" width="14.28515625" style="39" customWidth="1"/>
    <col min="3094" max="3095" width="15" style="39" customWidth="1"/>
    <col min="3096" max="3096" width="17.28515625" style="39" customWidth="1"/>
    <col min="3097" max="3098" width="9.28515625" style="39"/>
    <col min="3099" max="3099" width="17.7109375" style="39" customWidth="1"/>
    <col min="3100" max="3326" width="9.28515625" style="39"/>
    <col min="3327" max="3327" width="25.7109375" style="39" customWidth="1"/>
    <col min="3328" max="3328" width="15.42578125" style="39" customWidth="1"/>
    <col min="3329" max="3329" width="18.7109375" style="39" customWidth="1"/>
    <col min="3330" max="3330" width="13.7109375" style="39" customWidth="1"/>
    <col min="3331" max="3332" width="12" style="39" customWidth="1"/>
    <col min="3333" max="3335" width="14.42578125" style="39" customWidth="1"/>
    <col min="3336" max="3336" width="12.85546875" style="39" customWidth="1"/>
    <col min="3337" max="3337" width="15.7109375" style="39" customWidth="1"/>
    <col min="3338" max="3338" width="16.28515625" style="39" customWidth="1"/>
    <col min="3339" max="3339" width="13.28515625" style="39" customWidth="1"/>
    <col min="3340" max="3348" width="14.42578125" style="39" customWidth="1"/>
    <col min="3349" max="3349" width="14.28515625" style="39" customWidth="1"/>
    <col min="3350" max="3351" width="15" style="39" customWidth="1"/>
    <col min="3352" max="3352" width="17.28515625" style="39" customWidth="1"/>
    <col min="3353" max="3354" width="9.28515625" style="39"/>
    <col min="3355" max="3355" width="17.7109375" style="39" customWidth="1"/>
    <col min="3356" max="3582" width="9.28515625" style="39"/>
    <col min="3583" max="3583" width="25.7109375" style="39" customWidth="1"/>
    <col min="3584" max="3584" width="15.42578125" style="39" customWidth="1"/>
    <col min="3585" max="3585" width="18.7109375" style="39" customWidth="1"/>
    <col min="3586" max="3586" width="13.7109375" style="39" customWidth="1"/>
    <col min="3587" max="3588" width="12" style="39" customWidth="1"/>
    <col min="3589" max="3591" width="14.42578125" style="39" customWidth="1"/>
    <col min="3592" max="3592" width="12.85546875" style="39" customWidth="1"/>
    <col min="3593" max="3593" width="15.7109375" style="39" customWidth="1"/>
    <col min="3594" max="3594" width="16.28515625" style="39" customWidth="1"/>
    <col min="3595" max="3595" width="13.28515625" style="39" customWidth="1"/>
    <col min="3596" max="3604" width="14.42578125" style="39" customWidth="1"/>
    <col min="3605" max="3605" width="14.28515625" style="39" customWidth="1"/>
    <col min="3606" max="3607" width="15" style="39" customWidth="1"/>
    <col min="3608" max="3608" width="17.28515625" style="39" customWidth="1"/>
    <col min="3609" max="3610" width="9.28515625" style="39"/>
    <col min="3611" max="3611" width="17.7109375" style="39" customWidth="1"/>
    <col min="3612" max="3838" width="9.28515625" style="39"/>
    <col min="3839" max="3839" width="25.7109375" style="39" customWidth="1"/>
    <col min="3840" max="3840" width="15.42578125" style="39" customWidth="1"/>
    <col min="3841" max="3841" width="18.7109375" style="39" customWidth="1"/>
    <col min="3842" max="3842" width="13.7109375" style="39" customWidth="1"/>
    <col min="3843" max="3844" width="12" style="39" customWidth="1"/>
    <col min="3845" max="3847" width="14.42578125" style="39" customWidth="1"/>
    <col min="3848" max="3848" width="12.85546875" style="39" customWidth="1"/>
    <col min="3849" max="3849" width="15.7109375" style="39" customWidth="1"/>
    <col min="3850" max="3850" width="16.28515625" style="39" customWidth="1"/>
    <col min="3851" max="3851" width="13.28515625" style="39" customWidth="1"/>
    <col min="3852" max="3860" width="14.42578125" style="39" customWidth="1"/>
    <col min="3861" max="3861" width="14.28515625" style="39" customWidth="1"/>
    <col min="3862" max="3863" width="15" style="39" customWidth="1"/>
    <col min="3864" max="3864" width="17.28515625" style="39" customWidth="1"/>
    <col min="3865" max="3866" width="9.28515625" style="39"/>
    <col min="3867" max="3867" width="17.7109375" style="39" customWidth="1"/>
    <col min="3868" max="4094" width="9.28515625" style="39"/>
    <col min="4095" max="4095" width="25.7109375" style="39" customWidth="1"/>
    <col min="4096" max="4096" width="15.42578125" style="39" customWidth="1"/>
    <col min="4097" max="4097" width="18.7109375" style="39" customWidth="1"/>
    <col min="4098" max="4098" width="13.7109375" style="39" customWidth="1"/>
    <col min="4099" max="4100" width="12" style="39" customWidth="1"/>
    <col min="4101" max="4103" width="14.42578125" style="39" customWidth="1"/>
    <col min="4104" max="4104" width="12.85546875" style="39" customWidth="1"/>
    <col min="4105" max="4105" width="15.7109375" style="39" customWidth="1"/>
    <col min="4106" max="4106" width="16.28515625" style="39" customWidth="1"/>
    <col min="4107" max="4107" width="13.28515625" style="39" customWidth="1"/>
    <col min="4108" max="4116" width="14.42578125" style="39" customWidth="1"/>
    <col min="4117" max="4117" width="14.28515625" style="39" customWidth="1"/>
    <col min="4118" max="4119" width="15" style="39" customWidth="1"/>
    <col min="4120" max="4120" width="17.28515625" style="39" customWidth="1"/>
    <col min="4121" max="4122" width="9.28515625" style="39"/>
    <col min="4123" max="4123" width="17.7109375" style="39" customWidth="1"/>
    <col min="4124" max="4350" width="9.28515625" style="39"/>
    <col min="4351" max="4351" width="25.7109375" style="39" customWidth="1"/>
    <col min="4352" max="4352" width="15.42578125" style="39" customWidth="1"/>
    <col min="4353" max="4353" width="18.7109375" style="39" customWidth="1"/>
    <col min="4354" max="4354" width="13.7109375" style="39" customWidth="1"/>
    <col min="4355" max="4356" width="12" style="39" customWidth="1"/>
    <col min="4357" max="4359" width="14.42578125" style="39" customWidth="1"/>
    <col min="4360" max="4360" width="12.85546875" style="39" customWidth="1"/>
    <col min="4361" max="4361" width="15.7109375" style="39" customWidth="1"/>
    <col min="4362" max="4362" width="16.28515625" style="39" customWidth="1"/>
    <col min="4363" max="4363" width="13.28515625" style="39" customWidth="1"/>
    <col min="4364" max="4372" width="14.42578125" style="39" customWidth="1"/>
    <col min="4373" max="4373" width="14.28515625" style="39" customWidth="1"/>
    <col min="4374" max="4375" width="15" style="39" customWidth="1"/>
    <col min="4376" max="4376" width="17.28515625" style="39" customWidth="1"/>
    <col min="4377" max="4378" width="9.28515625" style="39"/>
    <col min="4379" max="4379" width="17.7109375" style="39" customWidth="1"/>
    <col min="4380" max="4606" width="9.28515625" style="39"/>
    <col min="4607" max="4607" width="25.7109375" style="39" customWidth="1"/>
    <col min="4608" max="4608" width="15.42578125" style="39" customWidth="1"/>
    <col min="4609" max="4609" width="18.7109375" style="39" customWidth="1"/>
    <col min="4610" max="4610" width="13.7109375" style="39" customWidth="1"/>
    <col min="4611" max="4612" width="12" style="39" customWidth="1"/>
    <col min="4613" max="4615" width="14.42578125" style="39" customWidth="1"/>
    <col min="4616" max="4616" width="12.85546875" style="39" customWidth="1"/>
    <col min="4617" max="4617" width="15.7109375" style="39" customWidth="1"/>
    <col min="4618" max="4618" width="16.28515625" style="39" customWidth="1"/>
    <col min="4619" max="4619" width="13.28515625" style="39" customWidth="1"/>
    <col min="4620" max="4628" width="14.42578125" style="39" customWidth="1"/>
    <col min="4629" max="4629" width="14.28515625" style="39" customWidth="1"/>
    <col min="4630" max="4631" width="15" style="39" customWidth="1"/>
    <col min="4632" max="4632" width="17.28515625" style="39" customWidth="1"/>
    <col min="4633" max="4634" width="9.28515625" style="39"/>
    <col min="4635" max="4635" width="17.7109375" style="39" customWidth="1"/>
    <col min="4636" max="4862" width="9.28515625" style="39"/>
    <col min="4863" max="4863" width="25.7109375" style="39" customWidth="1"/>
    <col min="4864" max="4864" width="15.42578125" style="39" customWidth="1"/>
    <col min="4865" max="4865" width="18.7109375" style="39" customWidth="1"/>
    <col min="4866" max="4866" width="13.7109375" style="39" customWidth="1"/>
    <col min="4867" max="4868" width="12" style="39" customWidth="1"/>
    <col min="4869" max="4871" width="14.42578125" style="39" customWidth="1"/>
    <col min="4872" max="4872" width="12.85546875" style="39" customWidth="1"/>
    <col min="4873" max="4873" width="15.7109375" style="39" customWidth="1"/>
    <col min="4874" max="4874" width="16.28515625" style="39" customWidth="1"/>
    <col min="4875" max="4875" width="13.28515625" style="39" customWidth="1"/>
    <col min="4876" max="4884" width="14.42578125" style="39" customWidth="1"/>
    <col min="4885" max="4885" width="14.28515625" style="39" customWidth="1"/>
    <col min="4886" max="4887" width="15" style="39" customWidth="1"/>
    <col min="4888" max="4888" width="17.28515625" style="39" customWidth="1"/>
    <col min="4889" max="4890" width="9.28515625" style="39"/>
    <col min="4891" max="4891" width="17.7109375" style="39" customWidth="1"/>
    <col min="4892" max="5118" width="9.28515625" style="39"/>
    <col min="5119" max="5119" width="25.7109375" style="39" customWidth="1"/>
    <col min="5120" max="5120" width="15.42578125" style="39" customWidth="1"/>
    <col min="5121" max="5121" width="18.7109375" style="39" customWidth="1"/>
    <col min="5122" max="5122" width="13.7109375" style="39" customWidth="1"/>
    <col min="5123" max="5124" width="12" style="39" customWidth="1"/>
    <col min="5125" max="5127" width="14.42578125" style="39" customWidth="1"/>
    <col min="5128" max="5128" width="12.85546875" style="39" customWidth="1"/>
    <col min="5129" max="5129" width="15.7109375" style="39" customWidth="1"/>
    <col min="5130" max="5130" width="16.28515625" style="39" customWidth="1"/>
    <col min="5131" max="5131" width="13.28515625" style="39" customWidth="1"/>
    <col min="5132" max="5140" width="14.42578125" style="39" customWidth="1"/>
    <col min="5141" max="5141" width="14.28515625" style="39" customWidth="1"/>
    <col min="5142" max="5143" width="15" style="39" customWidth="1"/>
    <col min="5144" max="5144" width="17.28515625" style="39" customWidth="1"/>
    <col min="5145" max="5146" width="9.28515625" style="39"/>
    <col min="5147" max="5147" width="17.7109375" style="39" customWidth="1"/>
    <col min="5148" max="5374" width="9.28515625" style="39"/>
    <col min="5375" max="5375" width="25.7109375" style="39" customWidth="1"/>
    <col min="5376" max="5376" width="15.42578125" style="39" customWidth="1"/>
    <col min="5377" max="5377" width="18.7109375" style="39" customWidth="1"/>
    <col min="5378" max="5378" width="13.7109375" style="39" customWidth="1"/>
    <col min="5379" max="5380" width="12" style="39" customWidth="1"/>
    <col min="5381" max="5383" width="14.42578125" style="39" customWidth="1"/>
    <col min="5384" max="5384" width="12.85546875" style="39" customWidth="1"/>
    <col min="5385" max="5385" width="15.7109375" style="39" customWidth="1"/>
    <col min="5386" max="5386" width="16.28515625" style="39" customWidth="1"/>
    <col min="5387" max="5387" width="13.28515625" style="39" customWidth="1"/>
    <col min="5388" max="5396" width="14.42578125" style="39" customWidth="1"/>
    <col min="5397" max="5397" width="14.28515625" style="39" customWidth="1"/>
    <col min="5398" max="5399" width="15" style="39" customWidth="1"/>
    <col min="5400" max="5400" width="17.28515625" style="39" customWidth="1"/>
    <col min="5401" max="5402" width="9.28515625" style="39"/>
    <col min="5403" max="5403" width="17.7109375" style="39" customWidth="1"/>
    <col min="5404" max="5630" width="9.28515625" style="39"/>
    <col min="5631" max="5631" width="25.7109375" style="39" customWidth="1"/>
    <col min="5632" max="5632" width="15.42578125" style="39" customWidth="1"/>
    <col min="5633" max="5633" width="18.7109375" style="39" customWidth="1"/>
    <col min="5634" max="5634" width="13.7109375" style="39" customWidth="1"/>
    <col min="5635" max="5636" width="12" style="39" customWidth="1"/>
    <col min="5637" max="5639" width="14.42578125" style="39" customWidth="1"/>
    <col min="5640" max="5640" width="12.85546875" style="39" customWidth="1"/>
    <col min="5641" max="5641" width="15.7109375" style="39" customWidth="1"/>
    <col min="5642" max="5642" width="16.28515625" style="39" customWidth="1"/>
    <col min="5643" max="5643" width="13.28515625" style="39" customWidth="1"/>
    <col min="5644" max="5652" width="14.42578125" style="39" customWidth="1"/>
    <col min="5653" max="5653" width="14.28515625" style="39" customWidth="1"/>
    <col min="5654" max="5655" width="15" style="39" customWidth="1"/>
    <col min="5656" max="5656" width="17.28515625" style="39" customWidth="1"/>
    <col min="5657" max="5658" width="9.28515625" style="39"/>
    <col min="5659" max="5659" width="17.7109375" style="39" customWidth="1"/>
    <col min="5660" max="5886" width="9.28515625" style="39"/>
    <col min="5887" max="5887" width="25.7109375" style="39" customWidth="1"/>
    <col min="5888" max="5888" width="15.42578125" style="39" customWidth="1"/>
    <col min="5889" max="5889" width="18.7109375" style="39" customWidth="1"/>
    <col min="5890" max="5890" width="13.7109375" style="39" customWidth="1"/>
    <col min="5891" max="5892" width="12" style="39" customWidth="1"/>
    <col min="5893" max="5895" width="14.42578125" style="39" customWidth="1"/>
    <col min="5896" max="5896" width="12.85546875" style="39" customWidth="1"/>
    <col min="5897" max="5897" width="15.7109375" style="39" customWidth="1"/>
    <col min="5898" max="5898" width="16.28515625" style="39" customWidth="1"/>
    <col min="5899" max="5899" width="13.28515625" style="39" customWidth="1"/>
    <col min="5900" max="5908" width="14.42578125" style="39" customWidth="1"/>
    <col min="5909" max="5909" width="14.28515625" style="39" customWidth="1"/>
    <col min="5910" max="5911" width="15" style="39" customWidth="1"/>
    <col min="5912" max="5912" width="17.28515625" style="39" customWidth="1"/>
    <col min="5913" max="5914" width="9.28515625" style="39"/>
    <col min="5915" max="5915" width="17.7109375" style="39" customWidth="1"/>
    <col min="5916" max="6142" width="9.28515625" style="39"/>
    <col min="6143" max="6143" width="25.7109375" style="39" customWidth="1"/>
    <col min="6144" max="6144" width="15.42578125" style="39" customWidth="1"/>
    <col min="6145" max="6145" width="18.7109375" style="39" customWidth="1"/>
    <col min="6146" max="6146" width="13.7109375" style="39" customWidth="1"/>
    <col min="6147" max="6148" width="12" style="39" customWidth="1"/>
    <col min="6149" max="6151" width="14.42578125" style="39" customWidth="1"/>
    <col min="6152" max="6152" width="12.85546875" style="39" customWidth="1"/>
    <col min="6153" max="6153" width="15.7109375" style="39" customWidth="1"/>
    <col min="6154" max="6154" width="16.28515625" style="39" customWidth="1"/>
    <col min="6155" max="6155" width="13.28515625" style="39" customWidth="1"/>
    <col min="6156" max="6164" width="14.42578125" style="39" customWidth="1"/>
    <col min="6165" max="6165" width="14.28515625" style="39" customWidth="1"/>
    <col min="6166" max="6167" width="15" style="39" customWidth="1"/>
    <col min="6168" max="6168" width="17.28515625" style="39" customWidth="1"/>
    <col min="6169" max="6170" width="9.28515625" style="39"/>
    <col min="6171" max="6171" width="17.7109375" style="39" customWidth="1"/>
    <col min="6172" max="6398" width="9.28515625" style="39"/>
    <col min="6399" max="6399" width="25.7109375" style="39" customWidth="1"/>
    <col min="6400" max="6400" width="15.42578125" style="39" customWidth="1"/>
    <col min="6401" max="6401" width="18.7109375" style="39" customWidth="1"/>
    <col min="6402" max="6402" width="13.7109375" style="39" customWidth="1"/>
    <col min="6403" max="6404" width="12" style="39" customWidth="1"/>
    <col min="6405" max="6407" width="14.42578125" style="39" customWidth="1"/>
    <col min="6408" max="6408" width="12.85546875" style="39" customWidth="1"/>
    <col min="6409" max="6409" width="15.7109375" style="39" customWidth="1"/>
    <col min="6410" max="6410" width="16.28515625" style="39" customWidth="1"/>
    <col min="6411" max="6411" width="13.28515625" style="39" customWidth="1"/>
    <col min="6412" max="6420" width="14.42578125" style="39" customWidth="1"/>
    <col min="6421" max="6421" width="14.28515625" style="39" customWidth="1"/>
    <col min="6422" max="6423" width="15" style="39" customWidth="1"/>
    <col min="6424" max="6424" width="17.28515625" style="39" customWidth="1"/>
    <col min="6425" max="6426" width="9.28515625" style="39"/>
    <col min="6427" max="6427" width="17.7109375" style="39" customWidth="1"/>
    <col min="6428" max="6654" width="9.28515625" style="39"/>
    <col min="6655" max="6655" width="25.7109375" style="39" customWidth="1"/>
    <col min="6656" max="6656" width="15.42578125" style="39" customWidth="1"/>
    <col min="6657" max="6657" width="18.7109375" style="39" customWidth="1"/>
    <col min="6658" max="6658" width="13.7109375" style="39" customWidth="1"/>
    <col min="6659" max="6660" width="12" style="39" customWidth="1"/>
    <col min="6661" max="6663" width="14.42578125" style="39" customWidth="1"/>
    <col min="6664" max="6664" width="12.85546875" style="39" customWidth="1"/>
    <col min="6665" max="6665" width="15.7109375" style="39" customWidth="1"/>
    <col min="6666" max="6666" width="16.28515625" style="39" customWidth="1"/>
    <col min="6667" max="6667" width="13.28515625" style="39" customWidth="1"/>
    <col min="6668" max="6676" width="14.42578125" style="39" customWidth="1"/>
    <col min="6677" max="6677" width="14.28515625" style="39" customWidth="1"/>
    <col min="6678" max="6679" width="15" style="39" customWidth="1"/>
    <col min="6680" max="6680" width="17.28515625" style="39" customWidth="1"/>
    <col min="6681" max="6682" width="9.28515625" style="39"/>
    <col min="6683" max="6683" width="17.7109375" style="39" customWidth="1"/>
    <col min="6684" max="6910" width="9.28515625" style="39"/>
    <col min="6911" max="6911" width="25.7109375" style="39" customWidth="1"/>
    <col min="6912" max="6912" width="15.42578125" style="39" customWidth="1"/>
    <col min="6913" max="6913" width="18.7109375" style="39" customWidth="1"/>
    <col min="6914" max="6914" width="13.7109375" style="39" customWidth="1"/>
    <col min="6915" max="6916" width="12" style="39" customWidth="1"/>
    <col min="6917" max="6919" width="14.42578125" style="39" customWidth="1"/>
    <col min="6920" max="6920" width="12.85546875" style="39" customWidth="1"/>
    <col min="6921" max="6921" width="15.7109375" style="39" customWidth="1"/>
    <col min="6922" max="6922" width="16.28515625" style="39" customWidth="1"/>
    <col min="6923" max="6923" width="13.28515625" style="39" customWidth="1"/>
    <col min="6924" max="6932" width="14.42578125" style="39" customWidth="1"/>
    <col min="6933" max="6933" width="14.28515625" style="39" customWidth="1"/>
    <col min="6934" max="6935" width="15" style="39" customWidth="1"/>
    <col min="6936" max="6936" width="17.28515625" style="39" customWidth="1"/>
    <col min="6937" max="6938" width="9.28515625" style="39"/>
    <col min="6939" max="6939" width="17.7109375" style="39" customWidth="1"/>
    <col min="6940" max="7166" width="9.28515625" style="39"/>
    <col min="7167" max="7167" width="25.7109375" style="39" customWidth="1"/>
    <col min="7168" max="7168" width="15.42578125" style="39" customWidth="1"/>
    <col min="7169" max="7169" width="18.7109375" style="39" customWidth="1"/>
    <col min="7170" max="7170" width="13.7109375" style="39" customWidth="1"/>
    <col min="7171" max="7172" width="12" style="39" customWidth="1"/>
    <col min="7173" max="7175" width="14.42578125" style="39" customWidth="1"/>
    <col min="7176" max="7176" width="12.85546875" style="39" customWidth="1"/>
    <col min="7177" max="7177" width="15.7109375" style="39" customWidth="1"/>
    <col min="7178" max="7178" width="16.28515625" style="39" customWidth="1"/>
    <col min="7179" max="7179" width="13.28515625" style="39" customWidth="1"/>
    <col min="7180" max="7188" width="14.42578125" style="39" customWidth="1"/>
    <col min="7189" max="7189" width="14.28515625" style="39" customWidth="1"/>
    <col min="7190" max="7191" width="15" style="39" customWidth="1"/>
    <col min="7192" max="7192" width="17.28515625" style="39" customWidth="1"/>
    <col min="7193" max="7194" width="9.28515625" style="39"/>
    <col min="7195" max="7195" width="17.7109375" style="39" customWidth="1"/>
    <col min="7196" max="7422" width="9.28515625" style="39"/>
    <col min="7423" max="7423" width="25.7109375" style="39" customWidth="1"/>
    <col min="7424" max="7424" width="15.42578125" style="39" customWidth="1"/>
    <col min="7425" max="7425" width="18.7109375" style="39" customWidth="1"/>
    <col min="7426" max="7426" width="13.7109375" style="39" customWidth="1"/>
    <col min="7427" max="7428" width="12" style="39" customWidth="1"/>
    <col min="7429" max="7431" width="14.42578125" style="39" customWidth="1"/>
    <col min="7432" max="7432" width="12.85546875" style="39" customWidth="1"/>
    <col min="7433" max="7433" width="15.7109375" style="39" customWidth="1"/>
    <col min="7434" max="7434" width="16.28515625" style="39" customWidth="1"/>
    <col min="7435" max="7435" width="13.28515625" style="39" customWidth="1"/>
    <col min="7436" max="7444" width="14.42578125" style="39" customWidth="1"/>
    <col min="7445" max="7445" width="14.28515625" style="39" customWidth="1"/>
    <col min="7446" max="7447" width="15" style="39" customWidth="1"/>
    <col min="7448" max="7448" width="17.28515625" style="39" customWidth="1"/>
    <col min="7449" max="7450" width="9.28515625" style="39"/>
    <col min="7451" max="7451" width="17.7109375" style="39" customWidth="1"/>
    <col min="7452" max="7678" width="9.28515625" style="39"/>
    <col min="7679" max="7679" width="25.7109375" style="39" customWidth="1"/>
    <col min="7680" max="7680" width="15.42578125" style="39" customWidth="1"/>
    <col min="7681" max="7681" width="18.7109375" style="39" customWidth="1"/>
    <col min="7682" max="7682" width="13.7109375" style="39" customWidth="1"/>
    <col min="7683" max="7684" width="12" style="39" customWidth="1"/>
    <col min="7685" max="7687" width="14.42578125" style="39" customWidth="1"/>
    <col min="7688" max="7688" width="12.85546875" style="39" customWidth="1"/>
    <col min="7689" max="7689" width="15.7109375" style="39" customWidth="1"/>
    <col min="7690" max="7690" width="16.28515625" style="39" customWidth="1"/>
    <col min="7691" max="7691" width="13.28515625" style="39" customWidth="1"/>
    <col min="7692" max="7700" width="14.42578125" style="39" customWidth="1"/>
    <col min="7701" max="7701" width="14.28515625" style="39" customWidth="1"/>
    <col min="7702" max="7703" width="15" style="39" customWidth="1"/>
    <col min="7704" max="7704" width="17.28515625" style="39" customWidth="1"/>
    <col min="7705" max="7706" width="9.28515625" style="39"/>
    <col min="7707" max="7707" width="17.7109375" style="39" customWidth="1"/>
    <col min="7708" max="7934" width="9.28515625" style="39"/>
    <col min="7935" max="7935" width="25.7109375" style="39" customWidth="1"/>
    <col min="7936" max="7936" width="15.42578125" style="39" customWidth="1"/>
    <col min="7937" max="7937" width="18.7109375" style="39" customWidth="1"/>
    <col min="7938" max="7938" width="13.7109375" style="39" customWidth="1"/>
    <col min="7939" max="7940" width="12" style="39" customWidth="1"/>
    <col min="7941" max="7943" width="14.42578125" style="39" customWidth="1"/>
    <col min="7944" max="7944" width="12.85546875" style="39" customWidth="1"/>
    <col min="7945" max="7945" width="15.7109375" style="39" customWidth="1"/>
    <col min="7946" max="7946" width="16.28515625" style="39" customWidth="1"/>
    <col min="7947" max="7947" width="13.28515625" style="39" customWidth="1"/>
    <col min="7948" max="7956" width="14.42578125" style="39" customWidth="1"/>
    <col min="7957" max="7957" width="14.28515625" style="39" customWidth="1"/>
    <col min="7958" max="7959" width="15" style="39" customWidth="1"/>
    <col min="7960" max="7960" width="17.28515625" style="39" customWidth="1"/>
    <col min="7961" max="7962" width="9.28515625" style="39"/>
    <col min="7963" max="7963" width="17.7109375" style="39" customWidth="1"/>
    <col min="7964" max="8190" width="9.28515625" style="39"/>
    <col min="8191" max="8191" width="25.7109375" style="39" customWidth="1"/>
    <col min="8192" max="8192" width="15.42578125" style="39" customWidth="1"/>
    <col min="8193" max="8193" width="18.7109375" style="39" customWidth="1"/>
    <col min="8194" max="8194" width="13.7109375" style="39" customWidth="1"/>
    <col min="8195" max="8196" width="12" style="39" customWidth="1"/>
    <col min="8197" max="8199" width="14.42578125" style="39" customWidth="1"/>
    <col min="8200" max="8200" width="12.85546875" style="39" customWidth="1"/>
    <col min="8201" max="8201" width="15.7109375" style="39" customWidth="1"/>
    <col min="8202" max="8202" width="16.28515625" style="39" customWidth="1"/>
    <col min="8203" max="8203" width="13.28515625" style="39" customWidth="1"/>
    <col min="8204" max="8212" width="14.42578125" style="39" customWidth="1"/>
    <col min="8213" max="8213" width="14.28515625" style="39" customWidth="1"/>
    <col min="8214" max="8215" width="15" style="39" customWidth="1"/>
    <col min="8216" max="8216" width="17.28515625" style="39" customWidth="1"/>
    <col min="8217" max="8218" width="9.28515625" style="39"/>
    <col min="8219" max="8219" width="17.7109375" style="39" customWidth="1"/>
    <col min="8220" max="8446" width="9.28515625" style="39"/>
    <col min="8447" max="8447" width="25.7109375" style="39" customWidth="1"/>
    <col min="8448" max="8448" width="15.42578125" style="39" customWidth="1"/>
    <col min="8449" max="8449" width="18.7109375" style="39" customWidth="1"/>
    <col min="8450" max="8450" width="13.7109375" style="39" customWidth="1"/>
    <col min="8451" max="8452" width="12" style="39" customWidth="1"/>
    <col min="8453" max="8455" width="14.42578125" style="39" customWidth="1"/>
    <col min="8456" max="8456" width="12.85546875" style="39" customWidth="1"/>
    <col min="8457" max="8457" width="15.7109375" style="39" customWidth="1"/>
    <col min="8458" max="8458" width="16.28515625" style="39" customWidth="1"/>
    <col min="8459" max="8459" width="13.28515625" style="39" customWidth="1"/>
    <col min="8460" max="8468" width="14.42578125" style="39" customWidth="1"/>
    <col min="8469" max="8469" width="14.28515625" style="39" customWidth="1"/>
    <col min="8470" max="8471" width="15" style="39" customWidth="1"/>
    <col min="8472" max="8472" width="17.28515625" style="39" customWidth="1"/>
    <col min="8473" max="8474" width="9.28515625" style="39"/>
    <col min="8475" max="8475" width="17.7109375" style="39" customWidth="1"/>
    <col min="8476" max="8702" width="9.28515625" style="39"/>
    <col min="8703" max="8703" width="25.7109375" style="39" customWidth="1"/>
    <col min="8704" max="8704" width="15.42578125" style="39" customWidth="1"/>
    <col min="8705" max="8705" width="18.7109375" style="39" customWidth="1"/>
    <col min="8706" max="8706" width="13.7109375" style="39" customWidth="1"/>
    <col min="8707" max="8708" width="12" style="39" customWidth="1"/>
    <col min="8709" max="8711" width="14.42578125" style="39" customWidth="1"/>
    <col min="8712" max="8712" width="12.85546875" style="39" customWidth="1"/>
    <col min="8713" max="8713" width="15.7109375" style="39" customWidth="1"/>
    <col min="8714" max="8714" width="16.28515625" style="39" customWidth="1"/>
    <col min="8715" max="8715" width="13.28515625" style="39" customWidth="1"/>
    <col min="8716" max="8724" width="14.42578125" style="39" customWidth="1"/>
    <col min="8725" max="8725" width="14.28515625" style="39" customWidth="1"/>
    <col min="8726" max="8727" width="15" style="39" customWidth="1"/>
    <col min="8728" max="8728" width="17.28515625" style="39" customWidth="1"/>
    <col min="8729" max="8730" width="9.28515625" style="39"/>
    <col min="8731" max="8731" width="17.7109375" style="39" customWidth="1"/>
    <col min="8732" max="8958" width="9.28515625" style="39"/>
    <col min="8959" max="8959" width="25.7109375" style="39" customWidth="1"/>
    <col min="8960" max="8960" width="15.42578125" style="39" customWidth="1"/>
    <col min="8961" max="8961" width="18.7109375" style="39" customWidth="1"/>
    <col min="8962" max="8962" width="13.7109375" style="39" customWidth="1"/>
    <col min="8963" max="8964" width="12" style="39" customWidth="1"/>
    <col min="8965" max="8967" width="14.42578125" style="39" customWidth="1"/>
    <col min="8968" max="8968" width="12.85546875" style="39" customWidth="1"/>
    <col min="8969" max="8969" width="15.7109375" style="39" customWidth="1"/>
    <col min="8970" max="8970" width="16.28515625" style="39" customWidth="1"/>
    <col min="8971" max="8971" width="13.28515625" style="39" customWidth="1"/>
    <col min="8972" max="8980" width="14.42578125" style="39" customWidth="1"/>
    <col min="8981" max="8981" width="14.28515625" style="39" customWidth="1"/>
    <col min="8982" max="8983" width="15" style="39" customWidth="1"/>
    <col min="8984" max="8984" width="17.28515625" style="39" customWidth="1"/>
    <col min="8985" max="8986" width="9.28515625" style="39"/>
    <col min="8987" max="8987" width="17.7109375" style="39" customWidth="1"/>
    <col min="8988" max="9214" width="9.28515625" style="39"/>
    <col min="9215" max="9215" width="25.7109375" style="39" customWidth="1"/>
    <col min="9216" max="9216" width="15.42578125" style="39" customWidth="1"/>
    <col min="9217" max="9217" width="18.7109375" style="39" customWidth="1"/>
    <col min="9218" max="9218" width="13.7109375" style="39" customWidth="1"/>
    <col min="9219" max="9220" width="12" style="39" customWidth="1"/>
    <col min="9221" max="9223" width="14.42578125" style="39" customWidth="1"/>
    <col min="9224" max="9224" width="12.85546875" style="39" customWidth="1"/>
    <col min="9225" max="9225" width="15.7109375" style="39" customWidth="1"/>
    <col min="9226" max="9226" width="16.28515625" style="39" customWidth="1"/>
    <col min="9227" max="9227" width="13.28515625" style="39" customWidth="1"/>
    <col min="9228" max="9236" width="14.42578125" style="39" customWidth="1"/>
    <col min="9237" max="9237" width="14.28515625" style="39" customWidth="1"/>
    <col min="9238" max="9239" width="15" style="39" customWidth="1"/>
    <col min="9240" max="9240" width="17.28515625" style="39" customWidth="1"/>
    <col min="9241" max="9242" width="9.28515625" style="39"/>
    <col min="9243" max="9243" width="17.7109375" style="39" customWidth="1"/>
    <col min="9244" max="9470" width="9.28515625" style="39"/>
    <col min="9471" max="9471" width="25.7109375" style="39" customWidth="1"/>
    <col min="9472" max="9472" width="15.42578125" style="39" customWidth="1"/>
    <col min="9473" max="9473" width="18.7109375" style="39" customWidth="1"/>
    <col min="9474" max="9474" width="13.7109375" style="39" customWidth="1"/>
    <col min="9475" max="9476" width="12" style="39" customWidth="1"/>
    <col min="9477" max="9479" width="14.42578125" style="39" customWidth="1"/>
    <col min="9480" max="9480" width="12.85546875" style="39" customWidth="1"/>
    <col min="9481" max="9481" width="15.7109375" style="39" customWidth="1"/>
    <col min="9482" max="9482" width="16.28515625" style="39" customWidth="1"/>
    <col min="9483" max="9483" width="13.28515625" style="39" customWidth="1"/>
    <col min="9484" max="9492" width="14.42578125" style="39" customWidth="1"/>
    <col min="9493" max="9493" width="14.28515625" style="39" customWidth="1"/>
    <col min="9494" max="9495" width="15" style="39" customWidth="1"/>
    <col min="9496" max="9496" width="17.28515625" style="39" customWidth="1"/>
    <col min="9497" max="9498" width="9.28515625" style="39"/>
    <col min="9499" max="9499" width="17.7109375" style="39" customWidth="1"/>
    <col min="9500" max="9726" width="9.28515625" style="39"/>
    <col min="9727" max="9727" width="25.7109375" style="39" customWidth="1"/>
    <col min="9728" max="9728" width="15.42578125" style="39" customWidth="1"/>
    <col min="9729" max="9729" width="18.7109375" style="39" customWidth="1"/>
    <col min="9730" max="9730" width="13.7109375" style="39" customWidth="1"/>
    <col min="9731" max="9732" width="12" style="39" customWidth="1"/>
    <col min="9733" max="9735" width="14.42578125" style="39" customWidth="1"/>
    <col min="9736" max="9736" width="12.85546875" style="39" customWidth="1"/>
    <col min="9737" max="9737" width="15.7109375" style="39" customWidth="1"/>
    <col min="9738" max="9738" width="16.28515625" style="39" customWidth="1"/>
    <col min="9739" max="9739" width="13.28515625" style="39" customWidth="1"/>
    <col min="9740" max="9748" width="14.42578125" style="39" customWidth="1"/>
    <col min="9749" max="9749" width="14.28515625" style="39" customWidth="1"/>
    <col min="9750" max="9751" width="15" style="39" customWidth="1"/>
    <col min="9752" max="9752" width="17.28515625" style="39" customWidth="1"/>
    <col min="9753" max="9754" width="9.28515625" style="39"/>
    <col min="9755" max="9755" width="17.7109375" style="39" customWidth="1"/>
    <col min="9756" max="9982" width="9.28515625" style="39"/>
    <col min="9983" max="9983" width="25.7109375" style="39" customWidth="1"/>
    <col min="9984" max="9984" width="15.42578125" style="39" customWidth="1"/>
    <col min="9985" max="9985" width="18.7109375" style="39" customWidth="1"/>
    <col min="9986" max="9986" width="13.7109375" style="39" customWidth="1"/>
    <col min="9987" max="9988" width="12" style="39" customWidth="1"/>
    <col min="9989" max="9991" width="14.42578125" style="39" customWidth="1"/>
    <col min="9992" max="9992" width="12.85546875" style="39" customWidth="1"/>
    <col min="9993" max="9993" width="15.7109375" style="39" customWidth="1"/>
    <col min="9994" max="9994" width="16.28515625" style="39" customWidth="1"/>
    <col min="9995" max="9995" width="13.28515625" style="39" customWidth="1"/>
    <col min="9996" max="10004" width="14.42578125" style="39" customWidth="1"/>
    <col min="10005" max="10005" width="14.28515625" style="39" customWidth="1"/>
    <col min="10006" max="10007" width="15" style="39" customWidth="1"/>
    <col min="10008" max="10008" width="17.28515625" style="39" customWidth="1"/>
    <col min="10009" max="10010" width="9.28515625" style="39"/>
    <col min="10011" max="10011" width="17.7109375" style="39" customWidth="1"/>
    <col min="10012" max="10238" width="9.28515625" style="39"/>
    <col min="10239" max="10239" width="25.7109375" style="39" customWidth="1"/>
    <col min="10240" max="10240" width="15.42578125" style="39" customWidth="1"/>
    <col min="10241" max="10241" width="18.7109375" style="39" customWidth="1"/>
    <col min="10242" max="10242" width="13.7109375" style="39" customWidth="1"/>
    <col min="10243" max="10244" width="12" style="39" customWidth="1"/>
    <col min="10245" max="10247" width="14.42578125" style="39" customWidth="1"/>
    <col min="10248" max="10248" width="12.85546875" style="39" customWidth="1"/>
    <col min="10249" max="10249" width="15.7109375" style="39" customWidth="1"/>
    <col min="10250" max="10250" width="16.28515625" style="39" customWidth="1"/>
    <col min="10251" max="10251" width="13.28515625" style="39" customWidth="1"/>
    <col min="10252" max="10260" width="14.42578125" style="39" customWidth="1"/>
    <col min="10261" max="10261" width="14.28515625" style="39" customWidth="1"/>
    <col min="10262" max="10263" width="15" style="39" customWidth="1"/>
    <col min="10264" max="10264" width="17.28515625" style="39" customWidth="1"/>
    <col min="10265" max="10266" width="9.28515625" style="39"/>
    <col min="10267" max="10267" width="17.7109375" style="39" customWidth="1"/>
    <col min="10268" max="10494" width="9.28515625" style="39"/>
    <col min="10495" max="10495" width="25.7109375" style="39" customWidth="1"/>
    <col min="10496" max="10496" width="15.42578125" style="39" customWidth="1"/>
    <col min="10497" max="10497" width="18.7109375" style="39" customWidth="1"/>
    <col min="10498" max="10498" width="13.7109375" style="39" customWidth="1"/>
    <col min="10499" max="10500" width="12" style="39" customWidth="1"/>
    <col min="10501" max="10503" width="14.42578125" style="39" customWidth="1"/>
    <col min="10504" max="10504" width="12.85546875" style="39" customWidth="1"/>
    <col min="10505" max="10505" width="15.7109375" style="39" customWidth="1"/>
    <col min="10506" max="10506" width="16.28515625" style="39" customWidth="1"/>
    <col min="10507" max="10507" width="13.28515625" style="39" customWidth="1"/>
    <col min="10508" max="10516" width="14.42578125" style="39" customWidth="1"/>
    <col min="10517" max="10517" width="14.28515625" style="39" customWidth="1"/>
    <col min="10518" max="10519" width="15" style="39" customWidth="1"/>
    <col min="10520" max="10520" width="17.28515625" style="39" customWidth="1"/>
    <col min="10521" max="10522" width="9.28515625" style="39"/>
    <col min="10523" max="10523" width="17.7109375" style="39" customWidth="1"/>
    <col min="10524" max="10750" width="9.28515625" style="39"/>
    <col min="10751" max="10751" width="25.7109375" style="39" customWidth="1"/>
    <col min="10752" max="10752" width="15.42578125" style="39" customWidth="1"/>
    <col min="10753" max="10753" width="18.7109375" style="39" customWidth="1"/>
    <col min="10754" max="10754" width="13.7109375" style="39" customWidth="1"/>
    <col min="10755" max="10756" width="12" style="39" customWidth="1"/>
    <col min="10757" max="10759" width="14.42578125" style="39" customWidth="1"/>
    <col min="10760" max="10760" width="12.85546875" style="39" customWidth="1"/>
    <col min="10761" max="10761" width="15.7109375" style="39" customWidth="1"/>
    <col min="10762" max="10762" width="16.28515625" style="39" customWidth="1"/>
    <col min="10763" max="10763" width="13.28515625" style="39" customWidth="1"/>
    <col min="10764" max="10772" width="14.42578125" style="39" customWidth="1"/>
    <col min="10773" max="10773" width="14.28515625" style="39" customWidth="1"/>
    <col min="10774" max="10775" width="15" style="39" customWidth="1"/>
    <col min="10776" max="10776" width="17.28515625" style="39" customWidth="1"/>
    <col min="10777" max="10778" width="9.28515625" style="39"/>
    <col min="10779" max="10779" width="17.7109375" style="39" customWidth="1"/>
    <col min="10780" max="11006" width="9.28515625" style="39"/>
    <col min="11007" max="11007" width="25.7109375" style="39" customWidth="1"/>
    <col min="11008" max="11008" width="15.42578125" style="39" customWidth="1"/>
    <col min="11009" max="11009" width="18.7109375" style="39" customWidth="1"/>
    <col min="11010" max="11010" width="13.7109375" style="39" customWidth="1"/>
    <col min="11011" max="11012" width="12" style="39" customWidth="1"/>
    <col min="11013" max="11015" width="14.42578125" style="39" customWidth="1"/>
    <col min="11016" max="11016" width="12.85546875" style="39" customWidth="1"/>
    <col min="11017" max="11017" width="15.7109375" style="39" customWidth="1"/>
    <col min="11018" max="11018" width="16.28515625" style="39" customWidth="1"/>
    <col min="11019" max="11019" width="13.28515625" style="39" customWidth="1"/>
    <col min="11020" max="11028" width="14.42578125" style="39" customWidth="1"/>
    <col min="11029" max="11029" width="14.28515625" style="39" customWidth="1"/>
    <col min="11030" max="11031" width="15" style="39" customWidth="1"/>
    <col min="11032" max="11032" width="17.28515625" style="39" customWidth="1"/>
    <col min="11033" max="11034" width="9.28515625" style="39"/>
    <col min="11035" max="11035" width="17.7109375" style="39" customWidth="1"/>
    <col min="11036" max="11262" width="9.28515625" style="39"/>
    <col min="11263" max="11263" width="25.7109375" style="39" customWidth="1"/>
    <col min="11264" max="11264" width="15.42578125" style="39" customWidth="1"/>
    <col min="11265" max="11265" width="18.7109375" style="39" customWidth="1"/>
    <col min="11266" max="11266" width="13.7109375" style="39" customWidth="1"/>
    <col min="11267" max="11268" width="12" style="39" customWidth="1"/>
    <col min="11269" max="11271" width="14.42578125" style="39" customWidth="1"/>
    <col min="11272" max="11272" width="12.85546875" style="39" customWidth="1"/>
    <col min="11273" max="11273" width="15.7109375" style="39" customWidth="1"/>
    <col min="11274" max="11274" width="16.28515625" style="39" customWidth="1"/>
    <col min="11275" max="11275" width="13.28515625" style="39" customWidth="1"/>
    <col min="11276" max="11284" width="14.42578125" style="39" customWidth="1"/>
    <col min="11285" max="11285" width="14.28515625" style="39" customWidth="1"/>
    <col min="11286" max="11287" width="15" style="39" customWidth="1"/>
    <col min="11288" max="11288" width="17.28515625" style="39" customWidth="1"/>
    <col min="11289" max="11290" width="9.28515625" style="39"/>
    <col min="11291" max="11291" width="17.7109375" style="39" customWidth="1"/>
    <col min="11292" max="11518" width="9.28515625" style="39"/>
    <col min="11519" max="11519" width="25.7109375" style="39" customWidth="1"/>
    <col min="11520" max="11520" width="15.42578125" style="39" customWidth="1"/>
    <col min="11521" max="11521" width="18.7109375" style="39" customWidth="1"/>
    <col min="11522" max="11522" width="13.7109375" style="39" customWidth="1"/>
    <col min="11523" max="11524" width="12" style="39" customWidth="1"/>
    <col min="11525" max="11527" width="14.42578125" style="39" customWidth="1"/>
    <col min="11528" max="11528" width="12.85546875" style="39" customWidth="1"/>
    <col min="11529" max="11529" width="15.7109375" style="39" customWidth="1"/>
    <col min="11530" max="11530" width="16.28515625" style="39" customWidth="1"/>
    <col min="11531" max="11531" width="13.28515625" style="39" customWidth="1"/>
    <col min="11532" max="11540" width="14.42578125" style="39" customWidth="1"/>
    <col min="11541" max="11541" width="14.28515625" style="39" customWidth="1"/>
    <col min="11542" max="11543" width="15" style="39" customWidth="1"/>
    <col min="11544" max="11544" width="17.28515625" style="39" customWidth="1"/>
    <col min="11545" max="11546" width="9.28515625" style="39"/>
    <col min="11547" max="11547" width="17.7109375" style="39" customWidth="1"/>
    <col min="11548" max="11774" width="9.28515625" style="39"/>
    <col min="11775" max="11775" width="25.7109375" style="39" customWidth="1"/>
    <col min="11776" max="11776" width="15.42578125" style="39" customWidth="1"/>
    <col min="11777" max="11777" width="18.7109375" style="39" customWidth="1"/>
    <col min="11778" max="11778" width="13.7109375" style="39" customWidth="1"/>
    <col min="11779" max="11780" width="12" style="39" customWidth="1"/>
    <col min="11781" max="11783" width="14.42578125" style="39" customWidth="1"/>
    <col min="11784" max="11784" width="12.85546875" style="39" customWidth="1"/>
    <col min="11785" max="11785" width="15.7109375" style="39" customWidth="1"/>
    <col min="11786" max="11786" width="16.28515625" style="39" customWidth="1"/>
    <col min="11787" max="11787" width="13.28515625" style="39" customWidth="1"/>
    <col min="11788" max="11796" width="14.42578125" style="39" customWidth="1"/>
    <col min="11797" max="11797" width="14.28515625" style="39" customWidth="1"/>
    <col min="11798" max="11799" width="15" style="39" customWidth="1"/>
    <col min="11800" max="11800" width="17.28515625" style="39" customWidth="1"/>
    <col min="11801" max="11802" width="9.28515625" style="39"/>
    <col min="11803" max="11803" width="17.7109375" style="39" customWidth="1"/>
    <col min="11804" max="12030" width="9.28515625" style="39"/>
    <col min="12031" max="12031" width="25.7109375" style="39" customWidth="1"/>
    <col min="12032" max="12032" width="15.42578125" style="39" customWidth="1"/>
    <col min="12033" max="12033" width="18.7109375" style="39" customWidth="1"/>
    <col min="12034" max="12034" width="13.7109375" style="39" customWidth="1"/>
    <col min="12035" max="12036" width="12" style="39" customWidth="1"/>
    <col min="12037" max="12039" width="14.42578125" style="39" customWidth="1"/>
    <col min="12040" max="12040" width="12.85546875" style="39" customWidth="1"/>
    <col min="12041" max="12041" width="15.7109375" style="39" customWidth="1"/>
    <col min="12042" max="12042" width="16.28515625" style="39" customWidth="1"/>
    <col min="12043" max="12043" width="13.28515625" style="39" customWidth="1"/>
    <col min="12044" max="12052" width="14.42578125" style="39" customWidth="1"/>
    <col min="12053" max="12053" width="14.28515625" style="39" customWidth="1"/>
    <col min="12054" max="12055" width="15" style="39" customWidth="1"/>
    <col min="12056" max="12056" width="17.28515625" style="39" customWidth="1"/>
    <col min="12057" max="12058" width="9.28515625" style="39"/>
    <col min="12059" max="12059" width="17.7109375" style="39" customWidth="1"/>
    <col min="12060" max="12286" width="9.28515625" style="39"/>
    <col min="12287" max="12287" width="25.7109375" style="39" customWidth="1"/>
    <col min="12288" max="12288" width="15.42578125" style="39" customWidth="1"/>
    <col min="12289" max="12289" width="18.7109375" style="39" customWidth="1"/>
    <col min="12290" max="12290" width="13.7109375" style="39" customWidth="1"/>
    <col min="12291" max="12292" width="12" style="39" customWidth="1"/>
    <col min="12293" max="12295" width="14.42578125" style="39" customWidth="1"/>
    <col min="12296" max="12296" width="12.85546875" style="39" customWidth="1"/>
    <col min="12297" max="12297" width="15.7109375" style="39" customWidth="1"/>
    <col min="12298" max="12298" width="16.28515625" style="39" customWidth="1"/>
    <col min="12299" max="12299" width="13.28515625" style="39" customWidth="1"/>
    <col min="12300" max="12308" width="14.42578125" style="39" customWidth="1"/>
    <col min="12309" max="12309" width="14.28515625" style="39" customWidth="1"/>
    <col min="12310" max="12311" width="15" style="39" customWidth="1"/>
    <col min="12312" max="12312" width="17.28515625" style="39" customWidth="1"/>
    <col min="12313" max="12314" width="9.28515625" style="39"/>
    <col min="12315" max="12315" width="17.7109375" style="39" customWidth="1"/>
    <col min="12316" max="12542" width="9.28515625" style="39"/>
    <col min="12543" max="12543" width="25.7109375" style="39" customWidth="1"/>
    <col min="12544" max="12544" width="15.42578125" style="39" customWidth="1"/>
    <col min="12545" max="12545" width="18.7109375" style="39" customWidth="1"/>
    <col min="12546" max="12546" width="13.7109375" style="39" customWidth="1"/>
    <col min="12547" max="12548" width="12" style="39" customWidth="1"/>
    <col min="12549" max="12551" width="14.42578125" style="39" customWidth="1"/>
    <col min="12552" max="12552" width="12.85546875" style="39" customWidth="1"/>
    <col min="12553" max="12553" width="15.7109375" style="39" customWidth="1"/>
    <col min="12554" max="12554" width="16.28515625" style="39" customWidth="1"/>
    <col min="12555" max="12555" width="13.28515625" style="39" customWidth="1"/>
    <col min="12556" max="12564" width="14.42578125" style="39" customWidth="1"/>
    <col min="12565" max="12565" width="14.28515625" style="39" customWidth="1"/>
    <col min="12566" max="12567" width="15" style="39" customWidth="1"/>
    <col min="12568" max="12568" width="17.28515625" style="39" customWidth="1"/>
    <col min="12569" max="12570" width="9.28515625" style="39"/>
    <col min="12571" max="12571" width="17.7109375" style="39" customWidth="1"/>
    <col min="12572" max="12798" width="9.28515625" style="39"/>
    <col min="12799" max="12799" width="25.7109375" style="39" customWidth="1"/>
    <col min="12800" max="12800" width="15.42578125" style="39" customWidth="1"/>
    <col min="12801" max="12801" width="18.7109375" style="39" customWidth="1"/>
    <col min="12802" max="12802" width="13.7109375" style="39" customWidth="1"/>
    <col min="12803" max="12804" width="12" style="39" customWidth="1"/>
    <col min="12805" max="12807" width="14.42578125" style="39" customWidth="1"/>
    <col min="12808" max="12808" width="12.85546875" style="39" customWidth="1"/>
    <col min="12809" max="12809" width="15.7109375" style="39" customWidth="1"/>
    <col min="12810" max="12810" width="16.28515625" style="39" customWidth="1"/>
    <col min="12811" max="12811" width="13.28515625" style="39" customWidth="1"/>
    <col min="12812" max="12820" width="14.42578125" style="39" customWidth="1"/>
    <col min="12821" max="12821" width="14.28515625" style="39" customWidth="1"/>
    <col min="12822" max="12823" width="15" style="39" customWidth="1"/>
    <col min="12824" max="12824" width="17.28515625" style="39" customWidth="1"/>
    <col min="12825" max="12826" width="9.28515625" style="39"/>
    <col min="12827" max="12827" width="17.7109375" style="39" customWidth="1"/>
    <col min="12828" max="13054" width="9.28515625" style="39"/>
    <col min="13055" max="13055" width="25.7109375" style="39" customWidth="1"/>
    <col min="13056" max="13056" width="15.42578125" style="39" customWidth="1"/>
    <col min="13057" max="13057" width="18.7109375" style="39" customWidth="1"/>
    <col min="13058" max="13058" width="13.7109375" style="39" customWidth="1"/>
    <col min="13059" max="13060" width="12" style="39" customWidth="1"/>
    <col min="13061" max="13063" width="14.42578125" style="39" customWidth="1"/>
    <col min="13064" max="13064" width="12.85546875" style="39" customWidth="1"/>
    <col min="13065" max="13065" width="15.7109375" style="39" customWidth="1"/>
    <col min="13066" max="13066" width="16.28515625" style="39" customWidth="1"/>
    <col min="13067" max="13067" width="13.28515625" style="39" customWidth="1"/>
    <col min="13068" max="13076" width="14.42578125" style="39" customWidth="1"/>
    <col min="13077" max="13077" width="14.28515625" style="39" customWidth="1"/>
    <col min="13078" max="13079" width="15" style="39" customWidth="1"/>
    <col min="13080" max="13080" width="17.28515625" style="39" customWidth="1"/>
    <col min="13081" max="13082" width="9.28515625" style="39"/>
    <col min="13083" max="13083" width="17.7109375" style="39" customWidth="1"/>
    <col min="13084" max="13310" width="9.28515625" style="39"/>
    <col min="13311" max="13311" width="25.7109375" style="39" customWidth="1"/>
    <col min="13312" max="13312" width="15.42578125" style="39" customWidth="1"/>
    <col min="13313" max="13313" width="18.7109375" style="39" customWidth="1"/>
    <col min="13314" max="13314" width="13.7109375" style="39" customWidth="1"/>
    <col min="13315" max="13316" width="12" style="39" customWidth="1"/>
    <col min="13317" max="13319" width="14.42578125" style="39" customWidth="1"/>
    <col min="13320" max="13320" width="12.85546875" style="39" customWidth="1"/>
    <col min="13321" max="13321" width="15.7109375" style="39" customWidth="1"/>
    <col min="13322" max="13322" width="16.28515625" style="39" customWidth="1"/>
    <col min="13323" max="13323" width="13.28515625" style="39" customWidth="1"/>
    <col min="13324" max="13332" width="14.42578125" style="39" customWidth="1"/>
    <col min="13333" max="13333" width="14.28515625" style="39" customWidth="1"/>
    <col min="13334" max="13335" width="15" style="39" customWidth="1"/>
    <col min="13336" max="13336" width="17.28515625" style="39" customWidth="1"/>
    <col min="13337" max="13338" width="9.28515625" style="39"/>
    <col min="13339" max="13339" width="17.7109375" style="39" customWidth="1"/>
    <col min="13340" max="13566" width="9.28515625" style="39"/>
    <col min="13567" max="13567" width="25.7109375" style="39" customWidth="1"/>
    <col min="13568" max="13568" width="15.42578125" style="39" customWidth="1"/>
    <col min="13569" max="13569" width="18.7109375" style="39" customWidth="1"/>
    <col min="13570" max="13570" width="13.7109375" style="39" customWidth="1"/>
    <col min="13571" max="13572" width="12" style="39" customWidth="1"/>
    <col min="13573" max="13575" width="14.42578125" style="39" customWidth="1"/>
    <col min="13576" max="13576" width="12.85546875" style="39" customWidth="1"/>
    <col min="13577" max="13577" width="15.7109375" style="39" customWidth="1"/>
    <col min="13578" max="13578" width="16.28515625" style="39" customWidth="1"/>
    <col min="13579" max="13579" width="13.28515625" style="39" customWidth="1"/>
    <col min="13580" max="13588" width="14.42578125" style="39" customWidth="1"/>
    <col min="13589" max="13589" width="14.28515625" style="39" customWidth="1"/>
    <col min="13590" max="13591" width="15" style="39" customWidth="1"/>
    <col min="13592" max="13592" width="17.28515625" style="39" customWidth="1"/>
    <col min="13593" max="13594" width="9.28515625" style="39"/>
    <col min="13595" max="13595" width="17.7109375" style="39" customWidth="1"/>
    <col min="13596" max="13822" width="9.28515625" style="39"/>
    <col min="13823" max="13823" width="25.7109375" style="39" customWidth="1"/>
    <col min="13824" max="13824" width="15.42578125" style="39" customWidth="1"/>
    <col min="13825" max="13825" width="18.7109375" style="39" customWidth="1"/>
    <col min="13826" max="13826" width="13.7109375" style="39" customWidth="1"/>
    <col min="13827" max="13828" width="12" style="39" customWidth="1"/>
    <col min="13829" max="13831" width="14.42578125" style="39" customWidth="1"/>
    <col min="13832" max="13832" width="12.85546875" style="39" customWidth="1"/>
    <col min="13833" max="13833" width="15.7109375" style="39" customWidth="1"/>
    <col min="13834" max="13834" width="16.28515625" style="39" customWidth="1"/>
    <col min="13835" max="13835" width="13.28515625" style="39" customWidth="1"/>
    <col min="13836" max="13844" width="14.42578125" style="39" customWidth="1"/>
    <col min="13845" max="13845" width="14.28515625" style="39" customWidth="1"/>
    <col min="13846" max="13847" width="15" style="39" customWidth="1"/>
    <col min="13848" max="13848" width="17.28515625" style="39" customWidth="1"/>
    <col min="13849" max="13850" width="9.28515625" style="39"/>
    <col min="13851" max="13851" width="17.7109375" style="39" customWidth="1"/>
    <col min="13852" max="14078" width="9.28515625" style="39"/>
    <col min="14079" max="14079" width="25.7109375" style="39" customWidth="1"/>
    <col min="14080" max="14080" width="15.42578125" style="39" customWidth="1"/>
    <col min="14081" max="14081" width="18.7109375" style="39" customWidth="1"/>
    <col min="14082" max="14082" width="13.7109375" style="39" customWidth="1"/>
    <col min="14083" max="14084" width="12" style="39" customWidth="1"/>
    <col min="14085" max="14087" width="14.42578125" style="39" customWidth="1"/>
    <col min="14088" max="14088" width="12.85546875" style="39" customWidth="1"/>
    <col min="14089" max="14089" width="15.7109375" style="39" customWidth="1"/>
    <col min="14090" max="14090" width="16.28515625" style="39" customWidth="1"/>
    <col min="14091" max="14091" width="13.28515625" style="39" customWidth="1"/>
    <col min="14092" max="14100" width="14.42578125" style="39" customWidth="1"/>
    <col min="14101" max="14101" width="14.28515625" style="39" customWidth="1"/>
    <col min="14102" max="14103" width="15" style="39" customWidth="1"/>
    <col min="14104" max="14104" width="17.28515625" style="39" customWidth="1"/>
    <col min="14105" max="14106" width="9.28515625" style="39"/>
    <col min="14107" max="14107" width="17.7109375" style="39" customWidth="1"/>
    <col min="14108" max="14334" width="9.28515625" style="39"/>
    <col min="14335" max="14335" width="25.7109375" style="39" customWidth="1"/>
    <col min="14336" max="14336" width="15.42578125" style="39" customWidth="1"/>
    <col min="14337" max="14337" width="18.7109375" style="39" customWidth="1"/>
    <col min="14338" max="14338" width="13.7109375" style="39" customWidth="1"/>
    <col min="14339" max="14340" width="12" style="39" customWidth="1"/>
    <col min="14341" max="14343" width="14.42578125" style="39" customWidth="1"/>
    <col min="14344" max="14344" width="12.85546875" style="39" customWidth="1"/>
    <col min="14345" max="14345" width="15.7109375" style="39" customWidth="1"/>
    <col min="14346" max="14346" width="16.28515625" style="39" customWidth="1"/>
    <col min="14347" max="14347" width="13.28515625" style="39" customWidth="1"/>
    <col min="14348" max="14356" width="14.42578125" style="39" customWidth="1"/>
    <col min="14357" max="14357" width="14.28515625" style="39" customWidth="1"/>
    <col min="14358" max="14359" width="15" style="39" customWidth="1"/>
    <col min="14360" max="14360" width="17.28515625" style="39" customWidth="1"/>
    <col min="14361" max="14362" width="9.28515625" style="39"/>
    <col min="14363" max="14363" width="17.7109375" style="39" customWidth="1"/>
    <col min="14364" max="14590" width="9.28515625" style="39"/>
    <col min="14591" max="14591" width="25.7109375" style="39" customWidth="1"/>
    <col min="14592" max="14592" width="15.42578125" style="39" customWidth="1"/>
    <col min="14593" max="14593" width="18.7109375" style="39" customWidth="1"/>
    <col min="14594" max="14594" width="13.7109375" style="39" customWidth="1"/>
    <col min="14595" max="14596" width="12" style="39" customWidth="1"/>
    <col min="14597" max="14599" width="14.42578125" style="39" customWidth="1"/>
    <col min="14600" max="14600" width="12.85546875" style="39" customWidth="1"/>
    <col min="14601" max="14601" width="15.7109375" style="39" customWidth="1"/>
    <col min="14602" max="14602" width="16.28515625" style="39" customWidth="1"/>
    <col min="14603" max="14603" width="13.28515625" style="39" customWidth="1"/>
    <col min="14604" max="14612" width="14.42578125" style="39" customWidth="1"/>
    <col min="14613" max="14613" width="14.28515625" style="39" customWidth="1"/>
    <col min="14614" max="14615" width="15" style="39" customWidth="1"/>
    <col min="14616" max="14616" width="17.28515625" style="39" customWidth="1"/>
    <col min="14617" max="14618" width="9.28515625" style="39"/>
    <col min="14619" max="14619" width="17.7109375" style="39" customWidth="1"/>
    <col min="14620" max="14846" width="9.28515625" style="39"/>
    <col min="14847" max="14847" width="25.7109375" style="39" customWidth="1"/>
    <col min="14848" max="14848" width="15.42578125" style="39" customWidth="1"/>
    <col min="14849" max="14849" width="18.7109375" style="39" customWidth="1"/>
    <col min="14850" max="14850" width="13.7109375" style="39" customWidth="1"/>
    <col min="14851" max="14852" width="12" style="39" customWidth="1"/>
    <col min="14853" max="14855" width="14.42578125" style="39" customWidth="1"/>
    <col min="14856" max="14856" width="12.85546875" style="39" customWidth="1"/>
    <col min="14857" max="14857" width="15.7109375" style="39" customWidth="1"/>
    <col min="14858" max="14858" width="16.28515625" style="39" customWidth="1"/>
    <col min="14859" max="14859" width="13.28515625" style="39" customWidth="1"/>
    <col min="14860" max="14868" width="14.42578125" style="39" customWidth="1"/>
    <col min="14869" max="14869" width="14.28515625" style="39" customWidth="1"/>
    <col min="14870" max="14871" width="15" style="39" customWidth="1"/>
    <col min="14872" max="14872" width="17.28515625" style="39" customWidth="1"/>
    <col min="14873" max="14874" width="9.28515625" style="39"/>
    <col min="14875" max="14875" width="17.7109375" style="39" customWidth="1"/>
    <col min="14876" max="15102" width="9.28515625" style="39"/>
    <col min="15103" max="15103" width="25.7109375" style="39" customWidth="1"/>
    <col min="15104" max="15104" width="15.42578125" style="39" customWidth="1"/>
    <col min="15105" max="15105" width="18.7109375" style="39" customWidth="1"/>
    <col min="15106" max="15106" width="13.7109375" style="39" customWidth="1"/>
    <col min="15107" max="15108" width="12" style="39" customWidth="1"/>
    <col min="15109" max="15111" width="14.42578125" style="39" customWidth="1"/>
    <col min="15112" max="15112" width="12.85546875" style="39" customWidth="1"/>
    <col min="15113" max="15113" width="15.7109375" style="39" customWidth="1"/>
    <col min="15114" max="15114" width="16.28515625" style="39" customWidth="1"/>
    <col min="15115" max="15115" width="13.28515625" style="39" customWidth="1"/>
    <col min="15116" max="15124" width="14.42578125" style="39" customWidth="1"/>
    <col min="15125" max="15125" width="14.28515625" style="39" customWidth="1"/>
    <col min="15126" max="15127" width="15" style="39" customWidth="1"/>
    <col min="15128" max="15128" width="17.28515625" style="39" customWidth="1"/>
    <col min="15129" max="15130" width="9.28515625" style="39"/>
    <col min="15131" max="15131" width="17.7109375" style="39" customWidth="1"/>
    <col min="15132" max="15358" width="9.28515625" style="39"/>
    <col min="15359" max="15359" width="25.7109375" style="39" customWidth="1"/>
    <col min="15360" max="15360" width="15.42578125" style="39" customWidth="1"/>
    <col min="15361" max="15361" width="18.7109375" style="39" customWidth="1"/>
    <col min="15362" max="15362" width="13.7109375" style="39" customWidth="1"/>
    <col min="15363" max="15364" width="12" style="39" customWidth="1"/>
    <col min="15365" max="15367" width="14.42578125" style="39" customWidth="1"/>
    <col min="15368" max="15368" width="12.85546875" style="39" customWidth="1"/>
    <col min="15369" max="15369" width="15.7109375" style="39" customWidth="1"/>
    <col min="15370" max="15370" width="16.28515625" style="39" customWidth="1"/>
    <col min="15371" max="15371" width="13.28515625" style="39" customWidth="1"/>
    <col min="15372" max="15380" width="14.42578125" style="39" customWidth="1"/>
    <col min="15381" max="15381" width="14.28515625" style="39" customWidth="1"/>
    <col min="15382" max="15383" width="15" style="39" customWidth="1"/>
    <col min="15384" max="15384" width="17.28515625" style="39" customWidth="1"/>
    <col min="15385" max="15386" width="9.28515625" style="39"/>
    <col min="15387" max="15387" width="17.7109375" style="39" customWidth="1"/>
    <col min="15388" max="15614" width="9.28515625" style="39"/>
    <col min="15615" max="15615" width="25.7109375" style="39" customWidth="1"/>
    <col min="15616" max="15616" width="15.42578125" style="39" customWidth="1"/>
    <col min="15617" max="15617" width="18.7109375" style="39" customWidth="1"/>
    <col min="15618" max="15618" width="13.7109375" style="39" customWidth="1"/>
    <col min="15619" max="15620" width="12" style="39" customWidth="1"/>
    <col min="15621" max="15623" width="14.42578125" style="39" customWidth="1"/>
    <col min="15624" max="15624" width="12.85546875" style="39" customWidth="1"/>
    <col min="15625" max="15625" width="15.7109375" style="39" customWidth="1"/>
    <col min="15626" max="15626" width="16.28515625" style="39" customWidth="1"/>
    <col min="15627" max="15627" width="13.28515625" style="39" customWidth="1"/>
    <col min="15628" max="15636" width="14.42578125" style="39" customWidth="1"/>
    <col min="15637" max="15637" width="14.28515625" style="39" customWidth="1"/>
    <col min="15638" max="15639" width="15" style="39" customWidth="1"/>
    <col min="15640" max="15640" width="17.28515625" style="39" customWidth="1"/>
    <col min="15641" max="15642" width="9.28515625" style="39"/>
    <col min="15643" max="15643" width="17.7109375" style="39" customWidth="1"/>
    <col min="15644" max="15870" width="9.28515625" style="39"/>
    <col min="15871" max="15871" width="25.7109375" style="39" customWidth="1"/>
    <col min="15872" max="15872" width="15.42578125" style="39" customWidth="1"/>
    <col min="15873" max="15873" width="18.7109375" style="39" customWidth="1"/>
    <col min="15874" max="15874" width="13.7109375" style="39" customWidth="1"/>
    <col min="15875" max="15876" width="12" style="39" customWidth="1"/>
    <col min="15877" max="15879" width="14.42578125" style="39" customWidth="1"/>
    <col min="15880" max="15880" width="12.85546875" style="39" customWidth="1"/>
    <col min="15881" max="15881" width="15.7109375" style="39" customWidth="1"/>
    <col min="15882" max="15882" width="16.28515625" style="39" customWidth="1"/>
    <col min="15883" max="15883" width="13.28515625" style="39" customWidth="1"/>
    <col min="15884" max="15892" width="14.42578125" style="39" customWidth="1"/>
    <col min="15893" max="15893" width="14.28515625" style="39" customWidth="1"/>
    <col min="15894" max="15895" width="15" style="39" customWidth="1"/>
    <col min="15896" max="15896" width="17.28515625" style="39" customWidth="1"/>
    <col min="15897" max="15898" width="9.28515625" style="39"/>
    <col min="15899" max="15899" width="17.7109375" style="39" customWidth="1"/>
    <col min="15900" max="16126" width="9.28515625" style="39"/>
    <col min="16127" max="16127" width="25.7109375" style="39" customWidth="1"/>
    <col min="16128" max="16128" width="15.42578125" style="39" customWidth="1"/>
    <col min="16129" max="16129" width="18.7109375" style="39" customWidth="1"/>
    <col min="16130" max="16130" width="13.7109375" style="39" customWidth="1"/>
    <col min="16131" max="16132" width="12" style="39" customWidth="1"/>
    <col min="16133" max="16135" width="14.42578125" style="39" customWidth="1"/>
    <col min="16136" max="16136" width="12.85546875" style="39" customWidth="1"/>
    <col min="16137" max="16137" width="15.7109375" style="39" customWidth="1"/>
    <col min="16138" max="16138" width="16.28515625" style="39" customWidth="1"/>
    <col min="16139" max="16139" width="13.28515625" style="39" customWidth="1"/>
    <col min="16140" max="16148" width="14.42578125" style="39" customWidth="1"/>
    <col min="16149" max="16149" width="14.28515625" style="39" customWidth="1"/>
    <col min="16150" max="16151" width="15" style="39" customWidth="1"/>
    <col min="16152" max="16152" width="17.28515625" style="39" customWidth="1"/>
    <col min="16153" max="16154" width="9.28515625" style="39"/>
    <col min="16155" max="16155" width="17.7109375" style="39" customWidth="1"/>
    <col min="16156" max="16384" width="9.28515625" style="39"/>
  </cols>
  <sheetData>
    <row r="1" spans="1:23" ht="25.5" customHeight="1" x14ac:dyDescent="0.25">
      <c r="A1" s="76" t="s">
        <v>66</v>
      </c>
      <c r="B1" s="76"/>
      <c r="C1" s="76"/>
      <c r="D1" s="76"/>
      <c r="E1" s="76"/>
      <c r="F1" s="77" t="s">
        <v>67</v>
      </c>
      <c r="G1" s="77"/>
      <c r="H1" s="77"/>
      <c r="I1" s="77"/>
      <c r="J1" s="77"/>
      <c r="K1" s="77"/>
      <c r="L1" s="77"/>
      <c r="M1" s="77"/>
      <c r="N1" s="77"/>
      <c r="O1" s="77"/>
      <c r="P1" s="77"/>
      <c r="Q1" s="77"/>
      <c r="R1" s="77"/>
      <c r="S1" s="77"/>
      <c r="T1" s="77"/>
      <c r="U1" s="77"/>
      <c r="V1" s="77"/>
      <c r="W1" s="77"/>
    </row>
    <row r="2" spans="1:23" ht="42" customHeight="1" x14ac:dyDescent="0.25">
      <c r="A2" s="76"/>
      <c r="B2" s="76"/>
      <c r="C2" s="76"/>
      <c r="D2" s="76"/>
      <c r="E2" s="76"/>
      <c r="F2" s="78" t="s">
        <v>68</v>
      </c>
      <c r="G2" s="78"/>
      <c r="H2" s="78"/>
      <c r="I2" s="78"/>
      <c r="J2" s="78"/>
      <c r="K2" s="78"/>
      <c r="L2" s="78"/>
      <c r="M2" s="78"/>
      <c r="N2" s="78"/>
      <c r="O2" s="78"/>
      <c r="P2" s="78"/>
      <c r="Q2" s="78"/>
      <c r="R2" s="78"/>
      <c r="S2" s="78"/>
      <c r="T2" s="78"/>
      <c r="U2" s="78"/>
      <c r="V2" s="78"/>
      <c r="W2" s="78"/>
    </row>
    <row r="3" spans="1:23" x14ac:dyDescent="0.25">
      <c r="A3" s="40"/>
      <c r="B3" s="40"/>
      <c r="C3" s="40"/>
      <c r="D3" s="40"/>
      <c r="E3" s="40"/>
      <c r="F3" s="40"/>
      <c r="G3" s="40"/>
      <c r="H3" s="40"/>
      <c r="I3" s="40"/>
      <c r="J3" s="40"/>
      <c r="K3" s="40"/>
      <c r="L3" s="40"/>
      <c r="M3" s="40"/>
      <c r="N3" s="40"/>
      <c r="O3" s="40"/>
    </row>
    <row r="4" spans="1:23" x14ac:dyDescent="0.25">
      <c r="A4" s="40"/>
      <c r="B4" s="40"/>
      <c r="C4" s="40"/>
      <c r="D4" s="40"/>
      <c r="E4" s="40"/>
      <c r="F4" s="40"/>
      <c r="G4" s="40"/>
      <c r="H4" s="40"/>
      <c r="I4" s="40"/>
      <c r="J4" s="40"/>
      <c r="K4" s="40"/>
      <c r="L4" s="40"/>
      <c r="M4" s="40"/>
      <c r="N4" s="40"/>
      <c r="V4" s="79" t="s">
        <v>69</v>
      </c>
      <c r="W4" s="79"/>
    </row>
    <row r="5" spans="1:23" ht="14.45" customHeight="1" x14ac:dyDescent="0.25">
      <c r="A5" s="80" t="s">
        <v>70</v>
      </c>
      <c r="B5" s="80"/>
      <c r="C5" s="80"/>
      <c r="D5" s="80"/>
      <c r="E5" s="80"/>
      <c r="F5" s="80"/>
      <c r="G5" s="80"/>
      <c r="H5" s="41"/>
      <c r="I5" s="41"/>
      <c r="J5" s="42"/>
      <c r="K5" s="42"/>
      <c r="L5" s="42"/>
      <c r="M5" s="42"/>
      <c r="N5" s="42"/>
      <c r="O5" s="43"/>
      <c r="P5" s="43"/>
      <c r="Q5" s="43"/>
      <c r="R5" s="43"/>
      <c r="S5" s="43"/>
      <c r="T5" s="43"/>
      <c r="U5" s="44"/>
      <c r="V5" s="81"/>
      <c r="W5" s="81"/>
    </row>
    <row r="6" spans="1:23" ht="14.45" customHeight="1" x14ac:dyDescent="0.25">
      <c r="A6" s="82" t="s">
        <v>71</v>
      </c>
      <c r="B6" s="82"/>
      <c r="C6" s="82"/>
      <c r="D6" s="82"/>
      <c r="E6" s="82"/>
      <c r="F6" s="82"/>
      <c r="G6" s="82"/>
      <c r="H6" s="45"/>
      <c r="I6" s="45"/>
      <c r="J6" s="46"/>
      <c r="K6" s="46"/>
      <c r="L6" s="46"/>
      <c r="M6" s="46"/>
      <c r="N6" s="46"/>
      <c r="O6" s="47"/>
      <c r="P6" s="47"/>
      <c r="Q6" s="47"/>
      <c r="R6" s="47"/>
      <c r="S6" s="47"/>
      <c r="T6" s="47"/>
      <c r="U6" s="48"/>
      <c r="V6" s="81" t="s">
        <v>72</v>
      </c>
      <c r="W6" s="81"/>
    </row>
    <row r="7" spans="1:23" x14ac:dyDescent="0.25">
      <c r="A7" s="49" t="s">
        <v>73</v>
      </c>
      <c r="B7" s="49"/>
      <c r="C7" s="49"/>
      <c r="D7" s="49"/>
      <c r="E7" s="49"/>
      <c r="F7" s="49"/>
      <c r="G7" s="49"/>
      <c r="H7" s="49"/>
      <c r="I7" s="49"/>
      <c r="J7" s="46"/>
      <c r="K7" s="46"/>
      <c r="L7" s="46"/>
      <c r="M7" s="46"/>
      <c r="N7" s="46"/>
      <c r="O7" s="47"/>
      <c r="P7" s="47"/>
      <c r="Q7" s="47"/>
      <c r="R7" s="47"/>
      <c r="S7" s="47"/>
      <c r="T7" s="47"/>
      <c r="U7" s="48"/>
      <c r="V7" s="81" t="s">
        <v>74</v>
      </c>
      <c r="W7" s="81"/>
    </row>
    <row r="8" spans="1:23" x14ac:dyDescent="0.25">
      <c r="A8" s="50" t="s">
        <v>75</v>
      </c>
      <c r="B8" s="51"/>
      <c r="C8" s="51"/>
      <c r="D8" s="51"/>
      <c r="E8" s="51"/>
      <c r="F8" s="51"/>
      <c r="G8" s="51"/>
      <c r="H8" s="51"/>
      <c r="I8" s="51"/>
      <c r="J8" s="52"/>
      <c r="K8" s="52"/>
      <c r="L8" s="52"/>
      <c r="M8" s="52"/>
      <c r="N8" s="52"/>
      <c r="O8" s="47"/>
      <c r="P8" s="47"/>
      <c r="Q8" s="47"/>
      <c r="R8" s="47"/>
      <c r="S8" s="47"/>
      <c r="T8" s="47"/>
      <c r="U8" s="48"/>
      <c r="V8" s="81" t="s">
        <v>76</v>
      </c>
      <c r="W8" s="81"/>
    </row>
    <row r="9" spans="1:23" x14ac:dyDescent="0.25">
      <c r="A9" s="53"/>
      <c r="B9" s="53"/>
    </row>
    <row r="10" spans="1:23" s="6" customFormat="1" ht="36" customHeight="1" x14ac:dyDescent="0.2">
      <c r="A10" s="83" t="s">
        <v>77</v>
      </c>
      <c r="B10" s="84" t="s">
        <v>78</v>
      </c>
      <c r="C10" s="84" t="s">
        <v>79</v>
      </c>
      <c r="D10" s="85" t="s">
        <v>80</v>
      </c>
      <c r="E10" s="84" t="s">
        <v>81</v>
      </c>
      <c r="F10" s="84" t="s">
        <v>82</v>
      </c>
      <c r="G10" s="84" t="s">
        <v>83</v>
      </c>
      <c r="H10" s="86" t="s">
        <v>84</v>
      </c>
      <c r="I10" s="91" t="s">
        <v>85</v>
      </c>
      <c r="J10" s="83" t="s">
        <v>86</v>
      </c>
      <c r="K10" s="83" t="s">
        <v>87</v>
      </c>
      <c r="L10" s="83"/>
      <c r="M10" s="83" t="s">
        <v>88</v>
      </c>
      <c r="N10" s="83" t="s">
        <v>89</v>
      </c>
      <c r="O10" s="83"/>
      <c r="P10" s="83" t="s">
        <v>90</v>
      </c>
      <c r="Q10" s="83"/>
      <c r="R10" s="87" t="s">
        <v>91</v>
      </c>
      <c r="S10" s="87"/>
      <c r="T10" s="87"/>
      <c r="U10" s="87"/>
      <c r="V10" s="83" t="s">
        <v>92</v>
      </c>
      <c r="W10" s="83"/>
    </row>
    <row r="11" spans="1:23" s="6" customFormat="1" ht="24.75" customHeight="1" x14ac:dyDescent="0.2">
      <c r="A11" s="83"/>
      <c r="B11" s="84"/>
      <c r="C11" s="84"/>
      <c r="D11" s="85"/>
      <c r="E11" s="84"/>
      <c r="F11" s="84"/>
      <c r="G11" s="84"/>
      <c r="H11" s="86"/>
      <c r="I11" s="91"/>
      <c r="J11" s="83"/>
      <c r="K11" s="87" t="s">
        <v>93</v>
      </c>
      <c r="L11" s="87" t="s">
        <v>94</v>
      </c>
      <c r="M11" s="83"/>
      <c r="N11" s="83" t="s">
        <v>95</v>
      </c>
      <c r="O11" s="89" t="s">
        <v>96</v>
      </c>
      <c r="P11" s="83" t="s">
        <v>95</v>
      </c>
      <c r="Q11" s="83" t="s">
        <v>96</v>
      </c>
      <c r="R11" s="87" t="s">
        <v>97</v>
      </c>
      <c r="S11" s="87"/>
      <c r="T11" s="88" t="s">
        <v>98</v>
      </c>
      <c r="U11" s="88"/>
      <c r="V11" s="83" t="s">
        <v>95</v>
      </c>
      <c r="W11" s="83" t="s">
        <v>99</v>
      </c>
    </row>
    <row r="12" spans="1:23" s="6" customFormat="1" ht="58.5" customHeight="1" x14ac:dyDescent="0.2">
      <c r="A12" s="55" t="s">
        <v>100</v>
      </c>
      <c r="B12" s="84"/>
      <c r="C12" s="84"/>
      <c r="D12" s="85"/>
      <c r="E12" s="84"/>
      <c r="F12" s="84"/>
      <c r="G12" s="84"/>
      <c r="H12" s="86"/>
      <c r="I12" s="91"/>
      <c r="J12" s="83"/>
      <c r="K12" s="83"/>
      <c r="L12" s="83"/>
      <c r="M12" s="83"/>
      <c r="N12" s="83"/>
      <c r="O12" s="89"/>
      <c r="P12" s="83"/>
      <c r="Q12" s="83"/>
      <c r="R12" s="54" t="s">
        <v>95</v>
      </c>
      <c r="S12" s="54" t="s">
        <v>99</v>
      </c>
      <c r="T12" s="54" t="s">
        <v>95</v>
      </c>
      <c r="U12" s="54" t="s">
        <v>99</v>
      </c>
      <c r="V12" s="83"/>
      <c r="W12" s="83"/>
    </row>
    <row r="13" spans="1:23" s="6" customFormat="1" ht="12.75" x14ac:dyDescent="0.2">
      <c r="A13" s="56" t="s">
        <v>101</v>
      </c>
      <c r="B13" s="56">
        <v>1</v>
      </c>
      <c r="C13" s="56">
        <v>2</v>
      </c>
      <c r="D13" s="56">
        <v>3</v>
      </c>
      <c r="E13" s="56">
        <v>4</v>
      </c>
      <c r="F13" s="56">
        <v>5</v>
      </c>
      <c r="G13" s="56">
        <v>6</v>
      </c>
      <c r="H13" s="56">
        <v>7</v>
      </c>
      <c r="I13" s="56">
        <v>8</v>
      </c>
      <c r="J13" s="56">
        <v>9</v>
      </c>
      <c r="K13" s="56">
        <v>10</v>
      </c>
      <c r="L13" s="56">
        <v>11</v>
      </c>
      <c r="M13" s="56">
        <v>12</v>
      </c>
      <c r="N13" s="56">
        <v>13</v>
      </c>
      <c r="O13" s="56">
        <v>14</v>
      </c>
      <c r="P13" s="56">
        <v>15</v>
      </c>
      <c r="Q13" s="56">
        <v>16</v>
      </c>
      <c r="R13" s="56">
        <v>17</v>
      </c>
      <c r="S13" s="56">
        <v>18</v>
      </c>
      <c r="T13" s="56">
        <v>19</v>
      </c>
      <c r="U13" s="56">
        <v>20</v>
      </c>
      <c r="V13" s="56">
        <v>21</v>
      </c>
      <c r="W13" s="56">
        <v>22</v>
      </c>
    </row>
    <row r="14" spans="1:23" s="6" customFormat="1" ht="25.5" x14ac:dyDescent="0.2">
      <c r="A14" s="57" t="s">
        <v>102</v>
      </c>
      <c r="B14" s="58">
        <f>J14+M14</f>
        <v>39406.42</v>
      </c>
      <c r="C14" s="58">
        <v>0</v>
      </c>
      <c r="D14" s="58">
        <v>0</v>
      </c>
      <c r="E14" s="58">
        <v>0</v>
      </c>
      <c r="F14" s="58">
        <v>39406.42</v>
      </c>
      <c r="G14" s="58">
        <v>0</v>
      </c>
      <c r="H14" s="58">
        <v>0</v>
      </c>
      <c r="I14" s="59">
        <v>39406.42</v>
      </c>
      <c r="J14" s="58">
        <f>(K14+L14)*8</f>
        <v>4640</v>
      </c>
      <c r="K14" s="60">
        <f>N14+P14+R14+T14+V14</f>
        <v>558</v>
      </c>
      <c r="L14" s="60">
        <v>22</v>
      </c>
      <c r="M14" s="58">
        <f>O14+Q14+S14+U14+W14</f>
        <v>34766.42</v>
      </c>
      <c r="N14" s="61">
        <v>29</v>
      </c>
      <c r="O14" s="62">
        <v>3846.41</v>
      </c>
      <c r="P14" s="61">
        <v>6</v>
      </c>
      <c r="Q14" s="62">
        <v>302.16000000000003</v>
      </c>
      <c r="R14" s="61">
        <v>2</v>
      </c>
      <c r="S14" s="62">
        <v>525.79</v>
      </c>
      <c r="T14" s="61">
        <v>496</v>
      </c>
      <c r="U14" s="62">
        <v>29760</v>
      </c>
      <c r="V14" s="60">
        <v>25</v>
      </c>
      <c r="W14" s="58">
        <v>332.06</v>
      </c>
    </row>
    <row r="15" spans="1:23" s="6" customFormat="1" ht="12.75" x14ac:dyDescent="0.2">
      <c r="A15" s="57" t="s">
        <v>0</v>
      </c>
      <c r="B15" s="58">
        <f t="shared" ref="B15:B56" si="0">J15+M15</f>
        <v>11567.43</v>
      </c>
      <c r="C15" s="58">
        <v>0</v>
      </c>
      <c r="D15" s="58">
        <v>160116.94</v>
      </c>
      <c r="E15" s="58">
        <v>148549.51</v>
      </c>
      <c r="F15" s="58">
        <v>0</v>
      </c>
      <c r="G15" s="58">
        <v>0</v>
      </c>
      <c r="H15" s="58">
        <v>0</v>
      </c>
      <c r="I15" s="59">
        <v>0</v>
      </c>
      <c r="J15" s="58">
        <f t="shared" ref="J15:J56" si="1">(K15+L15)*8</f>
        <v>920</v>
      </c>
      <c r="K15" s="60">
        <f t="shared" ref="K15:K56" si="2">N15+P15+R15+T15+V15</f>
        <v>102</v>
      </c>
      <c r="L15" s="60">
        <v>13</v>
      </c>
      <c r="M15" s="58">
        <f t="shared" ref="M15:M56" si="3">O15+Q15+S15+U15+W15</f>
        <v>10647.43</v>
      </c>
      <c r="N15" s="61">
        <v>6</v>
      </c>
      <c r="O15" s="62">
        <v>5175.58</v>
      </c>
      <c r="P15" s="61">
        <v>0</v>
      </c>
      <c r="Q15" s="62">
        <v>0</v>
      </c>
      <c r="R15" s="61">
        <v>0</v>
      </c>
      <c r="S15" s="62">
        <v>0</v>
      </c>
      <c r="T15" s="61">
        <v>93</v>
      </c>
      <c r="U15" s="62">
        <v>5460</v>
      </c>
      <c r="V15" s="60">
        <v>3</v>
      </c>
      <c r="W15" s="58">
        <v>11.85</v>
      </c>
    </row>
    <row r="16" spans="1:23" s="6" customFormat="1" ht="38.25" x14ac:dyDescent="0.2">
      <c r="A16" s="57" t="s">
        <v>103</v>
      </c>
      <c r="B16" s="58">
        <f t="shared" si="0"/>
        <v>165704</v>
      </c>
      <c r="C16" s="58">
        <v>0</v>
      </c>
      <c r="D16" s="58">
        <v>29110.69</v>
      </c>
      <c r="E16" s="58">
        <v>0</v>
      </c>
      <c r="F16" s="58">
        <v>136593.31</v>
      </c>
      <c r="G16" s="58">
        <v>82852</v>
      </c>
      <c r="H16" s="58">
        <v>82852</v>
      </c>
      <c r="I16" s="59">
        <v>219445.31</v>
      </c>
      <c r="J16" s="58">
        <f t="shared" si="1"/>
        <v>22960</v>
      </c>
      <c r="K16" s="60">
        <f t="shared" si="2"/>
        <v>2318</v>
      </c>
      <c r="L16" s="60">
        <v>552</v>
      </c>
      <c r="M16" s="58">
        <f t="shared" si="3"/>
        <v>142744</v>
      </c>
      <c r="N16" s="61">
        <v>49</v>
      </c>
      <c r="O16" s="62">
        <v>7467.04</v>
      </c>
      <c r="P16" s="61">
        <v>4</v>
      </c>
      <c r="Q16" s="62">
        <v>147.84</v>
      </c>
      <c r="R16" s="61">
        <v>6</v>
      </c>
      <c r="S16" s="62">
        <v>293.89</v>
      </c>
      <c r="T16" s="61">
        <v>2244</v>
      </c>
      <c r="U16" s="62">
        <v>134640</v>
      </c>
      <c r="V16" s="60">
        <v>15</v>
      </c>
      <c r="W16" s="58">
        <v>195.23</v>
      </c>
    </row>
    <row r="17" spans="1:23" s="6" customFormat="1" ht="12.75" x14ac:dyDescent="0.2">
      <c r="A17" s="57" t="s">
        <v>1</v>
      </c>
      <c r="B17" s="58">
        <f t="shared" si="0"/>
        <v>64295.66</v>
      </c>
      <c r="C17" s="58">
        <v>0</v>
      </c>
      <c r="D17" s="58">
        <v>357347.01</v>
      </c>
      <c r="E17" s="58">
        <v>293051.34999999998</v>
      </c>
      <c r="F17" s="58">
        <v>0</v>
      </c>
      <c r="G17" s="58">
        <v>32147.83</v>
      </c>
      <c r="H17" s="58">
        <v>32147.83</v>
      </c>
      <c r="I17" s="59">
        <v>32147.83</v>
      </c>
      <c r="J17" s="58">
        <f t="shared" si="1"/>
        <v>7760</v>
      </c>
      <c r="K17" s="60">
        <f t="shared" si="2"/>
        <v>947</v>
      </c>
      <c r="L17" s="60">
        <v>23</v>
      </c>
      <c r="M17" s="58">
        <f t="shared" si="3"/>
        <v>56535.66</v>
      </c>
      <c r="N17" s="61">
        <v>111</v>
      </c>
      <c r="O17" s="62">
        <v>16075.02</v>
      </c>
      <c r="P17" s="61">
        <v>20</v>
      </c>
      <c r="Q17" s="62">
        <v>1081.9100000000001</v>
      </c>
      <c r="R17" s="61">
        <v>14</v>
      </c>
      <c r="S17" s="62">
        <v>1841.08</v>
      </c>
      <c r="T17" s="61">
        <v>583</v>
      </c>
      <c r="U17" s="62">
        <v>34980</v>
      </c>
      <c r="V17" s="60">
        <v>219</v>
      </c>
      <c r="W17" s="58">
        <v>2557.65</v>
      </c>
    </row>
    <row r="18" spans="1:23" s="6" customFormat="1" ht="12.75" x14ac:dyDescent="0.2">
      <c r="A18" s="57" t="s">
        <v>2</v>
      </c>
      <c r="B18" s="58">
        <f t="shared" si="0"/>
        <v>27499.81</v>
      </c>
      <c r="C18" s="58">
        <v>0</v>
      </c>
      <c r="D18" s="58">
        <v>63153.75</v>
      </c>
      <c r="E18" s="58">
        <v>35653.94</v>
      </c>
      <c r="F18" s="58">
        <v>0</v>
      </c>
      <c r="G18" s="58">
        <v>0</v>
      </c>
      <c r="H18" s="58">
        <v>0</v>
      </c>
      <c r="I18" s="59">
        <v>0</v>
      </c>
      <c r="J18" s="58">
        <f t="shared" si="1"/>
        <v>3192</v>
      </c>
      <c r="K18" s="60">
        <f t="shared" si="2"/>
        <v>390</v>
      </c>
      <c r="L18" s="60">
        <v>9</v>
      </c>
      <c r="M18" s="58">
        <f t="shared" si="3"/>
        <v>24307.81</v>
      </c>
      <c r="N18" s="61">
        <v>8</v>
      </c>
      <c r="O18" s="62">
        <v>1549.87</v>
      </c>
      <c r="P18" s="61">
        <v>3</v>
      </c>
      <c r="Q18" s="62">
        <v>132.91999999999999</v>
      </c>
      <c r="R18" s="61">
        <v>4</v>
      </c>
      <c r="S18" s="62">
        <v>232.79</v>
      </c>
      <c r="T18" s="61">
        <v>371</v>
      </c>
      <c r="U18" s="62">
        <v>22320</v>
      </c>
      <c r="V18" s="60">
        <v>4</v>
      </c>
      <c r="W18" s="58">
        <v>72.23</v>
      </c>
    </row>
    <row r="19" spans="1:23" s="6" customFormat="1" ht="25.5" x14ac:dyDescent="0.2">
      <c r="A19" s="57" t="s">
        <v>104</v>
      </c>
      <c r="B19" s="58">
        <f t="shared" si="0"/>
        <v>63799.65</v>
      </c>
      <c r="C19" s="58">
        <v>0</v>
      </c>
      <c r="D19" s="58">
        <v>0</v>
      </c>
      <c r="E19" s="58">
        <v>0</v>
      </c>
      <c r="F19" s="58">
        <v>63799.65</v>
      </c>
      <c r="G19" s="58">
        <v>28000</v>
      </c>
      <c r="H19" s="58">
        <v>28000</v>
      </c>
      <c r="I19" s="59">
        <v>91799.65</v>
      </c>
      <c r="J19" s="58">
        <f t="shared" si="1"/>
        <v>7608</v>
      </c>
      <c r="K19" s="60">
        <f t="shared" si="2"/>
        <v>913</v>
      </c>
      <c r="L19" s="60">
        <v>38</v>
      </c>
      <c r="M19" s="58">
        <f t="shared" si="3"/>
        <v>56191.65</v>
      </c>
      <c r="N19" s="61">
        <v>29</v>
      </c>
      <c r="O19" s="62">
        <v>3992.55</v>
      </c>
      <c r="P19" s="61">
        <v>14</v>
      </c>
      <c r="Q19" s="62">
        <v>381.23</v>
      </c>
      <c r="R19" s="61">
        <v>2</v>
      </c>
      <c r="S19" s="62">
        <v>131.99</v>
      </c>
      <c r="T19" s="61">
        <v>861</v>
      </c>
      <c r="U19" s="62">
        <v>51660</v>
      </c>
      <c r="V19" s="60">
        <v>7</v>
      </c>
      <c r="W19" s="58">
        <v>25.88</v>
      </c>
    </row>
    <row r="20" spans="1:23" s="6" customFormat="1" ht="12.75" x14ac:dyDescent="0.2">
      <c r="A20" s="57" t="s">
        <v>3</v>
      </c>
      <c r="B20" s="58">
        <f t="shared" si="0"/>
        <v>59541.23</v>
      </c>
      <c r="C20" s="58">
        <v>0</v>
      </c>
      <c r="D20" s="58">
        <v>98989.78</v>
      </c>
      <c r="E20" s="58">
        <v>39448.550000000003</v>
      </c>
      <c r="F20" s="58">
        <v>0</v>
      </c>
      <c r="G20" s="58">
        <v>0</v>
      </c>
      <c r="H20" s="58">
        <v>0</v>
      </c>
      <c r="I20" s="59">
        <v>0</v>
      </c>
      <c r="J20" s="58">
        <f t="shared" si="1"/>
        <v>6808</v>
      </c>
      <c r="K20" s="60">
        <f t="shared" si="2"/>
        <v>851</v>
      </c>
      <c r="L20" s="60">
        <v>0</v>
      </c>
      <c r="M20" s="58">
        <f t="shared" si="3"/>
        <v>52733.23</v>
      </c>
      <c r="N20" s="61">
        <v>36</v>
      </c>
      <c r="O20" s="62">
        <v>5578.19</v>
      </c>
      <c r="P20" s="61">
        <v>9</v>
      </c>
      <c r="Q20" s="62">
        <v>166.21</v>
      </c>
      <c r="R20" s="61">
        <v>3</v>
      </c>
      <c r="S20" s="62">
        <v>148.46</v>
      </c>
      <c r="T20" s="61">
        <v>774</v>
      </c>
      <c r="U20" s="62">
        <v>46440</v>
      </c>
      <c r="V20" s="60">
        <v>29</v>
      </c>
      <c r="W20" s="58">
        <v>400.37</v>
      </c>
    </row>
    <row r="21" spans="1:23" s="6" customFormat="1" ht="12.75" x14ac:dyDescent="0.2">
      <c r="A21" s="57" t="s">
        <v>105</v>
      </c>
      <c r="B21" s="58">
        <f t="shared" si="0"/>
        <v>1711.01</v>
      </c>
      <c r="C21" s="58">
        <v>0</v>
      </c>
      <c r="D21" s="58">
        <v>0</v>
      </c>
      <c r="E21" s="58">
        <v>0</v>
      </c>
      <c r="F21" s="58">
        <v>1711.01</v>
      </c>
      <c r="G21" s="58">
        <v>855.5</v>
      </c>
      <c r="H21" s="58">
        <v>855.5</v>
      </c>
      <c r="I21" s="59">
        <v>2566.5100000000002</v>
      </c>
      <c r="J21" s="58">
        <f t="shared" si="1"/>
        <v>312</v>
      </c>
      <c r="K21" s="60">
        <f t="shared" si="2"/>
        <v>20</v>
      </c>
      <c r="L21" s="60">
        <v>19</v>
      </c>
      <c r="M21" s="58">
        <f t="shared" si="3"/>
        <v>1399.01</v>
      </c>
      <c r="N21" s="61">
        <v>1</v>
      </c>
      <c r="O21" s="62">
        <v>259.01</v>
      </c>
      <c r="P21" s="61">
        <v>0</v>
      </c>
      <c r="Q21" s="62">
        <v>0</v>
      </c>
      <c r="R21" s="61">
        <v>0</v>
      </c>
      <c r="S21" s="62">
        <v>0</v>
      </c>
      <c r="T21" s="61">
        <v>19</v>
      </c>
      <c r="U21" s="62">
        <v>1140</v>
      </c>
      <c r="V21" s="60">
        <v>0</v>
      </c>
      <c r="W21" s="58">
        <v>0</v>
      </c>
    </row>
    <row r="22" spans="1:23" s="6" customFormat="1" ht="25.5" x14ac:dyDescent="0.2">
      <c r="A22" s="57" t="s">
        <v>4</v>
      </c>
      <c r="B22" s="58">
        <f t="shared" si="0"/>
        <v>145418.78</v>
      </c>
      <c r="C22" s="58">
        <v>0</v>
      </c>
      <c r="D22" s="58">
        <v>120470.07</v>
      </c>
      <c r="E22" s="58">
        <v>0</v>
      </c>
      <c r="F22" s="58">
        <v>24948.71</v>
      </c>
      <c r="G22" s="58">
        <v>50000</v>
      </c>
      <c r="H22" s="58">
        <v>50000</v>
      </c>
      <c r="I22" s="59">
        <v>74948.710000000006</v>
      </c>
      <c r="J22" s="58">
        <f t="shared" si="1"/>
        <v>16832</v>
      </c>
      <c r="K22" s="60">
        <f t="shared" si="2"/>
        <v>2095</v>
      </c>
      <c r="L22" s="60">
        <v>9</v>
      </c>
      <c r="M22" s="58">
        <f t="shared" si="3"/>
        <v>128586.78</v>
      </c>
      <c r="N22" s="61">
        <v>61</v>
      </c>
      <c r="O22" s="62">
        <v>6962.24</v>
      </c>
      <c r="P22" s="61">
        <v>18</v>
      </c>
      <c r="Q22" s="62">
        <v>508.88</v>
      </c>
      <c r="R22" s="61">
        <v>6</v>
      </c>
      <c r="S22" s="62">
        <v>1850.04</v>
      </c>
      <c r="T22" s="61">
        <v>1977</v>
      </c>
      <c r="U22" s="62">
        <v>118680</v>
      </c>
      <c r="V22" s="60">
        <v>33</v>
      </c>
      <c r="W22" s="58">
        <v>585.62</v>
      </c>
    </row>
    <row r="23" spans="1:23" s="6" customFormat="1" ht="12.75" x14ac:dyDescent="0.2">
      <c r="A23" s="57" t="s">
        <v>5</v>
      </c>
      <c r="B23" s="58">
        <f t="shared" si="0"/>
        <v>22417.65</v>
      </c>
      <c r="C23" s="58">
        <v>0</v>
      </c>
      <c r="D23" s="58">
        <v>63133.279999999999</v>
      </c>
      <c r="E23" s="58">
        <v>40715.629999999997</v>
      </c>
      <c r="F23" s="58">
        <v>0</v>
      </c>
      <c r="G23" s="58">
        <v>11200</v>
      </c>
      <c r="H23" s="58">
        <v>11200</v>
      </c>
      <c r="I23" s="59">
        <v>11200</v>
      </c>
      <c r="J23" s="58">
        <f t="shared" si="1"/>
        <v>2784</v>
      </c>
      <c r="K23" s="60">
        <f t="shared" si="2"/>
        <v>335</v>
      </c>
      <c r="L23" s="60">
        <v>13</v>
      </c>
      <c r="M23" s="58">
        <f t="shared" si="3"/>
        <v>19633.650000000001</v>
      </c>
      <c r="N23" s="61">
        <v>35</v>
      </c>
      <c r="O23" s="62">
        <v>3354.62</v>
      </c>
      <c r="P23" s="61">
        <v>16</v>
      </c>
      <c r="Q23" s="62">
        <v>539.21</v>
      </c>
      <c r="R23" s="61">
        <v>1</v>
      </c>
      <c r="S23" s="62">
        <v>115.98</v>
      </c>
      <c r="T23" s="61">
        <v>256</v>
      </c>
      <c r="U23" s="62">
        <v>15360</v>
      </c>
      <c r="V23" s="60">
        <v>27</v>
      </c>
      <c r="W23" s="58">
        <v>263.83999999999997</v>
      </c>
    </row>
    <row r="24" spans="1:23" s="6" customFormat="1" ht="12.75" x14ac:dyDescent="0.2">
      <c r="A24" s="57" t="s">
        <v>6</v>
      </c>
      <c r="B24" s="58">
        <f t="shared" si="0"/>
        <v>50324.55</v>
      </c>
      <c r="C24" s="58">
        <v>0</v>
      </c>
      <c r="D24" s="58">
        <v>0</v>
      </c>
      <c r="E24" s="58">
        <v>0</v>
      </c>
      <c r="F24" s="58">
        <v>50324.55</v>
      </c>
      <c r="G24" s="58">
        <v>0</v>
      </c>
      <c r="H24" s="58">
        <v>0</v>
      </c>
      <c r="I24" s="59">
        <v>50324.55</v>
      </c>
      <c r="J24" s="58">
        <f t="shared" si="1"/>
        <v>5952</v>
      </c>
      <c r="K24" s="60">
        <f t="shared" si="2"/>
        <v>733</v>
      </c>
      <c r="L24" s="60">
        <v>11</v>
      </c>
      <c r="M24" s="58">
        <f t="shared" si="3"/>
        <v>44372.55</v>
      </c>
      <c r="N24" s="61">
        <v>15</v>
      </c>
      <c r="O24" s="62">
        <v>1643.88</v>
      </c>
      <c r="P24" s="61">
        <v>5</v>
      </c>
      <c r="Q24" s="62">
        <v>116.66</v>
      </c>
      <c r="R24" s="61">
        <v>1</v>
      </c>
      <c r="S24" s="62">
        <v>441</v>
      </c>
      <c r="T24" s="61">
        <v>701</v>
      </c>
      <c r="U24" s="62">
        <v>42060</v>
      </c>
      <c r="V24" s="60">
        <v>11</v>
      </c>
      <c r="W24" s="58">
        <v>111.01</v>
      </c>
    </row>
    <row r="25" spans="1:23" s="6" customFormat="1" ht="12.75" x14ac:dyDescent="0.2">
      <c r="A25" s="57" t="s">
        <v>7</v>
      </c>
      <c r="B25" s="58">
        <f t="shared" si="0"/>
        <v>84919.24</v>
      </c>
      <c r="C25" s="58">
        <v>0</v>
      </c>
      <c r="D25" s="58">
        <v>35117.31</v>
      </c>
      <c r="E25" s="58">
        <v>0</v>
      </c>
      <c r="F25" s="58">
        <v>49801.93</v>
      </c>
      <c r="G25" s="58">
        <v>42000</v>
      </c>
      <c r="H25" s="58">
        <v>42000</v>
      </c>
      <c r="I25" s="59">
        <v>91801.93</v>
      </c>
      <c r="J25" s="58">
        <f t="shared" si="1"/>
        <v>10000</v>
      </c>
      <c r="K25" s="60">
        <f t="shared" si="2"/>
        <v>1231</v>
      </c>
      <c r="L25" s="60">
        <v>19</v>
      </c>
      <c r="M25" s="58">
        <f t="shared" si="3"/>
        <v>74919.240000000005</v>
      </c>
      <c r="N25" s="61">
        <v>73</v>
      </c>
      <c r="O25" s="62">
        <v>9573.4500000000007</v>
      </c>
      <c r="P25" s="61">
        <v>30</v>
      </c>
      <c r="Q25" s="62">
        <v>1563.55</v>
      </c>
      <c r="R25" s="61">
        <v>7</v>
      </c>
      <c r="S25" s="62">
        <v>278.38</v>
      </c>
      <c r="T25" s="61">
        <v>1045</v>
      </c>
      <c r="U25" s="62">
        <v>62700</v>
      </c>
      <c r="V25" s="60">
        <v>76</v>
      </c>
      <c r="W25" s="58">
        <v>803.86</v>
      </c>
    </row>
    <row r="26" spans="1:23" s="6" customFormat="1" ht="25.5" x14ac:dyDescent="0.2">
      <c r="A26" s="57" t="s">
        <v>8</v>
      </c>
      <c r="B26" s="58">
        <f t="shared" si="0"/>
        <v>18850.850000000002</v>
      </c>
      <c r="C26" s="58">
        <v>0</v>
      </c>
      <c r="D26" s="58">
        <v>197083.82</v>
      </c>
      <c r="E26" s="58">
        <v>178232.97</v>
      </c>
      <c r="F26" s="58">
        <v>0</v>
      </c>
      <c r="G26" s="58">
        <v>0</v>
      </c>
      <c r="H26" s="58">
        <v>0</v>
      </c>
      <c r="I26" s="59">
        <v>0</v>
      </c>
      <c r="J26" s="58">
        <f t="shared" si="1"/>
        <v>2296</v>
      </c>
      <c r="K26" s="60">
        <f t="shared" si="2"/>
        <v>278</v>
      </c>
      <c r="L26" s="60">
        <v>9</v>
      </c>
      <c r="M26" s="58">
        <f t="shared" si="3"/>
        <v>16554.850000000002</v>
      </c>
      <c r="N26" s="61">
        <v>34</v>
      </c>
      <c r="O26" s="62">
        <v>4477.3599999999997</v>
      </c>
      <c r="P26" s="61">
        <v>20</v>
      </c>
      <c r="Q26" s="62">
        <v>756.93</v>
      </c>
      <c r="R26" s="61">
        <v>175</v>
      </c>
      <c r="S26" s="62">
        <v>10500</v>
      </c>
      <c r="T26" s="61">
        <v>1</v>
      </c>
      <c r="U26" s="62">
        <v>60</v>
      </c>
      <c r="V26" s="60">
        <v>48</v>
      </c>
      <c r="W26" s="58">
        <v>760.56</v>
      </c>
    </row>
    <row r="27" spans="1:23" s="6" customFormat="1" ht="12.75" x14ac:dyDescent="0.2">
      <c r="A27" s="57" t="s">
        <v>9</v>
      </c>
      <c r="B27" s="58">
        <f t="shared" si="0"/>
        <v>80856.41</v>
      </c>
      <c r="C27" s="58">
        <v>0</v>
      </c>
      <c r="D27" s="58">
        <v>33179.94</v>
      </c>
      <c r="E27" s="58">
        <v>0</v>
      </c>
      <c r="F27" s="58">
        <v>47676.47</v>
      </c>
      <c r="G27" s="58">
        <v>40428.21</v>
      </c>
      <c r="H27" s="58">
        <v>40428.21</v>
      </c>
      <c r="I27" s="59">
        <v>88104.68</v>
      </c>
      <c r="J27" s="58">
        <f t="shared" si="1"/>
        <v>9576</v>
      </c>
      <c r="K27" s="60">
        <f t="shared" si="2"/>
        <v>1154</v>
      </c>
      <c r="L27" s="60">
        <v>43</v>
      </c>
      <c r="M27" s="58">
        <f t="shared" si="3"/>
        <v>71280.41</v>
      </c>
      <c r="N27" s="61">
        <v>13</v>
      </c>
      <c r="O27" s="62">
        <v>1880.68</v>
      </c>
      <c r="P27" s="61">
        <v>5</v>
      </c>
      <c r="Q27" s="62">
        <v>298.01</v>
      </c>
      <c r="R27" s="61">
        <v>10</v>
      </c>
      <c r="S27" s="62">
        <v>1528.06</v>
      </c>
      <c r="T27" s="61">
        <v>1125</v>
      </c>
      <c r="U27" s="62">
        <v>67560</v>
      </c>
      <c r="V27" s="60">
        <v>1</v>
      </c>
      <c r="W27" s="58">
        <v>13.66</v>
      </c>
    </row>
    <row r="28" spans="1:23" s="6" customFormat="1" ht="25.5" x14ac:dyDescent="0.2">
      <c r="A28" s="57" t="s">
        <v>106</v>
      </c>
      <c r="B28" s="58">
        <f t="shared" si="0"/>
        <v>68488.76999999999</v>
      </c>
      <c r="C28" s="58">
        <v>0</v>
      </c>
      <c r="D28" s="58">
        <v>271617.84999999998</v>
      </c>
      <c r="E28" s="58">
        <v>203129.08</v>
      </c>
      <c r="F28" s="58">
        <v>0</v>
      </c>
      <c r="G28" s="58">
        <v>0</v>
      </c>
      <c r="H28" s="58">
        <v>0</v>
      </c>
      <c r="I28" s="59">
        <v>0</v>
      </c>
      <c r="J28" s="58">
        <f t="shared" si="1"/>
        <v>8576</v>
      </c>
      <c r="K28" s="60">
        <f t="shared" si="2"/>
        <v>1017</v>
      </c>
      <c r="L28" s="60">
        <v>55</v>
      </c>
      <c r="M28" s="58">
        <f t="shared" si="3"/>
        <v>59912.77</v>
      </c>
      <c r="N28" s="61">
        <v>76</v>
      </c>
      <c r="O28" s="62">
        <v>9563.4699999999993</v>
      </c>
      <c r="P28" s="61">
        <v>23</v>
      </c>
      <c r="Q28" s="62">
        <v>989.15</v>
      </c>
      <c r="R28" s="61">
        <v>10</v>
      </c>
      <c r="S28" s="62">
        <v>760.56</v>
      </c>
      <c r="T28" s="61">
        <v>787</v>
      </c>
      <c r="U28" s="62">
        <v>47220</v>
      </c>
      <c r="V28" s="60">
        <v>121</v>
      </c>
      <c r="W28" s="58">
        <v>1379.59</v>
      </c>
    </row>
    <row r="29" spans="1:23" s="6" customFormat="1" ht="12.75" x14ac:dyDescent="0.2">
      <c r="A29" s="57" t="s">
        <v>10</v>
      </c>
      <c r="B29" s="58">
        <f t="shared" si="0"/>
        <v>29018.48</v>
      </c>
      <c r="C29" s="58">
        <v>0</v>
      </c>
      <c r="D29" s="58">
        <v>1019.29</v>
      </c>
      <c r="E29" s="58">
        <v>0</v>
      </c>
      <c r="F29" s="58">
        <v>27999.19</v>
      </c>
      <c r="G29" s="58">
        <v>0</v>
      </c>
      <c r="H29" s="58">
        <v>0</v>
      </c>
      <c r="I29" s="59">
        <v>27999.19</v>
      </c>
      <c r="J29" s="58">
        <f t="shared" si="1"/>
        <v>3616</v>
      </c>
      <c r="K29" s="60">
        <f t="shared" si="2"/>
        <v>420</v>
      </c>
      <c r="L29" s="60">
        <v>32</v>
      </c>
      <c r="M29" s="58">
        <f t="shared" si="3"/>
        <v>25402.48</v>
      </c>
      <c r="N29" s="61">
        <v>9</v>
      </c>
      <c r="O29" s="62">
        <v>910.19</v>
      </c>
      <c r="P29" s="61">
        <v>0</v>
      </c>
      <c r="Q29" s="62">
        <v>0</v>
      </c>
      <c r="R29" s="61">
        <v>0</v>
      </c>
      <c r="S29" s="62">
        <v>0</v>
      </c>
      <c r="T29" s="61">
        <v>408</v>
      </c>
      <c r="U29" s="62">
        <v>24480</v>
      </c>
      <c r="V29" s="60">
        <v>3</v>
      </c>
      <c r="W29" s="58">
        <v>12.29</v>
      </c>
    </row>
    <row r="30" spans="1:23" s="6" customFormat="1" ht="12.75" x14ac:dyDescent="0.2">
      <c r="A30" s="57" t="s">
        <v>11</v>
      </c>
      <c r="B30" s="58">
        <f t="shared" si="0"/>
        <v>61121.83</v>
      </c>
      <c r="C30" s="58">
        <v>0</v>
      </c>
      <c r="D30" s="58">
        <v>159954.51999999999</v>
      </c>
      <c r="E30" s="58">
        <v>98832.69</v>
      </c>
      <c r="F30" s="58">
        <v>0</v>
      </c>
      <c r="G30" s="58">
        <v>20000</v>
      </c>
      <c r="H30" s="58">
        <v>20000</v>
      </c>
      <c r="I30" s="59">
        <v>20000</v>
      </c>
      <c r="J30" s="58">
        <f t="shared" si="1"/>
        <v>7056</v>
      </c>
      <c r="K30" s="60">
        <f t="shared" si="2"/>
        <v>866</v>
      </c>
      <c r="L30" s="60">
        <v>16</v>
      </c>
      <c r="M30" s="58">
        <f t="shared" si="3"/>
        <v>54065.83</v>
      </c>
      <c r="N30" s="61">
        <v>37</v>
      </c>
      <c r="O30" s="62">
        <v>3907.06</v>
      </c>
      <c r="P30" s="61">
        <v>0</v>
      </c>
      <c r="Q30" s="62">
        <v>0</v>
      </c>
      <c r="R30" s="61">
        <v>5</v>
      </c>
      <c r="S30" s="62">
        <v>1510.19</v>
      </c>
      <c r="T30" s="61">
        <v>807</v>
      </c>
      <c r="U30" s="62">
        <v>48420</v>
      </c>
      <c r="V30" s="60">
        <v>17</v>
      </c>
      <c r="W30" s="58">
        <v>228.58</v>
      </c>
    </row>
    <row r="31" spans="1:23" s="6" customFormat="1" ht="12.75" x14ac:dyDescent="0.2">
      <c r="A31" s="57" t="s">
        <v>12</v>
      </c>
      <c r="B31" s="58">
        <f t="shared" si="0"/>
        <v>45276.23</v>
      </c>
      <c r="C31" s="58">
        <v>0</v>
      </c>
      <c r="D31" s="58">
        <v>268941.46000000002</v>
      </c>
      <c r="E31" s="58">
        <v>223665.23</v>
      </c>
      <c r="F31" s="58">
        <v>0</v>
      </c>
      <c r="G31" s="58">
        <v>0</v>
      </c>
      <c r="H31" s="58">
        <v>0</v>
      </c>
      <c r="I31" s="59">
        <v>0</v>
      </c>
      <c r="J31" s="58">
        <f t="shared" si="1"/>
        <v>5584</v>
      </c>
      <c r="K31" s="60">
        <f t="shared" si="2"/>
        <v>662</v>
      </c>
      <c r="L31" s="60">
        <v>36</v>
      </c>
      <c r="M31" s="58">
        <f t="shared" si="3"/>
        <v>39692.230000000003</v>
      </c>
      <c r="N31" s="61">
        <v>76</v>
      </c>
      <c r="O31" s="62">
        <v>9818.77</v>
      </c>
      <c r="P31" s="61">
        <v>17</v>
      </c>
      <c r="Q31" s="62">
        <v>1540.91</v>
      </c>
      <c r="R31" s="61">
        <v>13</v>
      </c>
      <c r="S31" s="62">
        <v>1784.94</v>
      </c>
      <c r="T31" s="61">
        <v>412</v>
      </c>
      <c r="U31" s="62">
        <v>24720</v>
      </c>
      <c r="V31" s="60">
        <v>144</v>
      </c>
      <c r="W31" s="58">
        <v>1827.61</v>
      </c>
    </row>
    <row r="32" spans="1:23" s="6" customFormat="1" ht="38.25" x14ac:dyDescent="0.2">
      <c r="A32" s="57" t="s">
        <v>107</v>
      </c>
      <c r="B32" s="58">
        <f t="shared" si="0"/>
        <v>29912.44</v>
      </c>
      <c r="C32" s="58">
        <v>0</v>
      </c>
      <c r="D32" s="58">
        <v>239962.47</v>
      </c>
      <c r="E32" s="58">
        <v>210050.03</v>
      </c>
      <c r="F32" s="58">
        <v>0</v>
      </c>
      <c r="G32" s="58">
        <v>14956</v>
      </c>
      <c r="H32" s="58">
        <v>14956</v>
      </c>
      <c r="I32" s="59">
        <v>14956</v>
      </c>
      <c r="J32" s="58">
        <f t="shared" si="1"/>
        <v>3896</v>
      </c>
      <c r="K32" s="60">
        <f t="shared" si="2"/>
        <v>461</v>
      </c>
      <c r="L32" s="60">
        <v>26</v>
      </c>
      <c r="M32" s="58">
        <f t="shared" si="3"/>
        <v>26016.44</v>
      </c>
      <c r="N32" s="61">
        <v>34</v>
      </c>
      <c r="O32" s="62">
        <v>2865.47</v>
      </c>
      <c r="P32" s="61">
        <v>24</v>
      </c>
      <c r="Q32" s="62">
        <v>719.75</v>
      </c>
      <c r="R32" s="61">
        <v>1</v>
      </c>
      <c r="S32" s="62">
        <v>94.85</v>
      </c>
      <c r="T32" s="61">
        <v>365</v>
      </c>
      <c r="U32" s="62">
        <v>21900</v>
      </c>
      <c r="V32" s="60">
        <v>37</v>
      </c>
      <c r="W32" s="58">
        <v>436.37</v>
      </c>
    </row>
    <row r="33" spans="1:23" s="6" customFormat="1" ht="12.75" x14ac:dyDescent="0.2">
      <c r="A33" s="57" t="s">
        <v>13</v>
      </c>
      <c r="B33" s="58">
        <f t="shared" si="0"/>
        <v>130519.01999999999</v>
      </c>
      <c r="C33" s="58">
        <v>0</v>
      </c>
      <c r="D33" s="58">
        <v>0</v>
      </c>
      <c r="E33" s="58">
        <v>0</v>
      </c>
      <c r="F33" s="58">
        <v>130519.02</v>
      </c>
      <c r="G33" s="58">
        <v>0</v>
      </c>
      <c r="H33" s="58">
        <v>0</v>
      </c>
      <c r="I33" s="59">
        <v>130519.02</v>
      </c>
      <c r="J33" s="58">
        <f t="shared" si="1"/>
        <v>14896</v>
      </c>
      <c r="K33" s="60">
        <f t="shared" si="2"/>
        <v>1844</v>
      </c>
      <c r="L33" s="60">
        <v>18</v>
      </c>
      <c r="M33" s="58">
        <f t="shared" si="3"/>
        <v>115623.01999999999</v>
      </c>
      <c r="N33" s="61">
        <v>57</v>
      </c>
      <c r="O33" s="62">
        <v>9488.94</v>
      </c>
      <c r="P33" s="61">
        <v>6</v>
      </c>
      <c r="Q33" s="62">
        <v>176.63</v>
      </c>
      <c r="R33" s="61">
        <v>6</v>
      </c>
      <c r="S33" s="62">
        <v>601.61</v>
      </c>
      <c r="T33" s="61">
        <v>1750</v>
      </c>
      <c r="U33" s="62">
        <v>105000</v>
      </c>
      <c r="V33" s="60">
        <v>25</v>
      </c>
      <c r="W33" s="58">
        <v>355.84</v>
      </c>
    </row>
    <row r="34" spans="1:23" s="6" customFormat="1" ht="12.75" x14ac:dyDescent="0.2">
      <c r="A34" s="57" t="s">
        <v>14</v>
      </c>
      <c r="B34" s="58">
        <f t="shared" si="0"/>
        <v>12818.98</v>
      </c>
      <c r="C34" s="58">
        <v>0</v>
      </c>
      <c r="D34" s="58">
        <v>17495.05</v>
      </c>
      <c r="E34" s="58">
        <v>4676.07</v>
      </c>
      <c r="F34" s="58">
        <v>0</v>
      </c>
      <c r="G34" s="58">
        <v>0</v>
      </c>
      <c r="H34" s="58">
        <v>0</v>
      </c>
      <c r="I34" s="59">
        <v>0</v>
      </c>
      <c r="J34" s="58">
        <f t="shared" si="1"/>
        <v>1504</v>
      </c>
      <c r="K34" s="60">
        <f t="shared" si="2"/>
        <v>184</v>
      </c>
      <c r="L34" s="60">
        <v>4</v>
      </c>
      <c r="M34" s="58">
        <f t="shared" si="3"/>
        <v>11314.98</v>
      </c>
      <c r="N34" s="61">
        <v>7</v>
      </c>
      <c r="O34" s="62">
        <v>879.43</v>
      </c>
      <c r="P34" s="61">
        <v>3</v>
      </c>
      <c r="Q34" s="62">
        <v>57.59</v>
      </c>
      <c r="R34" s="61">
        <v>1</v>
      </c>
      <c r="S34" s="62">
        <v>210</v>
      </c>
      <c r="T34" s="61">
        <v>169</v>
      </c>
      <c r="U34" s="62">
        <v>10140</v>
      </c>
      <c r="V34" s="60">
        <v>4</v>
      </c>
      <c r="W34" s="58">
        <v>27.96</v>
      </c>
    </row>
    <row r="35" spans="1:23" s="6" customFormat="1" ht="12.75" x14ac:dyDescent="0.2">
      <c r="A35" s="57" t="s">
        <v>15</v>
      </c>
      <c r="B35" s="58">
        <f t="shared" si="0"/>
        <v>44697.109999999993</v>
      </c>
      <c r="C35" s="58">
        <v>0</v>
      </c>
      <c r="D35" s="58">
        <v>0</v>
      </c>
      <c r="E35" s="58">
        <v>0</v>
      </c>
      <c r="F35" s="58">
        <v>44697.11</v>
      </c>
      <c r="G35" s="58">
        <v>0</v>
      </c>
      <c r="H35" s="58">
        <v>0</v>
      </c>
      <c r="I35" s="59">
        <v>44697.11</v>
      </c>
      <c r="J35" s="58">
        <f t="shared" si="1"/>
        <v>4960</v>
      </c>
      <c r="K35" s="60">
        <f t="shared" si="2"/>
        <v>610</v>
      </c>
      <c r="L35" s="60">
        <v>10</v>
      </c>
      <c r="M35" s="58">
        <f t="shared" si="3"/>
        <v>39737.109999999993</v>
      </c>
      <c r="N35" s="61">
        <v>9</v>
      </c>
      <c r="O35" s="62">
        <v>1400.29</v>
      </c>
      <c r="P35" s="61">
        <v>1</v>
      </c>
      <c r="Q35" s="62">
        <v>53.73</v>
      </c>
      <c r="R35" s="61">
        <v>9</v>
      </c>
      <c r="S35" s="62">
        <v>2971.57</v>
      </c>
      <c r="T35" s="61">
        <v>588</v>
      </c>
      <c r="U35" s="62">
        <v>35280</v>
      </c>
      <c r="V35" s="60">
        <v>3</v>
      </c>
      <c r="W35" s="58">
        <v>31.52</v>
      </c>
    </row>
    <row r="36" spans="1:23" s="6" customFormat="1" ht="12.75" x14ac:dyDescent="0.2">
      <c r="A36" s="57" t="s">
        <v>16</v>
      </c>
      <c r="B36" s="58">
        <f t="shared" si="0"/>
        <v>67289.26999999999</v>
      </c>
      <c r="C36" s="58">
        <v>0</v>
      </c>
      <c r="D36" s="58">
        <v>144691.73000000001</v>
      </c>
      <c r="E36" s="58">
        <v>77402.460000000006</v>
      </c>
      <c r="F36" s="58">
        <v>0</v>
      </c>
      <c r="G36" s="58">
        <v>33644</v>
      </c>
      <c r="H36" s="58">
        <v>33644</v>
      </c>
      <c r="I36" s="59">
        <v>33644</v>
      </c>
      <c r="J36" s="58">
        <f t="shared" si="1"/>
        <v>7960</v>
      </c>
      <c r="K36" s="60">
        <f t="shared" si="2"/>
        <v>981</v>
      </c>
      <c r="L36" s="60">
        <v>14</v>
      </c>
      <c r="M36" s="58">
        <f t="shared" si="3"/>
        <v>59329.27</v>
      </c>
      <c r="N36" s="61">
        <v>1</v>
      </c>
      <c r="O36" s="62">
        <v>339.01</v>
      </c>
      <c r="P36" s="61">
        <v>5</v>
      </c>
      <c r="Q36" s="62">
        <v>363.74</v>
      </c>
      <c r="R36" s="61">
        <v>4</v>
      </c>
      <c r="S36" s="62">
        <v>811.02</v>
      </c>
      <c r="T36" s="61">
        <v>959</v>
      </c>
      <c r="U36" s="62">
        <v>57660</v>
      </c>
      <c r="V36" s="60">
        <v>12</v>
      </c>
      <c r="W36" s="58">
        <v>155.5</v>
      </c>
    </row>
    <row r="37" spans="1:23" s="6" customFormat="1" ht="12.75" x14ac:dyDescent="0.2">
      <c r="A37" s="57" t="s">
        <v>17</v>
      </c>
      <c r="B37" s="58">
        <f t="shared" si="0"/>
        <v>26641.68</v>
      </c>
      <c r="C37" s="58">
        <v>0</v>
      </c>
      <c r="D37" s="58">
        <v>193903.07</v>
      </c>
      <c r="E37" s="58">
        <v>167261.39000000001</v>
      </c>
      <c r="F37" s="58">
        <v>0</v>
      </c>
      <c r="G37" s="58">
        <v>0</v>
      </c>
      <c r="H37" s="58">
        <v>0</v>
      </c>
      <c r="I37" s="59">
        <v>0</v>
      </c>
      <c r="J37" s="58">
        <f t="shared" si="1"/>
        <v>3864</v>
      </c>
      <c r="K37" s="60">
        <f t="shared" si="2"/>
        <v>468</v>
      </c>
      <c r="L37" s="60">
        <v>15</v>
      </c>
      <c r="M37" s="58">
        <f t="shared" si="3"/>
        <v>22777.68</v>
      </c>
      <c r="N37" s="61">
        <v>85</v>
      </c>
      <c r="O37" s="62">
        <v>9548.1200000000008</v>
      </c>
      <c r="P37" s="61">
        <v>16</v>
      </c>
      <c r="Q37" s="62">
        <v>1154.29</v>
      </c>
      <c r="R37" s="61">
        <v>10</v>
      </c>
      <c r="S37" s="62">
        <v>331.26</v>
      </c>
      <c r="T37" s="61">
        <v>154</v>
      </c>
      <c r="U37" s="62">
        <v>8640</v>
      </c>
      <c r="V37" s="60">
        <v>203</v>
      </c>
      <c r="W37" s="58">
        <v>3104.01</v>
      </c>
    </row>
    <row r="38" spans="1:23" s="6" customFormat="1" ht="12.75" x14ac:dyDescent="0.2">
      <c r="A38" s="57" t="s">
        <v>18</v>
      </c>
      <c r="B38" s="58">
        <f t="shared" si="0"/>
        <v>82514.569999999992</v>
      </c>
      <c r="C38" s="58">
        <v>0</v>
      </c>
      <c r="D38" s="58">
        <v>116104.6</v>
      </c>
      <c r="E38" s="58">
        <v>33590.03</v>
      </c>
      <c r="F38" s="58">
        <v>0</v>
      </c>
      <c r="G38" s="58">
        <v>0</v>
      </c>
      <c r="H38" s="58">
        <v>0</v>
      </c>
      <c r="I38" s="59">
        <v>0</v>
      </c>
      <c r="J38" s="58">
        <f t="shared" si="1"/>
        <v>9312</v>
      </c>
      <c r="K38" s="60">
        <f t="shared" si="2"/>
        <v>1141</v>
      </c>
      <c r="L38" s="60">
        <v>23</v>
      </c>
      <c r="M38" s="58">
        <f t="shared" si="3"/>
        <v>73202.569999999992</v>
      </c>
      <c r="N38" s="61">
        <v>136</v>
      </c>
      <c r="O38" s="62">
        <v>18084.150000000001</v>
      </c>
      <c r="P38" s="61">
        <v>32</v>
      </c>
      <c r="Q38" s="62">
        <v>1965.51</v>
      </c>
      <c r="R38" s="61">
        <v>10</v>
      </c>
      <c r="S38" s="62">
        <v>1196.58</v>
      </c>
      <c r="T38" s="61">
        <v>843</v>
      </c>
      <c r="U38" s="62">
        <v>50100</v>
      </c>
      <c r="V38" s="60">
        <v>120</v>
      </c>
      <c r="W38" s="58">
        <v>1856.33</v>
      </c>
    </row>
    <row r="39" spans="1:23" s="6" customFormat="1" ht="12.75" x14ac:dyDescent="0.2">
      <c r="A39" s="57" t="s">
        <v>19</v>
      </c>
      <c r="B39" s="58">
        <f t="shared" si="0"/>
        <v>31984.92</v>
      </c>
      <c r="C39" s="58">
        <v>0</v>
      </c>
      <c r="D39" s="58">
        <v>330928.53000000003</v>
      </c>
      <c r="E39" s="58">
        <v>298943.61</v>
      </c>
      <c r="F39" s="58">
        <v>0</v>
      </c>
      <c r="G39" s="58">
        <v>15992.46</v>
      </c>
      <c r="H39" s="58">
        <v>15992.46</v>
      </c>
      <c r="I39" s="59">
        <v>15992.46</v>
      </c>
      <c r="J39" s="58">
        <f t="shared" si="1"/>
        <v>4600</v>
      </c>
      <c r="K39" s="60">
        <f t="shared" si="2"/>
        <v>431</v>
      </c>
      <c r="L39" s="60">
        <v>144</v>
      </c>
      <c r="M39" s="58">
        <f t="shared" si="3"/>
        <v>27384.92</v>
      </c>
      <c r="N39" s="61">
        <v>46</v>
      </c>
      <c r="O39" s="62">
        <v>5662</v>
      </c>
      <c r="P39" s="61">
        <v>6</v>
      </c>
      <c r="Q39" s="62">
        <v>526.96</v>
      </c>
      <c r="R39" s="61">
        <v>4</v>
      </c>
      <c r="S39" s="62">
        <v>486.78</v>
      </c>
      <c r="T39" s="61">
        <v>341</v>
      </c>
      <c r="U39" s="62">
        <v>20460</v>
      </c>
      <c r="V39" s="60">
        <v>34</v>
      </c>
      <c r="W39" s="58">
        <v>249.18</v>
      </c>
    </row>
    <row r="40" spans="1:23" s="6" customFormat="1" ht="12.75" x14ac:dyDescent="0.2">
      <c r="A40" s="57" t="s">
        <v>20</v>
      </c>
      <c r="B40" s="58">
        <f t="shared" si="0"/>
        <v>29289.82</v>
      </c>
      <c r="C40" s="58">
        <v>0</v>
      </c>
      <c r="D40" s="58">
        <v>86528.07</v>
      </c>
      <c r="E40" s="58">
        <v>57238.25</v>
      </c>
      <c r="F40" s="58">
        <v>0</v>
      </c>
      <c r="G40" s="58">
        <v>0</v>
      </c>
      <c r="H40" s="58">
        <v>0</v>
      </c>
      <c r="I40" s="59">
        <v>0</v>
      </c>
      <c r="J40" s="58">
        <f t="shared" si="1"/>
        <v>3472</v>
      </c>
      <c r="K40" s="60">
        <f t="shared" si="2"/>
        <v>405</v>
      </c>
      <c r="L40" s="60">
        <v>29</v>
      </c>
      <c r="M40" s="58">
        <f t="shared" si="3"/>
        <v>25817.82</v>
      </c>
      <c r="N40" s="61">
        <v>6</v>
      </c>
      <c r="O40" s="62">
        <v>945.38</v>
      </c>
      <c r="P40" s="61">
        <v>3</v>
      </c>
      <c r="Q40" s="62">
        <v>305.35000000000002</v>
      </c>
      <c r="R40" s="61">
        <v>4</v>
      </c>
      <c r="S40" s="62">
        <v>1292.93</v>
      </c>
      <c r="T40" s="61">
        <v>387</v>
      </c>
      <c r="U40" s="62">
        <v>23220</v>
      </c>
      <c r="V40" s="60">
        <v>5</v>
      </c>
      <c r="W40" s="58">
        <v>54.16</v>
      </c>
    </row>
    <row r="41" spans="1:23" s="6" customFormat="1" ht="12.75" x14ac:dyDescent="0.2">
      <c r="A41" s="57" t="s">
        <v>21</v>
      </c>
      <c r="B41" s="58">
        <f t="shared" si="0"/>
        <v>82295.31</v>
      </c>
      <c r="C41" s="58">
        <v>0</v>
      </c>
      <c r="D41" s="58">
        <v>68264.160000000003</v>
      </c>
      <c r="E41" s="58">
        <v>0</v>
      </c>
      <c r="F41" s="58">
        <v>14031.15</v>
      </c>
      <c r="G41" s="58">
        <v>0</v>
      </c>
      <c r="H41" s="58">
        <v>0</v>
      </c>
      <c r="I41" s="59">
        <v>14031.15</v>
      </c>
      <c r="J41" s="58">
        <f t="shared" si="1"/>
        <v>9520</v>
      </c>
      <c r="K41" s="60">
        <f t="shared" si="2"/>
        <v>1154</v>
      </c>
      <c r="L41" s="60">
        <v>36</v>
      </c>
      <c r="M41" s="58">
        <f t="shared" si="3"/>
        <v>72775.31</v>
      </c>
      <c r="N41" s="61">
        <v>31</v>
      </c>
      <c r="O41" s="62">
        <v>4475.2700000000004</v>
      </c>
      <c r="P41" s="61">
        <v>7</v>
      </c>
      <c r="Q41" s="62">
        <v>523.84</v>
      </c>
      <c r="R41" s="61">
        <v>4</v>
      </c>
      <c r="S41" s="62">
        <v>1802.4</v>
      </c>
      <c r="T41" s="61">
        <v>1096</v>
      </c>
      <c r="U41" s="62">
        <v>65760</v>
      </c>
      <c r="V41" s="60">
        <v>16</v>
      </c>
      <c r="W41" s="58">
        <v>213.8</v>
      </c>
    </row>
    <row r="42" spans="1:23" s="6" customFormat="1" ht="25.5" x14ac:dyDescent="0.2">
      <c r="A42" s="57" t="s">
        <v>22</v>
      </c>
      <c r="B42" s="58">
        <f t="shared" si="0"/>
        <v>19062.48</v>
      </c>
      <c r="C42" s="58">
        <v>0</v>
      </c>
      <c r="D42" s="58">
        <v>122168.9</v>
      </c>
      <c r="E42" s="58">
        <v>103106.42</v>
      </c>
      <c r="F42" s="58">
        <v>0</v>
      </c>
      <c r="G42" s="58">
        <v>9531.24</v>
      </c>
      <c r="H42" s="58">
        <v>9531.24</v>
      </c>
      <c r="I42" s="59">
        <v>9531.24</v>
      </c>
      <c r="J42" s="58">
        <f t="shared" si="1"/>
        <v>2200</v>
      </c>
      <c r="K42" s="60">
        <f t="shared" si="2"/>
        <v>265</v>
      </c>
      <c r="L42" s="60">
        <v>10</v>
      </c>
      <c r="M42" s="58">
        <f t="shared" si="3"/>
        <v>16862.48</v>
      </c>
      <c r="N42" s="61">
        <v>14</v>
      </c>
      <c r="O42" s="62">
        <v>1183.28</v>
      </c>
      <c r="P42" s="61">
        <v>6</v>
      </c>
      <c r="Q42" s="62">
        <v>229.96</v>
      </c>
      <c r="R42" s="61">
        <v>2</v>
      </c>
      <c r="S42" s="62">
        <v>610.53</v>
      </c>
      <c r="T42" s="61">
        <v>240</v>
      </c>
      <c r="U42" s="62">
        <v>14760</v>
      </c>
      <c r="V42" s="60">
        <v>3</v>
      </c>
      <c r="W42" s="58">
        <v>78.709999999999994</v>
      </c>
    </row>
    <row r="43" spans="1:23" s="6" customFormat="1" ht="38.25" x14ac:dyDescent="0.2">
      <c r="A43" s="57" t="s">
        <v>23</v>
      </c>
      <c r="B43" s="58">
        <f t="shared" si="0"/>
        <v>240505.31000000003</v>
      </c>
      <c r="C43" s="58">
        <v>0</v>
      </c>
      <c r="D43" s="58">
        <v>0</v>
      </c>
      <c r="E43" s="58">
        <v>0</v>
      </c>
      <c r="F43" s="58">
        <v>240505.31</v>
      </c>
      <c r="G43" s="58">
        <v>120252.66</v>
      </c>
      <c r="H43" s="58">
        <v>120252.66</v>
      </c>
      <c r="I43" s="59">
        <v>360757.97</v>
      </c>
      <c r="J43" s="58">
        <f t="shared" si="1"/>
        <v>28432</v>
      </c>
      <c r="K43" s="60">
        <f t="shared" si="2"/>
        <v>3434</v>
      </c>
      <c r="L43" s="60">
        <v>120</v>
      </c>
      <c r="M43" s="58">
        <f t="shared" si="3"/>
        <v>212073.31000000003</v>
      </c>
      <c r="N43" s="61">
        <v>161</v>
      </c>
      <c r="O43" s="62">
        <v>27785.02</v>
      </c>
      <c r="P43" s="61">
        <v>116</v>
      </c>
      <c r="Q43" s="62">
        <v>5101.0200000000004</v>
      </c>
      <c r="R43" s="61">
        <v>41</v>
      </c>
      <c r="S43" s="62">
        <v>2695.43</v>
      </c>
      <c r="T43" s="61">
        <v>2905</v>
      </c>
      <c r="U43" s="62">
        <v>174221.17</v>
      </c>
      <c r="V43" s="60">
        <v>211</v>
      </c>
      <c r="W43" s="58">
        <v>2270.67</v>
      </c>
    </row>
    <row r="44" spans="1:23" s="6" customFormat="1" ht="12.75" x14ac:dyDescent="0.2">
      <c r="A44" s="57" t="s">
        <v>24</v>
      </c>
      <c r="B44" s="58">
        <f t="shared" si="0"/>
        <v>42950.490000000005</v>
      </c>
      <c r="C44" s="58">
        <v>0</v>
      </c>
      <c r="D44" s="58">
        <v>0</v>
      </c>
      <c r="E44" s="58">
        <v>0</v>
      </c>
      <c r="F44" s="58">
        <v>42950.49</v>
      </c>
      <c r="G44" s="58">
        <v>21475.25</v>
      </c>
      <c r="H44" s="58">
        <v>21475.25</v>
      </c>
      <c r="I44" s="59">
        <v>64425.74</v>
      </c>
      <c r="J44" s="58">
        <f t="shared" si="1"/>
        <v>5464</v>
      </c>
      <c r="K44" s="60">
        <f t="shared" si="2"/>
        <v>662</v>
      </c>
      <c r="L44" s="60">
        <v>21</v>
      </c>
      <c r="M44" s="58">
        <f t="shared" si="3"/>
        <v>37486.490000000005</v>
      </c>
      <c r="N44" s="61">
        <v>88</v>
      </c>
      <c r="O44" s="62">
        <v>11304.79</v>
      </c>
      <c r="P44" s="61">
        <v>13</v>
      </c>
      <c r="Q44" s="62">
        <v>583.88</v>
      </c>
      <c r="R44" s="61">
        <v>5</v>
      </c>
      <c r="S44" s="62">
        <v>264.49</v>
      </c>
      <c r="T44" s="61">
        <v>380</v>
      </c>
      <c r="U44" s="62">
        <v>22800</v>
      </c>
      <c r="V44" s="60">
        <v>176</v>
      </c>
      <c r="W44" s="58">
        <v>2533.33</v>
      </c>
    </row>
    <row r="45" spans="1:23" s="6" customFormat="1" ht="12.75" x14ac:dyDescent="0.2">
      <c r="A45" s="57" t="s">
        <v>108</v>
      </c>
      <c r="B45" s="58">
        <f t="shared" si="0"/>
        <v>22716.959999999999</v>
      </c>
      <c r="C45" s="58">
        <v>0</v>
      </c>
      <c r="D45" s="58">
        <v>358074.89</v>
      </c>
      <c r="E45" s="58">
        <v>335357.93</v>
      </c>
      <c r="F45" s="58">
        <v>0</v>
      </c>
      <c r="G45" s="58">
        <v>11358</v>
      </c>
      <c r="H45" s="58">
        <v>11358</v>
      </c>
      <c r="I45" s="59">
        <v>11358</v>
      </c>
      <c r="J45" s="58">
        <f t="shared" si="1"/>
        <v>3016</v>
      </c>
      <c r="K45" s="60">
        <f t="shared" si="2"/>
        <v>344</v>
      </c>
      <c r="L45" s="60">
        <v>33</v>
      </c>
      <c r="M45" s="58">
        <f t="shared" si="3"/>
        <v>19700.96</v>
      </c>
      <c r="N45" s="61">
        <v>46</v>
      </c>
      <c r="O45" s="62">
        <v>6316.48</v>
      </c>
      <c r="P45" s="61">
        <v>8</v>
      </c>
      <c r="Q45" s="62">
        <v>106.06</v>
      </c>
      <c r="R45" s="61">
        <v>3</v>
      </c>
      <c r="S45" s="62">
        <v>105.38</v>
      </c>
      <c r="T45" s="61">
        <v>201</v>
      </c>
      <c r="U45" s="62">
        <v>12060</v>
      </c>
      <c r="V45" s="60">
        <v>86</v>
      </c>
      <c r="W45" s="58">
        <v>1113.04</v>
      </c>
    </row>
    <row r="46" spans="1:23" s="6" customFormat="1" ht="12.75" x14ac:dyDescent="0.2">
      <c r="A46" s="57" t="s">
        <v>25</v>
      </c>
      <c r="B46" s="58">
        <f t="shared" si="0"/>
        <v>42238.36</v>
      </c>
      <c r="C46" s="58">
        <v>0</v>
      </c>
      <c r="D46" s="58">
        <v>190782.1</v>
      </c>
      <c r="E46" s="58">
        <v>148543.74</v>
      </c>
      <c r="F46" s="58">
        <v>0</v>
      </c>
      <c r="G46" s="58">
        <v>0</v>
      </c>
      <c r="H46" s="58">
        <v>0</v>
      </c>
      <c r="I46" s="59">
        <v>0</v>
      </c>
      <c r="J46" s="58">
        <f t="shared" si="1"/>
        <v>4472</v>
      </c>
      <c r="K46" s="60">
        <f t="shared" si="2"/>
        <v>556</v>
      </c>
      <c r="L46" s="60">
        <v>3</v>
      </c>
      <c r="M46" s="58">
        <f t="shared" si="3"/>
        <v>37766.36</v>
      </c>
      <c r="N46" s="61">
        <v>54</v>
      </c>
      <c r="O46" s="62">
        <v>7596.44</v>
      </c>
      <c r="P46" s="61">
        <v>10</v>
      </c>
      <c r="Q46" s="62">
        <v>734.27</v>
      </c>
      <c r="R46" s="61">
        <v>2</v>
      </c>
      <c r="S46" s="62">
        <v>644.03</v>
      </c>
      <c r="T46" s="61">
        <v>474</v>
      </c>
      <c r="U46" s="62">
        <v>28440</v>
      </c>
      <c r="V46" s="60">
        <v>16</v>
      </c>
      <c r="W46" s="58">
        <v>351.62</v>
      </c>
    </row>
    <row r="47" spans="1:23" s="6" customFormat="1" ht="12.75" x14ac:dyDescent="0.2">
      <c r="A47" s="57" t="s">
        <v>26</v>
      </c>
      <c r="B47" s="58">
        <f t="shared" si="0"/>
        <v>64709.120000000003</v>
      </c>
      <c r="C47" s="58">
        <v>0</v>
      </c>
      <c r="D47" s="58">
        <v>335204.38</v>
      </c>
      <c r="E47" s="58">
        <v>270495.26</v>
      </c>
      <c r="F47" s="58">
        <v>0</v>
      </c>
      <c r="G47" s="58">
        <v>0</v>
      </c>
      <c r="H47" s="58">
        <v>0</v>
      </c>
      <c r="I47" s="59">
        <v>0</v>
      </c>
      <c r="J47" s="58">
        <f t="shared" si="1"/>
        <v>7536</v>
      </c>
      <c r="K47" s="60">
        <f t="shared" si="2"/>
        <v>916</v>
      </c>
      <c r="L47" s="60">
        <v>26</v>
      </c>
      <c r="M47" s="58">
        <f t="shared" si="3"/>
        <v>57173.120000000003</v>
      </c>
      <c r="N47" s="61">
        <v>78</v>
      </c>
      <c r="O47" s="62">
        <v>11216.22</v>
      </c>
      <c r="P47" s="61">
        <v>20</v>
      </c>
      <c r="Q47" s="62">
        <v>981.26</v>
      </c>
      <c r="R47" s="61">
        <v>5</v>
      </c>
      <c r="S47" s="62">
        <v>368.88</v>
      </c>
      <c r="T47" s="61">
        <v>730</v>
      </c>
      <c r="U47" s="62">
        <v>43800</v>
      </c>
      <c r="V47" s="60">
        <v>83</v>
      </c>
      <c r="W47" s="58">
        <v>806.76</v>
      </c>
    </row>
    <row r="48" spans="1:23" s="6" customFormat="1" ht="25.5" x14ac:dyDescent="0.2">
      <c r="A48" s="57" t="s">
        <v>109</v>
      </c>
      <c r="B48" s="58">
        <f t="shared" si="0"/>
        <v>35812.15</v>
      </c>
      <c r="C48" s="58">
        <v>0</v>
      </c>
      <c r="D48" s="58">
        <v>251601.95</v>
      </c>
      <c r="E48" s="58">
        <v>215789.8</v>
      </c>
      <c r="F48" s="58">
        <v>0</v>
      </c>
      <c r="G48" s="58">
        <v>0</v>
      </c>
      <c r="H48" s="58">
        <v>0</v>
      </c>
      <c r="I48" s="59">
        <v>0</v>
      </c>
      <c r="J48" s="58">
        <f t="shared" si="1"/>
        <v>4152</v>
      </c>
      <c r="K48" s="60">
        <f t="shared" si="2"/>
        <v>494</v>
      </c>
      <c r="L48" s="60">
        <v>25</v>
      </c>
      <c r="M48" s="58">
        <f t="shared" si="3"/>
        <v>31660.15</v>
      </c>
      <c r="N48" s="61">
        <v>68</v>
      </c>
      <c r="O48" s="62">
        <v>9387.8700000000008</v>
      </c>
      <c r="P48" s="61">
        <v>23</v>
      </c>
      <c r="Q48" s="62">
        <v>964.61</v>
      </c>
      <c r="R48" s="61">
        <v>4</v>
      </c>
      <c r="S48" s="62">
        <v>233.94</v>
      </c>
      <c r="T48" s="61">
        <v>334</v>
      </c>
      <c r="U48" s="62">
        <v>20040</v>
      </c>
      <c r="V48" s="60">
        <v>65</v>
      </c>
      <c r="W48" s="58">
        <v>1033.73</v>
      </c>
    </row>
    <row r="49" spans="1:23" s="6" customFormat="1" ht="12.75" x14ac:dyDescent="0.2">
      <c r="A49" s="57" t="s">
        <v>27</v>
      </c>
      <c r="B49" s="58">
        <f t="shared" si="0"/>
        <v>21750.67</v>
      </c>
      <c r="C49" s="58">
        <v>0</v>
      </c>
      <c r="D49" s="58">
        <v>1773.95</v>
      </c>
      <c r="E49" s="58">
        <v>0</v>
      </c>
      <c r="F49" s="58">
        <v>19976.72</v>
      </c>
      <c r="G49" s="58">
        <v>10875</v>
      </c>
      <c r="H49" s="58">
        <v>10875</v>
      </c>
      <c r="I49" s="59">
        <v>30851.72</v>
      </c>
      <c r="J49" s="58">
        <f t="shared" si="1"/>
        <v>2528</v>
      </c>
      <c r="K49" s="60">
        <f t="shared" si="2"/>
        <v>316</v>
      </c>
      <c r="L49" s="60">
        <v>0</v>
      </c>
      <c r="M49" s="58">
        <f t="shared" si="3"/>
        <v>19222.669999999998</v>
      </c>
      <c r="N49" s="61">
        <v>10</v>
      </c>
      <c r="O49" s="62">
        <v>1041.5999999999999</v>
      </c>
      <c r="P49" s="61">
        <v>0</v>
      </c>
      <c r="Q49" s="62">
        <v>0</v>
      </c>
      <c r="R49" s="61">
        <v>0</v>
      </c>
      <c r="S49" s="62">
        <v>0</v>
      </c>
      <c r="T49" s="61">
        <v>302</v>
      </c>
      <c r="U49" s="62">
        <v>18149.47</v>
      </c>
      <c r="V49" s="60">
        <v>4</v>
      </c>
      <c r="W49" s="58">
        <v>31.6</v>
      </c>
    </row>
    <row r="50" spans="1:23" s="6" customFormat="1" ht="12.75" x14ac:dyDescent="0.2">
      <c r="A50" s="57" t="s">
        <v>28</v>
      </c>
      <c r="B50" s="58">
        <f t="shared" si="0"/>
        <v>52081.299999999996</v>
      </c>
      <c r="C50" s="58">
        <v>0</v>
      </c>
      <c r="D50" s="58">
        <v>75228.72</v>
      </c>
      <c r="E50" s="58">
        <v>23147.42</v>
      </c>
      <c r="F50" s="58">
        <v>0</v>
      </c>
      <c r="G50" s="58">
        <v>0</v>
      </c>
      <c r="H50" s="58">
        <v>0</v>
      </c>
      <c r="I50" s="59">
        <v>0</v>
      </c>
      <c r="J50" s="58">
        <f t="shared" si="1"/>
        <v>5992</v>
      </c>
      <c r="K50" s="60">
        <f t="shared" si="2"/>
        <v>735</v>
      </c>
      <c r="L50" s="60">
        <v>14</v>
      </c>
      <c r="M50" s="58">
        <f t="shared" si="3"/>
        <v>46089.299999999996</v>
      </c>
      <c r="N50" s="61">
        <v>42</v>
      </c>
      <c r="O50" s="62">
        <v>5588.5</v>
      </c>
      <c r="P50" s="61">
        <v>13</v>
      </c>
      <c r="Q50" s="62">
        <v>507.81</v>
      </c>
      <c r="R50" s="61">
        <v>3</v>
      </c>
      <c r="S50" s="62">
        <v>780</v>
      </c>
      <c r="T50" s="61">
        <v>645</v>
      </c>
      <c r="U50" s="62">
        <v>38700</v>
      </c>
      <c r="V50" s="60">
        <v>32</v>
      </c>
      <c r="W50" s="58">
        <v>512.99</v>
      </c>
    </row>
    <row r="51" spans="1:23" s="6" customFormat="1" ht="12.75" x14ac:dyDescent="0.2">
      <c r="A51" s="57" t="s">
        <v>29</v>
      </c>
      <c r="B51" s="58">
        <f t="shared" si="0"/>
        <v>61567.51</v>
      </c>
      <c r="C51" s="58">
        <v>0</v>
      </c>
      <c r="D51" s="58">
        <v>0</v>
      </c>
      <c r="E51" s="58">
        <v>0</v>
      </c>
      <c r="F51" s="58">
        <v>61567.51</v>
      </c>
      <c r="G51" s="58">
        <v>30783.75</v>
      </c>
      <c r="H51" s="58">
        <v>30783.75</v>
      </c>
      <c r="I51" s="59">
        <v>92351.26</v>
      </c>
      <c r="J51" s="58">
        <f t="shared" si="1"/>
        <v>6616</v>
      </c>
      <c r="K51" s="60">
        <f t="shared" si="2"/>
        <v>802</v>
      </c>
      <c r="L51" s="60">
        <v>25</v>
      </c>
      <c r="M51" s="58">
        <f t="shared" si="3"/>
        <v>54951.51</v>
      </c>
      <c r="N51" s="61">
        <v>78</v>
      </c>
      <c r="O51" s="62">
        <v>13026.33</v>
      </c>
      <c r="P51" s="61">
        <v>16</v>
      </c>
      <c r="Q51" s="62">
        <v>867.7</v>
      </c>
      <c r="R51" s="61">
        <v>6</v>
      </c>
      <c r="S51" s="62">
        <v>1440.5</v>
      </c>
      <c r="T51" s="61">
        <v>643</v>
      </c>
      <c r="U51" s="62">
        <v>38580</v>
      </c>
      <c r="V51" s="60">
        <v>59</v>
      </c>
      <c r="W51" s="58">
        <v>1036.98</v>
      </c>
    </row>
    <row r="52" spans="1:23" s="6" customFormat="1" ht="12.75" x14ac:dyDescent="0.2">
      <c r="A52" s="57" t="s">
        <v>30</v>
      </c>
      <c r="B52" s="58">
        <f t="shared" si="0"/>
        <v>9461.0300000000007</v>
      </c>
      <c r="C52" s="58">
        <v>0</v>
      </c>
      <c r="D52" s="58">
        <v>190408.06</v>
      </c>
      <c r="E52" s="58">
        <v>180947.03</v>
      </c>
      <c r="F52" s="58">
        <v>0</v>
      </c>
      <c r="G52" s="58">
        <v>0</v>
      </c>
      <c r="H52" s="58">
        <v>0</v>
      </c>
      <c r="I52" s="59">
        <v>0</v>
      </c>
      <c r="J52" s="58">
        <f t="shared" si="1"/>
        <v>1096</v>
      </c>
      <c r="K52" s="60">
        <f t="shared" si="2"/>
        <v>137</v>
      </c>
      <c r="L52" s="60">
        <v>0</v>
      </c>
      <c r="M52" s="58">
        <f t="shared" si="3"/>
        <v>8365.0300000000007</v>
      </c>
      <c r="N52" s="61">
        <v>4</v>
      </c>
      <c r="O52" s="62">
        <v>266.66000000000003</v>
      </c>
      <c r="P52" s="61">
        <v>2</v>
      </c>
      <c r="Q52" s="62">
        <v>178.9</v>
      </c>
      <c r="R52" s="61">
        <v>1</v>
      </c>
      <c r="S52" s="62">
        <v>196.27</v>
      </c>
      <c r="T52" s="61">
        <v>128</v>
      </c>
      <c r="U52" s="62">
        <v>7680</v>
      </c>
      <c r="V52" s="60">
        <v>2</v>
      </c>
      <c r="W52" s="58">
        <v>43.2</v>
      </c>
    </row>
    <row r="53" spans="1:23" s="6" customFormat="1" ht="12.75" x14ac:dyDescent="0.2">
      <c r="A53" s="57" t="s">
        <v>31</v>
      </c>
      <c r="B53" s="58">
        <f t="shared" si="0"/>
        <v>75026.010000000009</v>
      </c>
      <c r="C53" s="58">
        <v>0</v>
      </c>
      <c r="D53" s="58">
        <v>12491.94</v>
      </c>
      <c r="E53" s="58">
        <v>0</v>
      </c>
      <c r="F53" s="58">
        <v>62534.07</v>
      </c>
      <c r="G53" s="58">
        <v>30000</v>
      </c>
      <c r="H53" s="58">
        <v>30000</v>
      </c>
      <c r="I53" s="59">
        <v>92534.07</v>
      </c>
      <c r="J53" s="58">
        <f t="shared" si="1"/>
        <v>8688</v>
      </c>
      <c r="K53" s="60">
        <f t="shared" si="2"/>
        <v>1030</v>
      </c>
      <c r="L53" s="60">
        <v>56</v>
      </c>
      <c r="M53" s="58">
        <f t="shared" si="3"/>
        <v>66338.010000000009</v>
      </c>
      <c r="N53" s="61">
        <v>83</v>
      </c>
      <c r="O53" s="62">
        <v>11081.97</v>
      </c>
      <c r="P53" s="61">
        <v>24</v>
      </c>
      <c r="Q53" s="62">
        <v>1268.77</v>
      </c>
      <c r="R53" s="61">
        <v>6</v>
      </c>
      <c r="S53" s="62">
        <v>1670.42</v>
      </c>
      <c r="T53" s="61">
        <v>859</v>
      </c>
      <c r="U53" s="62">
        <v>51540</v>
      </c>
      <c r="V53" s="60">
        <v>58</v>
      </c>
      <c r="W53" s="58">
        <v>776.85</v>
      </c>
    </row>
    <row r="54" spans="1:23" s="6" customFormat="1" ht="25.5" x14ac:dyDescent="0.2">
      <c r="A54" s="57" t="s">
        <v>110</v>
      </c>
      <c r="B54" s="58">
        <f t="shared" si="0"/>
        <v>18792.600000000002</v>
      </c>
      <c r="C54" s="58">
        <v>0</v>
      </c>
      <c r="D54" s="58">
        <v>5195.1400000000003</v>
      </c>
      <c r="E54" s="58">
        <v>0</v>
      </c>
      <c r="F54" s="58">
        <v>13597.46</v>
      </c>
      <c r="G54" s="58">
        <v>0</v>
      </c>
      <c r="H54" s="58">
        <v>0</v>
      </c>
      <c r="I54" s="59">
        <v>13597.46</v>
      </c>
      <c r="J54" s="58">
        <f t="shared" si="1"/>
        <v>2072</v>
      </c>
      <c r="K54" s="60">
        <f t="shared" si="2"/>
        <v>258</v>
      </c>
      <c r="L54" s="60">
        <v>1</v>
      </c>
      <c r="M54" s="58">
        <f t="shared" si="3"/>
        <v>16720.600000000002</v>
      </c>
      <c r="N54" s="61">
        <v>7</v>
      </c>
      <c r="O54" s="62">
        <v>1681.79</v>
      </c>
      <c r="P54" s="61">
        <v>0</v>
      </c>
      <c r="Q54" s="62">
        <v>0</v>
      </c>
      <c r="R54" s="61">
        <v>1</v>
      </c>
      <c r="S54" s="62">
        <v>65.59</v>
      </c>
      <c r="T54" s="61">
        <v>249</v>
      </c>
      <c r="U54" s="62">
        <v>14940</v>
      </c>
      <c r="V54" s="60">
        <v>1</v>
      </c>
      <c r="W54" s="58">
        <v>33.22</v>
      </c>
    </row>
    <row r="55" spans="1:23" s="6" customFormat="1" ht="12.75" x14ac:dyDescent="0.2">
      <c r="A55" s="57" t="s">
        <v>32</v>
      </c>
      <c r="B55" s="58">
        <f t="shared" si="0"/>
        <v>18724.91</v>
      </c>
      <c r="C55" s="58">
        <v>0</v>
      </c>
      <c r="D55" s="58">
        <v>240808.86</v>
      </c>
      <c r="E55" s="58">
        <v>222083.95</v>
      </c>
      <c r="F55" s="58">
        <v>0</v>
      </c>
      <c r="G55" s="58">
        <v>0</v>
      </c>
      <c r="H55" s="58">
        <v>0</v>
      </c>
      <c r="I55" s="59">
        <v>0</v>
      </c>
      <c r="J55" s="58">
        <f t="shared" si="1"/>
        <v>2064</v>
      </c>
      <c r="K55" s="60">
        <f t="shared" si="2"/>
        <v>258</v>
      </c>
      <c r="L55" s="60">
        <v>0</v>
      </c>
      <c r="M55" s="58">
        <f t="shared" si="3"/>
        <v>16660.91</v>
      </c>
      <c r="N55" s="61">
        <v>11</v>
      </c>
      <c r="O55" s="62">
        <v>2097.91</v>
      </c>
      <c r="P55" s="61">
        <v>7</v>
      </c>
      <c r="Q55" s="62">
        <v>382.84</v>
      </c>
      <c r="R55" s="61">
        <v>1</v>
      </c>
      <c r="S55" s="62">
        <v>65.59</v>
      </c>
      <c r="T55" s="61">
        <v>233</v>
      </c>
      <c r="U55" s="62">
        <v>13980</v>
      </c>
      <c r="V55" s="60">
        <v>6</v>
      </c>
      <c r="W55" s="58">
        <v>134.57</v>
      </c>
    </row>
    <row r="56" spans="1:23" s="6" customFormat="1" ht="25.5" x14ac:dyDescent="0.2">
      <c r="A56" s="57" t="s">
        <v>33</v>
      </c>
      <c r="B56" s="58">
        <f t="shared" si="0"/>
        <v>93823.540000000008</v>
      </c>
      <c r="C56" s="58">
        <v>0</v>
      </c>
      <c r="D56" s="58">
        <v>274576.11</v>
      </c>
      <c r="E56" s="58">
        <v>180752.57</v>
      </c>
      <c r="F56" s="58">
        <v>0</v>
      </c>
      <c r="G56" s="58">
        <v>0</v>
      </c>
      <c r="H56" s="58">
        <v>0</v>
      </c>
      <c r="I56" s="59">
        <v>0</v>
      </c>
      <c r="J56" s="58">
        <f t="shared" si="1"/>
        <v>12344</v>
      </c>
      <c r="K56" s="60">
        <f t="shared" si="2"/>
        <v>1337</v>
      </c>
      <c r="L56" s="60">
        <v>206</v>
      </c>
      <c r="M56" s="58">
        <f t="shared" si="3"/>
        <v>81479.540000000008</v>
      </c>
      <c r="N56" s="61">
        <v>119</v>
      </c>
      <c r="O56" s="62">
        <v>11728.92</v>
      </c>
      <c r="P56" s="61">
        <v>27</v>
      </c>
      <c r="Q56" s="62">
        <v>1468.21</v>
      </c>
      <c r="R56" s="61">
        <v>8</v>
      </c>
      <c r="S56" s="62">
        <v>530.72</v>
      </c>
      <c r="T56" s="61">
        <v>1106</v>
      </c>
      <c r="U56" s="62">
        <v>66484</v>
      </c>
      <c r="V56" s="60">
        <v>77</v>
      </c>
      <c r="W56" s="58">
        <v>1267.69</v>
      </c>
    </row>
    <row r="57" spans="1:23" s="6" customFormat="1" ht="12.75" x14ac:dyDescent="0.2">
      <c r="A57" s="63" t="s">
        <v>111</v>
      </c>
      <c r="B57" s="64">
        <f>SUM(B14:B56)</f>
        <v>2397403.56</v>
      </c>
      <c r="C57" s="64">
        <f t="shared" ref="C57:W57" si="4">SUM(C14:C56)</f>
        <v>0</v>
      </c>
      <c r="D57" s="64">
        <f t="shared" si="4"/>
        <v>5115428.3900000006</v>
      </c>
      <c r="E57" s="64">
        <f t="shared" si="4"/>
        <v>3790664.9099999992</v>
      </c>
      <c r="F57" s="64">
        <f t="shared" si="4"/>
        <v>1072640.0799999998</v>
      </c>
      <c r="G57" s="64">
        <f t="shared" si="4"/>
        <v>606351.9</v>
      </c>
      <c r="H57" s="64">
        <f t="shared" si="4"/>
        <v>606351.9</v>
      </c>
      <c r="I57" s="64">
        <f t="shared" si="4"/>
        <v>1678991.9799999997</v>
      </c>
      <c r="J57" s="64">
        <f t="shared" si="4"/>
        <v>287128</v>
      </c>
      <c r="K57" s="65">
        <f t="shared" si="4"/>
        <v>34113</v>
      </c>
      <c r="L57" s="65">
        <f t="shared" si="4"/>
        <v>1778</v>
      </c>
      <c r="M57" s="64">
        <f t="shared" si="4"/>
        <v>2110275.56</v>
      </c>
      <c r="N57" s="65">
        <f t="shared" si="4"/>
        <v>1973</v>
      </c>
      <c r="O57" s="64">
        <f t="shared" si="4"/>
        <v>271027.23</v>
      </c>
      <c r="P57" s="65">
        <f t="shared" si="4"/>
        <v>578</v>
      </c>
      <c r="Q57" s="64">
        <f t="shared" si="4"/>
        <v>27748.250000000007</v>
      </c>
      <c r="R57" s="65">
        <f t="shared" si="4"/>
        <v>400</v>
      </c>
      <c r="S57" s="64">
        <f t="shared" si="4"/>
        <v>41413.919999999976</v>
      </c>
      <c r="T57" s="65">
        <f t="shared" si="4"/>
        <v>29041</v>
      </c>
      <c r="U57" s="64">
        <f t="shared" si="4"/>
        <v>1741994.64</v>
      </c>
      <c r="V57" s="65">
        <f t="shared" si="4"/>
        <v>2121</v>
      </c>
      <c r="W57" s="64">
        <f t="shared" si="4"/>
        <v>28091.519999999993</v>
      </c>
    </row>
    <row r="58" spans="1:23" s="6" customFormat="1" ht="12.75" x14ac:dyDescent="0.2">
      <c r="A58" s="19"/>
      <c r="B58" s="19"/>
    </row>
    <row r="59" spans="1:23" s="6" customFormat="1" ht="12.75" x14ac:dyDescent="0.2"/>
    <row r="60" spans="1:23" s="6" customFormat="1" ht="13.15" customHeight="1" x14ac:dyDescent="0.2">
      <c r="A60" s="90" t="s">
        <v>112</v>
      </c>
      <c r="B60" s="90"/>
      <c r="C60" s="90"/>
      <c r="D60" s="90"/>
      <c r="E60" s="90"/>
      <c r="F60" s="90"/>
      <c r="G60" s="90"/>
      <c r="H60" s="90"/>
      <c r="I60" s="90"/>
      <c r="J60" s="90"/>
      <c r="K60" s="90"/>
      <c r="L60" s="90"/>
      <c r="M60" s="90"/>
      <c r="N60" s="90"/>
      <c r="O60" s="90"/>
    </row>
    <row r="61" spans="1:23" s="6" customFormat="1" ht="13.15" customHeight="1" x14ac:dyDescent="0.2">
      <c r="A61" s="90" t="s">
        <v>113</v>
      </c>
      <c r="B61" s="90"/>
      <c r="C61" s="90"/>
      <c r="D61" s="90"/>
      <c r="E61" s="90"/>
      <c r="F61" s="90"/>
      <c r="G61" s="90"/>
      <c r="H61" s="90"/>
      <c r="I61" s="90"/>
      <c r="J61" s="90"/>
      <c r="K61" s="90"/>
      <c r="L61" s="90"/>
      <c r="M61" s="90"/>
      <c r="N61" s="90"/>
      <c r="O61" s="90"/>
    </row>
    <row r="62" spans="1:23" s="6" customFormat="1" ht="12.75" x14ac:dyDescent="0.2"/>
    <row r="63" spans="1:23" s="6" customFormat="1" ht="12.75" x14ac:dyDescent="0.2">
      <c r="A63" s="6" t="s">
        <v>114</v>
      </c>
    </row>
    <row r="64" spans="1:23" s="6" customFormat="1" ht="12.75" x14ac:dyDescent="0.2"/>
    <row r="65" spans="1:1" s="6" customFormat="1" ht="12.75" x14ac:dyDescent="0.2"/>
    <row r="66" spans="1:1" s="6" customFormat="1" ht="72" x14ac:dyDescent="0.2">
      <c r="A66" s="66" t="s">
        <v>115</v>
      </c>
    </row>
    <row r="67" spans="1:1" s="6" customFormat="1" ht="12.75" x14ac:dyDescent="0.2"/>
    <row r="68" spans="1:1" s="6" customFormat="1" ht="12.75" x14ac:dyDescent="0.2"/>
  </sheetData>
  <mergeCells count="38">
    <mergeCell ref="Q11:Q12"/>
    <mergeCell ref="K10:L10"/>
    <mergeCell ref="A60:O60"/>
    <mergeCell ref="M10:M12"/>
    <mergeCell ref="A61:O61"/>
    <mergeCell ref="N10:O10"/>
    <mergeCell ref="P10:Q10"/>
    <mergeCell ref="G10:G12"/>
    <mergeCell ref="H10:H12"/>
    <mergeCell ref="I10:I12"/>
    <mergeCell ref="J10:J12"/>
    <mergeCell ref="K11:K12"/>
    <mergeCell ref="L11:L12"/>
    <mergeCell ref="N11:N12"/>
    <mergeCell ref="O11:O12"/>
    <mergeCell ref="P11:P12"/>
    <mergeCell ref="A6:G6"/>
    <mergeCell ref="V6:W6"/>
    <mergeCell ref="V7:W7"/>
    <mergeCell ref="V8:W8"/>
    <mergeCell ref="A10:A11"/>
    <mergeCell ref="B10:B12"/>
    <mergeCell ref="C10:C12"/>
    <mergeCell ref="D10:D12"/>
    <mergeCell ref="E10:E12"/>
    <mergeCell ref="F10:F12"/>
    <mergeCell ref="R11:S11"/>
    <mergeCell ref="T11:U11"/>
    <mergeCell ref="V11:V12"/>
    <mergeCell ref="W11:W12"/>
    <mergeCell ref="R10:U10"/>
    <mergeCell ref="V10:W10"/>
    <mergeCell ref="A1:E2"/>
    <mergeCell ref="F1:W1"/>
    <mergeCell ref="F2:W2"/>
    <mergeCell ref="V4:W4"/>
    <mergeCell ref="A5:G5"/>
    <mergeCell ref="V5:W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36D16-0EE6-4B78-9192-8DF6F11B9B4A}">
  <dimension ref="A1:W68"/>
  <sheetViews>
    <sheetView topLeftCell="A7" workbookViewId="0">
      <selection activeCell="B10" sqref="B10:B57"/>
    </sheetView>
  </sheetViews>
  <sheetFormatPr defaultColWidth="9.28515625" defaultRowHeight="15" x14ac:dyDescent="0.25"/>
  <cols>
    <col min="1" max="1" width="25.7109375" style="39" customWidth="1"/>
    <col min="2" max="2" width="13.7109375" style="39" customWidth="1"/>
    <col min="3" max="4" width="12" style="39" customWidth="1"/>
    <col min="5" max="7" width="14.42578125" style="39" customWidth="1"/>
    <col min="8" max="8" width="12.85546875" style="39" customWidth="1"/>
    <col min="9" max="9" width="15.7109375" style="39" customWidth="1"/>
    <col min="10" max="10" width="16.28515625" style="39" customWidth="1"/>
    <col min="11" max="11" width="13.28515625" style="39" customWidth="1"/>
    <col min="12" max="20" width="14.42578125" style="39" customWidth="1"/>
    <col min="21" max="21" width="14.28515625" style="39" customWidth="1"/>
    <col min="22" max="23" width="15" style="39" customWidth="1"/>
    <col min="24" max="24" width="17.28515625" style="39" customWidth="1"/>
    <col min="25" max="26" width="0" style="39" hidden="1" customWidth="1"/>
    <col min="27" max="28" width="17.7109375" style="39" customWidth="1"/>
    <col min="29" max="254" width="9.28515625" style="39"/>
    <col min="255" max="255" width="25.7109375" style="39" customWidth="1"/>
    <col min="256" max="256" width="15.42578125" style="39" customWidth="1"/>
    <col min="257" max="257" width="18.7109375" style="39" customWidth="1"/>
    <col min="258" max="258" width="13.7109375" style="39" customWidth="1"/>
    <col min="259" max="260" width="12" style="39" customWidth="1"/>
    <col min="261" max="263" width="14.42578125" style="39" customWidth="1"/>
    <col min="264" max="264" width="12.85546875" style="39" customWidth="1"/>
    <col min="265" max="265" width="15.7109375" style="39" customWidth="1"/>
    <col min="266" max="266" width="16.28515625" style="39" customWidth="1"/>
    <col min="267" max="267" width="13.28515625" style="39" customWidth="1"/>
    <col min="268" max="276" width="14.42578125" style="39" customWidth="1"/>
    <col min="277" max="277" width="14.28515625" style="39" customWidth="1"/>
    <col min="278" max="279" width="15" style="39" customWidth="1"/>
    <col min="280" max="280" width="17.28515625" style="39" customWidth="1"/>
    <col min="281" max="282" width="0" style="39" hidden="1" customWidth="1"/>
    <col min="283" max="284" width="17.7109375" style="39" customWidth="1"/>
    <col min="285" max="510" width="9.28515625" style="39"/>
    <col min="511" max="511" width="25.7109375" style="39" customWidth="1"/>
    <col min="512" max="512" width="15.42578125" style="39" customWidth="1"/>
    <col min="513" max="513" width="18.7109375" style="39" customWidth="1"/>
    <col min="514" max="514" width="13.7109375" style="39" customWidth="1"/>
    <col min="515" max="516" width="12" style="39" customWidth="1"/>
    <col min="517" max="519" width="14.42578125" style="39" customWidth="1"/>
    <col min="520" max="520" width="12.85546875" style="39" customWidth="1"/>
    <col min="521" max="521" width="15.7109375" style="39" customWidth="1"/>
    <col min="522" max="522" width="16.28515625" style="39" customWidth="1"/>
    <col min="523" max="523" width="13.28515625" style="39" customWidth="1"/>
    <col min="524" max="532" width="14.42578125" style="39" customWidth="1"/>
    <col min="533" max="533" width="14.28515625" style="39" customWidth="1"/>
    <col min="534" max="535" width="15" style="39" customWidth="1"/>
    <col min="536" max="536" width="17.28515625" style="39" customWidth="1"/>
    <col min="537" max="538" width="0" style="39" hidden="1" customWidth="1"/>
    <col min="539" max="540" width="17.7109375" style="39" customWidth="1"/>
    <col min="541" max="766" width="9.28515625" style="39"/>
    <col min="767" max="767" width="25.7109375" style="39" customWidth="1"/>
    <col min="768" max="768" width="15.42578125" style="39" customWidth="1"/>
    <col min="769" max="769" width="18.7109375" style="39" customWidth="1"/>
    <col min="770" max="770" width="13.7109375" style="39" customWidth="1"/>
    <col min="771" max="772" width="12" style="39" customWidth="1"/>
    <col min="773" max="775" width="14.42578125" style="39" customWidth="1"/>
    <col min="776" max="776" width="12.85546875" style="39" customWidth="1"/>
    <col min="777" max="777" width="15.7109375" style="39" customWidth="1"/>
    <col min="778" max="778" width="16.28515625" style="39" customWidth="1"/>
    <col min="779" max="779" width="13.28515625" style="39" customWidth="1"/>
    <col min="780" max="788" width="14.42578125" style="39" customWidth="1"/>
    <col min="789" max="789" width="14.28515625" style="39" customWidth="1"/>
    <col min="790" max="791" width="15" style="39" customWidth="1"/>
    <col min="792" max="792" width="17.28515625" style="39" customWidth="1"/>
    <col min="793" max="794" width="0" style="39" hidden="1" customWidth="1"/>
    <col min="795" max="796" width="17.7109375" style="39" customWidth="1"/>
    <col min="797" max="1022" width="9.28515625" style="39"/>
    <col min="1023" max="1023" width="25.7109375" style="39" customWidth="1"/>
    <col min="1024" max="1024" width="15.42578125" style="39" customWidth="1"/>
    <col min="1025" max="1025" width="18.7109375" style="39" customWidth="1"/>
    <col min="1026" max="1026" width="13.7109375" style="39" customWidth="1"/>
    <col min="1027" max="1028" width="12" style="39" customWidth="1"/>
    <col min="1029" max="1031" width="14.42578125" style="39" customWidth="1"/>
    <col min="1032" max="1032" width="12.85546875" style="39" customWidth="1"/>
    <col min="1033" max="1033" width="15.7109375" style="39" customWidth="1"/>
    <col min="1034" max="1034" width="16.28515625" style="39" customWidth="1"/>
    <col min="1035" max="1035" width="13.28515625" style="39" customWidth="1"/>
    <col min="1036" max="1044" width="14.42578125" style="39" customWidth="1"/>
    <col min="1045" max="1045" width="14.28515625" style="39" customWidth="1"/>
    <col min="1046" max="1047" width="15" style="39" customWidth="1"/>
    <col min="1048" max="1048" width="17.28515625" style="39" customWidth="1"/>
    <col min="1049" max="1050" width="0" style="39" hidden="1" customWidth="1"/>
    <col min="1051" max="1052" width="17.7109375" style="39" customWidth="1"/>
    <col min="1053" max="1278" width="9.28515625" style="39"/>
    <col min="1279" max="1279" width="25.7109375" style="39" customWidth="1"/>
    <col min="1280" max="1280" width="15.42578125" style="39" customWidth="1"/>
    <col min="1281" max="1281" width="18.7109375" style="39" customWidth="1"/>
    <col min="1282" max="1282" width="13.7109375" style="39" customWidth="1"/>
    <col min="1283" max="1284" width="12" style="39" customWidth="1"/>
    <col min="1285" max="1287" width="14.42578125" style="39" customWidth="1"/>
    <col min="1288" max="1288" width="12.85546875" style="39" customWidth="1"/>
    <col min="1289" max="1289" width="15.7109375" style="39" customWidth="1"/>
    <col min="1290" max="1290" width="16.28515625" style="39" customWidth="1"/>
    <col min="1291" max="1291" width="13.28515625" style="39" customWidth="1"/>
    <col min="1292" max="1300" width="14.42578125" style="39" customWidth="1"/>
    <col min="1301" max="1301" width="14.28515625" style="39" customWidth="1"/>
    <col min="1302" max="1303" width="15" style="39" customWidth="1"/>
    <col min="1304" max="1304" width="17.28515625" style="39" customWidth="1"/>
    <col min="1305" max="1306" width="0" style="39" hidden="1" customWidth="1"/>
    <col min="1307" max="1308" width="17.7109375" style="39" customWidth="1"/>
    <col min="1309" max="1534" width="9.28515625" style="39"/>
    <col min="1535" max="1535" width="25.7109375" style="39" customWidth="1"/>
    <col min="1536" max="1536" width="15.42578125" style="39" customWidth="1"/>
    <col min="1537" max="1537" width="18.7109375" style="39" customWidth="1"/>
    <col min="1538" max="1538" width="13.7109375" style="39" customWidth="1"/>
    <col min="1539" max="1540" width="12" style="39" customWidth="1"/>
    <col min="1541" max="1543" width="14.42578125" style="39" customWidth="1"/>
    <col min="1544" max="1544" width="12.85546875" style="39" customWidth="1"/>
    <col min="1545" max="1545" width="15.7109375" style="39" customWidth="1"/>
    <col min="1546" max="1546" width="16.28515625" style="39" customWidth="1"/>
    <col min="1547" max="1547" width="13.28515625" style="39" customWidth="1"/>
    <col min="1548" max="1556" width="14.42578125" style="39" customWidth="1"/>
    <col min="1557" max="1557" width="14.28515625" style="39" customWidth="1"/>
    <col min="1558" max="1559" width="15" style="39" customWidth="1"/>
    <col min="1560" max="1560" width="17.28515625" style="39" customWidth="1"/>
    <col min="1561" max="1562" width="0" style="39" hidden="1" customWidth="1"/>
    <col min="1563" max="1564" width="17.7109375" style="39" customWidth="1"/>
    <col min="1565" max="1790" width="9.28515625" style="39"/>
    <col min="1791" max="1791" width="25.7109375" style="39" customWidth="1"/>
    <col min="1792" max="1792" width="15.42578125" style="39" customWidth="1"/>
    <col min="1793" max="1793" width="18.7109375" style="39" customWidth="1"/>
    <col min="1794" max="1794" width="13.7109375" style="39" customWidth="1"/>
    <col min="1795" max="1796" width="12" style="39" customWidth="1"/>
    <col min="1797" max="1799" width="14.42578125" style="39" customWidth="1"/>
    <col min="1800" max="1800" width="12.85546875" style="39" customWidth="1"/>
    <col min="1801" max="1801" width="15.7109375" style="39" customWidth="1"/>
    <col min="1802" max="1802" width="16.28515625" style="39" customWidth="1"/>
    <col min="1803" max="1803" width="13.28515625" style="39" customWidth="1"/>
    <col min="1804" max="1812" width="14.42578125" style="39" customWidth="1"/>
    <col min="1813" max="1813" width="14.28515625" style="39" customWidth="1"/>
    <col min="1814" max="1815" width="15" style="39" customWidth="1"/>
    <col min="1816" max="1816" width="17.28515625" style="39" customWidth="1"/>
    <col min="1817" max="1818" width="0" style="39" hidden="1" customWidth="1"/>
    <col min="1819" max="1820" width="17.7109375" style="39" customWidth="1"/>
    <col min="1821" max="2046" width="9.28515625" style="39"/>
    <col min="2047" max="2047" width="25.7109375" style="39" customWidth="1"/>
    <col min="2048" max="2048" width="15.42578125" style="39" customWidth="1"/>
    <col min="2049" max="2049" width="18.7109375" style="39" customWidth="1"/>
    <col min="2050" max="2050" width="13.7109375" style="39" customWidth="1"/>
    <col min="2051" max="2052" width="12" style="39" customWidth="1"/>
    <col min="2053" max="2055" width="14.42578125" style="39" customWidth="1"/>
    <col min="2056" max="2056" width="12.85546875" style="39" customWidth="1"/>
    <col min="2057" max="2057" width="15.7109375" style="39" customWidth="1"/>
    <col min="2058" max="2058" width="16.28515625" style="39" customWidth="1"/>
    <col min="2059" max="2059" width="13.28515625" style="39" customWidth="1"/>
    <col min="2060" max="2068" width="14.42578125" style="39" customWidth="1"/>
    <col min="2069" max="2069" width="14.28515625" style="39" customWidth="1"/>
    <col min="2070" max="2071" width="15" style="39" customWidth="1"/>
    <col min="2072" max="2072" width="17.28515625" style="39" customWidth="1"/>
    <col min="2073" max="2074" width="0" style="39" hidden="1" customWidth="1"/>
    <col min="2075" max="2076" width="17.7109375" style="39" customWidth="1"/>
    <col min="2077" max="2302" width="9.28515625" style="39"/>
    <col min="2303" max="2303" width="25.7109375" style="39" customWidth="1"/>
    <col min="2304" max="2304" width="15.42578125" style="39" customWidth="1"/>
    <col min="2305" max="2305" width="18.7109375" style="39" customWidth="1"/>
    <col min="2306" max="2306" width="13.7109375" style="39" customWidth="1"/>
    <col min="2307" max="2308" width="12" style="39" customWidth="1"/>
    <col min="2309" max="2311" width="14.42578125" style="39" customWidth="1"/>
    <col min="2312" max="2312" width="12.85546875" style="39" customWidth="1"/>
    <col min="2313" max="2313" width="15.7109375" style="39" customWidth="1"/>
    <col min="2314" max="2314" width="16.28515625" style="39" customWidth="1"/>
    <col min="2315" max="2315" width="13.28515625" style="39" customWidth="1"/>
    <col min="2316" max="2324" width="14.42578125" style="39" customWidth="1"/>
    <col min="2325" max="2325" width="14.28515625" style="39" customWidth="1"/>
    <col min="2326" max="2327" width="15" style="39" customWidth="1"/>
    <col min="2328" max="2328" width="17.28515625" style="39" customWidth="1"/>
    <col min="2329" max="2330" width="0" style="39" hidden="1" customWidth="1"/>
    <col min="2331" max="2332" width="17.7109375" style="39" customWidth="1"/>
    <col min="2333" max="2558" width="9.28515625" style="39"/>
    <col min="2559" max="2559" width="25.7109375" style="39" customWidth="1"/>
    <col min="2560" max="2560" width="15.42578125" style="39" customWidth="1"/>
    <col min="2561" max="2561" width="18.7109375" style="39" customWidth="1"/>
    <col min="2562" max="2562" width="13.7109375" style="39" customWidth="1"/>
    <col min="2563" max="2564" width="12" style="39" customWidth="1"/>
    <col min="2565" max="2567" width="14.42578125" style="39" customWidth="1"/>
    <col min="2568" max="2568" width="12.85546875" style="39" customWidth="1"/>
    <col min="2569" max="2569" width="15.7109375" style="39" customWidth="1"/>
    <col min="2570" max="2570" width="16.28515625" style="39" customWidth="1"/>
    <col min="2571" max="2571" width="13.28515625" style="39" customWidth="1"/>
    <col min="2572" max="2580" width="14.42578125" style="39" customWidth="1"/>
    <col min="2581" max="2581" width="14.28515625" style="39" customWidth="1"/>
    <col min="2582" max="2583" width="15" style="39" customWidth="1"/>
    <col min="2584" max="2584" width="17.28515625" style="39" customWidth="1"/>
    <col min="2585" max="2586" width="0" style="39" hidden="1" customWidth="1"/>
    <col min="2587" max="2588" width="17.7109375" style="39" customWidth="1"/>
    <col min="2589" max="2814" width="9.28515625" style="39"/>
    <col min="2815" max="2815" width="25.7109375" style="39" customWidth="1"/>
    <col min="2816" max="2816" width="15.42578125" style="39" customWidth="1"/>
    <col min="2817" max="2817" width="18.7109375" style="39" customWidth="1"/>
    <col min="2818" max="2818" width="13.7109375" style="39" customWidth="1"/>
    <col min="2819" max="2820" width="12" style="39" customWidth="1"/>
    <col min="2821" max="2823" width="14.42578125" style="39" customWidth="1"/>
    <col min="2824" max="2824" width="12.85546875" style="39" customWidth="1"/>
    <col min="2825" max="2825" width="15.7109375" style="39" customWidth="1"/>
    <col min="2826" max="2826" width="16.28515625" style="39" customWidth="1"/>
    <col min="2827" max="2827" width="13.28515625" style="39" customWidth="1"/>
    <col min="2828" max="2836" width="14.42578125" style="39" customWidth="1"/>
    <col min="2837" max="2837" width="14.28515625" style="39" customWidth="1"/>
    <col min="2838" max="2839" width="15" style="39" customWidth="1"/>
    <col min="2840" max="2840" width="17.28515625" style="39" customWidth="1"/>
    <col min="2841" max="2842" width="0" style="39" hidden="1" customWidth="1"/>
    <col min="2843" max="2844" width="17.7109375" style="39" customWidth="1"/>
    <col min="2845" max="3070" width="9.28515625" style="39"/>
    <col min="3071" max="3071" width="25.7109375" style="39" customWidth="1"/>
    <col min="3072" max="3072" width="15.42578125" style="39" customWidth="1"/>
    <col min="3073" max="3073" width="18.7109375" style="39" customWidth="1"/>
    <col min="3074" max="3074" width="13.7109375" style="39" customWidth="1"/>
    <col min="3075" max="3076" width="12" style="39" customWidth="1"/>
    <col min="3077" max="3079" width="14.42578125" style="39" customWidth="1"/>
    <col min="3080" max="3080" width="12.85546875" style="39" customWidth="1"/>
    <col min="3081" max="3081" width="15.7109375" style="39" customWidth="1"/>
    <col min="3082" max="3082" width="16.28515625" style="39" customWidth="1"/>
    <col min="3083" max="3083" width="13.28515625" style="39" customWidth="1"/>
    <col min="3084" max="3092" width="14.42578125" style="39" customWidth="1"/>
    <col min="3093" max="3093" width="14.28515625" style="39" customWidth="1"/>
    <col min="3094" max="3095" width="15" style="39" customWidth="1"/>
    <col min="3096" max="3096" width="17.28515625" style="39" customWidth="1"/>
    <col min="3097" max="3098" width="0" style="39" hidden="1" customWidth="1"/>
    <col min="3099" max="3100" width="17.7109375" style="39" customWidth="1"/>
    <col min="3101" max="3326" width="9.28515625" style="39"/>
    <col min="3327" max="3327" width="25.7109375" style="39" customWidth="1"/>
    <col min="3328" max="3328" width="15.42578125" style="39" customWidth="1"/>
    <col min="3329" max="3329" width="18.7109375" style="39" customWidth="1"/>
    <col min="3330" max="3330" width="13.7109375" style="39" customWidth="1"/>
    <col min="3331" max="3332" width="12" style="39" customWidth="1"/>
    <col min="3333" max="3335" width="14.42578125" style="39" customWidth="1"/>
    <col min="3336" max="3336" width="12.85546875" style="39" customWidth="1"/>
    <col min="3337" max="3337" width="15.7109375" style="39" customWidth="1"/>
    <col min="3338" max="3338" width="16.28515625" style="39" customWidth="1"/>
    <col min="3339" max="3339" width="13.28515625" style="39" customWidth="1"/>
    <col min="3340" max="3348" width="14.42578125" style="39" customWidth="1"/>
    <col min="3349" max="3349" width="14.28515625" style="39" customWidth="1"/>
    <col min="3350" max="3351" width="15" style="39" customWidth="1"/>
    <col min="3352" max="3352" width="17.28515625" style="39" customWidth="1"/>
    <col min="3353" max="3354" width="0" style="39" hidden="1" customWidth="1"/>
    <col min="3355" max="3356" width="17.7109375" style="39" customWidth="1"/>
    <col min="3357" max="3582" width="9.28515625" style="39"/>
    <col min="3583" max="3583" width="25.7109375" style="39" customWidth="1"/>
    <col min="3584" max="3584" width="15.42578125" style="39" customWidth="1"/>
    <col min="3585" max="3585" width="18.7109375" style="39" customWidth="1"/>
    <col min="3586" max="3586" width="13.7109375" style="39" customWidth="1"/>
    <col min="3587" max="3588" width="12" style="39" customWidth="1"/>
    <col min="3589" max="3591" width="14.42578125" style="39" customWidth="1"/>
    <col min="3592" max="3592" width="12.85546875" style="39" customWidth="1"/>
    <col min="3593" max="3593" width="15.7109375" style="39" customWidth="1"/>
    <col min="3594" max="3594" width="16.28515625" style="39" customWidth="1"/>
    <col min="3595" max="3595" width="13.28515625" style="39" customWidth="1"/>
    <col min="3596" max="3604" width="14.42578125" style="39" customWidth="1"/>
    <col min="3605" max="3605" width="14.28515625" style="39" customWidth="1"/>
    <col min="3606" max="3607" width="15" style="39" customWidth="1"/>
    <col min="3608" max="3608" width="17.28515625" style="39" customWidth="1"/>
    <col min="3609" max="3610" width="0" style="39" hidden="1" customWidth="1"/>
    <col min="3611" max="3612" width="17.7109375" style="39" customWidth="1"/>
    <col min="3613" max="3838" width="9.28515625" style="39"/>
    <col min="3839" max="3839" width="25.7109375" style="39" customWidth="1"/>
    <col min="3840" max="3840" width="15.42578125" style="39" customWidth="1"/>
    <col min="3841" max="3841" width="18.7109375" style="39" customWidth="1"/>
    <col min="3842" max="3842" width="13.7109375" style="39" customWidth="1"/>
    <col min="3843" max="3844" width="12" style="39" customWidth="1"/>
    <col min="3845" max="3847" width="14.42578125" style="39" customWidth="1"/>
    <col min="3848" max="3848" width="12.85546875" style="39" customWidth="1"/>
    <col min="3849" max="3849" width="15.7109375" style="39" customWidth="1"/>
    <col min="3850" max="3850" width="16.28515625" style="39" customWidth="1"/>
    <col min="3851" max="3851" width="13.28515625" style="39" customWidth="1"/>
    <col min="3852" max="3860" width="14.42578125" style="39" customWidth="1"/>
    <col min="3861" max="3861" width="14.28515625" style="39" customWidth="1"/>
    <col min="3862" max="3863" width="15" style="39" customWidth="1"/>
    <col min="3864" max="3864" width="17.28515625" style="39" customWidth="1"/>
    <col min="3865" max="3866" width="0" style="39" hidden="1" customWidth="1"/>
    <col min="3867" max="3868" width="17.7109375" style="39" customWidth="1"/>
    <col min="3869" max="4094" width="9.28515625" style="39"/>
    <col min="4095" max="4095" width="25.7109375" style="39" customWidth="1"/>
    <col min="4096" max="4096" width="15.42578125" style="39" customWidth="1"/>
    <col min="4097" max="4097" width="18.7109375" style="39" customWidth="1"/>
    <col min="4098" max="4098" width="13.7109375" style="39" customWidth="1"/>
    <col min="4099" max="4100" width="12" style="39" customWidth="1"/>
    <col min="4101" max="4103" width="14.42578125" style="39" customWidth="1"/>
    <col min="4104" max="4104" width="12.85546875" style="39" customWidth="1"/>
    <col min="4105" max="4105" width="15.7109375" style="39" customWidth="1"/>
    <col min="4106" max="4106" width="16.28515625" style="39" customWidth="1"/>
    <col min="4107" max="4107" width="13.28515625" style="39" customWidth="1"/>
    <col min="4108" max="4116" width="14.42578125" style="39" customWidth="1"/>
    <col min="4117" max="4117" width="14.28515625" style="39" customWidth="1"/>
    <col min="4118" max="4119" width="15" style="39" customWidth="1"/>
    <col min="4120" max="4120" width="17.28515625" style="39" customWidth="1"/>
    <col min="4121" max="4122" width="0" style="39" hidden="1" customWidth="1"/>
    <col min="4123" max="4124" width="17.7109375" style="39" customWidth="1"/>
    <col min="4125" max="4350" width="9.28515625" style="39"/>
    <col min="4351" max="4351" width="25.7109375" style="39" customWidth="1"/>
    <col min="4352" max="4352" width="15.42578125" style="39" customWidth="1"/>
    <col min="4353" max="4353" width="18.7109375" style="39" customWidth="1"/>
    <col min="4354" max="4354" width="13.7109375" style="39" customWidth="1"/>
    <col min="4355" max="4356" width="12" style="39" customWidth="1"/>
    <col min="4357" max="4359" width="14.42578125" style="39" customWidth="1"/>
    <col min="4360" max="4360" width="12.85546875" style="39" customWidth="1"/>
    <col min="4361" max="4361" width="15.7109375" style="39" customWidth="1"/>
    <col min="4362" max="4362" width="16.28515625" style="39" customWidth="1"/>
    <col min="4363" max="4363" width="13.28515625" style="39" customWidth="1"/>
    <col min="4364" max="4372" width="14.42578125" style="39" customWidth="1"/>
    <col min="4373" max="4373" width="14.28515625" style="39" customWidth="1"/>
    <col min="4374" max="4375" width="15" style="39" customWidth="1"/>
    <col min="4376" max="4376" width="17.28515625" style="39" customWidth="1"/>
    <col min="4377" max="4378" width="0" style="39" hidden="1" customWidth="1"/>
    <col min="4379" max="4380" width="17.7109375" style="39" customWidth="1"/>
    <col min="4381" max="4606" width="9.28515625" style="39"/>
    <col min="4607" max="4607" width="25.7109375" style="39" customWidth="1"/>
    <col min="4608" max="4608" width="15.42578125" style="39" customWidth="1"/>
    <col min="4609" max="4609" width="18.7109375" style="39" customWidth="1"/>
    <col min="4610" max="4610" width="13.7109375" style="39" customWidth="1"/>
    <col min="4611" max="4612" width="12" style="39" customWidth="1"/>
    <col min="4613" max="4615" width="14.42578125" style="39" customWidth="1"/>
    <col min="4616" max="4616" width="12.85546875" style="39" customWidth="1"/>
    <col min="4617" max="4617" width="15.7109375" style="39" customWidth="1"/>
    <col min="4618" max="4618" width="16.28515625" style="39" customWidth="1"/>
    <col min="4619" max="4619" width="13.28515625" style="39" customWidth="1"/>
    <col min="4620" max="4628" width="14.42578125" style="39" customWidth="1"/>
    <col min="4629" max="4629" width="14.28515625" style="39" customWidth="1"/>
    <col min="4630" max="4631" width="15" style="39" customWidth="1"/>
    <col min="4632" max="4632" width="17.28515625" style="39" customWidth="1"/>
    <col min="4633" max="4634" width="0" style="39" hidden="1" customWidth="1"/>
    <col min="4635" max="4636" width="17.7109375" style="39" customWidth="1"/>
    <col min="4637" max="4862" width="9.28515625" style="39"/>
    <col min="4863" max="4863" width="25.7109375" style="39" customWidth="1"/>
    <col min="4864" max="4864" width="15.42578125" style="39" customWidth="1"/>
    <col min="4865" max="4865" width="18.7109375" style="39" customWidth="1"/>
    <col min="4866" max="4866" width="13.7109375" style="39" customWidth="1"/>
    <col min="4867" max="4868" width="12" style="39" customWidth="1"/>
    <col min="4869" max="4871" width="14.42578125" style="39" customWidth="1"/>
    <col min="4872" max="4872" width="12.85546875" style="39" customWidth="1"/>
    <col min="4873" max="4873" width="15.7109375" style="39" customWidth="1"/>
    <col min="4874" max="4874" width="16.28515625" style="39" customWidth="1"/>
    <col min="4875" max="4875" width="13.28515625" style="39" customWidth="1"/>
    <col min="4876" max="4884" width="14.42578125" style="39" customWidth="1"/>
    <col min="4885" max="4885" width="14.28515625" style="39" customWidth="1"/>
    <col min="4886" max="4887" width="15" style="39" customWidth="1"/>
    <col min="4888" max="4888" width="17.28515625" style="39" customWidth="1"/>
    <col min="4889" max="4890" width="0" style="39" hidden="1" customWidth="1"/>
    <col min="4891" max="4892" width="17.7109375" style="39" customWidth="1"/>
    <col min="4893" max="5118" width="9.28515625" style="39"/>
    <col min="5119" max="5119" width="25.7109375" style="39" customWidth="1"/>
    <col min="5120" max="5120" width="15.42578125" style="39" customWidth="1"/>
    <col min="5121" max="5121" width="18.7109375" style="39" customWidth="1"/>
    <col min="5122" max="5122" width="13.7109375" style="39" customWidth="1"/>
    <col min="5123" max="5124" width="12" style="39" customWidth="1"/>
    <col min="5125" max="5127" width="14.42578125" style="39" customWidth="1"/>
    <col min="5128" max="5128" width="12.85546875" style="39" customWidth="1"/>
    <col min="5129" max="5129" width="15.7109375" style="39" customWidth="1"/>
    <col min="5130" max="5130" width="16.28515625" style="39" customWidth="1"/>
    <col min="5131" max="5131" width="13.28515625" style="39" customWidth="1"/>
    <col min="5132" max="5140" width="14.42578125" style="39" customWidth="1"/>
    <col min="5141" max="5141" width="14.28515625" style="39" customWidth="1"/>
    <col min="5142" max="5143" width="15" style="39" customWidth="1"/>
    <col min="5144" max="5144" width="17.28515625" style="39" customWidth="1"/>
    <col min="5145" max="5146" width="0" style="39" hidden="1" customWidth="1"/>
    <col min="5147" max="5148" width="17.7109375" style="39" customWidth="1"/>
    <col min="5149" max="5374" width="9.28515625" style="39"/>
    <col min="5375" max="5375" width="25.7109375" style="39" customWidth="1"/>
    <col min="5376" max="5376" width="15.42578125" style="39" customWidth="1"/>
    <col min="5377" max="5377" width="18.7109375" style="39" customWidth="1"/>
    <col min="5378" max="5378" width="13.7109375" style="39" customWidth="1"/>
    <col min="5379" max="5380" width="12" style="39" customWidth="1"/>
    <col min="5381" max="5383" width="14.42578125" style="39" customWidth="1"/>
    <col min="5384" max="5384" width="12.85546875" style="39" customWidth="1"/>
    <col min="5385" max="5385" width="15.7109375" style="39" customWidth="1"/>
    <col min="5386" max="5386" width="16.28515625" style="39" customWidth="1"/>
    <col min="5387" max="5387" width="13.28515625" style="39" customWidth="1"/>
    <col min="5388" max="5396" width="14.42578125" style="39" customWidth="1"/>
    <col min="5397" max="5397" width="14.28515625" style="39" customWidth="1"/>
    <col min="5398" max="5399" width="15" style="39" customWidth="1"/>
    <col min="5400" max="5400" width="17.28515625" style="39" customWidth="1"/>
    <col min="5401" max="5402" width="0" style="39" hidden="1" customWidth="1"/>
    <col min="5403" max="5404" width="17.7109375" style="39" customWidth="1"/>
    <col min="5405" max="5630" width="9.28515625" style="39"/>
    <col min="5631" max="5631" width="25.7109375" style="39" customWidth="1"/>
    <col min="5632" max="5632" width="15.42578125" style="39" customWidth="1"/>
    <col min="5633" max="5633" width="18.7109375" style="39" customWidth="1"/>
    <col min="5634" max="5634" width="13.7109375" style="39" customWidth="1"/>
    <col min="5635" max="5636" width="12" style="39" customWidth="1"/>
    <col min="5637" max="5639" width="14.42578125" style="39" customWidth="1"/>
    <col min="5640" max="5640" width="12.85546875" style="39" customWidth="1"/>
    <col min="5641" max="5641" width="15.7109375" style="39" customWidth="1"/>
    <col min="5642" max="5642" width="16.28515625" style="39" customWidth="1"/>
    <col min="5643" max="5643" width="13.28515625" style="39" customWidth="1"/>
    <col min="5644" max="5652" width="14.42578125" style="39" customWidth="1"/>
    <col min="5653" max="5653" width="14.28515625" style="39" customWidth="1"/>
    <col min="5654" max="5655" width="15" style="39" customWidth="1"/>
    <col min="5656" max="5656" width="17.28515625" style="39" customWidth="1"/>
    <col min="5657" max="5658" width="0" style="39" hidden="1" customWidth="1"/>
    <col min="5659" max="5660" width="17.7109375" style="39" customWidth="1"/>
    <col min="5661" max="5886" width="9.28515625" style="39"/>
    <col min="5887" max="5887" width="25.7109375" style="39" customWidth="1"/>
    <col min="5888" max="5888" width="15.42578125" style="39" customWidth="1"/>
    <col min="5889" max="5889" width="18.7109375" style="39" customWidth="1"/>
    <col min="5890" max="5890" width="13.7109375" style="39" customWidth="1"/>
    <col min="5891" max="5892" width="12" style="39" customWidth="1"/>
    <col min="5893" max="5895" width="14.42578125" style="39" customWidth="1"/>
    <col min="5896" max="5896" width="12.85546875" style="39" customWidth="1"/>
    <col min="5897" max="5897" width="15.7109375" style="39" customWidth="1"/>
    <col min="5898" max="5898" width="16.28515625" style="39" customWidth="1"/>
    <col min="5899" max="5899" width="13.28515625" style="39" customWidth="1"/>
    <col min="5900" max="5908" width="14.42578125" style="39" customWidth="1"/>
    <col min="5909" max="5909" width="14.28515625" style="39" customWidth="1"/>
    <col min="5910" max="5911" width="15" style="39" customWidth="1"/>
    <col min="5912" max="5912" width="17.28515625" style="39" customWidth="1"/>
    <col min="5913" max="5914" width="0" style="39" hidden="1" customWidth="1"/>
    <col min="5915" max="5916" width="17.7109375" style="39" customWidth="1"/>
    <col min="5917" max="6142" width="9.28515625" style="39"/>
    <col min="6143" max="6143" width="25.7109375" style="39" customWidth="1"/>
    <col min="6144" max="6144" width="15.42578125" style="39" customWidth="1"/>
    <col min="6145" max="6145" width="18.7109375" style="39" customWidth="1"/>
    <col min="6146" max="6146" width="13.7109375" style="39" customWidth="1"/>
    <col min="6147" max="6148" width="12" style="39" customWidth="1"/>
    <col min="6149" max="6151" width="14.42578125" style="39" customWidth="1"/>
    <col min="6152" max="6152" width="12.85546875" style="39" customWidth="1"/>
    <col min="6153" max="6153" width="15.7109375" style="39" customWidth="1"/>
    <col min="6154" max="6154" width="16.28515625" style="39" customWidth="1"/>
    <col min="6155" max="6155" width="13.28515625" style="39" customWidth="1"/>
    <col min="6156" max="6164" width="14.42578125" style="39" customWidth="1"/>
    <col min="6165" max="6165" width="14.28515625" style="39" customWidth="1"/>
    <col min="6166" max="6167" width="15" style="39" customWidth="1"/>
    <col min="6168" max="6168" width="17.28515625" style="39" customWidth="1"/>
    <col min="6169" max="6170" width="0" style="39" hidden="1" customWidth="1"/>
    <col min="6171" max="6172" width="17.7109375" style="39" customWidth="1"/>
    <col min="6173" max="6398" width="9.28515625" style="39"/>
    <col min="6399" max="6399" width="25.7109375" style="39" customWidth="1"/>
    <col min="6400" max="6400" width="15.42578125" style="39" customWidth="1"/>
    <col min="6401" max="6401" width="18.7109375" style="39" customWidth="1"/>
    <col min="6402" max="6402" width="13.7109375" style="39" customWidth="1"/>
    <col min="6403" max="6404" width="12" style="39" customWidth="1"/>
    <col min="6405" max="6407" width="14.42578125" style="39" customWidth="1"/>
    <col min="6408" max="6408" width="12.85546875" style="39" customWidth="1"/>
    <col min="6409" max="6409" width="15.7109375" style="39" customWidth="1"/>
    <col min="6410" max="6410" width="16.28515625" style="39" customWidth="1"/>
    <col min="6411" max="6411" width="13.28515625" style="39" customWidth="1"/>
    <col min="6412" max="6420" width="14.42578125" style="39" customWidth="1"/>
    <col min="6421" max="6421" width="14.28515625" style="39" customWidth="1"/>
    <col min="6422" max="6423" width="15" style="39" customWidth="1"/>
    <col min="6424" max="6424" width="17.28515625" style="39" customWidth="1"/>
    <col min="6425" max="6426" width="0" style="39" hidden="1" customWidth="1"/>
    <col min="6427" max="6428" width="17.7109375" style="39" customWidth="1"/>
    <col min="6429" max="6654" width="9.28515625" style="39"/>
    <col min="6655" max="6655" width="25.7109375" style="39" customWidth="1"/>
    <col min="6656" max="6656" width="15.42578125" style="39" customWidth="1"/>
    <col min="6657" max="6657" width="18.7109375" style="39" customWidth="1"/>
    <col min="6658" max="6658" width="13.7109375" style="39" customWidth="1"/>
    <col min="6659" max="6660" width="12" style="39" customWidth="1"/>
    <col min="6661" max="6663" width="14.42578125" style="39" customWidth="1"/>
    <col min="6664" max="6664" width="12.85546875" style="39" customWidth="1"/>
    <col min="6665" max="6665" width="15.7109375" style="39" customWidth="1"/>
    <col min="6666" max="6666" width="16.28515625" style="39" customWidth="1"/>
    <col min="6667" max="6667" width="13.28515625" style="39" customWidth="1"/>
    <col min="6668" max="6676" width="14.42578125" style="39" customWidth="1"/>
    <col min="6677" max="6677" width="14.28515625" style="39" customWidth="1"/>
    <col min="6678" max="6679" width="15" style="39" customWidth="1"/>
    <col min="6680" max="6680" width="17.28515625" style="39" customWidth="1"/>
    <col min="6681" max="6682" width="0" style="39" hidden="1" customWidth="1"/>
    <col min="6683" max="6684" width="17.7109375" style="39" customWidth="1"/>
    <col min="6685" max="6910" width="9.28515625" style="39"/>
    <col min="6911" max="6911" width="25.7109375" style="39" customWidth="1"/>
    <col min="6912" max="6912" width="15.42578125" style="39" customWidth="1"/>
    <col min="6913" max="6913" width="18.7109375" style="39" customWidth="1"/>
    <col min="6914" max="6914" width="13.7109375" style="39" customWidth="1"/>
    <col min="6915" max="6916" width="12" style="39" customWidth="1"/>
    <col min="6917" max="6919" width="14.42578125" style="39" customWidth="1"/>
    <col min="6920" max="6920" width="12.85546875" style="39" customWidth="1"/>
    <col min="6921" max="6921" width="15.7109375" style="39" customWidth="1"/>
    <col min="6922" max="6922" width="16.28515625" style="39" customWidth="1"/>
    <col min="6923" max="6923" width="13.28515625" style="39" customWidth="1"/>
    <col min="6924" max="6932" width="14.42578125" style="39" customWidth="1"/>
    <col min="6933" max="6933" width="14.28515625" style="39" customWidth="1"/>
    <col min="6934" max="6935" width="15" style="39" customWidth="1"/>
    <col min="6936" max="6936" width="17.28515625" style="39" customWidth="1"/>
    <col min="6937" max="6938" width="0" style="39" hidden="1" customWidth="1"/>
    <col min="6939" max="6940" width="17.7109375" style="39" customWidth="1"/>
    <col min="6941" max="7166" width="9.28515625" style="39"/>
    <col min="7167" max="7167" width="25.7109375" style="39" customWidth="1"/>
    <col min="7168" max="7168" width="15.42578125" style="39" customWidth="1"/>
    <col min="7169" max="7169" width="18.7109375" style="39" customWidth="1"/>
    <col min="7170" max="7170" width="13.7109375" style="39" customWidth="1"/>
    <col min="7171" max="7172" width="12" style="39" customWidth="1"/>
    <col min="7173" max="7175" width="14.42578125" style="39" customWidth="1"/>
    <col min="7176" max="7176" width="12.85546875" style="39" customWidth="1"/>
    <col min="7177" max="7177" width="15.7109375" style="39" customWidth="1"/>
    <col min="7178" max="7178" width="16.28515625" style="39" customWidth="1"/>
    <col min="7179" max="7179" width="13.28515625" style="39" customWidth="1"/>
    <col min="7180" max="7188" width="14.42578125" style="39" customWidth="1"/>
    <col min="7189" max="7189" width="14.28515625" style="39" customWidth="1"/>
    <col min="7190" max="7191" width="15" style="39" customWidth="1"/>
    <col min="7192" max="7192" width="17.28515625" style="39" customWidth="1"/>
    <col min="7193" max="7194" width="0" style="39" hidden="1" customWidth="1"/>
    <col min="7195" max="7196" width="17.7109375" style="39" customWidth="1"/>
    <col min="7197" max="7422" width="9.28515625" style="39"/>
    <col min="7423" max="7423" width="25.7109375" style="39" customWidth="1"/>
    <col min="7424" max="7424" width="15.42578125" style="39" customWidth="1"/>
    <col min="7425" max="7425" width="18.7109375" style="39" customWidth="1"/>
    <col min="7426" max="7426" width="13.7109375" style="39" customWidth="1"/>
    <col min="7427" max="7428" width="12" style="39" customWidth="1"/>
    <col min="7429" max="7431" width="14.42578125" style="39" customWidth="1"/>
    <col min="7432" max="7432" width="12.85546875" style="39" customWidth="1"/>
    <col min="7433" max="7433" width="15.7109375" style="39" customWidth="1"/>
    <col min="7434" max="7434" width="16.28515625" style="39" customWidth="1"/>
    <col min="7435" max="7435" width="13.28515625" style="39" customWidth="1"/>
    <col min="7436" max="7444" width="14.42578125" style="39" customWidth="1"/>
    <col min="7445" max="7445" width="14.28515625" style="39" customWidth="1"/>
    <col min="7446" max="7447" width="15" style="39" customWidth="1"/>
    <col min="7448" max="7448" width="17.28515625" style="39" customWidth="1"/>
    <col min="7449" max="7450" width="0" style="39" hidden="1" customWidth="1"/>
    <col min="7451" max="7452" width="17.7109375" style="39" customWidth="1"/>
    <col min="7453" max="7678" width="9.28515625" style="39"/>
    <col min="7679" max="7679" width="25.7109375" style="39" customWidth="1"/>
    <col min="7680" max="7680" width="15.42578125" style="39" customWidth="1"/>
    <col min="7681" max="7681" width="18.7109375" style="39" customWidth="1"/>
    <col min="7682" max="7682" width="13.7109375" style="39" customWidth="1"/>
    <col min="7683" max="7684" width="12" style="39" customWidth="1"/>
    <col min="7685" max="7687" width="14.42578125" style="39" customWidth="1"/>
    <col min="7688" max="7688" width="12.85546875" style="39" customWidth="1"/>
    <col min="7689" max="7689" width="15.7109375" style="39" customWidth="1"/>
    <col min="7690" max="7690" width="16.28515625" style="39" customWidth="1"/>
    <col min="7691" max="7691" width="13.28515625" style="39" customWidth="1"/>
    <col min="7692" max="7700" width="14.42578125" style="39" customWidth="1"/>
    <col min="7701" max="7701" width="14.28515625" style="39" customWidth="1"/>
    <col min="7702" max="7703" width="15" style="39" customWidth="1"/>
    <col min="7704" max="7704" width="17.28515625" style="39" customWidth="1"/>
    <col min="7705" max="7706" width="0" style="39" hidden="1" customWidth="1"/>
    <col min="7707" max="7708" width="17.7109375" style="39" customWidth="1"/>
    <col min="7709" max="7934" width="9.28515625" style="39"/>
    <col min="7935" max="7935" width="25.7109375" style="39" customWidth="1"/>
    <col min="7936" max="7936" width="15.42578125" style="39" customWidth="1"/>
    <col min="7937" max="7937" width="18.7109375" style="39" customWidth="1"/>
    <col min="7938" max="7938" width="13.7109375" style="39" customWidth="1"/>
    <col min="7939" max="7940" width="12" style="39" customWidth="1"/>
    <col min="7941" max="7943" width="14.42578125" style="39" customWidth="1"/>
    <col min="7944" max="7944" width="12.85546875" style="39" customWidth="1"/>
    <col min="7945" max="7945" width="15.7109375" style="39" customWidth="1"/>
    <col min="7946" max="7946" width="16.28515625" style="39" customWidth="1"/>
    <col min="7947" max="7947" width="13.28515625" style="39" customWidth="1"/>
    <col min="7948" max="7956" width="14.42578125" style="39" customWidth="1"/>
    <col min="7957" max="7957" width="14.28515625" style="39" customWidth="1"/>
    <col min="7958" max="7959" width="15" style="39" customWidth="1"/>
    <col min="7960" max="7960" width="17.28515625" style="39" customWidth="1"/>
    <col min="7961" max="7962" width="0" style="39" hidden="1" customWidth="1"/>
    <col min="7963" max="7964" width="17.7109375" style="39" customWidth="1"/>
    <col min="7965" max="8190" width="9.28515625" style="39"/>
    <col min="8191" max="8191" width="25.7109375" style="39" customWidth="1"/>
    <col min="8192" max="8192" width="15.42578125" style="39" customWidth="1"/>
    <col min="8193" max="8193" width="18.7109375" style="39" customWidth="1"/>
    <col min="8194" max="8194" width="13.7109375" style="39" customWidth="1"/>
    <col min="8195" max="8196" width="12" style="39" customWidth="1"/>
    <col min="8197" max="8199" width="14.42578125" style="39" customWidth="1"/>
    <col min="8200" max="8200" width="12.85546875" style="39" customWidth="1"/>
    <col min="8201" max="8201" width="15.7109375" style="39" customWidth="1"/>
    <col min="8202" max="8202" width="16.28515625" style="39" customWidth="1"/>
    <col min="8203" max="8203" width="13.28515625" style="39" customWidth="1"/>
    <col min="8204" max="8212" width="14.42578125" style="39" customWidth="1"/>
    <col min="8213" max="8213" width="14.28515625" style="39" customWidth="1"/>
    <col min="8214" max="8215" width="15" style="39" customWidth="1"/>
    <col min="8216" max="8216" width="17.28515625" style="39" customWidth="1"/>
    <col min="8217" max="8218" width="0" style="39" hidden="1" customWidth="1"/>
    <col min="8219" max="8220" width="17.7109375" style="39" customWidth="1"/>
    <col min="8221" max="8446" width="9.28515625" style="39"/>
    <col min="8447" max="8447" width="25.7109375" style="39" customWidth="1"/>
    <col min="8448" max="8448" width="15.42578125" style="39" customWidth="1"/>
    <col min="8449" max="8449" width="18.7109375" style="39" customWidth="1"/>
    <col min="8450" max="8450" width="13.7109375" style="39" customWidth="1"/>
    <col min="8451" max="8452" width="12" style="39" customWidth="1"/>
    <col min="8453" max="8455" width="14.42578125" style="39" customWidth="1"/>
    <col min="8456" max="8456" width="12.85546875" style="39" customWidth="1"/>
    <col min="8457" max="8457" width="15.7109375" style="39" customWidth="1"/>
    <col min="8458" max="8458" width="16.28515625" style="39" customWidth="1"/>
    <col min="8459" max="8459" width="13.28515625" style="39" customWidth="1"/>
    <col min="8460" max="8468" width="14.42578125" style="39" customWidth="1"/>
    <col min="8469" max="8469" width="14.28515625" style="39" customWidth="1"/>
    <col min="8470" max="8471" width="15" style="39" customWidth="1"/>
    <col min="8472" max="8472" width="17.28515625" style="39" customWidth="1"/>
    <col min="8473" max="8474" width="0" style="39" hidden="1" customWidth="1"/>
    <col min="8475" max="8476" width="17.7109375" style="39" customWidth="1"/>
    <col min="8477" max="8702" width="9.28515625" style="39"/>
    <col min="8703" max="8703" width="25.7109375" style="39" customWidth="1"/>
    <col min="8704" max="8704" width="15.42578125" style="39" customWidth="1"/>
    <col min="8705" max="8705" width="18.7109375" style="39" customWidth="1"/>
    <col min="8706" max="8706" width="13.7109375" style="39" customWidth="1"/>
    <col min="8707" max="8708" width="12" style="39" customWidth="1"/>
    <col min="8709" max="8711" width="14.42578125" style="39" customWidth="1"/>
    <col min="8712" max="8712" width="12.85546875" style="39" customWidth="1"/>
    <col min="8713" max="8713" width="15.7109375" style="39" customWidth="1"/>
    <col min="8714" max="8714" width="16.28515625" style="39" customWidth="1"/>
    <col min="8715" max="8715" width="13.28515625" style="39" customWidth="1"/>
    <col min="8716" max="8724" width="14.42578125" style="39" customWidth="1"/>
    <col min="8725" max="8725" width="14.28515625" style="39" customWidth="1"/>
    <col min="8726" max="8727" width="15" style="39" customWidth="1"/>
    <col min="8728" max="8728" width="17.28515625" style="39" customWidth="1"/>
    <col min="8729" max="8730" width="0" style="39" hidden="1" customWidth="1"/>
    <col min="8731" max="8732" width="17.7109375" style="39" customWidth="1"/>
    <col min="8733" max="8958" width="9.28515625" style="39"/>
    <col min="8959" max="8959" width="25.7109375" style="39" customWidth="1"/>
    <col min="8960" max="8960" width="15.42578125" style="39" customWidth="1"/>
    <col min="8961" max="8961" width="18.7109375" style="39" customWidth="1"/>
    <col min="8962" max="8962" width="13.7109375" style="39" customWidth="1"/>
    <col min="8963" max="8964" width="12" style="39" customWidth="1"/>
    <col min="8965" max="8967" width="14.42578125" style="39" customWidth="1"/>
    <col min="8968" max="8968" width="12.85546875" style="39" customWidth="1"/>
    <col min="8969" max="8969" width="15.7109375" style="39" customWidth="1"/>
    <col min="8970" max="8970" width="16.28515625" style="39" customWidth="1"/>
    <col min="8971" max="8971" width="13.28515625" style="39" customWidth="1"/>
    <col min="8972" max="8980" width="14.42578125" style="39" customWidth="1"/>
    <col min="8981" max="8981" width="14.28515625" style="39" customWidth="1"/>
    <col min="8982" max="8983" width="15" style="39" customWidth="1"/>
    <col min="8984" max="8984" width="17.28515625" style="39" customWidth="1"/>
    <col min="8985" max="8986" width="0" style="39" hidden="1" customWidth="1"/>
    <col min="8987" max="8988" width="17.7109375" style="39" customWidth="1"/>
    <col min="8989" max="9214" width="9.28515625" style="39"/>
    <col min="9215" max="9215" width="25.7109375" style="39" customWidth="1"/>
    <col min="9216" max="9216" width="15.42578125" style="39" customWidth="1"/>
    <col min="9217" max="9217" width="18.7109375" style="39" customWidth="1"/>
    <col min="9218" max="9218" width="13.7109375" style="39" customWidth="1"/>
    <col min="9219" max="9220" width="12" style="39" customWidth="1"/>
    <col min="9221" max="9223" width="14.42578125" style="39" customWidth="1"/>
    <col min="9224" max="9224" width="12.85546875" style="39" customWidth="1"/>
    <col min="9225" max="9225" width="15.7109375" style="39" customWidth="1"/>
    <col min="9226" max="9226" width="16.28515625" style="39" customWidth="1"/>
    <col min="9227" max="9227" width="13.28515625" style="39" customWidth="1"/>
    <col min="9228" max="9236" width="14.42578125" style="39" customWidth="1"/>
    <col min="9237" max="9237" width="14.28515625" style="39" customWidth="1"/>
    <col min="9238" max="9239" width="15" style="39" customWidth="1"/>
    <col min="9240" max="9240" width="17.28515625" style="39" customWidth="1"/>
    <col min="9241" max="9242" width="0" style="39" hidden="1" customWidth="1"/>
    <col min="9243" max="9244" width="17.7109375" style="39" customWidth="1"/>
    <col min="9245" max="9470" width="9.28515625" style="39"/>
    <col min="9471" max="9471" width="25.7109375" style="39" customWidth="1"/>
    <col min="9472" max="9472" width="15.42578125" style="39" customWidth="1"/>
    <col min="9473" max="9473" width="18.7109375" style="39" customWidth="1"/>
    <col min="9474" max="9474" width="13.7109375" style="39" customWidth="1"/>
    <col min="9475" max="9476" width="12" style="39" customWidth="1"/>
    <col min="9477" max="9479" width="14.42578125" style="39" customWidth="1"/>
    <col min="9480" max="9480" width="12.85546875" style="39" customWidth="1"/>
    <col min="9481" max="9481" width="15.7109375" style="39" customWidth="1"/>
    <col min="9482" max="9482" width="16.28515625" style="39" customWidth="1"/>
    <col min="9483" max="9483" width="13.28515625" style="39" customWidth="1"/>
    <col min="9484" max="9492" width="14.42578125" style="39" customWidth="1"/>
    <col min="9493" max="9493" width="14.28515625" style="39" customWidth="1"/>
    <col min="9494" max="9495" width="15" style="39" customWidth="1"/>
    <col min="9496" max="9496" width="17.28515625" style="39" customWidth="1"/>
    <col min="9497" max="9498" width="0" style="39" hidden="1" customWidth="1"/>
    <col min="9499" max="9500" width="17.7109375" style="39" customWidth="1"/>
    <col min="9501" max="9726" width="9.28515625" style="39"/>
    <col min="9727" max="9727" width="25.7109375" style="39" customWidth="1"/>
    <col min="9728" max="9728" width="15.42578125" style="39" customWidth="1"/>
    <col min="9729" max="9729" width="18.7109375" style="39" customWidth="1"/>
    <col min="9730" max="9730" width="13.7109375" style="39" customWidth="1"/>
    <col min="9731" max="9732" width="12" style="39" customWidth="1"/>
    <col min="9733" max="9735" width="14.42578125" style="39" customWidth="1"/>
    <col min="9736" max="9736" width="12.85546875" style="39" customWidth="1"/>
    <col min="9737" max="9737" width="15.7109375" style="39" customWidth="1"/>
    <col min="9738" max="9738" width="16.28515625" style="39" customWidth="1"/>
    <col min="9739" max="9739" width="13.28515625" style="39" customWidth="1"/>
    <col min="9740" max="9748" width="14.42578125" style="39" customWidth="1"/>
    <col min="9749" max="9749" width="14.28515625" style="39" customWidth="1"/>
    <col min="9750" max="9751" width="15" style="39" customWidth="1"/>
    <col min="9752" max="9752" width="17.28515625" style="39" customWidth="1"/>
    <col min="9753" max="9754" width="0" style="39" hidden="1" customWidth="1"/>
    <col min="9755" max="9756" width="17.7109375" style="39" customWidth="1"/>
    <col min="9757" max="9982" width="9.28515625" style="39"/>
    <col min="9983" max="9983" width="25.7109375" style="39" customWidth="1"/>
    <col min="9984" max="9984" width="15.42578125" style="39" customWidth="1"/>
    <col min="9985" max="9985" width="18.7109375" style="39" customWidth="1"/>
    <col min="9986" max="9986" width="13.7109375" style="39" customWidth="1"/>
    <col min="9987" max="9988" width="12" style="39" customWidth="1"/>
    <col min="9989" max="9991" width="14.42578125" style="39" customWidth="1"/>
    <col min="9992" max="9992" width="12.85546875" style="39" customWidth="1"/>
    <col min="9993" max="9993" width="15.7109375" style="39" customWidth="1"/>
    <col min="9994" max="9994" width="16.28515625" style="39" customWidth="1"/>
    <col min="9995" max="9995" width="13.28515625" style="39" customWidth="1"/>
    <col min="9996" max="10004" width="14.42578125" style="39" customWidth="1"/>
    <col min="10005" max="10005" width="14.28515625" style="39" customWidth="1"/>
    <col min="10006" max="10007" width="15" style="39" customWidth="1"/>
    <col min="10008" max="10008" width="17.28515625" style="39" customWidth="1"/>
    <col min="10009" max="10010" width="0" style="39" hidden="1" customWidth="1"/>
    <col min="10011" max="10012" width="17.7109375" style="39" customWidth="1"/>
    <col min="10013" max="10238" width="9.28515625" style="39"/>
    <col min="10239" max="10239" width="25.7109375" style="39" customWidth="1"/>
    <col min="10240" max="10240" width="15.42578125" style="39" customWidth="1"/>
    <col min="10241" max="10241" width="18.7109375" style="39" customWidth="1"/>
    <col min="10242" max="10242" width="13.7109375" style="39" customWidth="1"/>
    <col min="10243" max="10244" width="12" style="39" customWidth="1"/>
    <col min="10245" max="10247" width="14.42578125" style="39" customWidth="1"/>
    <col min="10248" max="10248" width="12.85546875" style="39" customWidth="1"/>
    <col min="10249" max="10249" width="15.7109375" style="39" customWidth="1"/>
    <col min="10250" max="10250" width="16.28515625" style="39" customWidth="1"/>
    <col min="10251" max="10251" width="13.28515625" style="39" customWidth="1"/>
    <col min="10252" max="10260" width="14.42578125" style="39" customWidth="1"/>
    <col min="10261" max="10261" width="14.28515625" style="39" customWidth="1"/>
    <col min="10262" max="10263" width="15" style="39" customWidth="1"/>
    <col min="10264" max="10264" width="17.28515625" style="39" customWidth="1"/>
    <col min="10265" max="10266" width="0" style="39" hidden="1" customWidth="1"/>
    <col min="10267" max="10268" width="17.7109375" style="39" customWidth="1"/>
    <col min="10269" max="10494" width="9.28515625" style="39"/>
    <col min="10495" max="10495" width="25.7109375" style="39" customWidth="1"/>
    <col min="10496" max="10496" width="15.42578125" style="39" customWidth="1"/>
    <col min="10497" max="10497" width="18.7109375" style="39" customWidth="1"/>
    <col min="10498" max="10498" width="13.7109375" style="39" customWidth="1"/>
    <col min="10499" max="10500" width="12" style="39" customWidth="1"/>
    <col min="10501" max="10503" width="14.42578125" style="39" customWidth="1"/>
    <col min="10504" max="10504" width="12.85546875" style="39" customWidth="1"/>
    <col min="10505" max="10505" width="15.7109375" style="39" customWidth="1"/>
    <col min="10506" max="10506" width="16.28515625" style="39" customWidth="1"/>
    <col min="10507" max="10507" width="13.28515625" style="39" customWidth="1"/>
    <col min="10508" max="10516" width="14.42578125" style="39" customWidth="1"/>
    <col min="10517" max="10517" width="14.28515625" style="39" customWidth="1"/>
    <col min="10518" max="10519" width="15" style="39" customWidth="1"/>
    <col min="10520" max="10520" width="17.28515625" style="39" customWidth="1"/>
    <col min="10521" max="10522" width="0" style="39" hidden="1" customWidth="1"/>
    <col min="10523" max="10524" width="17.7109375" style="39" customWidth="1"/>
    <col min="10525" max="10750" width="9.28515625" style="39"/>
    <col min="10751" max="10751" width="25.7109375" style="39" customWidth="1"/>
    <col min="10752" max="10752" width="15.42578125" style="39" customWidth="1"/>
    <col min="10753" max="10753" width="18.7109375" style="39" customWidth="1"/>
    <col min="10754" max="10754" width="13.7109375" style="39" customWidth="1"/>
    <col min="10755" max="10756" width="12" style="39" customWidth="1"/>
    <col min="10757" max="10759" width="14.42578125" style="39" customWidth="1"/>
    <col min="10760" max="10760" width="12.85546875" style="39" customWidth="1"/>
    <col min="10761" max="10761" width="15.7109375" style="39" customWidth="1"/>
    <col min="10762" max="10762" width="16.28515625" style="39" customWidth="1"/>
    <col min="10763" max="10763" width="13.28515625" style="39" customWidth="1"/>
    <col min="10764" max="10772" width="14.42578125" style="39" customWidth="1"/>
    <col min="10773" max="10773" width="14.28515625" style="39" customWidth="1"/>
    <col min="10774" max="10775" width="15" style="39" customWidth="1"/>
    <col min="10776" max="10776" width="17.28515625" style="39" customWidth="1"/>
    <col min="10777" max="10778" width="0" style="39" hidden="1" customWidth="1"/>
    <col min="10779" max="10780" width="17.7109375" style="39" customWidth="1"/>
    <col min="10781" max="11006" width="9.28515625" style="39"/>
    <col min="11007" max="11007" width="25.7109375" style="39" customWidth="1"/>
    <col min="11008" max="11008" width="15.42578125" style="39" customWidth="1"/>
    <col min="11009" max="11009" width="18.7109375" style="39" customWidth="1"/>
    <col min="11010" max="11010" width="13.7109375" style="39" customWidth="1"/>
    <col min="11011" max="11012" width="12" style="39" customWidth="1"/>
    <col min="11013" max="11015" width="14.42578125" style="39" customWidth="1"/>
    <col min="11016" max="11016" width="12.85546875" style="39" customWidth="1"/>
    <col min="11017" max="11017" width="15.7109375" style="39" customWidth="1"/>
    <col min="11018" max="11018" width="16.28515625" style="39" customWidth="1"/>
    <col min="11019" max="11019" width="13.28515625" style="39" customWidth="1"/>
    <col min="11020" max="11028" width="14.42578125" style="39" customWidth="1"/>
    <col min="11029" max="11029" width="14.28515625" style="39" customWidth="1"/>
    <col min="11030" max="11031" width="15" style="39" customWidth="1"/>
    <col min="11032" max="11032" width="17.28515625" style="39" customWidth="1"/>
    <col min="11033" max="11034" width="0" style="39" hidden="1" customWidth="1"/>
    <col min="11035" max="11036" width="17.7109375" style="39" customWidth="1"/>
    <col min="11037" max="11262" width="9.28515625" style="39"/>
    <col min="11263" max="11263" width="25.7109375" style="39" customWidth="1"/>
    <col min="11264" max="11264" width="15.42578125" style="39" customWidth="1"/>
    <col min="11265" max="11265" width="18.7109375" style="39" customWidth="1"/>
    <col min="11266" max="11266" width="13.7109375" style="39" customWidth="1"/>
    <col min="11267" max="11268" width="12" style="39" customWidth="1"/>
    <col min="11269" max="11271" width="14.42578125" style="39" customWidth="1"/>
    <col min="11272" max="11272" width="12.85546875" style="39" customWidth="1"/>
    <col min="11273" max="11273" width="15.7109375" style="39" customWidth="1"/>
    <col min="11274" max="11274" width="16.28515625" style="39" customWidth="1"/>
    <col min="11275" max="11275" width="13.28515625" style="39" customWidth="1"/>
    <col min="11276" max="11284" width="14.42578125" style="39" customWidth="1"/>
    <col min="11285" max="11285" width="14.28515625" style="39" customWidth="1"/>
    <col min="11286" max="11287" width="15" style="39" customWidth="1"/>
    <col min="11288" max="11288" width="17.28515625" style="39" customWidth="1"/>
    <col min="11289" max="11290" width="0" style="39" hidden="1" customWidth="1"/>
    <col min="11291" max="11292" width="17.7109375" style="39" customWidth="1"/>
    <col min="11293" max="11518" width="9.28515625" style="39"/>
    <col min="11519" max="11519" width="25.7109375" style="39" customWidth="1"/>
    <col min="11520" max="11520" width="15.42578125" style="39" customWidth="1"/>
    <col min="11521" max="11521" width="18.7109375" style="39" customWidth="1"/>
    <col min="11522" max="11522" width="13.7109375" style="39" customWidth="1"/>
    <col min="11523" max="11524" width="12" style="39" customWidth="1"/>
    <col min="11525" max="11527" width="14.42578125" style="39" customWidth="1"/>
    <col min="11528" max="11528" width="12.85546875" style="39" customWidth="1"/>
    <col min="11529" max="11529" width="15.7109375" style="39" customWidth="1"/>
    <col min="11530" max="11530" width="16.28515625" style="39" customWidth="1"/>
    <col min="11531" max="11531" width="13.28515625" style="39" customWidth="1"/>
    <col min="11532" max="11540" width="14.42578125" style="39" customWidth="1"/>
    <col min="11541" max="11541" width="14.28515625" style="39" customWidth="1"/>
    <col min="11542" max="11543" width="15" style="39" customWidth="1"/>
    <col min="11544" max="11544" width="17.28515625" style="39" customWidth="1"/>
    <col min="11545" max="11546" width="0" style="39" hidden="1" customWidth="1"/>
    <col min="11547" max="11548" width="17.7109375" style="39" customWidth="1"/>
    <col min="11549" max="11774" width="9.28515625" style="39"/>
    <col min="11775" max="11775" width="25.7109375" style="39" customWidth="1"/>
    <col min="11776" max="11776" width="15.42578125" style="39" customWidth="1"/>
    <col min="11777" max="11777" width="18.7109375" style="39" customWidth="1"/>
    <col min="11778" max="11778" width="13.7109375" style="39" customWidth="1"/>
    <col min="11779" max="11780" width="12" style="39" customWidth="1"/>
    <col min="11781" max="11783" width="14.42578125" style="39" customWidth="1"/>
    <col min="11784" max="11784" width="12.85546875" style="39" customWidth="1"/>
    <col min="11785" max="11785" width="15.7109375" style="39" customWidth="1"/>
    <col min="11786" max="11786" width="16.28515625" style="39" customWidth="1"/>
    <col min="11787" max="11787" width="13.28515625" style="39" customWidth="1"/>
    <col min="11788" max="11796" width="14.42578125" style="39" customWidth="1"/>
    <col min="11797" max="11797" width="14.28515625" style="39" customWidth="1"/>
    <col min="11798" max="11799" width="15" style="39" customWidth="1"/>
    <col min="11800" max="11800" width="17.28515625" style="39" customWidth="1"/>
    <col min="11801" max="11802" width="0" style="39" hidden="1" customWidth="1"/>
    <col min="11803" max="11804" width="17.7109375" style="39" customWidth="1"/>
    <col min="11805" max="12030" width="9.28515625" style="39"/>
    <col min="12031" max="12031" width="25.7109375" style="39" customWidth="1"/>
    <col min="12032" max="12032" width="15.42578125" style="39" customWidth="1"/>
    <col min="12033" max="12033" width="18.7109375" style="39" customWidth="1"/>
    <col min="12034" max="12034" width="13.7109375" style="39" customWidth="1"/>
    <col min="12035" max="12036" width="12" style="39" customWidth="1"/>
    <col min="12037" max="12039" width="14.42578125" style="39" customWidth="1"/>
    <col min="12040" max="12040" width="12.85546875" style="39" customWidth="1"/>
    <col min="12041" max="12041" width="15.7109375" style="39" customWidth="1"/>
    <col min="12042" max="12042" width="16.28515625" style="39" customWidth="1"/>
    <col min="12043" max="12043" width="13.28515625" style="39" customWidth="1"/>
    <col min="12044" max="12052" width="14.42578125" style="39" customWidth="1"/>
    <col min="12053" max="12053" width="14.28515625" style="39" customWidth="1"/>
    <col min="12054" max="12055" width="15" style="39" customWidth="1"/>
    <col min="12056" max="12056" width="17.28515625" style="39" customWidth="1"/>
    <col min="12057" max="12058" width="0" style="39" hidden="1" customWidth="1"/>
    <col min="12059" max="12060" width="17.7109375" style="39" customWidth="1"/>
    <col min="12061" max="12286" width="9.28515625" style="39"/>
    <col min="12287" max="12287" width="25.7109375" style="39" customWidth="1"/>
    <col min="12288" max="12288" width="15.42578125" style="39" customWidth="1"/>
    <col min="12289" max="12289" width="18.7109375" style="39" customWidth="1"/>
    <col min="12290" max="12290" width="13.7109375" style="39" customWidth="1"/>
    <col min="12291" max="12292" width="12" style="39" customWidth="1"/>
    <col min="12293" max="12295" width="14.42578125" style="39" customWidth="1"/>
    <col min="12296" max="12296" width="12.85546875" style="39" customWidth="1"/>
    <col min="12297" max="12297" width="15.7109375" style="39" customWidth="1"/>
    <col min="12298" max="12298" width="16.28515625" style="39" customWidth="1"/>
    <col min="12299" max="12299" width="13.28515625" style="39" customWidth="1"/>
    <col min="12300" max="12308" width="14.42578125" style="39" customWidth="1"/>
    <col min="12309" max="12309" width="14.28515625" style="39" customWidth="1"/>
    <col min="12310" max="12311" width="15" style="39" customWidth="1"/>
    <col min="12312" max="12312" width="17.28515625" style="39" customWidth="1"/>
    <col min="12313" max="12314" width="0" style="39" hidden="1" customWidth="1"/>
    <col min="12315" max="12316" width="17.7109375" style="39" customWidth="1"/>
    <col min="12317" max="12542" width="9.28515625" style="39"/>
    <col min="12543" max="12543" width="25.7109375" style="39" customWidth="1"/>
    <col min="12544" max="12544" width="15.42578125" style="39" customWidth="1"/>
    <col min="12545" max="12545" width="18.7109375" style="39" customWidth="1"/>
    <col min="12546" max="12546" width="13.7109375" style="39" customWidth="1"/>
    <col min="12547" max="12548" width="12" style="39" customWidth="1"/>
    <col min="12549" max="12551" width="14.42578125" style="39" customWidth="1"/>
    <col min="12552" max="12552" width="12.85546875" style="39" customWidth="1"/>
    <col min="12553" max="12553" width="15.7109375" style="39" customWidth="1"/>
    <col min="12554" max="12554" width="16.28515625" style="39" customWidth="1"/>
    <col min="12555" max="12555" width="13.28515625" style="39" customWidth="1"/>
    <col min="12556" max="12564" width="14.42578125" style="39" customWidth="1"/>
    <col min="12565" max="12565" width="14.28515625" style="39" customWidth="1"/>
    <col min="12566" max="12567" width="15" style="39" customWidth="1"/>
    <col min="12568" max="12568" width="17.28515625" style="39" customWidth="1"/>
    <col min="12569" max="12570" width="0" style="39" hidden="1" customWidth="1"/>
    <col min="12571" max="12572" width="17.7109375" style="39" customWidth="1"/>
    <col min="12573" max="12798" width="9.28515625" style="39"/>
    <col min="12799" max="12799" width="25.7109375" style="39" customWidth="1"/>
    <col min="12800" max="12800" width="15.42578125" style="39" customWidth="1"/>
    <col min="12801" max="12801" width="18.7109375" style="39" customWidth="1"/>
    <col min="12802" max="12802" width="13.7109375" style="39" customWidth="1"/>
    <col min="12803" max="12804" width="12" style="39" customWidth="1"/>
    <col min="12805" max="12807" width="14.42578125" style="39" customWidth="1"/>
    <col min="12808" max="12808" width="12.85546875" style="39" customWidth="1"/>
    <col min="12809" max="12809" width="15.7109375" style="39" customWidth="1"/>
    <col min="12810" max="12810" width="16.28515625" style="39" customWidth="1"/>
    <col min="12811" max="12811" width="13.28515625" style="39" customWidth="1"/>
    <col min="12812" max="12820" width="14.42578125" style="39" customWidth="1"/>
    <col min="12821" max="12821" width="14.28515625" style="39" customWidth="1"/>
    <col min="12822" max="12823" width="15" style="39" customWidth="1"/>
    <col min="12824" max="12824" width="17.28515625" style="39" customWidth="1"/>
    <col min="12825" max="12826" width="0" style="39" hidden="1" customWidth="1"/>
    <col min="12827" max="12828" width="17.7109375" style="39" customWidth="1"/>
    <col min="12829" max="13054" width="9.28515625" style="39"/>
    <col min="13055" max="13055" width="25.7109375" style="39" customWidth="1"/>
    <col min="13056" max="13056" width="15.42578125" style="39" customWidth="1"/>
    <col min="13057" max="13057" width="18.7109375" style="39" customWidth="1"/>
    <col min="13058" max="13058" width="13.7109375" style="39" customWidth="1"/>
    <col min="13059" max="13060" width="12" style="39" customWidth="1"/>
    <col min="13061" max="13063" width="14.42578125" style="39" customWidth="1"/>
    <col min="13064" max="13064" width="12.85546875" style="39" customWidth="1"/>
    <col min="13065" max="13065" width="15.7109375" style="39" customWidth="1"/>
    <col min="13066" max="13066" width="16.28515625" style="39" customWidth="1"/>
    <col min="13067" max="13067" width="13.28515625" style="39" customWidth="1"/>
    <col min="13068" max="13076" width="14.42578125" style="39" customWidth="1"/>
    <col min="13077" max="13077" width="14.28515625" style="39" customWidth="1"/>
    <col min="13078" max="13079" width="15" style="39" customWidth="1"/>
    <col min="13080" max="13080" width="17.28515625" style="39" customWidth="1"/>
    <col min="13081" max="13082" width="0" style="39" hidden="1" customWidth="1"/>
    <col min="13083" max="13084" width="17.7109375" style="39" customWidth="1"/>
    <col min="13085" max="13310" width="9.28515625" style="39"/>
    <col min="13311" max="13311" width="25.7109375" style="39" customWidth="1"/>
    <col min="13312" max="13312" width="15.42578125" style="39" customWidth="1"/>
    <col min="13313" max="13313" width="18.7109375" style="39" customWidth="1"/>
    <col min="13314" max="13314" width="13.7109375" style="39" customWidth="1"/>
    <col min="13315" max="13316" width="12" style="39" customWidth="1"/>
    <col min="13317" max="13319" width="14.42578125" style="39" customWidth="1"/>
    <col min="13320" max="13320" width="12.85546875" style="39" customWidth="1"/>
    <col min="13321" max="13321" width="15.7109375" style="39" customWidth="1"/>
    <col min="13322" max="13322" width="16.28515625" style="39" customWidth="1"/>
    <col min="13323" max="13323" width="13.28515625" style="39" customWidth="1"/>
    <col min="13324" max="13332" width="14.42578125" style="39" customWidth="1"/>
    <col min="13333" max="13333" width="14.28515625" style="39" customWidth="1"/>
    <col min="13334" max="13335" width="15" style="39" customWidth="1"/>
    <col min="13336" max="13336" width="17.28515625" style="39" customWidth="1"/>
    <col min="13337" max="13338" width="0" style="39" hidden="1" customWidth="1"/>
    <col min="13339" max="13340" width="17.7109375" style="39" customWidth="1"/>
    <col min="13341" max="13566" width="9.28515625" style="39"/>
    <col min="13567" max="13567" width="25.7109375" style="39" customWidth="1"/>
    <col min="13568" max="13568" width="15.42578125" style="39" customWidth="1"/>
    <col min="13569" max="13569" width="18.7109375" style="39" customWidth="1"/>
    <col min="13570" max="13570" width="13.7109375" style="39" customWidth="1"/>
    <col min="13571" max="13572" width="12" style="39" customWidth="1"/>
    <col min="13573" max="13575" width="14.42578125" style="39" customWidth="1"/>
    <col min="13576" max="13576" width="12.85546875" style="39" customWidth="1"/>
    <col min="13577" max="13577" width="15.7109375" style="39" customWidth="1"/>
    <col min="13578" max="13578" width="16.28515625" style="39" customWidth="1"/>
    <col min="13579" max="13579" width="13.28515625" style="39" customWidth="1"/>
    <col min="13580" max="13588" width="14.42578125" style="39" customWidth="1"/>
    <col min="13589" max="13589" width="14.28515625" style="39" customWidth="1"/>
    <col min="13590" max="13591" width="15" style="39" customWidth="1"/>
    <col min="13592" max="13592" width="17.28515625" style="39" customWidth="1"/>
    <col min="13593" max="13594" width="0" style="39" hidden="1" customWidth="1"/>
    <col min="13595" max="13596" width="17.7109375" style="39" customWidth="1"/>
    <col min="13597" max="13822" width="9.28515625" style="39"/>
    <col min="13823" max="13823" width="25.7109375" style="39" customWidth="1"/>
    <col min="13824" max="13824" width="15.42578125" style="39" customWidth="1"/>
    <col min="13825" max="13825" width="18.7109375" style="39" customWidth="1"/>
    <col min="13826" max="13826" width="13.7109375" style="39" customWidth="1"/>
    <col min="13827" max="13828" width="12" style="39" customWidth="1"/>
    <col min="13829" max="13831" width="14.42578125" style="39" customWidth="1"/>
    <col min="13832" max="13832" width="12.85546875" style="39" customWidth="1"/>
    <col min="13833" max="13833" width="15.7109375" style="39" customWidth="1"/>
    <col min="13834" max="13834" width="16.28515625" style="39" customWidth="1"/>
    <col min="13835" max="13835" width="13.28515625" style="39" customWidth="1"/>
    <col min="13836" max="13844" width="14.42578125" style="39" customWidth="1"/>
    <col min="13845" max="13845" width="14.28515625" style="39" customWidth="1"/>
    <col min="13846" max="13847" width="15" style="39" customWidth="1"/>
    <col min="13848" max="13848" width="17.28515625" style="39" customWidth="1"/>
    <col min="13849" max="13850" width="0" style="39" hidden="1" customWidth="1"/>
    <col min="13851" max="13852" width="17.7109375" style="39" customWidth="1"/>
    <col min="13853" max="14078" width="9.28515625" style="39"/>
    <col min="14079" max="14079" width="25.7109375" style="39" customWidth="1"/>
    <col min="14080" max="14080" width="15.42578125" style="39" customWidth="1"/>
    <col min="14081" max="14081" width="18.7109375" style="39" customWidth="1"/>
    <col min="14082" max="14082" width="13.7109375" style="39" customWidth="1"/>
    <col min="14083" max="14084" width="12" style="39" customWidth="1"/>
    <col min="14085" max="14087" width="14.42578125" style="39" customWidth="1"/>
    <col min="14088" max="14088" width="12.85546875" style="39" customWidth="1"/>
    <col min="14089" max="14089" width="15.7109375" style="39" customWidth="1"/>
    <col min="14090" max="14090" width="16.28515625" style="39" customWidth="1"/>
    <col min="14091" max="14091" width="13.28515625" style="39" customWidth="1"/>
    <col min="14092" max="14100" width="14.42578125" style="39" customWidth="1"/>
    <col min="14101" max="14101" width="14.28515625" style="39" customWidth="1"/>
    <col min="14102" max="14103" width="15" style="39" customWidth="1"/>
    <col min="14104" max="14104" width="17.28515625" style="39" customWidth="1"/>
    <col min="14105" max="14106" width="0" style="39" hidden="1" customWidth="1"/>
    <col min="14107" max="14108" width="17.7109375" style="39" customWidth="1"/>
    <col min="14109" max="14334" width="9.28515625" style="39"/>
    <col min="14335" max="14335" width="25.7109375" style="39" customWidth="1"/>
    <col min="14336" max="14336" width="15.42578125" style="39" customWidth="1"/>
    <col min="14337" max="14337" width="18.7109375" style="39" customWidth="1"/>
    <col min="14338" max="14338" width="13.7109375" style="39" customWidth="1"/>
    <col min="14339" max="14340" width="12" style="39" customWidth="1"/>
    <col min="14341" max="14343" width="14.42578125" style="39" customWidth="1"/>
    <col min="14344" max="14344" width="12.85546875" style="39" customWidth="1"/>
    <col min="14345" max="14345" width="15.7109375" style="39" customWidth="1"/>
    <col min="14346" max="14346" width="16.28515625" style="39" customWidth="1"/>
    <col min="14347" max="14347" width="13.28515625" style="39" customWidth="1"/>
    <col min="14348" max="14356" width="14.42578125" style="39" customWidth="1"/>
    <col min="14357" max="14357" width="14.28515625" style="39" customWidth="1"/>
    <col min="14358" max="14359" width="15" style="39" customWidth="1"/>
    <col min="14360" max="14360" width="17.28515625" style="39" customWidth="1"/>
    <col min="14361" max="14362" width="0" style="39" hidden="1" customWidth="1"/>
    <col min="14363" max="14364" width="17.7109375" style="39" customWidth="1"/>
    <col min="14365" max="14590" width="9.28515625" style="39"/>
    <col min="14591" max="14591" width="25.7109375" style="39" customWidth="1"/>
    <col min="14592" max="14592" width="15.42578125" style="39" customWidth="1"/>
    <col min="14593" max="14593" width="18.7109375" style="39" customWidth="1"/>
    <col min="14594" max="14594" width="13.7109375" style="39" customWidth="1"/>
    <col min="14595" max="14596" width="12" style="39" customWidth="1"/>
    <col min="14597" max="14599" width="14.42578125" style="39" customWidth="1"/>
    <col min="14600" max="14600" width="12.85546875" style="39" customWidth="1"/>
    <col min="14601" max="14601" width="15.7109375" style="39" customWidth="1"/>
    <col min="14602" max="14602" width="16.28515625" style="39" customWidth="1"/>
    <col min="14603" max="14603" width="13.28515625" style="39" customWidth="1"/>
    <col min="14604" max="14612" width="14.42578125" style="39" customWidth="1"/>
    <col min="14613" max="14613" width="14.28515625" style="39" customWidth="1"/>
    <col min="14614" max="14615" width="15" style="39" customWidth="1"/>
    <col min="14616" max="14616" width="17.28515625" style="39" customWidth="1"/>
    <col min="14617" max="14618" width="0" style="39" hidden="1" customWidth="1"/>
    <col min="14619" max="14620" width="17.7109375" style="39" customWidth="1"/>
    <col min="14621" max="14846" width="9.28515625" style="39"/>
    <col min="14847" max="14847" width="25.7109375" style="39" customWidth="1"/>
    <col min="14848" max="14848" width="15.42578125" style="39" customWidth="1"/>
    <col min="14849" max="14849" width="18.7109375" style="39" customWidth="1"/>
    <col min="14850" max="14850" width="13.7109375" style="39" customWidth="1"/>
    <col min="14851" max="14852" width="12" style="39" customWidth="1"/>
    <col min="14853" max="14855" width="14.42578125" style="39" customWidth="1"/>
    <col min="14856" max="14856" width="12.85546875" style="39" customWidth="1"/>
    <col min="14857" max="14857" width="15.7109375" style="39" customWidth="1"/>
    <col min="14858" max="14858" width="16.28515625" style="39" customWidth="1"/>
    <col min="14859" max="14859" width="13.28515625" style="39" customWidth="1"/>
    <col min="14860" max="14868" width="14.42578125" style="39" customWidth="1"/>
    <col min="14869" max="14869" width="14.28515625" style="39" customWidth="1"/>
    <col min="14870" max="14871" width="15" style="39" customWidth="1"/>
    <col min="14872" max="14872" width="17.28515625" style="39" customWidth="1"/>
    <col min="14873" max="14874" width="0" style="39" hidden="1" customWidth="1"/>
    <col min="14875" max="14876" width="17.7109375" style="39" customWidth="1"/>
    <col min="14877" max="15102" width="9.28515625" style="39"/>
    <col min="15103" max="15103" width="25.7109375" style="39" customWidth="1"/>
    <col min="15104" max="15104" width="15.42578125" style="39" customWidth="1"/>
    <col min="15105" max="15105" width="18.7109375" style="39" customWidth="1"/>
    <col min="15106" max="15106" width="13.7109375" style="39" customWidth="1"/>
    <col min="15107" max="15108" width="12" style="39" customWidth="1"/>
    <col min="15109" max="15111" width="14.42578125" style="39" customWidth="1"/>
    <col min="15112" max="15112" width="12.85546875" style="39" customWidth="1"/>
    <col min="15113" max="15113" width="15.7109375" style="39" customWidth="1"/>
    <col min="15114" max="15114" width="16.28515625" style="39" customWidth="1"/>
    <col min="15115" max="15115" width="13.28515625" style="39" customWidth="1"/>
    <col min="15116" max="15124" width="14.42578125" style="39" customWidth="1"/>
    <col min="15125" max="15125" width="14.28515625" style="39" customWidth="1"/>
    <col min="15126" max="15127" width="15" style="39" customWidth="1"/>
    <col min="15128" max="15128" width="17.28515625" style="39" customWidth="1"/>
    <col min="15129" max="15130" width="0" style="39" hidden="1" customWidth="1"/>
    <col min="15131" max="15132" width="17.7109375" style="39" customWidth="1"/>
    <col min="15133" max="15358" width="9.28515625" style="39"/>
    <col min="15359" max="15359" width="25.7109375" style="39" customWidth="1"/>
    <col min="15360" max="15360" width="15.42578125" style="39" customWidth="1"/>
    <col min="15361" max="15361" width="18.7109375" style="39" customWidth="1"/>
    <col min="15362" max="15362" width="13.7109375" style="39" customWidth="1"/>
    <col min="15363" max="15364" width="12" style="39" customWidth="1"/>
    <col min="15365" max="15367" width="14.42578125" style="39" customWidth="1"/>
    <col min="15368" max="15368" width="12.85546875" style="39" customWidth="1"/>
    <col min="15369" max="15369" width="15.7109375" style="39" customWidth="1"/>
    <col min="15370" max="15370" width="16.28515625" style="39" customWidth="1"/>
    <col min="15371" max="15371" width="13.28515625" style="39" customWidth="1"/>
    <col min="15372" max="15380" width="14.42578125" style="39" customWidth="1"/>
    <col min="15381" max="15381" width="14.28515625" style="39" customWidth="1"/>
    <col min="15382" max="15383" width="15" style="39" customWidth="1"/>
    <col min="15384" max="15384" width="17.28515625" style="39" customWidth="1"/>
    <col min="15385" max="15386" width="0" style="39" hidden="1" customWidth="1"/>
    <col min="15387" max="15388" width="17.7109375" style="39" customWidth="1"/>
    <col min="15389" max="15614" width="9.28515625" style="39"/>
    <col min="15615" max="15615" width="25.7109375" style="39" customWidth="1"/>
    <col min="15616" max="15616" width="15.42578125" style="39" customWidth="1"/>
    <col min="15617" max="15617" width="18.7109375" style="39" customWidth="1"/>
    <col min="15618" max="15618" width="13.7109375" style="39" customWidth="1"/>
    <col min="15619" max="15620" width="12" style="39" customWidth="1"/>
    <col min="15621" max="15623" width="14.42578125" style="39" customWidth="1"/>
    <col min="15624" max="15624" width="12.85546875" style="39" customWidth="1"/>
    <col min="15625" max="15625" width="15.7109375" style="39" customWidth="1"/>
    <col min="15626" max="15626" width="16.28515625" style="39" customWidth="1"/>
    <col min="15627" max="15627" width="13.28515625" style="39" customWidth="1"/>
    <col min="15628" max="15636" width="14.42578125" style="39" customWidth="1"/>
    <col min="15637" max="15637" width="14.28515625" style="39" customWidth="1"/>
    <col min="15638" max="15639" width="15" style="39" customWidth="1"/>
    <col min="15640" max="15640" width="17.28515625" style="39" customWidth="1"/>
    <col min="15641" max="15642" width="0" style="39" hidden="1" customWidth="1"/>
    <col min="15643" max="15644" width="17.7109375" style="39" customWidth="1"/>
    <col min="15645" max="15870" width="9.28515625" style="39"/>
    <col min="15871" max="15871" width="25.7109375" style="39" customWidth="1"/>
    <col min="15872" max="15872" width="15.42578125" style="39" customWidth="1"/>
    <col min="15873" max="15873" width="18.7109375" style="39" customWidth="1"/>
    <col min="15874" max="15874" width="13.7109375" style="39" customWidth="1"/>
    <col min="15875" max="15876" width="12" style="39" customWidth="1"/>
    <col min="15877" max="15879" width="14.42578125" style="39" customWidth="1"/>
    <col min="15880" max="15880" width="12.85546875" style="39" customWidth="1"/>
    <col min="15881" max="15881" width="15.7109375" style="39" customWidth="1"/>
    <col min="15882" max="15882" width="16.28515625" style="39" customWidth="1"/>
    <col min="15883" max="15883" width="13.28515625" style="39" customWidth="1"/>
    <col min="15884" max="15892" width="14.42578125" style="39" customWidth="1"/>
    <col min="15893" max="15893" width="14.28515625" style="39" customWidth="1"/>
    <col min="15894" max="15895" width="15" style="39" customWidth="1"/>
    <col min="15896" max="15896" width="17.28515625" style="39" customWidth="1"/>
    <col min="15897" max="15898" width="0" style="39" hidden="1" customWidth="1"/>
    <col min="15899" max="15900" width="17.7109375" style="39" customWidth="1"/>
    <col min="15901" max="16126" width="9.28515625" style="39"/>
    <col min="16127" max="16127" width="25.7109375" style="39" customWidth="1"/>
    <col min="16128" max="16128" width="15.42578125" style="39" customWidth="1"/>
    <col min="16129" max="16129" width="18.7109375" style="39" customWidth="1"/>
    <col min="16130" max="16130" width="13.7109375" style="39" customWidth="1"/>
    <col min="16131" max="16132" width="12" style="39" customWidth="1"/>
    <col min="16133" max="16135" width="14.42578125" style="39" customWidth="1"/>
    <col min="16136" max="16136" width="12.85546875" style="39" customWidth="1"/>
    <col min="16137" max="16137" width="15.7109375" style="39" customWidth="1"/>
    <col min="16138" max="16138" width="16.28515625" style="39" customWidth="1"/>
    <col min="16139" max="16139" width="13.28515625" style="39" customWidth="1"/>
    <col min="16140" max="16148" width="14.42578125" style="39" customWidth="1"/>
    <col min="16149" max="16149" width="14.28515625" style="39" customWidth="1"/>
    <col min="16150" max="16151" width="15" style="39" customWidth="1"/>
    <col min="16152" max="16152" width="17.28515625" style="39" customWidth="1"/>
    <col min="16153" max="16154" width="0" style="39" hidden="1" customWidth="1"/>
    <col min="16155" max="16156" width="17.7109375" style="39" customWidth="1"/>
    <col min="16157" max="16384" width="9.28515625" style="39"/>
  </cols>
  <sheetData>
    <row r="1" spans="1:23" ht="25.5" customHeight="1" x14ac:dyDescent="0.25">
      <c r="A1" s="76" t="s">
        <v>66</v>
      </c>
      <c r="B1" s="76"/>
      <c r="C1" s="76"/>
      <c r="D1" s="76"/>
      <c r="E1" s="76"/>
      <c r="F1" s="77" t="s">
        <v>67</v>
      </c>
      <c r="G1" s="77"/>
      <c r="H1" s="77"/>
      <c r="I1" s="77"/>
      <c r="J1" s="77"/>
      <c r="K1" s="77"/>
      <c r="L1" s="77"/>
      <c r="M1" s="77"/>
      <c r="N1" s="77"/>
      <c r="O1" s="77"/>
      <c r="P1" s="77"/>
      <c r="Q1" s="77"/>
      <c r="R1" s="77"/>
      <c r="S1" s="77"/>
      <c r="T1" s="77"/>
      <c r="U1" s="77"/>
      <c r="V1" s="77"/>
      <c r="W1" s="77"/>
    </row>
    <row r="2" spans="1:23" ht="42" customHeight="1" x14ac:dyDescent="0.25">
      <c r="A2" s="76"/>
      <c r="B2" s="76"/>
      <c r="C2" s="76"/>
      <c r="D2" s="76"/>
      <c r="E2" s="76"/>
      <c r="F2" s="78" t="s">
        <v>68</v>
      </c>
      <c r="G2" s="78"/>
      <c r="H2" s="78"/>
      <c r="I2" s="78"/>
      <c r="J2" s="78"/>
      <c r="K2" s="78"/>
      <c r="L2" s="78"/>
      <c r="M2" s="78"/>
      <c r="N2" s="78"/>
      <c r="O2" s="78"/>
      <c r="P2" s="78"/>
      <c r="Q2" s="78"/>
      <c r="R2" s="78"/>
      <c r="S2" s="78"/>
      <c r="T2" s="78"/>
      <c r="U2" s="78"/>
      <c r="V2" s="78"/>
      <c r="W2" s="78"/>
    </row>
    <row r="3" spans="1:23" x14ac:dyDescent="0.25">
      <c r="A3" s="40"/>
      <c r="B3" s="40"/>
      <c r="C3" s="40"/>
      <c r="D3" s="40"/>
      <c r="E3" s="40"/>
      <c r="F3" s="40"/>
      <c r="G3" s="40"/>
      <c r="H3" s="40"/>
      <c r="I3" s="40"/>
      <c r="J3" s="40"/>
      <c r="K3" s="40"/>
      <c r="L3" s="40"/>
      <c r="M3" s="40"/>
      <c r="N3" s="40"/>
      <c r="O3" s="40"/>
    </row>
    <row r="4" spans="1:23" x14ac:dyDescent="0.25">
      <c r="A4" s="40"/>
      <c r="B4" s="40"/>
      <c r="C4" s="40"/>
      <c r="D4" s="40"/>
      <c r="E4" s="40"/>
      <c r="F4" s="40"/>
      <c r="G4" s="40"/>
      <c r="H4" s="40"/>
      <c r="I4" s="40"/>
      <c r="J4" s="40"/>
      <c r="K4" s="40"/>
      <c r="L4" s="40"/>
      <c r="M4" s="40"/>
      <c r="N4" s="40"/>
      <c r="V4" s="79" t="s">
        <v>69</v>
      </c>
      <c r="W4" s="79"/>
    </row>
    <row r="5" spans="1:23" ht="14.45" customHeight="1" x14ac:dyDescent="0.25">
      <c r="A5" s="80" t="s">
        <v>70</v>
      </c>
      <c r="B5" s="80"/>
      <c r="C5" s="80"/>
      <c r="D5" s="80"/>
      <c r="E5" s="80"/>
      <c r="F5" s="80"/>
      <c r="G5" s="80"/>
      <c r="H5" s="41"/>
      <c r="I5" s="41"/>
      <c r="J5" s="42"/>
      <c r="K5" s="42"/>
      <c r="L5" s="42"/>
      <c r="M5" s="42"/>
      <c r="N5" s="42"/>
      <c r="O5" s="43"/>
      <c r="P5" s="43"/>
      <c r="Q5" s="43"/>
      <c r="R5" s="43"/>
      <c r="S5" s="43"/>
      <c r="T5" s="43"/>
      <c r="U5" s="44"/>
      <c r="V5" s="81"/>
      <c r="W5" s="81"/>
    </row>
    <row r="6" spans="1:23" ht="14.45" customHeight="1" x14ac:dyDescent="0.25">
      <c r="A6" s="82" t="s">
        <v>71</v>
      </c>
      <c r="B6" s="82"/>
      <c r="C6" s="82"/>
      <c r="D6" s="82"/>
      <c r="E6" s="82"/>
      <c r="F6" s="82"/>
      <c r="G6" s="82"/>
      <c r="H6" s="45"/>
      <c r="I6" s="45"/>
      <c r="J6" s="46"/>
      <c r="K6" s="46"/>
      <c r="L6" s="46"/>
      <c r="M6" s="46"/>
      <c r="N6" s="46"/>
      <c r="O6" s="47"/>
      <c r="P6" s="47"/>
      <c r="Q6" s="47"/>
      <c r="R6" s="47"/>
      <c r="S6" s="47"/>
      <c r="T6" s="47"/>
      <c r="U6" s="48"/>
      <c r="V6" s="81" t="s">
        <v>72</v>
      </c>
      <c r="W6" s="81"/>
    </row>
    <row r="7" spans="1:23" x14ac:dyDescent="0.25">
      <c r="A7" s="49" t="s">
        <v>73</v>
      </c>
      <c r="B7" s="49"/>
      <c r="C7" s="49"/>
      <c r="D7" s="49"/>
      <c r="E7" s="49"/>
      <c r="F7" s="49"/>
      <c r="G7" s="49"/>
      <c r="H7" s="49"/>
      <c r="I7" s="49"/>
      <c r="J7" s="46"/>
      <c r="K7" s="46"/>
      <c r="L7" s="46"/>
      <c r="M7" s="46"/>
      <c r="N7" s="46"/>
      <c r="O7" s="47"/>
      <c r="P7" s="47"/>
      <c r="Q7" s="47"/>
      <c r="R7" s="47"/>
      <c r="S7" s="47"/>
      <c r="T7" s="47"/>
      <c r="U7" s="48"/>
      <c r="V7" s="81" t="s">
        <v>118</v>
      </c>
      <c r="W7" s="81"/>
    </row>
    <row r="8" spans="1:23" x14ac:dyDescent="0.25">
      <c r="A8" s="50" t="s">
        <v>75</v>
      </c>
      <c r="B8" s="51"/>
      <c r="C8" s="51"/>
      <c r="D8" s="51"/>
      <c r="E8" s="51"/>
      <c r="F8" s="51"/>
      <c r="G8" s="51"/>
      <c r="H8" s="51"/>
      <c r="I8" s="51"/>
      <c r="J8" s="52"/>
      <c r="K8" s="52"/>
      <c r="L8" s="52"/>
      <c r="M8" s="52"/>
      <c r="N8" s="52"/>
      <c r="O8" s="47"/>
      <c r="P8" s="47"/>
      <c r="Q8" s="47"/>
      <c r="R8" s="47"/>
      <c r="S8" s="47"/>
      <c r="T8" s="47"/>
      <c r="U8" s="48"/>
      <c r="V8" s="81" t="s">
        <v>119</v>
      </c>
      <c r="W8" s="81"/>
    </row>
    <row r="9" spans="1:23" x14ac:dyDescent="0.25">
      <c r="A9" s="53"/>
      <c r="B9" s="53"/>
    </row>
    <row r="10" spans="1:23" s="6" customFormat="1" ht="36" customHeight="1" x14ac:dyDescent="0.2">
      <c r="A10" s="83" t="s">
        <v>77</v>
      </c>
      <c r="B10" s="86" t="s">
        <v>78</v>
      </c>
      <c r="C10" s="84" t="s">
        <v>79</v>
      </c>
      <c r="D10" s="85" t="s">
        <v>80</v>
      </c>
      <c r="E10" s="84" t="s">
        <v>81</v>
      </c>
      <c r="F10" s="84" t="s">
        <v>82</v>
      </c>
      <c r="G10" s="84" t="s">
        <v>83</v>
      </c>
      <c r="H10" s="86" t="s">
        <v>84</v>
      </c>
      <c r="I10" s="91" t="s">
        <v>85</v>
      </c>
      <c r="J10" s="83" t="s">
        <v>86</v>
      </c>
      <c r="K10" s="83" t="s">
        <v>87</v>
      </c>
      <c r="L10" s="83"/>
      <c r="M10" s="83" t="s">
        <v>88</v>
      </c>
      <c r="N10" s="83" t="s">
        <v>89</v>
      </c>
      <c r="O10" s="83"/>
      <c r="P10" s="83" t="s">
        <v>90</v>
      </c>
      <c r="Q10" s="83"/>
      <c r="R10" s="87" t="s">
        <v>91</v>
      </c>
      <c r="S10" s="87"/>
      <c r="T10" s="87"/>
      <c r="U10" s="87"/>
      <c r="V10" s="83" t="s">
        <v>92</v>
      </c>
      <c r="W10" s="83"/>
    </row>
    <row r="11" spans="1:23" s="6" customFormat="1" ht="24.75" customHeight="1" x14ac:dyDescent="0.2">
      <c r="A11" s="83"/>
      <c r="B11" s="86"/>
      <c r="C11" s="84"/>
      <c r="D11" s="85"/>
      <c r="E11" s="84"/>
      <c r="F11" s="84"/>
      <c r="G11" s="84"/>
      <c r="H11" s="86"/>
      <c r="I11" s="91"/>
      <c r="J11" s="83"/>
      <c r="K11" s="87" t="s">
        <v>93</v>
      </c>
      <c r="L11" s="87" t="s">
        <v>94</v>
      </c>
      <c r="M11" s="83"/>
      <c r="N11" s="83" t="s">
        <v>95</v>
      </c>
      <c r="O11" s="89" t="s">
        <v>96</v>
      </c>
      <c r="P11" s="83" t="s">
        <v>95</v>
      </c>
      <c r="Q11" s="83" t="s">
        <v>96</v>
      </c>
      <c r="R11" s="87" t="s">
        <v>97</v>
      </c>
      <c r="S11" s="87"/>
      <c r="T11" s="88" t="s">
        <v>98</v>
      </c>
      <c r="U11" s="88"/>
      <c r="V11" s="83" t="s">
        <v>95</v>
      </c>
      <c r="W11" s="83" t="s">
        <v>99</v>
      </c>
    </row>
    <row r="12" spans="1:23" s="6" customFormat="1" ht="58.5" customHeight="1" x14ac:dyDescent="0.2">
      <c r="A12" s="55" t="s">
        <v>100</v>
      </c>
      <c r="B12" s="86"/>
      <c r="C12" s="84"/>
      <c r="D12" s="85"/>
      <c r="E12" s="84"/>
      <c r="F12" s="84"/>
      <c r="G12" s="84"/>
      <c r="H12" s="86"/>
      <c r="I12" s="91"/>
      <c r="J12" s="83"/>
      <c r="K12" s="83"/>
      <c r="L12" s="83"/>
      <c r="M12" s="83"/>
      <c r="N12" s="83"/>
      <c r="O12" s="89"/>
      <c r="P12" s="83"/>
      <c r="Q12" s="83"/>
      <c r="R12" s="54" t="s">
        <v>95</v>
      </c>
      <c r="S12" s="54" t="s">
        <v>99</v>
      </c>
      <c r="T12" s="54" t="s">
        <v>95</v>
      </c>
      <c r="U12" s="54" t="s">
        <v>99</v>
      </c>
      <c r="V12" s="83"/>
      <c r="W12" s="83"/>
    </row>
    <row r="13" spans="1:23" s="6" customFormat="1" ht="12.75" x14ac:dyDescent="0.2">
      <c r="A13" s="56" t="s">
        <v>101</v>
      </c>
      <c r="B13" s="56">
        <v>1</v>
      </c>
      <c r="C13" s="56">
        <v>2</v>
      </c>
      <c r="D13" s="56">
        <v>3</v>
      </c>
      <c r="E13" s="56">
        <v>4</v>
      </c>
      <c r="F13" s="56">
        <v>5</v>
      </c>
      <c r="G13" s="56">
        <v>6</v>
      </c>
      <c r="H13" s="56">
        <v>7</v>
      </c>
      <c r="I13" s="56">
        <v>8</v>
      </c>
      <c r="J13" s="56">
        <v>9</v>
      </c>
      <c r="K13" s="56">
        <v>10</v>
      </c>
      <c r="L13" s="56">
        <v>11</v>
      </c>
      <c r="M13" s="56">
        <v>12</v>
      </c>
      <c r="N13" s="56">
        <v>13</v>
      </c>
      <c r="O13" s="56">
        <v>14</v>
      </c>
      <c r="P13" s="56">
        <v>15</v>
      </c>
      <c r="Q13" s="56">
        <v>16</v>
      </c>
      <c r="R13" s="56">
        <v>17</v>
      </c>
      <c r="S13" s="56">
        <v>18</v>
      </c>
      <c r="T13" s="56">
        <v>19</v>
      </c>
      <c r="U13" s="56">
        <v>20</v>
      </c>
      <c r="V13" s="56">
        <v>21</v>
      </c>
      <c r="W13" s="56">
        <v>22</v>
      </c>
    </row>
    <row r="14" spans="1:23" s="6" customFormat="1" ht="25.5" x14ac:dyDescent="0.2">
      <c r="A14" s="57" t="s">
        <v>102</v>
      </c>
      <c r="B14" s="58">
        <f t="shared" ref="B14:B56" si="0">J14+M14</f>
        <v>5634.35</v>
      </c>
      <c r="C14" s="58">
        <v>0</v>
      </c>
      <c r="D14" s="58">
        <v>0</v>
      </c>
      <c r="E14" s="58">
        <v>0</v>
      </c>
      <c r="F14" s="58">
        <v>5634.35</v>
      </c>
      <c r="G14" s="58">
        <v>0</v>
      </c>
      <c r="H14" s="58">
        <v>0</v>
      </c>
      <c r="I14" s="59">
        <v>5634.35</v>
      </c>
      <c r="J14" s="58">
        <f>(K14+L14)*8</f>
        <v>456</v>
      </c>
      <c r="K14" s="60">
        <f>N14+P14+R14+T14+V14</f>
        <v>56</v>
      </c>
      <c r="L14" s="60">
        <v>1</v>
      </c>
      <c r="M14" s="58">
        <f>O14+Q14+S14+U14+W14</f>
        <v>5178.3500000000004</v>
      </c>
      <c r="N14" s="61">
        <v>22</v>
      </c>
      <c r="O14" s="62">
        <v>4120.47</v>
      </c>
      <c r="P14" s="61">
        <v>8</v>
      </c>
      <c r="Q14" s="62">
        <v>318.61</v>
      </c>
      <c r="R14" s="61">
        <v>0</v>
      </c>
      <c r="S14" s="62">
        <v>0</v>
      </c>
      <c r="T14" s="61">
        <v>2</v>
      </c>
      <c r="U14" s="62">
        <v>120</v>
      </c>
      <c r="V14" s="60">
        <v>24</v>
      </c>
      <c r="W14" s="58">
        <v>619.27</v>
      </c>
    </row>
    <row r="15" spans="1:23" s="6" customFormat="1" ht="12.75" x14ac:dyDescent="0.2">
      <c r="A15" s="57" t="s">
        <v>0</v>
      </c>
      <c r="B15" s="58">
        <f t="shared" si="0"/>
        <v>1291.78</v>
      </c>
      <c r="C15" s="58">
        <v>0</v>
      </c>
      <c r="D15" s="58">
        <v>0</v>
      </c>
      <c r="E15" s="58">
        <v>0</v>
      </c>
      <c r="F15" s="58">
        <v>1291.78</v>
      </c>
      <c r="G15" s="58">
        <v>0</v>
      </c>
      <c r="H15" s="58">
        <v>0</v>
      </c>
      <c r="I15" s="59">
        <v>1291.78</v>
      </c>
      <c r="J15" s="58">
        <f t="shared" ref="J15:J56" si="1">(K15+L15)*8</f>
        <v>32</v>
      </c>
      <c r="K15" s="60">
        <f t="shared" ref="K15:K56" si="2">N15+P15+R15+T15+V15</f>
        <v>4</v>
      </c>
      <c r="L15" s="60">
        <v>0</v>
      </c>
      <c r="M15" s="58">
        <f t="shared" ref="M15:M56" si="3">O15+Q15+S15+U15+W15</f>
        <v>1259.78</v>
      </c>
      <c r="N15" s="61">
        <v>1</v>
      </c>
      <c r="O15" s="62">
        <v>1225.17</v>
      </c>
      <c r="P15" s="61">
        <v>0</v>
      </c>
      <c r="Q15" s="62">
        <v>0</v>
      </c>
      <c r="R15" s="61">
        <v>0</v>
      </c>
      <c r="S15" s="62">
        <v>0</v>
      </c>
      <c r="T15" s="61">
        <v>0</v>
      </c>
      <c r="U15" s="62">
        <v>0</v>
      </c>
      <c r="V15" s="60">
        <v>3</v>
      </c>
      <c r="W15" s="58">
        <v>34.61</v>
      </c>
    </row>
    <row r="16" spans="1:23" s="6" customFormat="1" ht="38.25" x14ac:dyDescent="0.2">
      <c r="A16" s="57" t="s">
        <v>103</v>
      </c>
      <c r="B16" s="58">
        <f t="shared" si="0"/>
        <v>3898.9400000000005</v>
      </c>
      <c r="C16" s="58">
        <v>82852</v>
      </c>
      <c r="D16" s="58">
        <v>0</v>
      </c>
      <c r="E16" s="58">
        <v>78953.06</v>
      </c>
      <c r="F16" s="58">
        <v>0</v>
      </c>
      <c r="G16" s="58">
        <v>0</v>
      </c>
      <c r="H16" s="58">
        <v>0</v>
      </c>
      <c r="I16" s="59">
        <v>0</v>
      </c>
      <c r="J16" s="58">
        <f t="shared" si="1"/>
        <v>624</v>
      </c>
      <c r="K16" s="60">
        <f t="shared" si="2"/>
        <v>39</v>
      </c>
      <c r="L16" s="60">
        <v>39</v>
      </c>
      <c r="M16" s="58">
        <f t="shared" si="3"/>
        <v>3274.9400000000005</v>
      </c>
      <c r="N16" s="61">
        <v>11</v>
      </c>
      <c r="O16" s="62">
        <v>1273.1300000000001</v>
      </c>
      <c r="P16" s="61">
        <v>1</v>
      </c>
      <c r="Q16" s="62">
        <v>78.680000000000007</v>
      </c>
      <c r="R16" s="61">
        <v>1</v>
      </c>
      <c r="S16" s="62">
        <v>525</v>
      </c>
      <c r="T16" s="61">
        <v>22</v>
      </c>
      <c r="U16" s="62">
        <v>1320</v>
      </c>
      <c r="V16" s="60">
        <v>4</v>
      </c>
      <c r="W16" s="58">
        <v>78.13</v>
      </c>
    </row>
    <row r="17" spans="1:23" s="6" customFormat="1" ht="12.75" x14ac:dyDescent="0.2">
      <c r="A17" s="57" t="s">
        <v>1</v>
      </c>
      <c r="B17" s="58">
        <f t="shared" si="0"/>
        <v>5615</v>
      </c>
      <c r="C17" s="58">
        <v>32147.83</v>
      </c>
      <c r="D17" s="58">
        <v>0</v>
      </c>
      <c r="E17" s="58">
        <v>26532.83</v>
      </c>
      <c r="F17" s="58">
        <v>0</v>
      </c>
      <c r="G17" s="58">
        <v>2807.5</v>
      </c>
      <c r="H17" s="58">
        <v>2807.5</v>
      </c>
      <c r="I17" s="59">
        <v>2807.5</v>
      </c>
      <c r="J17" s="58">
        <f t="shared" si="1"/>
        <v>1232</v>
      </c>
      <c r="K17" s="60">
        <f t="shared" si="2"/>
        <v>73</v>
      </c>
      <c r="L17" s="60">
        <v>81</v>
      </c>
      <c r="M17" s="58">
        <f t="shared" si="3"/>
        <v>4383</v>
      </c>
      <c r="N17" s="61">
        <v>0</v>
      </c>
      <c r="O17" s="62">
        <v>0</v>
      </c>
      <c r="P17" s="61">
        <v>0</v>
      </c>
      <c r="Q17" s="62">
        <v>0</v>
      </c>
      <c r="R17" s="61">
        <v>1</v>
      </c>
      <c r="S17" s="62">
        <v>63</v>
      </c>
      <c r="T17" s="61">
        <v>72</v>
      </c>
      <c r="U17" s="62">
        <v>4320</v>
      </c>
      <c r="V17" s="60">
        <v>0</v>
      </c>
      <c r="W17" s="58">
        <v>0</v>
      </c>
    </row>
    <row r="18" spans="1:23" s="6" customFormat="1" ht="12.75" x14ac:dyDescent="0.2">
      <c r="A18" s="57" t="s">
        <v>2</v>
      </c>
      <c r="B18" s="58">
        <f t="shared" si="0"/>
        <v>645.78000000000009</v>
      </c>
      <c r="C18" s="58">
        <v>0</v>
      </c>
      <c r="D18" s="58">
        <v>0</v>
      </c>
      <c r="E18" s="58">
        <v>0</v>
      </c>
      <c r="F18" s="58">
        <v>645.78</v>
      </c>
      <c r="G18" s="58">
        <v>322.89</v>
      </c>
      <c r="H18" s="58">
        <v>322.89</v>
      </c>
      <c r="I18" s="59">
        <v>968.67</v>
      </c>
      <c r="J18" s="58">
        <f t="shared" si="1"/>
        <v>72</v>
      </c>
      <c r="K18" s="60">
        <f t="shared" si="2"/>
        <v>7</v>
      </c>
      <c r="L18" s="60">
        <v>2</v>
      </c>
      <c r="M18" s="58">
        <f t="shared" si="3"/>
        <v>573.78000000000009</v>
      </c>
      <c r="N18" s="61">
        <v>4</v>
      </c>
      <c r="O18" s="62">
        <v>307.86</v>
      </c>
      <c r="P18" s="61">
        <v>1</v>
      </c>
      <c r="Q18" s="62">
        <v>173.59</v>
      </c>
      <c r="R18" s="61">
        <v>0</v>
      </c>
      <c r="S18" s="62">
        <v>0</v>
      </c>
      <c r="T18" s="61">
        <v>1</v>
      </c>
      <c r="U18" s="62">
        <v>60</v>
      </c>
      <c r="V18" s="60">
        <v>1</v>
      </c>
      <c r="W18" s="58">
        <v>32.33</v>
      </c>
    </row>
    <row r="19" spans="1:23" s="6" customFormat="1" ht="25.5" x14ac:dyDescent="0.2">
      <c r="A19" s="57" t="s">
        <v>104</v>
      </c>
      <c r="B19" s="58">
        <f t="shared" si="0"/>
        <v>9831</v>
      </c>
      <c r="C19" s="58">
        <v>28000</v>
      </c>
      <c r="D19" s="58">
        <v>0</v>
      </c>
      <c r="E19" s="58">
        <v>18169</v>
      </c>
      <c r="F19" s="58">
        <v>0</v>
      </c>
      <c r="G19" s="58">
        <v>0</v>
      </c>
      <c r="H19" s="58">
        <v>0</v>
      </c>
      <c r="I19" s="59">
        <v>0</v>
      </c>
      <c r="J19" s="58">
        <f t="shared" si="1"/>
        <v>1064</v>
      </c>
      <c r="K19" s="60">
        <f t="shared" si="2"/>
        <v>127</v>
      </c>
      <c r="L19" s="60">
        <v>6</v>
      </c>
      <c r="M19" s="58">
        <f t="shared" si="3"/>
        <v>8767</v>
      </c>
      <c r="N19" s="61">
        <v>52</v>
      </c>
      <c r="O19" s="62">
        <v>6762.75</v>
      </c>
      <c r="P19" s="61">
        <v>23</v>
      </c>
      <c r="Q19" s="62">
        <v>920.15</v>
      </c>
      <c r="R19" s="61">
        <v>2</v>
      </c>
      <c r="S19" s="62">
        <v>305.52999999999997</v>
      </c>
      <c r="T19" s="61">
        <v>1</v>
      </c>
      <c r="U19" s="62">
        <v>60</v>
      </c>
      <c r="V19" s="60">
        <v>49</v>
      </c>
      <c r="W19" s="58">
        <v>718.57</v>
      </c>
    </row>
    <row r="20" spans="1:23" s="6" customFormat="1" ht="12.75" x14ac:dyDescent="0.2">
      <c r="A20" s="57" t="s">
        <v>3</v>
      </c>
      <c r="B20" s="58">
        <f t="shared" si="0"/>
        <v>15457.980000000001</v>
      </c>
      <c r="C20" s="58">
        <v>0</v>
      </c>
      <c r="D20" s="58">
        <v>0</v>
      </c>
      <c r="E20" s="58">
        <v>0</v>
      </c>
      <c r="F20" s="58">
        <v>15457.98</v>
      </c>
      <c r="G20" s="58">
        <v>7728.99</v>
      </c>
      <c r="H20" s="58">
        <v>7728.99</v>
      </c>
      <c r="I20" s="59">
        <v>23186.97</v>
      </c>
      <c r="J20" s="58">
        <f t="shared" si="1"/>
        <v>952</v>
      </c>
      <c r="K20" s="60">
        <f t="shared" si="2"/>
        <v>119</v>
      </c>
      <c r="L20" s="60">
        <v>0</v>
      </c>
      <c r="M20" s="58">
        <f t="shared" si="3"/>
        <v>14505.980000000001</v>
      </c>
      <c r="N20" s="61">
        <v>51</v>
      </c>
      <c r="O20" s="62">
        <v>12138.54</v>
      </c>
      <c r="P20" s="61">
        <v>4</v>
      </c>
      <c r="Q20" s="62">
        <v>407.04</v>
      </c>
      <c r="R20" s="61">
        <v>2</v>
      </c>
      <c r="S20" s="62">
        <v>221.81</v>
      </c>
      <c r="T20" s="61">
        <v>7</v>
      </c>
      <c r="U20" s="62">
        <v>420</v>
      </c>
      <c r="V20" s="60">
        <v>55</v>
      </c>
      <c r="W20" s="58">
        <v>1318.59</v>
      </c>
    </row>
    <row r="21" spans="1:23" s="6" customFormat="1" ht="12.75" x14ac:dyDescent="0.2">
      <c r="A21" s="57" t="s">
        <v>105</v>
      </c>
      <c r="B21" s="58">
        <f t="shared" si="0"/>
        <v>43349.59</v>
      </c>
      <c r="C21" s="58">
        <v>855.5</v>
      </c>
      <c r="D21" s="58">
        <v>0</v>
      </c>
      <c r="E21" s="58">
        <v>0</v>
      </c>
      <c r="F21" s="58">
        <v>42494.09</v>
      </c>
      <c r="G21" s="58">
        <v>21245</v>
      </c>
      <c r="H21" s="58">
        <v>21245</v>
      </c>
      <c r="I21" s="59">
        <v>63739.09</v>
      </c>
      <c r="J21" s="58">
        <f t="shared" si="1"/>
        <v>4336</v>
      </c>
      <c r="K21" s="60">
        <f t="shared" si="2"/>
        <v>535</v>
      </c>
      <c r="L21" s="60">
        <v>7</v>
      </c>
      <c r="M21" s="58">
        <f t="shared" si="3"/>
        <v>39013.589999999997</v>
      </c>
      <c r="N21" s="61">
        <v>90</v>
      </c>
      <c r="O21" s="62">
        <v>13512</v>
      </c>
      <c r="P21" s="61">
        <v>0</v>
      </c>
      <c r="Q21" s="62">
        <v>0</v>
      </c>
      <c r="R21" s="61">
        <v>7</v>
      </c>
      <c r="S21" s="62">
        <v>392.39</v>
      </c>
      <c r="T21" s="61">
        <v>403</v>
      </c>
      <c r="U21" s="62">
        <v>24180</v>
      </c>
      <c r="V21" s="60">
        <v>35</v>
      </c>
      <c r="W21" s="58">
        <v>929.2</v>
      </c>
    </row>
    <row r="22" spans="1:23" s="6" customFormat="1" ht="25.5" x14ac:dyDescent="0.2">
      <c r="A22" s="57" t="s">
        <v>4</v>
      </c>
      <c r="B22" s="58">
        <f t="shared" si="0"/>
        <v>8210.9500000000007</v>
      </c>
      <c r="C22" s="58">
        <v>50000</v>
      </c>
      <c r="D22" s="58">
        <v>0</v>
      </c>
      <c r="E22" s="58">
        <v>41789.050000000003</v>
      </c>
      <c r="F22" s="58">
        <v>0</v>
      </c>
      <c r="G22" s="58">
        <v>4105</v>
      </c>
      <c r="H22" s="58">
        <v>4105</v>
      </c>
      <c r="I22" s="59">
        <v>4105</v>
      </c>
      <c r="J22" s="58">
        <f t="shared" si="1"/>
        <v>880</v>
      </c>
      <c r="K22" s="60">
        <f t="shared" si="2"/>
        <v>106</v>
      </c>
      <c r="L22" s="60">
        <v>4</v>
      </c>
      <c r="M22" s="58">
        <f t="shared" si="3"/>
        <v>7330.95</v>
      </c>
      <c r="N22" s="61">
        <v>42</v>
      </c>
      <c r="O22" s="62">
        <v>4374.66</v>
      </c>
      <c r="P22" s="61">
        <v>16</v>
      </c>
      <c r="Q22" s="62">
        <v>606.04999999999995</v>
      </c>
      <c r="R22" s="61">
        <v>7</v>
      </c>
      <c r="S22" s="62">
        <v>1070.67</v>
      </c>
      <c r="T22" s="61">
        <v>2</v>
      </c>
      <c r="U22" s="62">
        <v>120</v>
      </c>
      <c r="V22" s="60">
        <v>39</v>
      </c>
      <c r="W22" s="58">
        <v>1159.57</v>
      </c>
    </row>
    <row r="23" spans="1:23" s="6" customFormat="1" ht="12.75" x14ac:dyDescent="0.2">
      <c r="A23" s="57" t="s">
        <v>5</v>
      </c>
      <c r="B23" s="58">
        <f t="shared" si="0"/>
        <v>7846.71</v>
      </c>
      <c r="C23" s="58">
        <v>11200</v>
      </c>
      <c r="D23" s="58">
        <v>-3098.86</v>
      </c>
      <c r="E23" s="58">
        <v>254.43</v>
      </c>
      <c r="F23" s="58">
        <v>0</v>
      </c>
      <c r="G23" s="58">
        <v>3000</v>
      </c>
      <c r="H23" s="58">
        <v>3000</v>
      </c>
      <c r="I23" s="59">
        <v>3000</v>
      </c>
      <c r="J23" s="58">
        <f t="shared" si="1"/>
        <v>816</v>
      </c>
      <c r="K23" s="60">
        <f t="shared" si="2"/>
        <v>99</v>
      </c>
      <c r="L23" s="60">
        <v>3</v>
      </c>
      <c r="M23" s="58">
        <f t="shared" si="3"/>
        <v>7030.71</v>
      </c>
      <c r="N23" s="61">
        <v>45</v>
      </c>
      <c r="O23" s="62">
        <v>4926.71</v>
      </c>
      <c r="P23" s="61">
        <v>17</v>
      </c>
      <c r="Q23" s="62">
        <v>1242.1400000000001</v>
      </c>
      <c r="R23" s="61">
        <v>1</v>
      </c>
      <c r="S23" s="62">
        <v>33.21</v>
      </c>
      <c r="T23" s="61">
        <v>1</v>
      </c>
      <c r="U23" s="62">
        <v>60</v>
      </c>
      <c r="V23" s="60">
        <v>35</v>
      </c>
      <c r="W23" s="58">
        <v>768.65</v>
      </c>
    </row>
    <row r="24" spans="1:23" s="6" customFormat="1" ht="12.75" x14ac:dyDescent="0.2">
      <c r="A24" s="57" t="s">
        <v>6</v>
      </c>
      <c r="B24" s="58">
        <f t="shared" si="0"/>
        <v>1453.63</v>
      </c>
      <c r="C24" s="58">
        <v>0</v>
      </c>
      <c r="D24" s="58">
        <v>0</v>
      </c>
      <c r="E24" s="58">
        <v>0</v>
      </c>
      <c r="F24" s="58">
        <v>1453.63</v>
      </c>
      <c r="G24" s="58">
        <v>0</v>
      </c>
      <c r="H24" s="58">
        <v>0</v>
      </c>
      <c r="I24" s="59">
        <v>1453.63</v>
      </c>
      <c r="J24" s="58">
        <f t="shared" si="1"/>
        <v>136</v>
      </c>
      <c r="K24" s="60">
        <f t="shared" si="2"/>
        <v>17</v>
      </c>
      <c r="L24" s="60">
        <v>0</v>
      </c>
      <c r="M24" s="58">
        <f t="shared" si="3"/>
        <v>1317.63</v>
      </c>
      <c r="N24" s="61">
        <v>10</v>
      </c>
      <c r="O24" s="62">
        <v>1031.5999999999999</v>
      </c>
      <c r="P24" s="61">
        <v>3</v>
      </c>
      <c r="Q24" s="62">
        <v>127.64</v>
      </c>
      <c r="R24" s="61">
        <v>0</v>
      </c>
      <c r="S24" s="62">
        <v>0</v>
      </c>
      <c r="T24" s="61">
        <v>0</v>
      </c>
      <c r="U24" s="62">
        <v>0</v>
      </c>
      <c r="V24" s="60">
        <v>4</v>
      </c>
      <c r="W24" s="58">
        <v>158.38999999999999</v>
      </c>
    </row>
    <row r="25" spans="1:23" s="6" customFormat="1" ht="12.75" x14ac:dyDescent="0.2">
      <c r="A25" s="57" t="s">
        <v>7</v>
      </c>
      <c r="B25" s="58">
        <f t="shared" si="0"/>
        <v>11710.34</v>
      </c>
      <c r="C25" s="58">
        <v>42000</v>
      </c>
      <c r="D25" s="58">
        <v>0</v>
      </c>
      <c r="E25" s="58">
        <v>30289.66</v>
      </c>
      <c r="F25" s="58">
        <v>0</v>
      </c>
      <c r="G25" s="58">
        <v>5000</v>
      </c>
      <c r="H25" s="58">
        <v>5000</v>
      </c>
      <c r="I25" s="59">
        <v>5000</v>
      </c>
      <c r="J25" s="58">
        <f t="shared" si="1"/>
        <v>1328</v>
      </c>
      <c r="K25" s="60">
        <f t="shared" si="2"/>
        <v>159</v>
      </c>
      <c r="L25" s="60">
        <v>7</v>
      </c>
      <c r="M25" s="58">
        <f t="shared" si="3"/>
        <v>10382.34</v>
      </c>
      <c r="N25" s="61">
        <v>51</v>
      </c>
      <c r="O25" s="62">
        <v>7318.48</v>
      </c>
      <c r="P25" s="61">
        <v>14</v>
      </c>
      <c r="Q25" s="62">
        <v>781.6</v>
      </c>
      <c r="R25" s="61">
        <v>1</v>
      </c>
      <c r="S25" s="62">
        <v>392</v>
      </c>
      <c r="T25" s="61">
        <v>0</v>
      </c>
      <c r="U25" s="62">
        <v>0</v>
      </c>
      <c r="V25" s="60">
        <v>93</v>
      </c>
      <c r="W25" s="58">
        <v>1890.26</v>
      </c>
    </row>
    <row r="26" spans="1:23" s="6" customFormat="1" ht="25.5" x14ac:dyDescent="0.2">
      <c r="A26" s="57" t="s">
        <v>8</v>
      </c>
      <c r="B26" s="58">
        <f t="shared" si="0"/>
        <v>8966.84</v>
      </c>
      <c r="C26" s="58">
        <v>0</v>
      </c>
      <c r="D26" s="58">
        <v>-68</v>
      </c>
      <c r="E26" s="58">
        <v>0</v>
      </c>
      <c r="F26" s="58">
        <v>9034.84</v>
      </c>
      <c r="G26" s="58">
        <v>4400</v>
      </c>
      <c r="H26" s="58">
        <v>4400</v>
      </c>
      <c r="I26" s="59">
        <v>13434.84</v>
      </c>
      <c r="J26" s="58">
        <f t="shared" si="1"/>
        <v>1200</v>
      </c>
      <c r="K26" s="60">
        <f t="shared" si="2"/>
        <v>142</v>
      </c>
      <c r="L26" s="60">
        <v>8</v>
      </c>
      <c r="M26" s="58">
        <f t="shared" si="3"/>
        <v>7766.84</v>
      </c>
      <c r="N26" s="61">
        <v>42</v>
      </c>
      <c r="O26" s="62">
        <v>4531.3900000000003</v>
      </c>
      <c r="P26" s="61">
        <v>21</v>
      </c>
      <c r="Q26" s="62">
        <v>843.96</v>
      </c>
      <c r="R26" s="61">
        <v>4</v>
      </c>
      <c r="S26" s="62">
        <v>283.18</v>
      </c>
      <c r="T26" s="61">
        <v>0</v>
      </c>
      <c r="U26" s="62">
        <v>0</v>
      </c>
      <c r="V26" s="60">
        <v>75</v>
      </c>
      <c r="W26" s="58">
        <v>2108.31</v>
      </c>
    </row>
    <row r="27" spans="1:23" s="6" customFormat="1" ht="12.75" x14ac:dyDescent="0.2">
      <c r="A27" s="57" t="s">
        <v>9</v>
      </c>
      <c r="B27" s="58">
        <f t="shared" si="0"/>
        <v>116</v>
      </c>
      <c r="C27" s="58">
        <v>40428.21</v>
      </c>
      <c r="D27" s="58">
        <v>0</v>
      </c>
      <c r="E27" s="58">
        <v>40312.21</v>
      </c>
      <c r="F27" s="58">
        <v>0</v>
      </c>
      <c r="G27" s="58">
        <v>0</v>
      </c>
      <c r="H27" s="58">
        <v>0</v>
      </c>
      <c r="I27" s="59">
        <v>0</v>
      </c>
      <c r="J27" s="58">
        <f t="shared" si="1"/>
        <v>56</v>
      </c>
      <c r="K27" s="60">
        <f t="shared" si="2"/>
        <v>1</v>
      </c>
      <c r="L27" s="60">
        <v>6</v>
      </c>
      <c r="M27" s="58">
        <f t="shared" si="3"/>
        <v>60</v>
      </c>
      <c r="N27" s="61">
        <v>0</v>
      </c>
      <c r="O27" s="62">
        <v>0</v>
      </c>
      <c r="P27" s="61">
        <v>0</v>
      </c>
      <c r="Q27" s="62">
        <v>0</v>
      </c>
      <c r="R27" s="61">
        <v>0</v>
      </c>
      <c r="S27" s="62">
        <v>0</v>
      </c>
      <c r="T27" s="61">
        <v>1</v>
      </c>
      <c r="U27" s="62">
        <v>60</v>
      </c>
      <c r="V27" s="60">
        <v>0</v>
      </c>
      <c r="W27" s="58">
        <v>0</v>
      </c>
    </row>
    <row r="28" spans="1:23" s="6" customFormat="1" ht="25.5" x14ac:dyDescent="0.2">
      <c r="A28" s="57" t="s">
        <v>106</v>
      </c>
      <c r="B28" s="58">
        <f t="shared" si="0"/>
        <v>9395.19</v>
      </c>
      <c r="C28" s="58">
        <v>0</v>
      </c>
      <c r="D28" s="58">
        <v>0</v>
      </c>
      <c r="E28" s="58">
        <v>0</v>
      </c>
      <c r="F28" s="58">
        <v>9395.19</v>
      </c>
      <c r="G28" s="58">
        <v>4697.59</v>
      </c>
      <c r="H28" s="58">
        <v>4697.59</v>
      </c>
      <c r="I28" s="59">
        <v>14092.78</v>
      </c>
      <c r="J28" s="58">
        <f t="shared" si="1"/>
        <v>1344</v>
      </c>
      <c r="K28" s="60">
        <f t="shared" si="2"/>
        <v>156</v>
      </c>
      <c r="L28" s="60">
        <v>12</v>
      </c>
      <c r="M28" s="58">
        <f t="shared" si="3"/>
        <v>8051.1900000000005</v>
      </c>
      <c r="N28" s="61">
        <v>35</v>
      </c>
      <c r="O28" s="62">
        <v>4636.55</v>
      </c>
      <c r="P28" s="61">
        <v>4</v>
      </c>
      <c r="Q28" s="62">
        <v>272.22000000000003</v>
      </c>
      <c r="R28" s="61">
        <v>5</v>
      </c>
      <c r="S28" s="62">
        <v>423.87</v>
      </c>
      <c r="T28" s="61">
        <v>2</v>
      </c>
      <c r="U28" s="62">
        <v>120</v>
      </c>
      <c r="V28" s="60">
        <v>110</v>
      </c>
      <c r="W28" s="58">
        <v>2598.5500000000002</v>
      </c>
    </row>
    <row r="29" spans="1:23" s="6" customFormat="1" ht="12.75" x14ac:dyDescent="0.2">
      <c r="A29" s="57" t="s">
        <v>10</v>
      </c>
      <c r="B29" s="58">
        <f t="shared" si="0"/>
        <v>821.93000000000006</v>
      </c>
      <c r="C29" s="58">
        <v>0</v>
      </c>
      <c r="D29" s="58">
        <v>0</v>
      </c>
      <c r="E29" s="58">
        <v>0</v>
      </c>
      <c r="F29" s="58">
        <v>821.93</v>
      </c>
      <c r="G29" s="58">
        <v>0</v>
      </c>
      <c r="H29" s="58">
        <v>0</v>
      </c>
      <c r="I29" s="59">
        <v>821.93</v>
      </c>
      <c r="J29" s="58">
        <f t="shared" si="1"/>
        <v>104</v>
      </c>
      <c r="K29" s="60">
        <f t="shared" si="2"/>
        <v>13</v>
      </c>
      <c r="L29" s="60">
        <v>0</v>
      </c>
      <c r="M29" s="58">
        <f t="shared" si="3"/>
        <v>717.93000000000006</v>
      </c>
      <c r="N29" s="61">
        <v>5</v>
      </c>
      <c r="O29" s="62">
        <v>455.26</v>
      </c>
      <c r="P29" s="61">
        <v>2</v>
      </c>
      <c r="Q29" s="62">
        <v>62.2</v>
      </c>
      <c r="R29" s="61">
        <v>0</v>
      </c>
      <c r="S29" s="62">
        <v>0</v>
      </c>
      <c r="T29" s="61">
        <v>2</v>
      </c>
      <c r="U29" s="62">
        <v>120</v>
      </c>
      <c r="V29" s="60">
        <v>4</v>
      </c>
      <c r="W29" s="58">
        <v>80.47</v>
      </c>
    </row>
    <row r="30" spans="1:23" s="6" customFormat="1" ht="12.75" x14ac:dyDescent="0.2">
      <c r="A30" s="57" t="s">
        <v>11</v>
      </c>
      <c r="B30" s="58">
        <f t="shared" si="0"/>
        <v>3747.5499999999997</v>
      </c>
      <c r="C30" s="58">
        <v>20000</v>
      </c>
      <c r="D30" s="58">
        <v>0</v>
      </c>
      <c r="E30" s="58">
        <v>16252.45</v>
      </c>
      <c r="F30" s="58">
        <v>0</v>
      </c>
      <c r="G30" s="58">
        <v>0</v>
      </c>
      <c r="H30" s="58">
        <v>0</v>
      </c>
      <c r="I30" s="59">
        <v>0</v>
      </c>
      <c r="J30" s="58">
        <f t="shared" si="1"/>
        <v>568</v>
      </c>
      <c r="K30" s="60">
        <f t="shared" si="2"/>
        <v>62</v>
      </c>
      <c r="L30" s="60">
        <v>9</v>
      </c>
      <c r="M30" s="58">
        <f t="shared" si="3"/>
        <v>3179.5499999999997</v>
      </c>
      <c r="N30" s="61">
        <v>26</v>
      </c>
      <c r="O30" s="62">
        <v>1846.18</v>
      </c>
      <c r="P30" s="61">
        <v>8</v>
      </c>
      <c r="Q30" s="62">
        <v>187.31</v>
      </c>
      <c r="R30" s="61">
        <v>3</v>
      </c>
      <c r="S30" s="62">
        <v>531</v>
      </c>
      <c r="T30" s="61">
        <v>4</v>
      </c>
      <c r="U30" s="62">
        <v>240</v>
      </c>
      <c r="V30" s="60">
        <v>21</v>
      </c>
      <c r="W30" s="58">
        <v>375.06</v>
      </c>
    </row>
    <row r="31" spans="1:23" s="6" customFormat="1" ht="12.75" x14ac:dyDescent="0.2">
      <c r="A31" s="57" t="s">
        <v>12</v>
      </c>
      <c r="B31" s="58">
        <f t="shared" si="0"/>
        <v>21780.240000000002</v>
      </c>
      <c r="C31" s="58">
        <v>0</v>
      </c>
      <c r="D31" s="58">
        <v>0</v>
      </c>
      <c r="E31" s="58">
        <v>0</v>
      </c>
      <c r="F31" s="58">
        <v>21780.240000000002</v>
      </c>
      <c r="G31" s="58">
        <v>10890</v>
      </c>
      <c r="H31" s="58">
        <v>10890</v>
      </c>
      <c r="I31" s="59">
        <v>32670.240000000002</v>
      </c>
      <c r="J31" s="58">
        <f t="shared" si="1"/>
        <v>2616</v>
      </c>
      <c r="K31" s="60">
        <f t="shared" si="2"/>
        <v>314</v>
      </c>
      <c r="L31" s="60">
        <v>13</v>
      </c>
      <c r="M31" s="58">
        <f t="shared" si="3"/>
        <v>19164.240000000002</v>
      </c>
      <c r="N31" s="61">
        <v>93</v>
      </c>
      <c r="O31" s="62">
        <v>12151.26</v>
      </c>
      <c r="P31" s="61">
        <v>13</v>
      </c>
      <c r="Q31" s="62">
        <v>726.84</v>
      </c>
      <c r="R31" s="61">
        <v>0</v>
      </c>
      <c r="S31" s="62">
        <v>0</v>
      </c>
      <c r="T31" s="61">
        <v>18</v>
      </c>
      <c r="U31" s="62">
        <v>1080</v>
      </c>
      <c r="V31" s="60">
        <v>190</v>
      </c>
      <c r="W31" s="58">
        <v>5206.1400000000003</v>
      </c>
    </row>
    <row r="32" spans="1:23" s="6" customFormat="1" ht="38.25" x14ac:dyDescent="0.2">
      <c r="A32" s="57" t="s">
        <v>107</v>
      </c>
      <c r="B32" s="58">
        <f t="shared" si="0"/>
        <v>92</v>
      </c>
      <c r="C32" s="58">
        <v>14956</v>
      </c>
      <c r="D32" s="58">
        <v>0</v>
      </c>
      <c r="E32" s="58">
        <v>14864</v>
      </c>
      <c r="F32" s="58">
        <v>0</v>
      </c>
      <c r="G32" s="58">
        <v>0</v>
      </c>
      <c r="H32" s="58">
        <v>0</v>
      </c>
      <c r="I32" s="59">
        <v>0</v>
      </c>
      <c r="J32" s="58">
        <f t="shared" si="1"/>
        <v>32</v>
      </c>
      <c r="K32" s="60">
        <f t="shared" si="2"/>
        <v>1</v>
      </c>
      <c r="L32" s="60">
        <v>3</v>
      </c>
      <c r="M32" s="58">
        <f t="shared" si="3"/>
        <v>60</v>
      </c>
      <c r="N32" s="61">
        <v>0</v>
      </c>
      <c r="O32" s="62">
        <v>0</v>
      </c>
      <c r="P32" s="61">
        <v>0</v>
      </c>
      <c r="Q32" s="62">
        <v>0</v>
      </c>
      <c r="R32" s="61">
        <v>0</v>
      </c>
      <c r="S32" s="62">
        <v>0</v>
      </c>
      <c r="T32" s="61">
        <v>1</v>
      </c>
      <c r="U32" s="62">
        <v>60</v>
      </c>
      <c r="V32" s="60">
        <v>0</v>
      </c>
      <c r="W32" s="58">
        <v>0</v>
      </c>
    </row>
    <row r="33" spans="1:23" s="6" customFormat="1" ht="12.75" x14ac:dyDescent="0.2">
      <c r="A33" s="57" t="s">
        <v>13</v>
      </c>
      <c r="B33" s="58">
        <f t="shared" si="0"/>
        <v>9468.7000000000007</v>
      </c>
      <c r="C33" s="58">
        <v>0</v>
      </c>
      <c r="D33" s="58">
        <v>0</v>
      </c>
      <c r="E33" s="58">
        <v>0</v>
      </c>
      <c r="F33" s="58">
        <v>9468.7000000000007</v>
      </c>
      <c r="G33" s="58">
        <v>0</v>
      </c>
      <c r="H33" s="58">
        <v>0</v>
      </c>
      <c r="I33" s="59">
        <v>9468.7000000000007</v>
      </c>
      <c r="J33" s="58">
        <f t="shared" si="1"/>
        <v>760</v>
      </c>
      <c r="K33" s="60">
        <f t="shared" si="2"/>
        <v>88</v>
      </c>
      <c r="L33" s="60">
        <v>7</v>
      </c>
      <c r="M33" s="58">
        <f t="shared" si="3"/>
        <v>8708.7000000000007</v>
      </c>
      <c r="N33" s="61">
        <v>43</v>
      </c>
      <c r="O33" s="62">
        <v>4919.3599999999997</v>
      </c>
      <c r="P33" s="61">
        <v>5</v>
      </c>
      <c r="Q33" s="62">
        <v>193.81</v>
      </c>
      <c r="R33" s="61">
        <v>9</v>
      </c>
      <c r="S33" s="62">
        <v>2672.53</v>
      </c>
      <c r="T33" s="61">
        <v>6</v>
      </c>
      <c r="U33" s="62">
        <v>360</v>
      </c>
      <c r="V33" s="60">
        <v>25</v>
      </c>
      <c r="W33" s="58">
        <v>563</v>
      </c>
    </row>
    <row r="34" spans="1:23" s="6" customFormat="1" ht="12.75" x14ac:dyDescent="0.2">
      <c r="A34" s="57" t="s">
        <v>14</v>
      </c>
      <c r="B34" s="58">
        <f t="shared" si="0"/>
        <v>1555.35</v>
      </c>
      <c r="C34" s="58">
        <v>0</v>
      </c>
      <c r="D34" s="58">
        <v>0</v>
      </c>
      <c r="E34" s="58">
        <v>0</v>
      </c>
      <c r="F34" s="58">
        <v>1555.35</v>
      </c>
      <c r="G34" s="58">
        <v>0</v>
      </c>
      <c r="H34" s="58">
        <v>0</v>
      </c>
      <c r="I34" s="59">
        <v>1555.35</v>
      </c>
      <c r="J34" s="58">
        <f t="shared" si="1"/>
        <v>128</v>
      </c>
      <c r="K34" s="60">
        <f t="shared" si="2"/>
        <v>14</v>
      </c>
      <c r="L34" s="60">
        <v>2</v>
      </c>
      <c r="M34" s="58">
        <f t="shared" si="3"/>
        <v>1427.35</v>
      </c>
      <c r="N34" s="61">
        <v>4</v>
      </c>
      <c r="O34" s="62">
        <v>826.66</v>
      </c>
      <c r="P34" s="61">
        <v>1</v>
      </c>
      <c r="Q34" s="62">
        <v>6.05</v>
      </c>
      <c r="R34" s="61">
        <v>1</v>
      </c>
      <c r="S34" s="62">
        <v>390</v>
      </c>
      <c r="T34" s="61">
        <v>0</v>
      </c>
      <c r="U34" s="62">
        <v>0</v>
      </c>
      <c r="V34" s="60">
        <v>8</v>
      </c>
      <c r="W34" s="58">
        <v>204.64</v>
      </c>
    </row>
    <row r="35" spans="1:23" s="6" customFormat="1" ht="12.75" x14ac:dyDescent="0.2">
      <c r="A35" s="57" t="s">
        <v>15</v>
      </c>
      <c r="B35" s="58">
        <f t="shared" si="0"/>
        <v>3602.32</v>
      </c>
      <c r="C35" s="58">
        <v>0</v>
      </c>
      <c r="D35" s="58">
        <v>0</v>
      </c>
      <c r="E35" s="58">
        <v>0</v>
      </c>
      <c r="F35" s="58">
        <v>3602.32</v>
      </c>
      <c r="G35" s="58">
        <v>0</v>
      </c>
      <c r="H35" s="58">
        <v>0</v>
      </c>
      <c r="I35" s="59">
        <v>3602.32</v>
      </c>
      <c r="J35" s="58">
        <f t="shared" si="1"/>
        <v>304</v>
      </c>
      <c r="K35" s="60">
        <f t="shared" si="2"/>
        <v>38</v>
      </c>
      <c r="L35" s="60">
        <v>0</v>
      </c>
      <c r="M35" s="58">
        <f t="shared" si="3"/>
        <v>3298.32</v>
      </c>
      <c r="N35" s="61">
        <v>6</v>
      </c>
      <c r="O35" s="62">
        <v>444.09</v>
      </c>
      <c r="P35" s="61">
        <v>1</v>
      </c>
      <c r="Q35" s="62">
        <v>41.93</v>
      </c>
      <c r="R35" s="61">
        <v>7</v>
      </c>
      <c r="S35" s="62">
        <v>2030.4</v>
      </c>
      <c r="T35" s="61">
        <v>0</v>
      </c>
      <c r="U35" s="62">
        <v>0</v>
      </c>
      <c r="V35" s="60">
        <v>24</v>
      </c>
      <c r="W35" s="58">
        <v>781.9</v>
      </c>
    </row>
    <row r="36" spans="1:23" s="6" customFormat="1" ht="12.75" x14ac:dyDescent="0.2">
      <c r="A36" s="57" t="s">
        <v>16</v>
      </c>
      <c r="B36" s="58">
        <f t="shared" si="0"/>
        <v>24350.37</v>
      </c>
      <c r="C36" s="58">
        <v>33644</v>
      </c>
      <c r="D36" s="58">
        <v>0</v>
      </c>
      <c r="E36" s="58">
        <v>9293.6299999999992</v>
      </c>
      <c r="F36" s="58">
        <v>0</v>
      </c>
      <c r="G36" s="58">
        <v>0</v>
      </c>
      <c r="H36" s="58">
        <v>0</v>
      </c>
      <c r="I36" s="59">
        <v>0</v>
      </c>
      <c r="J36" s="58">
        <f t="shared" si="1"/>
        <v>3000</v>
      </c>
      <c r="K36" s="60">
        <f t="shared" si="2"/>
        <v>360</v>
      </c>
      <c r="L36" s="60">
        <v>15</v>
      </c>
      <c r="M36" s="58">
        <f t="shared" si="3"/>
        <v>21350.37</v>
      </c>
      <c r="N36" s="61">
        <v>11</v>
      </c>
      <c r="O36" s="62">
        <v>1076.45</v>
      </c>
      <c r="P36" s="61">
        <v>2</v>
      </c>
      <c r="Q36" s="62">
        <v>40.200000000000003</v>
      </c>
      <c r="R36" s="61">
        <v>4</v>
      </c>
      <c r="S36" s="62">
        <v>305.02999999999997</v>
      </c>
      <c r="T36" s="61">
        <v>328</v>
      </c>
      <c r="U36" s="62">
        <v>19680</v>
      </c>
      <c r="V36" s="60">
        <v>15</v>
      </c>
      <c r="W36" s="58">
        <v>248.69</v>
      </c>
    </row>
    <row r="37" spans="1:23" s="6" customFormat="1" ht="12.75" x14ac:dyDescent="0.2">
      <c r="A37" s="57" t="s">
        <v>17</v>
      </c>
      <c r="B37" s="58">
        <f t="shared" si="0"/>
        <v>17519.72</v>
      </c>
      <c r="C37" s="58">
        <v>0</v>
      </c>
      <c r="D37" s="58">
        <v>0</v>
      </c>
      <c r="E37" s="58">
        <v>0</v>
      </c>
      <c r="F37" s="58">
        <v>17519.72</v>
      </c>
      <c r="G37" s="58">
        <v>0</v>
      </c>
      <c r="H37" s="58">
        <v>0</v>
      </c>
      <c r="I37" s="59">
        <v>17519.72</v>
      </c>
      <c r="J37" s="58">
        <f t="shared" si="1"/>
        <v>2576</v>
      </c>
      <c r="K37" s="60">
        <f t="shared" si="2"/>
        <v>322</v>
      </c>
      <c r="L37" s="60">
        <v>0</v>
      </c>
      <c r="M37" s="58">
        <f t="shared" si="3"/>
        <v>14943.72</v>
      </c>
      <c r="N37" s="61">
        <v>58</v>
      </c>
      <c r="O37" s="62">
        <v>6079.16</v>
      </c>
      <c r="P37" s="61">
        <v>11</v>
      </c>
      <c r="Q37" s="62">
        <v>565.64</v>
      </c>
      <c r="R37" s="61">
        <v>2</v>
      </c>
      <c r="S37" s="62">
        <v>67.2</v>
      </c>
      <c r="T37" s="61">
        <v>0</v>
      </c>
      <c r="U37" s="62">
        <v>0</v>
      </c>
      <c r="V37" s="60">
        <v>251</v>
      </c>
      <c r="W37" s="58">
        <v>8231.7199999999993</v>
      </c>
    </row>
    <row r="38" spans="1:23" s="6" customFormat="1" ht="12.75" x14ac:dyDescent="0.2">
      <c r="A38" s="57" t="s">
        <v>18</v>
      </c>
      <c r="B38" s="58">
        <f t="shared" si="0"/>
        <v>25158.11</v>
      </c>
      <c r="C38" s="58">
        <v>0</v>
      </c>
      <c r="D38" s="58">
        <v>0</v>
      </c>
      <c r="E38" s="58">
        <v>0</v>
      </c>
      <c r="F38" s="58">
        <v>25158.11</v>
      </c>
      <c r="G38" s="58">
        <v>12579.06</v>
      </c>
      <c r="H38" s="58">
        <v>12579.06</v>
      </c>
      <c r="I38" s="59">
        <v>37737.17</v>
      </c>
      <c r="J38" s="58">
        <f t="shared" si="1"/>
        <v>2736</v>
      </c>
      <c r="K38" s="60">
        <f t="shared" si="2"/>
        <v>337</v>
      </c>
      <c r="L38" s="60">
        <v>5</v>
      </c>
      <c r="M38" s="58">
        <f t="shared" si="3"/>
        <v>22422.11</v>
      </c>
      <c r="N38" s="61">
        <v>139</v>
      </c>
      <c r="O38" s="62">
        <v>15001.76</v>
      </c>
      <c r="P38" s="61">
        <v>21</v>
      </c>
      <c r="Q38" s="62">
        <v>1111.46</v>
      </c>
      <c r="R38" s="61">
        <v>3</v>
      </c>
      <c r="S38" s="62">
        <v>414.16</v>
      </c>
      <c r="T38" s="61">
        <v>0</v>
      </c>
      <c r="U38" s="62">
        <v>0</v>
      </c>
      <c r="V38" s="60">
        <v>174</v>
      </c>
      <c r="W38" s="58">
        <v>5894.73</v>
      </c>
    </row>
    <row r="39" spans="1:23" s="6" customFormat="1" ht="12.75" x14ac:dyDescent="0.2">
      <c r="A39" s="57" t="s">
        <v>19</v>
      </c>
      <c r="B39" s="58">
        <f t="shared" si="0"/>
        <v>17411.559999999998</v>
      </c>
      <c r="C39" s="58">
        <v>15992.46</v>
      </c>
      <c r="D39" s="58">
        <v>0</v>
      </c>
      <c r="E39" s="58">
        <v>0</v>
      </c>
      <c r="F39" s="58">
        <v>1419.1</v>
      </c>
      <c r="G39" s="58">
        <v>8705.7800000000007</v>
      </c>
      <c r="H39" s="58">
        <v>8705.7800000000007</v>
      </c>
      <c r="I39" s="59">
        <v>10124.879999999999</v>
      </c>
      <c r="J39" s="58">
        <f t="shared" si="1"/>
        <v>2296</v>
      </c>
      <c r="K39" s="60">
        <f t="shared" si="2"/>
        <v>277</v>
      </c>
      <c r="L39" s="60">
        <v>10</v>
      </c>
      <c r="M39" s="58">
        <f t="shared" si="3"/>
        <v>15115.56</v>
      </c>
      <c r="N39" s="61">
        <v>77</v>
      </c>
      <c r="O39" s="62">
        <v>7352.28</v>
      </c>
      <c r="P39" s="61">
        <v>13</v>
      </c>
      <c r="Q39" s="62">
        <v>863.69</v>
      </c>
      <c r="R39" s="61">
        <v>2</v>
      </c>
      <c r="S39" s="62">
        <v>141</v>
      </c>
      <c r="T39" s="61">
        <v>87</v>
      </c>
      <c r="U39" s="62">
        <v>5220</v>
      </c>
      <c r="V39" s="60">
        <v>98</v>
      </c>
      <c r="W39" s="58">
        <v>1538.59</v>
      </c>
    </row>
    <row r="40" spans="1:23" s="6" customFormat="1" ht="12.75" x14ac:dyDescent="0.2">
      <c r="A40" s="57" t="s">
        <v>20</v>
      </c>
      <c r="B40" s="58">
        <f t="shared" si="0"/>
        <v>2185.35</v>
      </c>
      <c r="C40" s="58">
        <v>0</v>
      </c>
      <c r="D40" s="58">
        <v>0</v>
      </c>
      <c r="E40" s="58">
        <v>0</v>
      </c>
      <c r="F40" s="58">
        <v>2185.35</v>
      </c>
      <c r="G40" s="58">
        <v>0</v>
      </c>
      <c r="H40" s="58">
        <v>0</v>
      </c>
      <c r="I40" s="59">
        <v>2185.35</v>
      </c>
      <c r="J40" s="58">
        <f t="shared" si="1"/>
        <v>232</v>
      </c>
      <c r="K40" s="60">
        <f t="shared" si="2"/>
        <v>23</v>
      </c>
      <c r="L40" s="60">
        <v>6</v>
      </c>
      <c r="M40" s="58">
        <f t="shared" si="3"/>
        <v>1953.35</v>
      </c>
      <c r="N40" s="61">
        <v>2</v>
      </c>
      <c r="O40" s="62">
        <v>307.99</v>
      </c>
      <c r="P40" s="61">
        <v>2</v>
      </c>
      <c r="Q40" s="62">
        <v>36.950000000000003</v>
      </c>
      <c r="R40" s="61">
        <v>2</v>
      </c>
      <c r="S40" s="62">
        <v>647.83000000000004</v>
      </c>
      <c r="T40" s="61">
        <v>16</v>
      </c>
      <c r="U40" s="62">
        <v>960</v>
      </c>
      <c r="V40" s="60">
        <v>1</v>
      </c>
      <c r="W40" s="58">
        <v>0.57999999999999996</v>
      </c>
    </row>
    <row r="41" spans="1:23" s="6" customFormat="1" ht="12.75" x14ac:dyDescent="0.2">
      <c r="A41" s="57" t="s">
        <v>21</v>
      </c>
      <c r="B41" s="58">
        <f t="shared" si="0"/>
        <v>6404.42</v>
      </c>
      <c r="C41" s="58">
        <v>0</v>
      </c>
      <c r="D41" s="58">
        <v>0</v>
      </c>
      <c r="E41" s="58">
        <v>0</v>
      </c>
      <c r="F41" s="58">
        <v>6404.42</v>
      </c>
      <c r="G41" s="58">
        <v>0</v>
      </c>
      <c r="H41" s="58">
        <v>0</v>
      </c>
      <c r="I41" s="59">
        <v>6404.42</v>
      </c>
      <c r="J41" s="58">
        <f t="shared" si="1"/>
        <v>400</v>
      </c>
      <c r="K41" s="60">
        <f t="shared" si="2"/>
        <v>48</v>
      </c>
      <c r="L41" s="60">
        <v>2</v>
      </c>
      <c r="M41" s="58">
        <f t="shared" si="3"/>
        <v>6004.42</v>
      </c>
      <c r="N41" s="61">
        <v>27</v>
      </c>
      <c r="O41" s="62">
        <v>5489.09</v>
      </c>
      <c r="P41" s="61">
        <v>2</v>
      </c>
      <c r="Q41" s="62">
        <v>28.8</v>
      </c>
      <c r="R41" s="61">
        <v>0</v>
      </c>
      <c r="S41" s="62">
        <v>0</v>
      </c>
      <c r="T41" s="61">
        <v>4</v>
      </c>
      <c r="U41" s="62">
        <v>240</v>
      </c>
      <c r="V41" s="60">
        <v>15</v>
      </c>
      <c r="W41" s="58">
        <v>246.53</v>
      </c>
    </row>
    <row r="42" spans="1:23" s="6" customFormat="1" ht="25.5" x14ac:dyDescent="0.2">
      <c r="A42" s="57" t="s">
        <v>22</v>
      </c>
      <c r="B42" s="58">
        <f t="shared" si="0"/>
        <v>1829.98</v>
      </c>
      <c r="C42" s="58">
        <v>9531.24</v>
      </c>
      <c r="D42" s="58">
        <v>-2380</v>
      </c>
      <c r="E42" s="58">
        <v>5321.26</v>
      </c>
      <c r="F42" s="58">
        <v>0</v>
      </c>
      <c r="G42" s="58">
        <v>0</v>
      </c>
      <c r="H42" s="58">
        <v>0</v>
      </c>
      <c r="I42" s="59">
        <v>0</v>
      </c>
      <c r="J42" s="58">
        <f t="shared" si="1"/>
        <v>272</v>
      </c>
      <c r="K42" s="60">
        <f t="shared" si="2"/>
        <v>32</v>
      </c>
      <c r="L42" s="60">
        <v>2</v>
      </c>
      <c r="M42" s="58">
        <f t="shared" si="3"/>
        <v>1557.98</v>
      </c>
      <c r="N42" s="61">
        <v>10</v>
      </c>
      <c r="O42" s="62">
        <v>776.86</v>
      </c>
      <c r="P42" s="61">
        <v>8</v>
      </c>
      <c r="Q42" s="62">
        <v>368.65</v>
      </c>
      <c r="R42" s="61">
        <v>1</v>
      </c>
      <c r="S42" s="62">
        <v>8.02</v>
      </c>
      <c r="T42" s="61">
        <v>4</v>
      </c>
      <c r="U42" s="62">
        <v>240</v>
      </c>
      <c r="V42" s="60">
        <v>9</v>
      </c>
      <c r="W42" s="58">
        <v>164.45</v>
      </c>
    </row>
    <row r="43" spans="1:23" s="6" customFormat="1" ht="38.25" x14ac:dyDescent="0.2">
      <c r="A43" s="57" t="s">
        <v>23</v>
      </c>
      <c r="B43" s="58">
        <f t="shared" si="0"/>
        <v>62624.21</v>
      </c>
      <c r="C43" s="58">
        <v>120252.66</v>
      </c>
      <c r="D43" s="58">
        <v>0</v>
      </c>
      <c r="E43" s="58">
        <v>57628.45</v>
      </c>
      <c r="F43" s="58">
        <v>0</v>
      </c>
      <c r="G43" s="58">
        <v>31312.1</v>
      </c>
      <c r="H43" s="58">
        <v>31312.1</v>
      </c>
      <c r="I43" s="59">
        <v>31312.1</v>
      </c>
      <c r="J43" s="58">
        <f t="shared" si="1"/>
        <v>9416</v>
      </c>
      <c r="K43" s="60">
        <f t="shared" si="2"/>
        <v>1120</v>
      </c>
      <c r="L43" s="60">
        <v>57</v>
      </c>
      <c r="M43" s="58">
        <f t="shared" si="3"/>
        <v>53208.21</v>
      </c>
      <c r="N43" s="61">
        <v>237</v>
      </c>
      <c r="O43" s="62">
        <v>29001.919999999998</v>
      </c>
      <c r="P43" s="61">
        <v>184</v>
      </c>
      <c r="Q43" s="62">
        <v>5287.44</v>
      </c>
      <c r="R43" s="61">
        <v>42</v>
      </c>
      <c r="S43" s="62">
        <v>2723.21</v>
      </c>
      <c r="T43" s="61">
        <v>15</v>
      </c>
      <c r="U43" s="62">
        <v>900</v>
      </c>
      <c r="V43" s="60">
        <v>642</v>
      </c>
      <c r="W43" s="58">
        <v>15295.64</v>
      </c>
    </row>
    <row r="44" spans="1:23" s="6" customFormat="1" ht="12.75" x14ac:dyDescent="0.2">
      <c r="A44" s="57" t="s">
        <v>24</v>
      </c>
      <c r="B44" s="58">
        <f t="shared" si="0"/>
        <v>15622.65</v>
      </c>
      <c r="C44" s="58">
        <v>21475.25</v>
      </c>
      <c r="D44" s="58">
        <v>0</v>
      </c>
      <c r="E44" s="58">
        <v>5852.6</v>
      </c>
      <c r="F44" s="58">
        <v>0</v>
      </c>
      <c r="G44" s="58">
        <v>0</v>
      </c>
      <c r="H44" s="58">
        <v>0</v>
      </c>
      <c r="I44" s="59">
        <v>0</v>
      </c>
      <c r="J44" s="58">
        <f t="shared" si="1"/>
        <v>2392</v>
      </c>
      <c r="K44" s="60">
        <f t="shared" si="2"/>
        <v>286</v>
      </c>
      <c r="L44" s="60">
        <v>13</v>
      </c>
      <c r="M44" s="58">
        <f t="shared" si="3"/>
        <v>13230.65</v>
      </c>
      <c r="N44" s="61">
        <v>69</v>
      </c>
      <c r="O44" s="62">
        <v>6786.86</v>
      </c>
      <c r="P44" s="61">
        <v>13</v>
      </c>
      <c r="Q44" s="62">
        <v>533.09</v>
      </c>
      <c r="R44" s="61">
        <v>4</v>
      </c>
      <c r="S44" s="62">
        <v>156.55000000000001</v>
      </c>
      <c r="T44" s="61">
        <v>2</v>
      </c>
      <c r="U44" s="62">
        <v>120</v>
      </c>
      <c r="V44" s="60">
        <v>198</v>
      </c>
      <c r="W44" s="58">
        <v>5634.15</v>
      </c>
    </row>
    <row r="45" spans="1:23" s="6" customFormat="1" ht="12.75" x14ac:dyDescent="0.2">
      <c r="A45" s="57" t="s">
        <v>108</v>
      </c>
      <c r="B45" s="58">
        <f t="shared" si="0"/>
        <v>9354.1400000000012</v>
      </c>
      <c r="C45" s="58">
        <v>11358</v>
      </c>
      <c r="D45" s="58">
        <v>0</v>
      </c>
      <c r="E45" s="58">
        <v>2003.86</v>
      </c>
      <c r="F45" s="58">
        <v>0</v>
      </c>
      <c r="G45" s="58">
        <v>4677</v>
      </c>
      <c r="H45" s="58">
        <v>4677</v>
      </c>
      <c r="I45" s="59">
        <v>4677</v>
      </c>
      <c r="J45" s="58">
        <f t="shared" si="1"/>
        <v>1360</v>
      </c>
      <c r="K45" s="60">
        <f t="shared" si="2"/>
        <v>157</v>
      </c>
      <c r="L45" s="60">
        <v>13</v>
      </c>
      <c r="M45" s="58">
        <f t="shared" si="3"/>
        <v>7994.1400000000012</v>
      </c>
      <c r="N45" s="61">
        <v>47</v>
      </c>
      <c r="O45" s="62">
        <v>5187.8500000000004</v>
      </c>
      <c r="P45" s="61">
        <v>5</v>
      </c>
      <c r="Q45" s="62">
        <v>170.17</v>
      </c>
      <c r="R45" s="61">
        <v>1</v>
      </c>
      <c r="S45" s="62">
        <v>0.51</v>
      </c>
      <c r="T45" s="61">
        <v>0</v>
      </c>
      <c r="U45" s="62">
        <v>0</v>
      </c>
      <c r="V45" s="60">
        <v>104</v>
      </c>
      <c r="W45" s="58">
        <v>2635.61</v>
      </c>
    </row>
    <row r="46" spans="1:23" s="6" customFormat="1" ht="12.75" x14ac:dyDescent="0.2">
      <c r="A46" s="57" t="s">
        <v>25</v>
      </c>
      <c r="B46" s="58">
        <f t="shared" si="0"/>
        <v>4344.08</v>
      </c>
      <c r="C46" s="58">
        <v>0</v>
      </c>
      <c r="D46" s="58">
        <v>0</v>
      </c>
      <c r="E46" s="58">
        <v>0</v>
      </c>
      <c r="F46" s="58">
        <v>4344.08</v>
      </c>
      <c r="G46" s="58">
        <v>2100</v>
      </c>
      <c r="H46" s="58">
        <v>2100</v>
      </c>
      <c r="I46" s="59">
        <v>6444.08</v>
      </c>
      <c r="J46" s="58">
        <f t="shared" si="1"/>
        <v>456</v>
      </c>
      <c r="K46" s="60">
        <f t="shared" si="2"/>
        <v>55</v>
      </c>
      <c r="L46" s="60">
        <v>2</v>
      </c>
      <c r="M46" s="58">
        <f t="shared" si="3"/>
        <v>3888.08</v>
      </c>
      <c r="N46" s="61">
        <v>28</v>
      </c>
      <c r="O46" s="62">
        <v>2828.94</v>
      </c>
      <c r="P46" s="61">
        <v>7</v>
      </c>
      <c r="Q46" s="62">
        <v>242.13</v>
      </c>
      <c r="R46" s="61">
        <v>0</v>
      </c>
      <c r="S46" s="62">
        <v>0</v>
      </c>
      <c r="T46" s="61">
        <v>1</v>
      </c>
      <c r="U46" s="62">
        <v>60</v>
      </c>
      <c r="V46" s="60">
        <v>19</v>
      </c>
      <c r="W46" s="58">
        <v>757.01</v>
      </c>
    </row>
    <row r="47" spans="1:23" s="6" customFormat="1" ht="12.75" x14ac:dyDescent="0.2">
      <c r="A47" s="57" t="s">
        <v>26</v>
      </c>
      <c r="B47" s="58">
        <f t="shared" si="0"/>
        <v>8398.0999999999985</v>
      </c>
      <c r="C47" s="58">
        <v>0</v>
      </c>
      <c r="D47" s="58">
        <v>0</v>
      </c>
      <c r="E47" s="58">
        <v>0</v>
      </c>
      <c r="F47" s="58">
        <v>8398.1</v>
      </c>
      <c r="G47" s="58">
        <v>4199.05</v>
      </c>
      <c r="H47" s="58">
        <v>4199.05</v>
      </c>
      <c r="I47" s="59">
        <v>12597.15</v>
      </c>
      <c r="J47" s="58">
        <f t="shared" si="1"/>
        <v>1216</v>
      </c>
      <c r="K47" s="60">
        <f t="shared" si="2"/>
        <v>142</v>
      </c>
      <c r="L47" s="60">
        <v>10</v>
      </c>
      <c r="M47" s="58">
        <f t="shared" si="3"/>
        <v>7182.0999999999995</v>
      </c>
      <c r="N47" s="61">
        <v>45</v>
      </c>
      <c r="O47" s="62">
        <v>4629.75</v>
      </c>
      <c r="P47" s="61">
        <v>15</v>
      </c>
      <c r="Q47" s="62">
        <v>632.91999999999996</v>
      </c>
      <c r="R47" s="61">
        <v>2</v>
      </c>
      <c r="S47" s="62">
        <v>122.98</v>
      </c>
      <c r="T47" s="61">
        <v>0</v>
      </c>
      <c r="U47" s="62">
        <v>0</v>
      </c>
      <c r="V47" s="60">
        <v>80</v>
      </c>
      <c r="W47" s="58">
        <v>1796.45</v>
      </c>
    </row>
    <row r="48" spans="1:23" s="6" customFormat="1" ht="25.5" x14ac:dyDescent="0.2">
      <c r="A48" s="57" t="s">
        <v>109</v>
      </c>
      <c r="B48" s="58">
        <f t="shared" si="0"/>
        <v>11907.310000000001</v>
      </c>
      <c r="C48" s="58">
        <v>0</v>
      </c>
      <c r="D48" s="58">
        <v>0</v>
      </c>
      <c r="E48" s="58">
        <v>0</v>
      </c>
      <c r="F48" s="58">
        <v>11907.31</v>
      </c>
      <c r="G48" s="58">
        <v>5953.65</v>
      </c>
      <c r="H48" s="58">
        <v>5953.65</v>
      </c>
      <c r="I48" s="59">
        <v>17860.96</v>
      </c>
      <c r="J48" s="58">
        <f t="shared" si="1"/>
        <v>1376</v>
      </c>
      <c r="K48" s="60">
        <f t="shared" si="2"/>
        <v>167</v>
      </c>
      <c r="L48" s="60">
        <v>5</v>
      </c>
      <c r="M48" s="58">
        <f t="shared" si="3"/>
        <v>10531.310000000001</v>
      </c>
      <c r="N48" s="61">
        <v>61</v>
      </c>
      <c r="O48" s="62">
        <v>6780.11</v>
      </c>
      <c r="P48" s="61">
        <v>17</v>
      </c>
      <c r="Q48" s="62">
        <v>1188.23</v>
      </c>
      <c r="R48" s="61">
        <v>4</v>
      </c>
      <c r="S48" s="62">
        <v>200.18</v>
      </c>
      <c r="T48" s="61">
        <v>0</v>
      </c>
      <c r="U48" s="62">
        <v>0</v>
      </c>
      <c r="V48" s="60">
        <v>85</v>
      </c>
      <c r="W48" s="58">
        <v>2362.79</v>
      </c>
    </row>
    <row r="49" spans="1:23" s="6" customFormat="1" ht="12.75" x14ac:dyDescent="0.2">
      <c r="A49" s="57" t="s">
        <v>27</v>
      </c>
      <c r="B49" s="58">
        <f t="shared" si="0"/>
        <v>2803.62</v>
      </c>
      <c r="C49" s="58">
        <v>10875</v>
      </c>
      <c r="D49" s="58">
        <v>0</v>
      </c>
      <c r="E49" s="58">
        <v>8071.38</v>
      </c>
      <c r="F49" s="58">
        <v>0</v>
      </c>
      <c r="G49" s="58">
        <v>1400</v>
      </c>
      <c r="H49" s="58">
        <v>1400</v>
      </c>
      <c r="I49" s="59">
        <v>1400</v>
      </c>
      <c r="J49" s="58">
        <f t="shared" si="1"/>
        <v>360</v>
      </c>
      <c r="K49" s="60">
        <f t="shared" si="2"/>
        <v>45</v>
      </c>
      <c r="L49" s="60">
        <v>0</v>
      </c>
      <c r="M49" s="58">
        <f t="shared" si="3"/>
        <v>2443.62</v>
      </c>
      <c r="N49" s="61">
        <v>24</v>
      </c>
      <c r="O49" s="62">
        <v>1011.75</v>
      </c>
      <c r="P49" s="61">
        <v>0</v>
      </c>
      <c r="Q49" s="62">
        <v>0</v>
      </c>
      <c r="R49" s="61">
        <v>5</v>
      </c>
      <c r="S49" s="62">
        <v>684.59</v>
      </c>
      <c r="T49" s="61">
        <v>1</v>
      </c>
      <c r="U49" s="62">
        <v>60</v>
      </c>
      <c r="V49" s="60">
        <v>15</v>
      </c>
      <c r="W49" s="58">
        <v>687.28</v>
      </c>
    </row>
    <row r="50" spans="1:23" s="6" customFormat="1" ht="12.75" x14ac:dyDescent="0.2">
      <c r="A50" s="57" t="s">
        <v>28</v>
      </c>
      <c r="B50" s="58">
        <f t="shared" si="0"/>
        <v>67403.58</v>
      </c>
      <c r="C50" s="58">
        <v>0</v>
      </c>
      <c r="D50" s="58">
        <v>0</v>
      </c>
      <c r="E50" s="58">
        <v>0</v>
      </c>
      <c r="F50" s="58">
        <v>67403.58</v>
      </c>
      <c r="G50" s="58">
        <v>33701.79</v>
      </c>
      <c r="H50" s="58">
        <v>33701.79</v>
      </c>
      <c r="I50" s="59">
        <v>101105.37</v>
      </c>
      <c r="J50" s="58">
        <f t="shared" si="1"/>
        <v>776</v>
      </c>
      <c r="K50" s="60">
        <f t="shared" si="2"/>
        <v>93</v>
      </c>
      <c r="L50" s="60">
        <v>4</v>
      </c>
      <c r="M50" s="58">
        <f t="shared" si="3"/>
        <v>66627.58</v>
      </c>
      <c r="N50" s="61">
        <v>39</v>
      </c>
      <c r="O50" s="62">
        <v>64843.08</v>
      </c>
      <c r="P50" s="61">
        <v>12</v>
      </c>
      <c r="Q50" s="62">
        <v>747.33</v>
      </c>
      <c r="R50" s="61">
        <v>0</v>
      </c>
      <c r="S50" s="62">
        <v>0</v>
      </c>
      <c r="T50" s="61">
        <v>0</v>
      </c>
      <c r="U50" s="62">
        <v>0</v>
      </c>
      <c r="V50" s="60">
        <v>42</v>
      </c>
      <c r="W50" s="58">
        <v>1037.17</v>
      </c>
    </row>
    <row r="51" spans="1:23" s="6" customFormat="1" ht="12.75" x14ac:dyDescent="0.2">
      <c r="A51" s="57" t="s">
        <v>29</v>
      </c>
      <c r="B51" s="58">
        <f t="shared" si="0"/>
        <v>12998.55</v>
      </c>
      <c r="C51" s="58">
        <v>30783.75</v>
      </c>
      <c r="D51" s="58">
        <v>0</v>
      </c>
      <c r="E51" s="58">
        <v>17785.2</v>
      </c>
      <c r="F51" s="58">
        <v>0</v>
      </c>
      <c r="G51" s="58">
        <v>6450</v>
      </c>
      <c r="H51" s="58">
        <v>6450</v>
      </c>
      <c r="I51" s="59">
        <v>6450</v>
      </c>
      <c r="J51" s="58">
        <f t="shared" si="1"/>
        <v>1488</v>
      </c>
      <c r="K51" s="60">
        <f t="shared" si="2"/>
        <v>172</v>
      </c>
      <c r="L51" s="60">
        <v>14</v>
      </c>
      <c r="M51" s="58">
        <f t="shared" si="3"/>
        <v>11510.55</v>
      </c>
      <c r="N51" s="61">
        <v>73</v>
      </c>
      <c r="O51" s="62">
        <v>8340.51</v>
      </c>
      <c r="P51" s="61">
        <v>24</v>
      </c>
      <c r="Q51" s="62">
        <v>946.99</v>
      </c>
      <c r="R51" s="61">
        <v>0</v>
      </c>
      <c r="S51" s="62">
        <v>0</v>
      </c>
      <c r="T51" s="61">
        <v>3</v>
      </c>
      <c r="U51" s="62">
        <v>180</v>
      </c>
      <c r="V51" s="60">
        <v>72</v>
      </c>
      <c r="W51" s="58">
        <v>2043.05</v>
      </c>
    </row>
    <row r="52" spans="1:23" s="6" customFormat="1" ht="12.75" x14ac:dyDescent="0.2">
      <c r="A52" s="57" t="s">
        <v>30</v>
      </c>
      <c r="B52" s="58">
        <f t="shared" si="0"/>
        <v>755.53</v>
      </c>
      <c r="C52" s="58">
        <v>0</v>
      </c>
      <c r="D52" s="58">
        <v>0</v>
      </c>
      <c r="E52" s="58">
        <v>0</v>
      </c>
      <c r="F52" s="58">
        <v>755.53</v>
      </c>
      <c r="G52" s="58">
        <v>0</v>
      </c>
      <c r="H52" s="58">
        <v>0</v>
      </c>
      <c r="I52" s="59">
        <v>755.53</v>
      </c>
      <c r="J52" s="58">
        <f t="shared" si="1"/>
        <v>72</v>
      </c>
      <c r="K52" s="60">
        <f t="shared" si="2"/>
        <v>9</v>
      </c>
      <c r="L52" s="60">
        <v>0</v>
      </c>
      <c r="M52" s="58">
        <f t="shared" si="3"/>
        <v>683.53</v>
      </c>
      <c r="N52" s="61">
        <v>3</v>
      </c>
      <c r="O52" s="62">
        <v>198.76</v>
      </c>
      <c r="P52" s="61">
        <v>1</v>
      </c>
      <c r="Q52" s="62">
        <v>13.19</v>
      </c>
      <c r="R52" s="61">
        <v>2</v>
      </c>
      <c r="S52" s="62">
        <v>382.03</v>
      </c>
      <c r="T52" s="61">
        <v>0</v>
      </c>
      <c r="U52" s="62">
        <v>0</v>
      </c>
      <c r="V52" s="60">
        <v>3</v>
      </c>
      <c r="W52" s="58">
        <v>89.55</v>
      </c>
    </row>
    <row r="53" spans="1:23" s="6" customFormat="1" ht="12.75" x14ac:dyDescent="0.2">
      <c r="A53" s="57" t="s">
        <v>31</v>
      </c>
      <c r="B53" s="58">
        <f t="shared" si="0"/>
        <v>6085.69</v>
      </c>
      <c r="C53" s="58">
        <v>30000</v>
      </c>
      <c r="D53" s="58">
        <v>0</v>
      </c>
      <c r="E53" s="58">
        <v>23914.31</v>
      </c>
      <c r="F53" s="58">
        <v>0</v>
      </c>
      <c r="G53" s="58">
        <v>0</v>
      </c>
      <c r="H53" s="58">
        <v>0</v>
      </c>
      <c r="I53" s="59">
        <v>0</v>
      </c>
      <c r="J53" s="58">
        <f t="shared" si="1"/>
        <v>808</v>
      </c>
      <c r="K53" s="60">
        <f t="shared" si="2"/>
        <v>91</v>
      </c>
      <c r="L53" s="60">
        <v>10</v>
      </c>
      <c r="M53" s="58">
        <f t="shared" si="3"/>
        <v>5277.69</v>
      </c>
      <c r="N53" s="61">
        <v>35</v>
      </c>
      <c r="O53" s="62">
        <v>3738.87</v>
      </c>
      <c r="P53" s="61">
        <v>10</v>
      </c>
      <c r="Q53" s="62">
        <v>500.37</v>
      </c>
      <c r="R53" s="61">
        <v>1</v>
      </c>
      <c r="S53" s="62">
        <v>42</v>
      </c>
      <c r="T53" s="61">
        <v>0</v>
      </c>
      <c r="U53" s="62">
        <v>0</v>
      </c>
      <c r="V53" s="60">
        <v>45</v>
      </c>
      <c r="W53" s="58">
        <v>996.45</v>
      </c>
    </row>
    <row r="54" spans="1:23" s="6" customFormat="1" ht="25.5" x14ac:dyDescent="0.2">
      <c r="A54" s="57" t="s">
        <v>110</v>
      </c>
      <c r="B54" s="58">
        <f t="shared" si="0"/>
        <v>205.86</v>
      </c>
      <c r="C54" s="58">
        <v>0</v>
      </c>
      <c r="D54" s="58">
        <v>0</v>
      </c>
      <c r="E54" s="58">
        <v>0</v>
      </c>
      <c r="F54" s="58">
        <v>205.86</v>
      </c>
      <c r="G54" s="58">
        <v>0</v>
      </c>
      <c r="H54" s="58">
        <v>0</v>
      </c>
      <c r="I54" s="59">
        <v>205.86</v>
      </c>
      <c r="J54" s="58">
        <f t="shared" si="1"/>
        <v>32</v>
      </c>
      <c r="K54" s="60">
        <f t="shared" si="2"/>
        <v>4</v>
      </c>
      <c r="L54" s="60">
        <v>0</v>
      </c>
      <c r="M54" s="58">
        <f t="shared" si="3"/>
        <v>173.86</v>
      </c>
      <c r="N54" s="61">
        <v>0</v>
      </c>
      <c r="O54" s="62">
        <v>0</v>
      </c>
      <c r="P54" s="61">
        <v>0</v>
      </c>
      <c r="Q54" s="62">
        <v>0</v>
      </c>
      <c r="R54" s="61">
        <v>0</v>
      </c>
      <c r="S54" s="62">
        <v>0</v>
      </c>
      <c r="T54" s="61">
        <v>2</v>
      </c>
      <c r="U54" s="62">
        <v>120</v>
      </c>
      <c r="V54" s="60">
        <v>2</v>
      </c>
      <c r="W54" s="58">
        <v>53.86</v>
      </c>
    </row>
    <row r="55" spans="1:23" s="6" customFormat="1" ht="12.75" x14ac:dyDescent="0.2">
      <c r="A55" s="57" t="s">
        <v>32</v>
      </c>
      <c r="B55" s="58">
        <f t="shared" si="0"/>
        <v>3524.65</v>
      </c>
      <c r="C55" s="58">
        <v>0</v>
      </c>
      <c r="D55" s="58">
        <v>0</v>
      </c>
      <c r="E55" s="58">
        <v>0</v>
      </c>
      <c r="F55" s="58">
        <v>3524.65</v>
      </c>
      <c r="G55" s="58">
        <v>0</v>
      </c>
      <c r="H55" s="58">
        <v>0</v>
      </c>
      <c r="I55" s="59">
        <v>3524.65</v>
      </c>
      <c r="J55" s="58">
        <f t="shared" si="1"/>
        <v>376</v>
      </c>
      <c r="K55" s="60">
        <f t="shared" si="2"/>
        <v>46</v>
      </c>
      <c r="L55" s="60">
        <v>1</v>
      </c>
      <c r="M55" s="58">
        <f t="shared" si="3"/>
        <v>3148.65</v>
      </c>
      <c r="N55" s="61">
        <v>16</v>
      </c>
      <c r="O55" s="62">
        <v>1718.28</v>
      </c>
      <c r="P55" s="61">
        <v>3</v>
      </c>
      <c r="Q55" s="62">
        <v>77.23</v>
      </c>
      <c r="R55" s="61">
        <v>1</v>
      </c>
      <c r="S55" s="62">
        <v>343.29</v>
      </c>
      <c r="T55" s="61">
        <v>10</v>
      </c>
      <c r="U55" s="62">
        <v>600</v>
      </c>
      <c r="V55" s="60">
        <v>16</v>
      </c>
      <c r="W55" s="58">
        <v>409.85</v>
      </c>
    </row>
    <row r="56" spans="1:23" s="6" customFormat="1" ht="25.5" x14ac:dyDescent="0.2">
      <c r="A56" s="57" t="s">
        <v>33</v>
      </c>
      <c r="B56" s="58">
        <f t="shared" si="0"/>
        <v>5862.9</v>
      </c>
      <c r="C56" s="58">
        <v>0</v>
      </c>
      <c r="D56" s="58">
        <v>0</v>
      </c>
      <c r="E56" s="58">
        <v>0</v>
      </c>
      <c r="F56" s="58">
        <v>5862.9</v>
      </c>
      <c r="G56" s="58">
        <v>2367</v>
      </c>
      <c r="H56" s="58">
        <v>2367</v>
      </c>
      <c r="I56" s="59">
        <v>8229.9</v>
      </c>
      <c r="J56" s="58">
        <f t="shared" si="1"/>
        <v>1128</v>
      </c>
      <c r="K56" s="60">
        <f t="shared" si="2"/>
        <v>109</v>
      </c>
      <c r="L56" s="60">
        <v>32</v>
      </c>
      <c r="M56" s="58">
        <f t="shared" si="3"/>
        <v>4734.8999999999996</v>
      </c>
      <c r="N56" s="61">
        <v>31</v>
      </c>
      <c r="O56" s="62">
        <v>1869.69</v>
      </c>
      <c r="P56" s="61">
        <v>14</v>
      </c>
      <c r="Q56" s="62">
        <v>505.93</v>
      </c>
      <c r="R56" s="61">
        <v>0</v>
      </c>
      <c r="S56" s="62">
        <v>0</v>
      </c>
      <c r="T56" s="61">
        <v>14</v>
      </c>
      <c r="U56" s="62">
        <v>840</v>
      </c>
      <c r="V56" s="60">
        <v>50</v>
      </c>
      <c r="W56" s="58">
        <v>1519.28</v>
      </c>
    </row>
    <row r="57" spans="1:23" s="6" customFormat="1" ht="12.75" x14ac:dyDescent="0.2">
      <c r="A57" s="63" t="s">
        <v>111</v>
      </c>
      <c r="B57" s="64">
        <f>SUM(B14:B56)</f>
        <v>481242.5500000001</v>
      </c>
      <c r="C57" s="64">
        <f t="shared" ref="C57:W57" si="4">SUM(C14:C56)</f>
        <v>606351.9</v>
      </c>
      <c r="D57" s="64">
        <f t="shared" si="4"/>
        <v>-5546.8600000000006</v>
      </c>
      <c r="E57" s="64">
        <f t="shared" si="4"/>
        <v>397287.38</v>
      </c>
      <c r="F57" s="64">
        <f t="shared" si="4"/>
        <v>277724.89000000007</v>
      </c>
      <c r="G57" s="64">
        <f t="shared" si="4"/>
        <v>177642.40000000002</v>
      </c>
      <c r="H57" s="64">
        <f t="shared" si="4"/>
        <v>177642.40000000002</v>
      </c>
      <c r="I57" s="64">
        <f t="shared" si="4"/>
        <v>455367.29000000015</v>
      </c>
      <c r="J57" s="64">
        <f t="shared" si="4"/>
        <v>51808</v>
      </c>
      <c r="K57" s="65">
        <f t="shared" si="4"/>
        <v>6065</v>
      </c>
      <c r="L57" s="65">
        <f t="shared" si="4"/>
        <v>411</v>
      </c>
      <c r="M57" s="64">
        <f t="shared" si="4"/>
        <v>429434.5500000001</v>
      </c>
      <c r="N57" s="65">
        <f t="shared" si="4"/>
        <v>1665</v>
      </c>
      <c r="O57" s="64">
        <f t="shared" si="4"/>
        <v>259822.07999999999</v>
      </c>
      <c r="P57" s="65">
        <f t="shared" si="4"/>
        <v>506</v>
      </c>
      <c r="Q57" s="64">
        <f t="shared" si="4"/>
        <v>20850.23</v>
      </c>
      <c r="R57" s="65">
        <f t="shared" si="4"/>
        <v>127</v>
      </c>
      <c r="S57" s="64">
        <f t="shared" si="4"/>
        <v>15573.170000000002</v>
      </c>
      <c r="T57" s="65">
        <f t="shared" si="4"/>
        <v>1032</v>
      </c>
      <c r="U57" s="64">
        <f t="shared" si="4"/>
        <v>61920</v>
      </c>
      <c r="V57" s="65">
        <f t="shared" si="4"/>
        <v>2735</v>
      </c>
      <c r="W57" s="64">
        <f t="shared" si="4"/>
        <v>71269.070000000007</v>
      </c>
    </row>
    <row r="58" spans="1:23" s="6" customFormat="1" ht="12.75" x14ac:dyDescent="0.2">
      <c r="A58" s="19"/>
      <c r="B58" s="19"/>
    </row>
    <row r="59" spans="1:23" s="6" customFormat="1" ht="12.75" x14ac:dyDescent="0.2"/>
    <row r="60" spans="1:23" s="6" customFormat="1" ht="13.15" customHeight="1" x14ac:dyDescent="0.2">
      <c r="A60" s="90" t="s">
        <v>112</v>
      </c>
      <c r="B60" s="90"/>
      <c r="C60" s="90"/>
      <c r="D60" s="90"/>
      <c r="E60" s="90"/>
      <c r="F60" s="90"/>
      <c r="G60" s="90"/>
      <c r="H60" s="90"/>
      <c r="I60" s="90"/>
      <c r="J60" s="90"/>
      <c r="K60" s="90"/>
      <c r="L60" s="90"/>
      <c r="M60" s="90"/>
      <c r="N60" s="90"/>
      <c r="O60" s="90"/>
    </row>
    <row r="61" spans="1:23" s="6" customFormat="1" ht="13.15" customHeight="1" x14ac:dyDescent="0.2">
      <c r="A61" s="90" t="s">
        <v>113</v>
      </c>
      <c r="B61" s="90"/>
      <c r="C61" s="90"/>
      <c r="D61" s="90"/>
      <c r="E61" s="90"/>
      <c r="F61" s="90"/>
      <c r="G61" s="90"/>
      <c r="H61" s="90"/>
      <c r="I61" s="90"/>
      <c r="J61" s="90"/>
      <c r="K61" s="90"/>
      <c r="L61" s="90"/>
      <c r="M61" s="90"/>
      <c r="N61" s="90"/>
      <c r="O61" s="90"/>
    </row>
    <row r="62" spans="1:23" s="6" customFormat="1" ht="12.75" x14ac:dyDescent="0.2"/>
    <row r="63" spans="1:23" s="6" customFormat="1" ht="12.75" x14ac:dyDescent="0.2">
      <c r="A63" s="6" t="s">
        <v>114</v>
      </c>
    </row>
    <row r="64" spans="1:23" s="6" customFormat="1" ht="12.75" x14ac:dyDescent="0.2"/>
    <row r="65" spans="1:1" s="6" customFormat="1" ht="12.75" x14ac:dyDescent="0.2"/>
    <row r="66" spans="1:1" s="6" customFormat="1" ht="120" x14ac:dyDescent="0.2">
      <c r="A66" s="66" t="s">
        <v>120</v>
      </c>
    </row>
    <row r="67" spans="1:1" s="6" customFormat="1" ht="12.75" x14ac:dyDescent="0.2"/>
    <row r="68" spans="1:1" s="6" customFormat="1" ht="12.75" x14ac:dyDescent="0.2"/>
  </sheetData>
  <mergeCells count="38">
    <mergeCell ref="Q11:Q12"/>
    <mergeCell ref="K10:L10"/>
    <mergeCell ref="A60:O60"/>
    <mergeCell ref="M10:M12"/>
    <mergeCell ref="A61:O61"/>
    <mergeCell ref="N10:O10"/>
    <mergeCell ref="P10:Q10"/>
    <mergeCell ref="G10:G12"/>
    <mergeCell ref="H10:H12"/>
    <mergeCell ref="I10:I12"/>
    <mergeCell ref="J10:J12"/>
    <mergeCell ref="K11:K12"/>
    <mergeCell ref="L11:L12"/>
    <mergeCell ref="N11:N12"/>
    <mergeCell ref="O11:O12"/>
    <mergeCell ref="P11:P12"/>
    <mergeCell ref="A6:G6"/>
    <mergeCell ref="V6:W6"/>
    <mergeCell ref="V7:W7"/>
    <mergeCell ref="V8:W8"/>
    <mergeCell ref="A10:A11"/>
    <mergeCell ref="B10:B12"/>
    <mergeCell ref="C10:C12"/>
    <mergeCell ref="D10:D12"/>
    <mergeCell ref="E10:E12"/>
    <mergeCell ref="F10:F12"/>
    <mergeCell ref="R11:S11"/>
    <mergeCell ref="T11:U11"/>
    <mergeCell ref="V11:V12"/>
    <mergeCell ref="W11:W12"/>
    <mergeCell ref="R10:U10"/>
    <mergeCell ref="V10:W10"/>
    <mergeCell ref="A1:E2"/>
    <mergeCell ref="F1:W1"/>
    <mergeCell ref="F2:W2"/>
    <mergeCell ref="V4:W4"/>
    <mergeCell ref="A5:G5"/>
    <mergeCell ref="V5:W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4F293-5F11-4E26-88F1-11704AB012B8}">
  <dimension ref="A3:G11"/>
  <sheetViews>
    <sheetView workbookViewId="0">
      <selection activeCell="E22" sqref="E22"/>
    </sheetView>
  </sheetViews>
  <sheetFormatPr defaultRowHeight="15" x14ac:dyDescent="0.25"/>
  <cols>
    <col min="1" max="1" width="28.5703125" customWidth="1"/>
    <col min="2" max="3" width="18" hidden="1" customWidth="1"/>
    <col min="4" max="4" width="18" customWidth="1"/>
    <col min="6" max="6" width="28.7109375" hidden="1" customWidth="1"/>
    <col min="7" max="7" width="18.140625" hidden="1" customWidth="1"/>
  </cols>
  <sheetData>
    <row r="3" spans="1:7" ht="102" x14ac:dyDescent="0.25">
      <c r="A3" s="72" t="s">
        <v>130</v>
      </c>
      <c r="B3" s="72" t="s">
        <v>128</v>
      </c>
      <c r="C3" s="72" t="s">
        <v>126</v>
      </c>
      <c r="D3" s="72" t="s">
        <v>127</v>
      </c>
      <c r="F3" s="72" t="s">
        <v>130</v>
      </c>
      <c r="G3" s="72" t="s">
        <v>127</v>
      </c>
    </row>
    <row r="4" spans="1:7" x14ac:dyDescent="0.25">
      <c r="A4" s="69" t="s">
        <v>121</v>
      </c>
      <c r="B4" s="70">
        <v>1031936.6699999998</v>
      </c>
      <c r="C4" s="70">
        <v>343978.88999999996</v>
      </c>
      <c r="D4" s="70">
        <v>1375915.5599999998</v>
      </c>
      <c r="F4" s="69" t="s">
        <v>121</v>
      </c>
      <c r="G4" s="70">
        <v>1375915.5599999998</v>
      </c>
    </row>
    <row r="5" spans="1:7" x14ac:dyDescent="0.25">
      <c r="A5" s="69" t="s">
        <v>122</v>
      </c>
      <c r="B5" s="70">
        <v>74672.510000000009</v>
      </c>
      <c r="C5" s="70">
        <v>24890.83666666667</v>
      </c>
      <c r="D5" s="70">
        <v>99563.346666666679</v>
      </c>
      <c r="F5" s="69" t="s">
        <v>122</v>
      </c>
      <c r="G5" s="70">
        <v>99563.346666666679</v>
      </c>
    </row>
    <row r="6" spans="1:7" ht="26.25" x14ac:dyDescent="0.25">
      <c r="A6" s="69" t="s">
        <v>123</v>
      </c>
      <c r="B6" s="70">
        <v>96805.339999999967</v>
      </c>
      <c r="C6" s="70">
        <v>32268.446666666656</v>
      </c>
      <c r="D6" s="70">
        <v>129073.78666666662</v>
      </c>
      <c r="F6" s="69" t="s">
        <v>123</v>
      </c>
      <c r="G6" s="70">
        <v>129073.78666666662</v>
      </c>
    </row>
    <row r="7" spans="1:7" x14ac:dyDescent="0.25">
      <c r="A7" s="69" t="s">
        <v>124</v>
      </c>
      <c r="B7" s="70">
        <v>105458.76000000001</v>
      </c>
      <c r="C7" s="70">
        <v>35152.920000000006</v>
      </c>
      <c r="D7" s="70">
        <v>140611.68000000002</v>
      </c>
      <c r="F7" s="69" t="s">
        <v>124</v>
      </c>
      <c r="G7" s="70">
        <v>140611.68000000002</v>
      </c>
    </row>
    <row r="8" spans="1:7" x14ac:dyDescent="0.25">
      <c r="A8" s="69" t="s">
        <v>125</v>
      </c>
      <c r="B8" s="70">
        <v>163176</v>
      </c>
      <c r="C8" s="70">
        <v>54392</v>
      </c>
      <c r="D8" s="70">
        <f>217568+4500*8+3100*8</f>
        <v>278368</v>
      </c>
      <c r="F8" s="69" t="s">
        <v>125</v>
      </c>
      <c r="G8" s="70">
        <f>217568+4500*8+3100*8</f>
        <v>278368</v>
      </c>
    </row>
    <row r="9" spans="1:7" x14ac:dyDescent="0.25">
      <c r="A9" s="69" t="s">
        <v>131</v>
      </c>
      <c r="B9" s="70"/>
      <c r="C9" s="70"/>
      <c r="D9" s="70">
        <v>1051157</v>
      </c>
      <c r="F9" s="69" t="s">
        <v>131</v>
      </c>
      <c r="G9" s="70">
        <v>1051157</v>
      </c>
    </row>
    <row r="10" spans="1:7" x14ac:dyDescent="0.25">
      <c r="A10" s="69" t="s">
        <v>132</v>
      </c>
      <c r="B10" s="70"/>
      <c r="C10" s="70"/>
      <c r="D10" s="70">
        <v>9811902</v>
      </c>
      <c r="F10" s="69" t="s">
        <v>132</v>
      </c>
      <c r="G10" s="70">
        <v>9811902</v>
      </c>
    </row>
    <row r="11" spans="1:7" x14ac:dyDescent="0.25">
      <c r="A11" s="73" t="s">
        <v>129</v>
      </c>
      <c r="B11" s="71">
        <f>SUM(B4:B8)</f>
        <v>1472049.2799999996</v>
      </c>
      <c r="C11" s="71">
        <f>SUM(C4:C8)</f>
        <v>490683.09333333327</v>
      </c>
      <c r="D11" s="71">
        <f>SUM(D4:D10)</f>
        <v>12886591.373333333</v>
      </c>
      <c r="F11" s="73" t="s">
        <v>129</v>
      </c>
      <c r="G11" s="71">
        <f>SUM(G4:G10)</f>
        <v>12886591.373333333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APRĒĶINS</vt:lpstr>
      <vt:lpstr>Novembris_2022</vt:lpstr>
      <vt:lpstr>Decembris_2022</vt:lpstr>
      <vt:lpstr>Janvāris_2023</vt:lpstr>
      <vt:lpstr>KOPĒJAIS APRĒĶINS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Solvita Vaivode</dc:creator>
  <cp:lastModifiedBy>Solvita Vaivode</cp:lastModifiedBy>
  <dcterms:created xsi:type="dcterms:W3CDTF">2023-01-02T09:42:57Z</dcterms:created>
  <dcterms:modified xsi:type="dcterms:W3CDTF">2023-02-27T09:13:49Z</dcterms:modified>
</cp:coreProperties>
</file>