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https://d.docs.live.net/cad3a3fc34294400/Desktop/"/>
    </mc:Choice>
  </mc:AlternateContent>
  <xr:revisionPtr revIDLastSave="223" documentId="8_{762481C6-7B19-4ED5-BF67-BBE6CAF169D0}" xr6:coauthVersionLast="47" xr6:coauthVersionMax="47" xr10:uidLastSave="{158880DC-C81B-4D20-863B-DE528CFCE9E5}"/>
  <bookViews>
    <workbookView xWindow="-105" yWindow="0" windowWidth="14610" windowHeight="15585" activeTab="1" xr2:uid="{00000000-000D-0000-FFFF-FFFF00000000}"/>
  </bookViews>
  <sheets>
    <sheet name="Atalgojums saskaņā ar IAP" sheetId="4" r:id="rId1"/>
    <sheet name="Profesora komplekta izmaksas" sheetId="1" r:id="rId2"/>
    <sheet name="Izmēģinājumprojekta izmaksas" sheetId="2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C5" i="2"/>
  <c r="C6" i="2"/>
  <c r="C7" i="2"/>
  <c r="B12" i="2" s="1"/>
  <c r="C8" i="2"/>
  <c r="B13" i="2" s="1"/>
  <c r="C3" i="2"/>
  <c r="B19" i="2" s="1"/>
  <c r="C4" i="1"/>
  <c r="C5" i="1"/>
  <c r="C6" i="1"/>
  <c r="B7" i="1"/>
  <c r="D3" i="1"/>
  <c r="E3" i="1"/>
  <c r="D5" i="1"/>
  <c r="E5" i="1"/>
  <c r="F5" i="1"/>
  <c r="G5" i="1"/>
  <c r="D6" i="1"/>
  <c r="E6" i="1"/>
  <c r="F6" i="1"/>
  <c r="G6" i="1"/>
  <c r="D4" i="1"/>
  <c r="E4" i="1"/>
  <c r="F4" i="1"/>
  <c r="G4" i="1"/>
  <c r="F3" i="1"/>
  <c r="C7" i="1"/>
  <c r="E7" i="1"/>
  <c r="D7" i="1"/>
  <c r="F7" i="1"/>
  <c r="G3" i="1"/>
  <c r="G7" i="1"/>
  <c r="B15" i="2" l="1"/>
  <c r="B16" i="2"/>
  <c r="B20" i="2"/>
  <c r="B14" i="2"/>
  <c r="B17" i="2"/>
  <c r="B18" i="2"/>
  <c r="B21" i="2"/>
  <c r="B22" i="2" l="1"/>
  <c r="B23" i="2" s="1"/>
</calcChain>
</file>

<file path=xl/sharedStrings.xml><?xml version="1.0" encoding="utf-8"?>
<sst xmlns="http://schemas.openxmlformats.org/spreadsheetml/2006/main" count="53" uniqueCount="50">
  <si>
    <t>Profesors</t>
  </si>
  <si>
    <t>Jaunākie pētnieki</t>
  </si>
  <si>
    <t>Pētnieki</t>
  </si>
  <si>
    <t>Asociētie profesori</t>
  </si>
  <si>
    <t>Skaits, PLE</t>
  </si>
  <si>
    <t>Alga mēnesī</t>
  </si>
  <si>
    <t>Alga gadā +VSAOI</t>
  </si>
  <si>
    <t>Administācijas, infrasturktūras, materiālu izmaksas</t>
  </si>
  <si>
    <t>Kopā</t>
  </si>
  <si>
    <t>Kopā uz 1 vienību</t>
  </si>
  <si>
    <t>Kopā uz kopējo skaitu</t>
  </si>
  <si>
    <t>Komplekti</t>
  </si>
  <si>
    <t>Summa gadā</t>
  </si>
  <si>
    <t>Saskaņā ar KPMG - 0.48</t>
  </si>
  <si>
    <t>Saskaņā ar IAP - 142% no vidējā darba alga ar doktora grādu 2027</t>
  </si>
  <si>
    <t>DU</t>
  </si>
  <si>
    <t>JVLMA</t>
  </si>
  <si>
    <t>LBTU</t>
  </si>
  <si>
    <t>LKA</t>
  </si>
  <si>
    <t>LMA</t>
  </si>
  <si>
    <t>LU</t>
  </si>
  <si>
    <t>RSU</t>
  </si>
  <si>
    <t>RTU</t>
  </si>
  <si>
    <t>ViA</t>
  </si>
  <si>
    <t>VeA</t>
  </si>
  <si>
    <t>Iestāde</t>
  </si>
  <si>
    <t>Izmēģinājumprojekta izmaksas</t>
  </si>
  <si>
    <t>Pārējās iestādes (zem 1k studējošo)</t>
  </si>
  <si>
    <t>RTU + LiepU + RTA</t>
  </si>
  <si>
    <t>RSU + LSPA</t>
  </si>
  <si>
    <t>LU + BA</t>
  </si>
  <si>
    <t>1 profesora komplekts</t>
  </si>
  <si>
    <t>Algas</t>
  </si>
  <si>
    <t>Vidējā darba alga ar doktora grādu starp valstī nodarbinātajiem (2022, CSP)</t>
  </si>
  <si>
    <t>P1</t>
  </si>
  <si>
    <t>P2</t>
  </si>
  <si>
    <t>P3</t>
  </si>
  <si>
    <t>P4</t>
  </si>
  <si>
    <t>Svērtā vidējā</t>
  </si>
  <si>
    <t>Skaits</t>
  </si>
  <si>
    <t>Vidējās algas izmaiņa pēc IAP</t>
  </si>
  <si>
    <t>Atlīdzība % no P4</t>
  </si>
  <si>
    <t>2024. gads – 121%</t>
  </si>
  <si>
    <t>2025. gads – 130%</t>
  </si>
  <si>
    <t>2026. gads – 135%</t>
  </si>
  <si>
    <t>2027. gads – 142% (gala plānotais)</t>
  </si>
  <si>
    <t>Mērķis</t>
  </si>
  <si>
    <t>Akadēmiskās karjeras līmenis un alga mēnesī</t>
  </si>
  <si>
    <t xml:space="preserve">Izmēģinājumprojekta izmaksas vienai iestādei </t>
  </si>
  <si>
    <t>Ietekme uz budžetu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</si>
</sst>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[$€-2]\ * #,##0.00_-;\-[$€-2]\ * #,##0.00_-;_-[$€-2]\ * &quot;-&quot;??_-;_-@_-"/>
    <numFmt numFmtId="165" formatCode="_-* #,##0_-;\-* #,##0_-;_-* &quot;-&quot;??_-;_-@_-"/>
    <numFmt numFmtId="166" formatCode="#,##0\ &quot;€&quot;"/>
    <numFmt numFmtId="167" formatCode="_-[$€-2]\ * #,##0_-;\-[$€-2]\ * #,##0_-;_-[$€-2]\ * &quot;-&quot;??_-;_-@_-"/>
    <numFmt numFmtId="168" formatCode="[$€-2]\ #,##0;[Red]\-[$€-2]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2" fillId="0" borderId="0"/>
    <xf numFmtId="0" fontId="1" fillId="0" borderId="0"/>
    <xf numFmtId="9" fontId="3" fillId="0" borderId="0" applyFont="0" applyFill="0" applyBorder="0" applyAlignment="0" applyProtection="0"/>
  </cellStyleXfs>
  <cellXfs count="21">
    <xf numFmtId="0" fontId="0" fillId="0" borderId="0" xfId="0"/>
    <xf numFmtId="0" fontId="4" fillId="0" borderId="0" xfId="0" applyFont="1"/>
    <xf numFmtId="164" fontId="0" fillId="0" borderId="0" xfId="0" applyNumberFormat="1"/>
    <xf numFmtId="0" fontId="0" fillId="0" borderId="0" xfId="0" applyAlignment="1">
      <alignment wrapText="1"/>
    </xf>
    <xf numFmtId="0" fontId="5" fillId="0" borderId="0" xfId="0" applyFont="1"/>
    <xf numFmtId="0" fontId="5" fillId="0" borderId="0" xfId="0" applyFont="1" applyAlignment="1">
      <alignment wrapText="1"/>
    </xf>
    <xf numFmtId="165" fontId="0" fillId="0" borderId="0" xfId="1" applyNumberFormat="1" applyFont="1"/>
    <xf numFmtId="0" fontId="4" fillId="0" borderId="0" xfId="0" applyFont="1" applyAlignment="1">
      <alignment wrapText="1"/>
    </xf>
    <xf numFmtId="0" fontId="1" fillId="0" borderId="0" xfId="3"/>
    <xf numFmtId="0" fontId="6" fillId="2" borderId="1" xfId="3" applyFont="1" applyFill="1" applyBorder="1" applyAlignment="1">
      <alignment horizontal="center" vertical="center" wrapText="1"/>
    </xf>
    <xf numFmtId="3" fontId="6" fillId="0" borderId="1" xfId="3" applyNumberFormat="1" applyFont="1" applyBorder="1"/>
    <xf numFmtId="0" fontId="6" fillId="0" borderId="1" xfId="3" applyFont="1" applyBorder="1"/>
    <xf numFmtId="9" fontId="1" fillId="0" borderId="0" xfId="3" applyNumberFormat="1"/>
    <xf numFmtId="10" fontId="1" fillId="0" borderId="0" xfId="3" applyNumberFormat="1"/>
    <xf numFmtId="166" fontId="1" fillId="0" borderId="0" xfId="3" applyNumberFormat="1"/>
    <xf numFmtId="0" fontId="5" fillId="0" borderId="0" xfId="3" applyFont="1"/>
    <xf numFmtId="167" fontId="0" fillId="0" borderId="0" xfId="0" applyNumberFormat="1"/>
    <xf numFmtId="167" fontId="5" fillId="0" borderId="0" xfId="0" applyNumberFormat="1" applyFont="1"/>
    <xf numFmtId="168" fontId="0" fillId="0" borderId="0" xfId="0" applyNumberFormat="1"/>
    <xf numFmtId="9" fontId="0" fillId="0" borderId="0" xfId="4" applyFont="1"/>
    <xf numFmtId="0" fontId="0" fillId="0" borderId="0" xfId="0" applyAlignment="1">
      <alignment horizontal="center" wrapText="1"/>
    </xf>
  </cellXfs>
  <cellStyles count="5">
    <cellStyle name="Comma" xfId="1" builtinId="3"/>
    <cellStyle name="Normal" xfId="0" builtinId="0"/>
    <cellStyle name="Normal 2" xfId="2" xr:uid="{4D1CB06C-3B7F-4E4E-A513-4D45464376AD}"/>
    <cellStyle name="Normal 3" xfId="3" xr:uid="{CB18E5B0-00FB-4AA2-94EE-237FFD385F4A}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82B05-F954-480E-BF97-CB3A67FA6068}">
  <dimension ref="A1:I11"/>
  <sheetViews>
    <sheetView workbookViewId="0">
      <selection activeCell="N6" sqref="N6"/>
    </sheetView>
  </sheetViews>
  <sheetFormatPr defaultRowHeight="15" x14ac:dyDescent="0.25"/>
  <cols>
    <col min="1" max="1" width="41.42578125" customWidth="1"/>
    <col min="3" max="3" width="16.28515625" customWidth="1"/>
  </cols>
  <sheetData>
    <row r="1" spans="1:9" x14ac:dyDescent="0.25">
      <c r="A1" s="15" t="s">
        <v>32</v>
      </c>
      <c r="B1" s="8"/>
      <c r="C1" s="8"/>
      <c r="D1" s="8"/>
      <c r="E1" s="8"/>
      <c r="F1" s="8"/>
      <c r="G1" s="8"/>
      <c r="H1" s="8"/>
      <c r="I1" s="8"/>
    </row>
    <row r="2" spans="1:9" ht="25.5" x14ac:dyDescent="0.25">
      <c r="A2" s="9" t="s">
        <v>33</v>
      </c>
      <c r="B2" s="8"/>
      <c r="C2" s="8"/>
      <c r="D2" s="8"/>
      <c r="E2" s="8"/>
      <c r="F2" s="8"/>
      <c r="G2" s="8"/>
      <c r="H2" s="8"/>
      <c r="I2" s="8"/>
    </row>
    <row r="3" spans="1:9" x14ac:dyDescent="0.25">
      <c r="A3" s="10">
        <v>2017</v>
      </c>
      <c r="B3" s="8"/>
      <c r="C3" s="8"/>
      <c r="D3" s="8"/>
      <c r="E3" s="8"/>
      <c r="F3" s="8"/>
      <c r="G3" s="8"/>
      <c r="H3" s="8"/>
      <c r="I3" s="8"/>
    </row>
    <row r="4" spans="1:9" ht="30.75" customHeight="1" x14ac:dyDescent="0.25">
      <c r="D4" s="20" t="s">
        <v>47</v>
      </c>
      <c r="E4" s="20"/>
      <c r="F4" s="20"/>
      <c r="G4" s="20"/>
    </row>
    <row r="5" spans="1:9" x14ac:dyDescent="0.25">
      <c r="A5" s="8"/>
      <c r="B5" s="8"/>
      <c r="C5" s="8"/>
      <c r="D5" s="8" t="s">
        <v>34</v>
      </c>
      <c r="E5" s="8" t="s">
        <v>35</v>
      </c>
      <c r="F5" s="8" t="s">
        <v>36</v>
      </c>
      <c r="G5" s="8" t="s">
        <v>37</v>
      </c>
      <c r="H5" s="8"/>
      <c r="I5" s="8" t="s">
        <v>38</v>
      </c>
    </row>
    <row r="6" spans="1:9" x14ac:dyDescent="0.25">
      <c r="A6" s="8"/>
      <c r="B6" s="8"/>
      <c r="C6" s="8" t="s">
        <v>39</v>
      </c>
      <c r="D6" s="12">
        <v>0.35</v>
      </c>
      <c r="E6" s="12">
        <v>0.3</v>
      </c>
      <c r="F6" s="12">
        <v>0.25</v>
      </c>
      <c r="G6" s="12">
        <v>0.1</v>
      </c>
      <c r="H6" s="8"/>
      <c r="I6" s="8"/>
    </row>
    <row r="7" spans="1:9" x14ac:dyDescent="0.25">
      <c r="A7" s="8" t="s">
        <v>40</v>
      </c>
      <c r="B7" s="8" t="s">
        <v>46</v>
      </c>
      <c r="C7" s="8" t="s">
        <v>41</v>
      </c>
      <c r="D7" s="13">
        <v>0.51200000000000012</v>
      </c>
      <c r="E7" s="12">
        <v>0.64000000000000012</v>
      </c>
      <c r="F7" s="12">
        <v>0.8</v>
      </c>
      <c r="G7" s="8">
        <v>1</v>
      </c>
      <c r="H7" s="8"/>
      <c r="I7" s="8"/>
    </row>
    <row r="8" spans="1:9" x14ac:dyDescent="0.25">
      <c r="A8" s="11" t="s">
        <v>42</v>
      </c>
      <c r="B8" s="14">
        <v>2440.5699999999997</v>
      </c>
      <c r="C8" s="8"/>
      <c r="D8" s="14">
        <v>1861.6982121573301</v>
      </c>
      <c r="E8" s="14">
        <v>2327.1227651966624</v>
      </c>
      <c r="F8" s="14">
        <v>2908.9034564958274</v>
      </c>
      <c r="G8" s="14">
        <v>3636.1293206197843</v>
      </c>
      <c r="H8" s="8"/>
      <c r="I8" s="14">
        <v>2440.5699999999997</v>
      </c>
    </row>
    <row r="9" spans="1:9" x14ac:dyDescent="0.25">
      <c r="A9" s="11" t="s">
        <v>43</v>
      </c>
      <c r="B9" s="14">
        <v>2622.1</v>
      </c>
      <c r="C9" s="8"/>
      <c r="D9" s="14">
        <v>2000.171632896305</v>
      </c>
      <c r="E9" s="14">
        <v>2500.2145411203815</v>
      </c>
      <c r="F9" s="14">
        <v>3125.268176400476</v>
      </c>
      <c r="G9" s="14">
        <v>3906.5852205005949</v>
      </c>
      <c r="H9" s="8"/>
      <c r="I9" s="14">
        <v>2622.1</v>
      </c>
    </row>
    <row r="10" spans="1:9" x14ac:dyDescent="0.25">
      <c r="A10" s="11" t="s">
        <v>44</v>
      </c>
      <c r="B10" s="14">
        <v>2722.9500000000003</v>
      </c>
      <c r="C10" s="8"/>
      <c r="D10" s="14">
        <v>2077.1013110846247</v>
      </c>
      <c r="E10" s="14">
        <v>2596.376638855781</v>
      </c>
      <c r="F10" s="14">
        <v>3245.470798569726</v>
      </c>
      <c r="G10" s="14">
        <v>4056.838498212157</v>
      </c>
      <c r="H10" s="8"/>
      <c r="I10" s="14">
        <v>2722.95</v>
      </c>
    </row>
    <row r="11" spans="1:9" x14ac:dyDescent="0.25">
      <c r="A11" s="11" t="s">
        <v>45</v>
      </c>
      <c r="B11" s="14">
        <v>2864.14</v>
      </c>
      <c r="C11" s="8"/>
      <c r="D11" s="14">
        <v>2184.8028605482718</v>
      </c>
      <c r="E11" s="14">
        <v>2731.0035756853399</v>
      </c>
      <c r="F11" s="14">
        <v>3413.7544696066743</v>
      </c>
      <c r="G11" s="14">
        <v>4267.1930870083424</v>
      </c>
      <c r="H11" s="8"/>
      <c r="I11" s="14">
        <v>2864.1400000000003</v>
      </c>
    </row>
  </sheetData>
  <mergeCells count="1">
    <mergeCell ref="D4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zoomScale="130" zoomScaleNormal="130" workbookViewId="0">
      <selection activeCell="E7" sqref="E7"/>
    </sheetView>
  </sheetViews>
  <sheetFormatPr defaultRowHeight="15" x14ac:dyDescent="0.25"/>
  <cols>
    <col min="1" max="1" width="43.7109375" customWidth="1"/>
    <col min="2" max="2" width="19" customWidth="1"/>
    <col min="3" max="3" width="26.140625" customWidth="1"/>
    <col min="4" max="4" width="21.42578125" customWidth="1"/>
    <col min="5" max="5" width="21.5703125" customWidth="1"/>
    <col min="6" max="6" width="15.42578125" customWidth="1"/>
    <col min="7" max="7" width="14.85546875" customWidth="1"/>
  </cols>
  <sheetData>
    <row r="1" spans="1:7" ht="32.25" customHeight="1" x14ac:dyDescent="0.25">
      <c r="C1" s="20" t="s">
        <v>14</v>
      </c>
      <c r="D1" s="20"/>
      <c r="E1" t="s">
        <v>13</v>
      </c>
    </row>
    <row r="2" spans="1:7" ht="45" x14ac:dyDescent="0.25">
      <c r="A2" s="1" t="s">
        <v>31</v>
      </c>
      <c r="B2" t="s">
        <v>4</v>
      </c>
      <c r="C2" t="s">
        <v>5</v>
      </c>
      <c r="D2" t="s">
        <v>6</v>
      </c>
      <c r="E2" s="3" t="s">
        <v>7</v>
      </c>
      <c r="F2" s="5" t="s">
        <v>9</v>
      </c>
      <c r="G2" s="5" t="s">
        <v>10</v>
      </c>
    </row>
    <row r="3" spans="1:7" x14ac:dyDescent="0.25">
      <c r="A3" t="s">
        <v>0</v>
      </c>
      <c r="B3">
        <v>1</v>
      </c>
      <c r="C3" s="16">
        <v>4536</v>
      </c>
      <c r="D3" s="16">
        <f>C3*12*1.2359</f>
        <v>67272.508799999996</v>
      </c>
      <c r="E3" s="16">
        <f>D3*0.48</f>
        <v>32290.804223999996</v>
      </c>
      <c r="F3" s="16">
        <f>E3+D3</f>
        <v>99563.313023999988</v>
      </c>
      <c r="G3" s="16">
        <f>F3*B3</f>
        <v>99563.313023999988</v>
      </c>
    </row>
    <row r="4" spans="1:7" x14ac:dyDescent="0.25">
      <c r="A4" t="s">
        <v>3</v>
      </c>
      <c r="B4">
        <v>2.5</v>
      </c>
      <c r="C4" s="16">
        <f>C3*0.8</f>
        <v>3628.8</v>
      </c>
      <c r="D4" s="16">
        <f>C4*12*1.2359</f>
        <v>53818.007040000004</v>
      </c>
      <c r="E4" s="16">
        <f t="shared" ref="E4:E6" si="0">D4*0.48</f>
        <v>25832.643379200003</v>
      </c>
      <c r="F4" s="16">
        <f t="shared" ref="F4:F6" si="1">E4+D4</f>
        <v>79650.650419200014</v>
      </c>
      <c r="G4" s="16">
        <f>F4*B4</f>
        <v>199126.62604800003</v>
      </c>
    </row>
    <row r="5" spans="1:7" x14ac:dyDescent="0.25">
      <c r="A5" t="s">
        <v>2</v>
      </c>
      <c r="B5">
        <v>3</v>
      </c>
      <c r="C5" s="16">
        <f>C4*0.8</f>
        <v>2903.0400000000004</v>
      </c>
      <c r="D5" s="16">
        <f>C5*12*1.2359</f>
        <v>43054.405632000002</v>
      </c>
      <c r="E5" s="16">
        <f t="shared" si="0"/>
        <v>20666.114703359999</v>
      </c>
      <c r="F5" s="16">
        <f t="shared" si="1"/>
        <v>63720.520335360001</v>
      </c>
      <c r="G5" s="16">
        <f>F5*B5</f>
        <v>191161.56100608001</v>
      </c>
    </row>
    <row r="6" spans="1:7" x14ac:dyDescent="0.25">
      <c r="A6" t="s">
        <v>1</v>
      </c>
      <c r="B6">
        <v>3.5</v>
      </c>
      <c r="C6" s="16">
        <f>C5*0.8</f>
        <v>2322.4320000000002</v>
      </c>
      <c r="D6" s="16">
        <f>C6*12*1.2359</f>
        <v>34443.524505599999</v>
      </c>
      <c r="E6" s="16">
        <f t="shared" si="0"/>
        <v>16532.891762687999</v>
      </c>
      <c r="F6" s="16">
        <f t="shared" si="1"/>
        <v>50976.416268287998</v>
      </c>
      <c r="G6" s="16">
        <f>F6*B6</f>
        <v>178417.456939008</v>
      </c>
    </row>
    <row r="7" spans="1:7" x14ac:dyDescent="0.25">
      <c r="A7" s="4" t="s">
        <v>8</v>
      </c>
      <c r="B7">
        <f>SUM(B3:B6)</f>
        <v>10</v>
      </c>
      <c r="C7" s="16">
        <f>SUM(C3:C6)</f>
        <v>13390.272000000001</v>
      </c>
      <c r="D7" s="16">
        <f t="shared" ref="D7:E7" si="2">SUM(D3:D6)</f>
        <v>198588.4459776</v>
      </c>
      <c r="E7" s="16">
        <f t="shared" si="2"/>
        <v>95322.454069247993</v>
      </c>
      <c r="F7" s="16">
        <f>SUM(F3:F6)</f>
        <v>293910.90004684799</v>
      </c>
      <c r="G7" s="17">
        <f>SUM(G3:G6)</f>
        <v>668268.95701708808</v>
      </c>
    </row>
    <row r="16" spans="1:7" x14ac:dyDescent="0.25">
      <c r="C16" s="2"/>
    </row>
  </sheetData>
  <mergeCells count="1">
    <mergeCell ref="C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28536-5C05-4AB7-AC09-C2031BC73D08}">
  <dimension ref="A2:D25"/>
  <sheetViews>
    <sheetView zoomScale="103" zoomScaleNormal="100" workbookViewId="0">
      <selection activeCell="E1" sqref="E1:I1048576"/>
    </sheetView>
  </sheetViews>
  <sheetFormatPr defaultRowHeight="15" x14ac:dyDescent="0.25"/>
  <cols>
    <col min="1" max="1" width="59.85546875" customWidth="1"/>
    <col min="2" max="2" width="18.7109375" customWidth="1"/>
    <col min="3" max="3" width="24.42578125" customWidth="1"/>
    <col min="4" max="4" width="15" customWidth="1"/>
    <col min="6" max="6" width="18.28515625" customWidth="1"/>
  </cols>
  <sheetData>
    <row r="2" spans="1:4" x14ac:dyDescent="0.25">
      <c r="A2" s="7" t="s">
        <v>48</v>
      </c>
      <c r="B2" t="s">
        <v>11</v>
      </c>
      <c r="C2" t="s">
        <v>12</v>
      </c>
    </row>
    <row r="3" spans="1:4" x14ac:dyDescent="0.25">
      <c r="A3" t="s">
        <v>28</v>
      </c>
      <c r="B3" s="6">
        <v>16</v>
      </c>
      <c r="C3" s="16">
        <f>ROUND(B3*'Profesora komplekta izmaksas'!G$7,0)</f>
        <v>10692303</v>
      </c>
      <c r="D3" s="16"/>
    </row>
    <row r="4" spans="1:4" x14ac:dyDescent="0.25">
      <c r="A4" t="s">
        <v>29</v>
      </c>
      <c r="B4" s="6">
        <v>10</v>
      </c>
      <c r="C4" s="16">
        <f>ROUND(B4*'Profesora komplekta izmaksas'!G$7,0)</f>
        <v>6682690</v>
      </c>
      <c r="D4" s="16"/>
    </row>
    <row r="5" spans="1:4" x14ac:dyDescent="0.25">
      <c r="A5" t="s">
        <v>30</v>
      </c>
      <c r="B5" s="6">
        <v>17</v>
      </c>
      <c r="C5" s="16">
        <f>ROUND(B5*'Profesora komplekta izmaksas'!G$7,0)</f>
        <v>11360572</v>
      </c>
      <c r="D5" s="16"/>
    </row>
    <row r="6" spans="1:4" x14ac:dyDescent="0.25">
      <c r="A6" t="s">
        <v>17</v>
      </c>
      <c r="B6" s="6">
        <v>4</v>
      </c>
      <c r="C6" s="16">
        <f>ROUND(B6*'Profesora komplekta izmaksas'!G$7,0)</f>
        <v>2673076</v>
      </c>
    </row>
    <row r="7" spans="1:4" x14ac:dyDescent="0.25">
      <c r="A7" t="s">
        <v>15</v>
      </c>
      <c r="B7" s="6">
        <v>3</v>
      </c>
      <c r="C7" s="16">
        <f>ROUND(B7*'Profesora komplekta izmaksas'!G$7,0)</f>
        <v>2004807</v>
      </c>
      <c r="D7" s="16"/>
    </row>
    <row r="8" spans="1:4" x14ac:dyDescent="0.25">
      <c r="A8" t="s">
        <v>27</v>
      </c>
      <c r="B8">
        <v>1</v>
      </c>
      <c r="C8" s="16">
        <f>ROUND(B8*'Profesora komplekta izmaksas'!G$7,0)</f>
        <v>668269</v>
      </c>
    </row>
    <row r="10" spans="1:4" x14ac:dyDescent="0.25">
      <c r="D10" s="19"/>
    </row>
    <row r="11" spans="1:4" x14ac:dyDescent="0.25">
      <c r="A11" t="s">
        <v>25</v>
      </c>
      <c r="B11" t="s">
        <v>26</v>
      </c>
      <c r="D11" s="16"/>
    </row>
    <row r="12" spans="1:4" x14ac:dyDescent="0.25">
      <c r="A12" t="s">
        <v>15</v>
      </c>
      <c r="B12" s="6">
        <f>C7</f>
        <v>2004807</v>
      </c>
      <c r="C12" s="18"/>
    </row>
    <row r="13" spans="1:4" x14ac:dyDescent="0.25">
      <c r="A13" t="s">
        <v>16</v>
      </c>
      <c r="B13" s="6">
        <f>C8</f>
        <v>668269</v>
      </c>
      <c r="C13" s="18"/>
    </row>
    <row r="14" spans="1:4" x14ac:dyDescent="0.25">
      <c r="A14" t="s">
        <v>17</v>
      </c>
      <c r="B14" s="6">
        <f>C6</f>
        <v>2673076</v>
      </c>
      <c r="C14" s="18"/>
    </row>
    <row r="15" spans="1:4" x14ac:dyDescent="0.25">
      <c r="A15" t="s">
        <v>18</v>
      </c>
      <c r="B15" s="6">
        <f>C8</f>
        <v>668269</v>
      </c>
      <c r="C15" s="18"/>
      <c r="D15" s="16"/>
    </row>
    <row r="16" spans="1:4" x14ac:dyDescent="0.25">
      <c r="A16" t="s">
        <v>19</v>
      </c>
      <c r="B16" s="6">
        <f>C8</f>
        <v>668269</v>
      </c>
      <c r="C16" s="18"/>
      <c r="D16" s="16"/>
    </row>
    <row r="17" spans="1:3" x14ac:dyDescent="0.25">
      <c r="A17" t="s">
        <v>20</v>
      </c>
      <c r="B17" s="6">
        <f>C5</f>
        <v>11360572</v>
      </c>
      <c r="C17" s="18"/>
    </row>
    <row r="18" spans="1:3" x14ac:dyDescent="0.25">
      <c r="A18" t="s">
        <v>21</v>
      </c>
      <c r="B18" s="6">
        <f>C4</f>
        <v>6682690</v>
      </c>
      <c r="C18" s="18"/>
    </row>
    <row r="19" spans="1:3" x14ac:dyDescent="0.25">
      <c r="A19" t="s">
        <v>22</v>
      </c>
      <c r="B19" s="6">
        <f>C3</f>
        <v>10692303</v>
      </c>
      <c r="C19" s="18"/>
    </row>
    <row r="20" spans="1:3" x14ac:dyDescent="0.25">
      <c r="A20" t="s">
        <v>23</v>
      </c>
      <c r="B20" s="6">
        <f>C8</f>
        <v>668269</v>
      </c>
      <c r="C20" s="18"/>
    </row>
    <row r="21" spans="1:3" x14ac:dyDescent="0.25">
      <c r="A21" t="s">
        <v>24</v>
      </c>
      <c r="B21" s="6">
        <f>C8</f>
        <v>668269</v>
      </c>
      <c r="C21" s="18"/>
    </row>
    <row r="22" spans="1:3" x14ac:dyDescent="0.25">
      <c r="A22" s="4" t="s">
        <v>8</v>
      </c>
      <c r="B22" s="6">
        <f>B12+B13+B14+B15+B16+B17+B18+B19+B20+B21</f>
        <v>36754793</v>
      </c>
      <c r="C22" s="18"/>
    </row>
    <row r="23" spans="1:3" x14ac:dyDescent="0.25">
      <c r="A23" t="s">
        <v>49</v>
      </c>
      <c r="B23" s="18">
        <f>B22-10000000</f>
        <v>26754793</v>
      </c>
    </row>
    <row r="24" spans="1:3" x14ac:dyDescent="0.25">
      <c r="B24" s="16"/>
    </row>
    <row r="25" spans="1:3" x14ac:dyDescent="0.25">
      <c r="B25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Atalgojums saskaņā ar IAP</vt:lpstr>
      <vt:lpstr>Profesora komplekta izmaksas</vt:lpstr>
      <vt:lpstr>Izmēģinājumprojekta izmaksas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Arkādijs Zvaigzne</dc:creator>
  <cp:lastModifiedBy>Arkādijs Zvaigzne</cp:lastModifiedBy>
  <dcterms:created xsi:type="dcterms:W3CDTF">2015-06-05T18:17:20Z</dcterms:created>
  <dcterms:modified xsi:type="dcterms:W3CDTF">2024-06-03T12:19:39Z</dcterms:modified>
</cp:coreProperties>
</file>