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inda.hauka\Desktop\"/>
    </mc:Choice>
  </mc:AlternateContent>
  <bookViews>
    <workbookView xWindow="0" yWindow="0" windowWidth="23040" windowHeight="9372"/>
  </bookViews>
  <sheets>
    <sheet name="AGP_sad_term_IZM" sheetId="3" r:id="rId1"/>
  </sheets>
  <definedNames>
    <definedName name="_xlnm._FilterDatabase" localSheetId="0" hidden="1">AGP_sad_term_IZM!$A$1:$G$22</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5" i="3" l="1"/>
  <c r="S15" i="3"/>
  <c r="T15" i="3"/>
  <c r="R16" i="3"/>
  <c r="S16" i="3"/>
  <c r="T16" i="3"/>
  <c r="R18" i="3"/>
  <c r="S18" i="3"/>
  <c r="T18" i="3"/>
  <c r="R19" i="3"/>
  <c r="S19" i="3"/>
  <c r="T19" i="3"/>
  <c r="R20" i="3"/>
  <c r="S20" i="3"/>
  <c r="T20" i="3"/>
  <c r="R21" i="3"/>
  <c r="S21" i="3"/>
  <c r="T21" i="3"/>
  <c r="R22" i="3"/>
  <c r="S22" i="3"/>
  <c r="T22" i="3"/>
  <c r="S11" i="3"/>
  <c r="T11" i="3"/>
  <c r="S12" i="3"/>
  <c r="T12" i="3"/>
  <c r="S13" i="3"/>
  <c r="T13" i="3"/>
  <c r="T10" i="3"/>
  <c r="S10" i="3"/>
  <c r="S7" i="3"/>
  <c r="R10" i="3" l="1"/>
  <c r="R11" i="3"/>
  <c r="R12" i="3"/>
  <c r="R13" i="3"/>
  <c r="T7" i="3"/>
  <c r="O7" i="3" l="1"/>
  <c r="E7" i="3" l="1"/>
  <c r="D7" i="3"/>
  <c r="N7" i="3" l="1"/>
  <c r="P7" i="3"/>
  <c r="Q7" i="3"/>
  <c r="M7" i="3"/>
  <c r="J20" i="3"/>
  <c r="L16" i="3"/>
  <c r="K13" i="3"/>
  <c r="J13" i="3" s="1"/>
  <c r="J22" i="3"/>
  <c r="J19" i="3"/>
  <c r="J18" i="3"/>
  <c r="J16" i="3"/>
  <c r="J15" i="3"/>
  <c r="J12" i="3"/>
  <c r="J11" i="3"/>
  <c r="J10" i="3"/>
  <c r="F19" i="3"/>
  <c r="F18" i="3"/>
  <c r="F16" i="3"/>
  <c r="F15" i="3"/>
  <c r="F13" i="3"/>
  <c r="F12" i="3"/>
  <c r="F11" i="3"/>
  <c r="F10" i="3"/>
  <c r="F22" i="3"/>
  <c r="F21" i="3"/>
  <c r="F20" i="3"/>
  <c r="R7" i="3" l="1"/>
  <c r="F7" i="3"/>
  <c r="L7" i="3"/>
  <c r="K7" i="3"/>
</calcChain>
</file>

<file path=xl/sharedStrings.xml><?xml version="1.0" encoding="utf-8"?>
<sst xmlns="http://schemas.openxmlformats.org/spreadsheetml/2006/main" count="84" uniqueCount="67">
  <si>
    <t>Projekts</t>
  </si>
  <si>
    <t>Projekta pabeigšanas termiņš</t>
  </si>
  <si>
    <t>Piešķirts</t>
  </si>
  <si>
    <t>Atlikums</t>
  </si>
  <si>
    <t>MK lēmums (dat., Nr.)</t>
  </si>
  <si>
    <t>31.12.2022.</t>
  </si>
  <si>
    <t>Projekts sekmīgi pabeigts 2021.gadā.</t>
  </si>
  <si>
    <t>31.12.2021.</t>
  </si>
  <si>
    <t>10.08.2021. Nr.523</t>
  </si>
  <si>
    <t>Projekts sekmīgi pabeigts 2022.gadā.</t>
  </si>
  <si>
    <t>28.02.2022.</t>
  </si>
  <si>
    <t xml:space="preserve">Kuldīgas Tehnoloģiju un tūrisma tehnikuma Tehnoloģiju centra būvniecība (Kalpaka iela 1, Kuldīga) </t>
  </si>
  <si>
    <t>Kuldīgas Tehnoloģiju un tūrisma tehnikuma Dienesta viesnīcas atjaunošana un siltināšana 
(Pilsētas laukuma 6, Kuldīga)</t>
  </si>
  <si>
    <t>Rīgas Mākslas un mediju tehnikuma 
Mācību korpusa atjaunošana (jumta un pārejas pārbūve) (Jūrmalas gatvē 96 k-2, Rīga)</t>
  </si>
  <si>
    <t>Rēzeknes tehnikuma 
Mācību darbnīcu  koprusa būvdarbi (Varoņu iela 11a, Rēzekne)</t>
  </si>
  <si>
    <t>Rīgas Mākslas un mediju tehnikuma
 Mediju korpusa apgaismojuma sistēmas (Jūrmalas gatve 96, Rīga)</t>
  </si>
  <si>
    <t xml:space="preserve">Rīgas Valsts tehnikuma 
Mācību korpusu atjaunošana Noliktavas iela 2 </t>
  </si>
  <si>
    <t>Rīgas Valsts tehnikuma 
Mācību korpusu atjaunošanas papildus darbu Noliktavas iela 2</t>
  </si>
  <si>
    <t>Liepājas Valsts tehnikuma
mācību korpusa, 3. un 4. stāva pārbūve (Vānes iela 4, Liepāja)</t>
  </si>
  <si>
    <t xml:space="preserve">Rīgas Stila un modes tehnikuma Mācību korpusa energoefektivitātes paaugstināšanas darbi  (Ūdeļu ielā 22A,Rīgā) </t>
  </si>
  <si>
    <t>31.07.2022.</t>
  </si>
  <si>
    <t>30.06.2022.</t>
  </si>
  <si>
    <t xml:space="preserve">Rīgas Mākslas un mediju tehnikuma
Dienesta viesnīcas atjaunošanas 5. un 6. kārtas būvdarbi (Jūrmalas gatve 90, Rīga)  </t>
  </si>
  <si>
    <t>Profesionālās izglītības iestādes</t>
  </si>
  <si>
    <t>15.06.2021. rīkojums Nr.417</t>
  </si>
  <si>
    <t>10.08.2021. rīkojums Nr.523</t>
  </si>
  <si>
    <t xml:space="preserve">07.07.2021. rīkojums Nr.498 </t>
  </si>
  <si>
    <t>Izglītības un zinātnes ministrija</t>
  </si>
  <si>
    <t>KOPĀ:</t>
  </si>
  <si>
    <t>nepieciešams papildu finansējums</t>
  </si>
  <si>
    <t>sadārdzinājuma dēļ</t>
  </si>
  <si>
    <r>
      <t xml:space="preserve">Projekts zaudējis aktualitāti, 2022.gadam plānotā finansējuma ekonomija, </t>
    </r>
    <r>
      <rPr>
        <b/>
        <i/>
        <sz val="12"/>
        <rFont val="Times New Roman"/>
        <family val="1"/>
        <charset val="186"/>
      </rPr>
      <t>euro</t>
    </r>
  </si>
  <si>
    <t>Būvdarbu līguma summa</t>
  </si>
  <si>
    <t>Sadārdzinājums % pret līguma summu</t>
  </si>
  <si>
    <t>Būvdarbu līguma sadārdzinājums EUR</t>
  </si>
  <si>
    <r>
      <t xml:space="preserve">Projekta valsts pamatbudžeta finansējums, </t>
    </r>
    <r>
      <rPr>
        <b/>
        <i/>
        <sz val="12"/>
        <color theme="1"/>
        <rFont val="Times New Roman"/>
        <family val="1"/>
        <charset val="186"/>
      </rPr>
      <t>euro</t>
    </r>
  </si>
  <si>
    <t>Sadārdzinājums nav vai projekts ir noslēdzies</t>
  </si>
  <si>
    <t>izpildes termiņa pagarinājuma dēļ (no 2022.gada)</t>
  </si>
  <si>
    <t>citu resoram piešķirto līdzekļu ietvaros</t>
  </si>
  <si>
    <t>Sadārdzinājums 
2022.gadam, euro</t>
  </si>
  <si>
    <t>projektā piešķirtā finansējuma ietvaros</t>
  </si>
  <si>
    <t>Nepieciešams papildu finansējums 2023.gadā, euro</t>
  </si>
  <si>
    <t>Sadārdzinājums tiks segts citu resoram piešķirto līdzekļu ietvaros</t>
  </si>
  <si>
    <t>Izpilde līdz 31.07.2022.</t>
  </si>
  <si>
    <t>* Tabulā nav iekļauta informācija par Rīgas Tūrisma un radošās industrijas tehnikumu, jo ir valsts kapitālsabiedrība</t>
  </si>
  <si>
    <t>Informācija par sadārdzinājumiem augstas gatavības projektiem, kas saistīti ar Covid-19 krīzes pārvarēšanu un ekonomikas atlabšanu*</t>
  </si>
  <si>
    <t>Komentāri</t>
  </si>
  <si>
    <t>Nepieciešams papildus finansējums</t>
  </si>
  <si>
    <r>
      <rPr>
        <u/>
        <sz val="12"/>
        <color theme="1"/>
        <rFont val="Times New Roman"/>
        <family val="1"/>
        <charset val="186"/>
      </rPr>
      <t>Sadārdzinājums:</t>
    </r>
    <r>
      <rPr>
        <sz val="12"/>
        <color theme="1"/>
        <rFont val="Times New Roman"/>
        <family val="1"/>
        <charset val="186"/>
      </rPr>
      <t xml:space="preserve"> 6156,38 EUR  Līgums tiek īstenots trīs projektu  ietvaros (SAM 4212, SAM 813 AGP VB). Sadārdzinājumas segšanai tika veikta  projekta darbību pārplānošana pieejamo finanšu avotu ietvaros. 
</t>
    </r>
    <r>
      <rPr>
        <u/>
        <sz val="12"/>
        <color theme="1"/>
        <rFont val="Times New Roman"/>
        <family val="1"/>
        <charset val="186"/>
      </rPr>
      <t>Termiņš:</t>
    </r>
    <r>
      <rPr>
        <sz val="12"/>
        <color theme="1"/>
        <rFont val="Times New Roman"/>
        <family val="1"/>
        <charset val="186"/>
      </rPr>
      <t xml:space="preserve"> Plānots pabeigt 2022.gadā.</t>
    </r>
  </si>
  <si>
    <r>
      <rPr>
        <u/>
        <sz val="12"/>
        <color theme="1"/>
        <rFont val="Times New Roman"/>
        <family val="1"/>
        <charset val="186"/>
      </rPr>
      <t>Sadārdzinājums:</t>
    </r>
    <r>
      <rPr>
        <sz val="12"/>
        <color theme="1"/>
        <rFont val="Times New Roman"/>
        <family val="1"/>
        <charset val="186"/>
      </rPr>
      <t xml:space="preserve"> 79 242,90 EUR apmērā tiks finansēts no tehnikuma paša finansējuma.  
</t>
    </r>
    <r>
      <rPr>
        <u/>
        <sz val="12"/>
        <color theme="1"/>
        <rFont val="Times New Roman"/>
        <family val="1"/>
        <charset val="186"/>
      </rPr>
      <t>Termiņš:</t>
    </r>
    <r>
      <rPr>
        <sz val="12"/>
        <color theme="1"/>
        <rFont val="Times New Roman"/>
        <family val="1"/>
        <charset val="186"/>
      </rPr>
      <t xml:space="preserve"> Tiks pabeigts 2022.gadā.</t>
    </r>
  </si>
  <si>
    <r>
      <rPr>
        <u/>
        <sz val="12"/>
        <color theme="1"/>
        <rFont val="Times New Roman"/>
        <family val="1"/>
        <charset val="186"/>
      </rPr>
      <t>Sadārdzinājums</t>
    </r>
    <r>
      <rPr>
        <sz val="12"/>
        <color theme="1"/>
        <rFont val="Times New Roman"/>
        <family val="1"/>
        <charset val="186"/>
      </rPr>
      <t xml:space="preserve">: 97 633,61 EUR.
</t>
    </r>
    <r>
      <rPr>
        <u/>
        <sz val="12"/>
        <color theme="1"/>
        <rFont val="Times New Roman"/>
        <family val="1"/>
        <charset val="186"/>
      </rPr>
      <t xml:space="preserve">Termiņš: </t>
    </r>
    <r>
      <rPr>
        <sz val="12"/>
        <color theme="1"/>
        <rFont val="Times New Roman"/>
        <family val="1"/>
        <charset val="186"/>
      </rPr>
      <t>Tiks pabeigts 2022.gadā.</t>
    </r>
  </si>
  <si>
    <r>
      <rPr>
        <u/>
        <sz val="12"/>
        <rFont val="Times New Roman"/>
        <family val="1"/>
        <charset val="186"/>
      </rPr>
      <t>Sadārdzinājums:</t>
    </r>
    <r>
      <rPr>
        <sz val="12"/>
        <rFont val="Times New Roman"/>
        <family val="1"/>
        <charset val="186"/>
      </rPr>
      <t xml:space="preserve"> Sadārdzinājuma nav. Projekts ir ar atlikumu 39 086,57 EUR.
</t>
    </r>
    <r>
      <rPr>
        <u/>
        <sz val="12"/>
        <rFont val="Times New Roman"/>
        <family val="1"/>
        <charset val="186"/>
      </rPr>
      <t xml:space="preserve">Termiņš: </t>
    </r>
    <r>
      <rPr>
        <sz val="12"/>
        <rFont val="Times New Roman"/>
        <family val="1"/>
        <charset val="186"/>
      </rPr>
      <t>Tiks pabeigts 2022.gada augustā.</t>
    </r>
  </si>
  <si>
    <t>2022.gadam</t>
  </si>
  <si>
    <t>2023.gadam</t>
  </si>
  <si>
    <t>A</t>
  </si>
  <si>
    <t>B</t>
  </si>
  <si>
    <t>C</t>
  </si>
  <si>
    <t>KOPĀ nepieciešamais papildus finansējums</t>
  </si>
  <si>
    <t>Tai skaitā</t>
  </si>
  <si>
    <t>14.=(10.+12.)</t>
  </si>
  <si>
    <r>
      <rPr>
        <u/>
        <sz val="12"/>
        <rFont val="Times New Roman"/>
        <family val="1"/>
        <charset val="186"/>
      </rPr>
      <t>Sadārdzinājums:</t>
    </r>
    <r>
      <rPr>
        <sz val="12"/>
        <rFont val="Times New Roman"/>
        <family val="1"/>
        <charset val="186"/>
      </rPr>
      <t xml:space="preserve"> 100 749,40 EUR . Sadārdzinājums 26 503,56  EUR apmērā tiks  finansēts piešķirtā finansējuma ietavaros.
</t>
    </r>
    <r>
      <rPr>
        <u/>
        <sz val="12"/>
        <rFont val="Times New Roman"/>
        <family val="1"/>
        <charset val="186"/>
      </rPr>
      <t>Termiņš:</t>
    </r>
    <r>
      <rPr>
        <sz val="12"/>
        <rFont val="Times New Roman"/>
        <family val="1"/>
        <charset val="186"/>
      </rPr>
      <t xml:space="preserve">  Būvdarbus varētu pabeigt  2023.gada 3.ceturksnī.</t>
    </r>
  </si>
  <si>
    <r>
      <rPr>
        <u/>
        <sz val="12"/>
        <color theme="1"/>
        <rFont val="Times New Roman"/>
        <family val="1"/>
        <charset val="186"/>
      </rPr>
      <t xml:space="preserve">Sadārdzinājums: </t>
    </r>
    <r>
      <rPr>
        <sz val="12"/>
        <color theme="1"/>
        <rFont val="Times New Roman"/>
        <family val="1"/>
        <charset val="186"/>
      </rPr>
      <t xml:space="preserve">1 497 842,72 EUR. 
Līgums tiek īstenots četru finansēšanas avotu ietvaros (SAM 4212, SAM 813, AGP VB, KNP), kur AGP ir tikai viens no avotiem. Sadārdzinājumu Kuldīgas novada pašvaldības daļā 68 661,39  EUR apmērā tiks lūgts segt Kuldīgas novada pašvaldībai. </t>
    </r>
    <r>
      <rPr>
        <u/>
        <sz val="12"/>
        <color theme="1"/>
        <rFont val="Times New Roman"/>
        <family val="1"/>
        <charset val="186"/>
      </rPr>
      <t xml:space="preserve">
Termiņš: </t>
    </r>
    <r>
      <rPr>
        <sz val="12"/>
        <color theme="1"/>
        <rFont val="Times New Roman"/>
        <family val="1"/>
        <charset val="186"/>
      </rPr>
      <t xml:space="preserve">  Būvdarbus varētu pabeigt 2023.gada 4.ceturksnī.</t>
    </r>
  </si>
  <si>
    <r>
      <rPr>
        <u/>
        <sz val="12"/>
        <rFont val="Times New Roman"/>
        <family val="1"/>
        <charset val="186"/>
      </rPr>
      <t xml:space="preserve">Sadārdzinājums: </t>
    </r>
    <r>
      <rPr>
        <sz val="12"/>
        <rFont val="Times New Roman"/>
        <family val="1"/>
        <charset val="186"/>
      </rPr>
      <t xml:space="preserve">No būvdarbu finanšu rezerves jau ir kompensēts sadārdzinājums 37 668,09 EUR, bet būvnieka sadārdzinājums ir vēl 42 360 EUR apmērā. Sadārdzinājums tiks segs no tehnikuma pašu budžeta līdzekļiem vai  arī netiks izbūvēti atseviķi elementi, saglabājot iespēju nodot ēku ekspluatācijā.  </t>
    </r>
    <r>
      <rPr>
        <u/>
        <sz val="12"/>
        <rFont val="Times New Roman"/>
        <family val="1"/>
        <charset val="186"/>
      </rPr>
      <t xml:space="preserve">
Termiņš: </t>
    </r>
    <r>
      <rPr>
        <sz val="12"/>
        <rFont val="Times New Roman"/>
        <family val="1"/>
        <charset val="186"/>
      </rPr>
      <t xml:space="preserve"> Būvdarbi tikt pabeigti 2023.gada 2.ceturksnī.</t>
    </r>
  </si>
  <si>
    <t>apro rezerves summa</t>
  </si>
  <si>
    <t>15.= 10.</t>
  </si>
  <si>
    <t>16.=12.</t>
  </si>
  <si>
    <t>Latgales industriālā tehnikuma Multifukncionālās (Sporta un mācību darbnīcu) halles 2. un 4.kārta - Sporta nodarbību telpu grupa un darbnīcu materiālu novietne (Jātnieku iela 87, Daugavpils)</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</si>
</sst>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2"/>
      <color theme="1"/>
      <name val="Times New Roman"/>
      <family val="2"/>
      <charset val="186"/>
    </font>
    <font>
      <sz val="11"/>
      <color theme="1"/>
      <name val="Calibri"/>
      <family val="2"/>
      <charset val="186"/>
      <scheme val="minor"/>
    </font>
    <font>
      <i/>
      <sz val="12"/>
      <color theme="1"/>
      <name val="Times New Roman"/>
      <family val="1"/>
      <charset val="186"/>
    </font>
    <font>
      <sz val="12"/>
      <color theme="1"/>
      <name val="Times New Roman"/>
      <family val="1"/>
      <charset val="186"/>
    </font>
    <font>
      <u/>
      <sz val="12"/>
      <color theme="1"/>
      <name val="Times New Roman"/>
      <family val="1"/>
      <charset val="186"/>
    </font>
    <font>
      <sz val="12"/>
      <color rgb="FF000000"/>
      <name val="Times New Roman"/>
      <family val="1"/>
      <charset val="186"/>
    </font>
    <font>
      <sz val="8"/>
      <name val="Times New Roman"/>
      <family val="2"/>
      <charset val="186"/>
    </font>
    <font>
      <sz val="12"/>
      <name val="Times New Roman"/>
      <family val="1"/>
      <charset val="186"/>
    </font>
    <font>
      <u/>
      <sz val="12"/>
      <name val="Times New Roman"/>
      <family val="1"/>
      <charset val="186"/>
    </font>
    <font>
      <b/>
      <sz val="12"/>
      <color theme="1"/>
      <name val="Times New Roman"/>
      <family val="1"/>
      <charset val="186"/>
    </font>
    <font>
      <sz val="10"/>
      <name val="Arial"/>
      <family val="2"/>
      <charset val="186"/>
    </font>
    <font>
      <i/>
      <sz val="10"/>
      <color theme="1"/>
      <name val="Times New Roman"/>
      <family val="1"/>
      <charset val="186"/>
    </font>
    <font>
      <b/>
      <sz val="12"/>
      <color rgb="FF000000"/>
      <name val="Times New Roman"/>
      <family val="1"/>
      <charset val="186"/>
    </font>
    <font>
      <b/>
      <sz val="12"/>
      <name val="Times New Roman"/>
      <family val="1"/>
      <charset val="186"/>
    </font>
    <font>
      <b/>
      <i/>
      <sz val="12"/>
      <name val="Times New Roman"/>
      <family val="1"/>
      <charset val="186"/>
    </font>
    <font>
      <sz val="12"/>
      <color theme="1"/>
      <name val="Times New Roman"/>
      <family val="2"/>
      <charset val="186"/>
    </font>
    <font>
      <b/>
      <i/>
      <sz val="12"/>
      <color theme="1"/>
      <name val="Times New Roman"/>
      <family val="1"/>
      <charset val="186"/>
    </font>
    <font>
      <b/>
      <sz val="14"/>
      <color theme="1"/>
      <name val="Times New Roman"/>
      <family val="1"/>
      <charset val="186"/>
    </font>
    <font>
      <sz val="11"/>
      <color theme="1"/>
      <name val="Calibri"/>
      <family val="2"/>
      <charset val="186"/>
    </font>
    <font>
      <b/>
      <sz val="11"/>
      <color theme="1"/>
      <name val="Calibri"/>
      <family val="2"/>
      <charset val="186"/>
    </font>
    <font>
      <sz val="12"/>
      <name val="Times New Roman"/>
      <family val="1"/>
    </font>
    <font>
      <sz val="12"/>
      <color rgb="FF000000"/>
      <name val="Times New Roman"/>
      <family val="1"/>
    </font>
    <font>
      <sz val="14"/>
      <color theme="1"/>
      <name val="Times New Roman"/>
      <family val="1"/>
    </font>
    <font>
      <sz val="12"/>
      <color theme="1"/>
      <name val="Times New Roman"/>
      <family val="1"/>
    </font>
    <font>
      <b/>
      <sz val="14"/>
      <name val="Times New Roman"/>
      <family val="1"/>
    </font>
    <font>
      <b/>
      <sz val="14"/>
      <name val="Times New Roman"/>
      <family val="1"/>
      <charset val="186"/>
    </font>
    <font>
      <b/>
      <sz val="16"/>
      <color theme="1"/>
      <name val="Times New Roman"/>
      <family val="1"/>
      <charset val="186"/>
    </font>
    <font>
      <sz val="12"/>
      <color rgb="FFFF0000"/>
      <name val="Times New Roman"/>
      <family val="1"/>
      <charset val="186"/>
    </font>
    <font>
      <sz val="14"/>
      <name val="Times New Roman"/>
      <family val="1"/>
    </font>
  </fonts>
  <fills count="7">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rgb="FFFF6600"/>
        <bgColor indexed="64"/>
      </patternFill>
    </fill>
    <fill>
      <patternFill patternType="solid">
        <fgColor theme="8"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s>
  <cellStyleXfs count="4">
    <xf numFmtId="0" fontId="0" fillId="0" borderId="0"/>
    <xf numFmtId="0" fontId="10" fillId="0" borderId="0"/>
    <xf numFmtId="0" fontId="1" fillId="0" borderId="0"/>
    <xf numFmtId="9" fontId="15" fillId="0" borderId="0" applyFont="0" applyFill="0" applyBorder="0" applyAlignment="0" applyProtection="0"/>
  </cellStyleXfs>
  <cellXfs count="116">
    <xf numFmtId="0" fontId="0" fillId="0" borderId="0" xfId="0"/>
    <xf numFmtId="0" fontId="3" fillId="0" borderId="0" xfId="0" applyFont="1" applyAlignment="1">
      <alignment vertical="top"/>
    </xf>
    <xf numFmtId="0" fontId="3" fillId="0" borderId="0" xfId="0" applyFont="1" applyAlignment="1">
      <alignment horizontal="center" vertical="top"/>
    </xf>
    <xf numFmtId="0" fontId="2" fillId="0" borderId="0" xfId="0" applyFont="1" applyAlignment="1">
      <alignment horizontal="right" vertical="top"/>
    </xf>
    <xf numFmtId="0" fontId="3" fillId="0" borderId="1" xfId="0" applyFont="1" applyBorder="1" applyAlignment="1">
      <alignment vertical="top"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4" fontId="3" fillId="0" borderId="0" xfId="0" applyNumberFormat="1" applyFont="1" applyAlignment="1">
      <alignment horizontal="right"/>
    </xf>
    <xf numFmtId="4" fontId="3" fillId="0" borderId="1" xfId="0" applyNumberFormat="1" applyFont="1" applyBorder="1" applyAlignment="1">
      <alignment vertical="center"/>
    </xf>
    <xf numFmtId="4" fontId="3" fillId="0" borderId="1" xfId="0" applyNumberFormat="1" applyFont="1" applyBorder="1" applyAlignment="1">
      <alignment vertical="center" wrapText="1"/>
    </xf>
    <xf numFmtId="0" fontId="3" fillId="0" borderId="1" xfId="0" applyFont="1" applyBorder="1" applyAlignment="1">
      <alignment vertical="top"/>
    </xf>
    <xf numFmtId="10" fontId="3" fillId="0" borderId="1" xfId="3" applyNumberFormat="1" applyFont="1" applyFill="1" applyBorder="1" applyAlignment="1">
      <alignment horizontal="center" vertical="center"/>
    </xf>
    <xf numFmtId="0" fontId="3" fillId="0" borderId="3" xfId="0" applyFont="1" applyBorder="1" applyAlignment="1">
      <alignment vertical="top"/>
    </xf>
    <xf numFmtId="4" fontId="3" fillId="0" borderId="3" xfId="0" applyNumberFormat="1" applyFont="1" applyBorder="1" applyAlignment="1">
      <alignment horizontal="center" vertical="center"/>
    </xf>
    <xf numFmtId="2" fontId="3" fillId="0" borderId="3" xfId="0" applyNumberFormat="1" applyFont="1" applyBorder="1" applyAlignment="1">
      <alignment horizontal="center" vertical="center"/>
    </xf>
    <xf numFmtId="0" fontId="3" fillId="0" borderId="1" xfId="0" applyFont="1" applyBorder="1" applyAlignment="1">
      <alignment horizontal="left" vertical="top" wrapText="1"/>
    </xf>
    <xf numFmtId="4" fontId="3" fillId="0" borderId="1" xfId="0" applyNumberFormat="1" applyFont="1" applyBorder="1" applyAlignment="1">
      <alignment horizontal="center" vertical="center"/>
    </xf>
    <xf numFmtId="4" fontId="3" fillId="0" borderId="1" xfId="0" applyNumberFormat="1" applyFont="1" applyBorder="1" applyAlignment="1">
      <alignment horizontal="center" vertical="center" wrapText="1"/>
    </xf>
    <xf numFmtId="0" fontId="3" fillId="0" borderId="1" xfId="0" applyFont="1" applyBorder="1" applyAlignment="1">
      <alignment horizontal="left" vertical="center" wrapText="1"/>
    </xf>
    <xf numFmtId="0" fontId="17" fillId="5" borderId="4" xfId="0" applyFont="1" applyFill="1" applyBorder="1" applyAlignment="1">
      <alignment vertical="center"/>
    </xf>
    <xf numFmtId="0" fontId="17" fillId="5" borderId="5" xfId="0" applyFont="1" applyFill="1" applyBorder="1" applyAlignment="1">
      <alignment vertical="center"/>
    </xf>
    <xf numFmtId="4" fontId="3" fillId="0" borderId="1" xfId="0" applyNumberFormat="1" applyFont="1" applyBorder="1" applyAlignment="1">
      <alignment horizontal="right" vertical="center"/>
    </xf>
    <xf numFmtId="0" fontId="17" fillId="6" borderId="4" xfId="0" applyFont="1" applyFill="1" applyBorder="1" applyAlignment="1">
      <alignment vertical="center"/>
    </xf>
    <xf numFmtId="0" fontId="17" fillId="6" borderId="5" xfId="0" applyFont="1" applyFill="1" applyBorder="1" applyAlignment="1">
      <alignment vertical="center"/>
    </xf>
    <xf numFmtId="0" fontId="17" fillId="3" borderId="4" xfId="0" applyFont="1" applyFill="1" applyBorder="1" applyAlignment="1">
      <alignment vertical="center"/>
    </xf>
    <xf numFmtId="0" fontId="17" fillId="3" borderId="5" xfId="0" applyFont="1" applyFill="1" applyBorder="1" applyAlignment="1">
      <alignment vertical="center"/>
    </xf>
    <xf numFmtId="0" fontId="17" fillId="5" borderId="3" xfId="0" applyFont="1" applyFill="1" applyBorder="1" applyAlignment="1">
      <alignment horizontal="left" vertical="center"/>
    </xf>
    <xf numFmtId="0" fontId="17" fillId="3" borderId="3" xfId="0" applyFont="1" applyFill="1" applyBorder="1" applyAlignment="1">
      <alignment horizontal="left" vertical="center"/>
    </xf>
    <xf numFmtId="0" fontId="17" fillId="6" borderId="3" xfId="0" applyFont="1" applyFill="1" applyBorder="1" applyAlignment="1">
      <alignment horizontal="left" vertical="center"/>
    </xf>
    <xf numFmtId="0" fontId="3" fillId="0" borderId="0" xfId="0" applyFont="1" applyAlignment="1">
      <alignment horizontal="left" vertical="center"/>
    </xf>
    <xf numFmtId="14" fontId="3"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4" fontId="3" fillId="0" borderId="1" xfId="0" applyNumberFormat="1" applyFont="1" applyBorder="1" applyAlignment="1">
      <alignment horizontal="right"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5" borderId="1" xfId="0" applyFont="1" applyFill="1" applyBorder="1" applyAlignment="1">
      <alignment vertical="top"/>
    </xf>
    <xf numFmtId="0" fontId="3" fillId="5" borderId="3" xfId="0" applyFont="1" applyFill="1" applyBorder="1" applyAlignment="1">
      <alignment vertical="top"/>
    </xf>
    <xf numFmtId="4" fontId="3" fillId="5" borderId="1" xfId="0" applyNumberFormat="1" applyFont="1" applyFill="1" applyBorder="1" applyAlignment="1">
      <alignment horizontal="right" vertical="top"/>
    </xf>
    <xf numFmtId="4" fontId="7" fillId="0" borderId="1" xfId="0" applyNumberFormat="1" applyFont="1" applyBorder="1" applyAlignment="1">
      <alignment horizontal="center" vertical="center" wrapText="1"/>
    </xf>
    <xf numFmtId="4" fontId="7" fillId="0" borderId="1" xfId="0" applyNumberFormat="1" applyFont="1" applyBorder="1" applyAlignment="1">
      <alignment horizontal="center" vertical="center"/>
    </xf>
    <xf numFmtId="0" fontId="19" fillId="0" borderId="0" xfId="0" applyFont="1"/>
    <xf numFmtId="0" fontId="19" fillId="0" borderId="0" xfId="0" applyFont="1" applyAlignment="1">
      <alignment vertical="center"/>
    </xf>
    <xf numFmtId="0" fontId="18" fillId="0" borderId="0" xfId="0" applyFont="1"/>
    <xf numFmtId="4" fontId="3" fillId="0" borderId="0" xfId="0" applyNumberFormat="1" applyFont="1" applyAlignment="1">
      <alignment vertical="top"/>
    </xf>
    <xf numFmtId="4" fontId="3" fillId="0" borderId="1" xfId="0" applyNumberFormat="1" applyFont="1" applyBorder="1" applyAlignment="1">
      <alignment horizontal="right" vertical="top"/>
    </xf>
    <xf numFmtId="0" fontId="3" fillId="6" borderId="1" xfId="0" applyFont="1" applyFill="1" applyBorder="1" applyAlignment="1">
      <alignment vertical="top"/>
    </xf>
    <xf numFmtId="0" fontId="3" fillId="6" borderId="3" xfId="0" applyFont="1" applyFill="1" applyBorder="1" applyAlignment="1">
      <alignment vertical="top"/>
    </xf>
    <xf numFmtId="4" fontId="3" fillId="6" borderId="1" xfId="0" applyNumberFormat="1" applyFont="1" applyFill="1" applyBorder="1" applyAlignment="1">
      <alignment horizontal="right" vertical="top"/>
    </xf>
    <xf numFmtId="0" fontId="3" fillId="3" borderId="1" xfId="0" applyFont="1" applyFill="1" applyBorder="1" applyAlignment="1">
      <alignment vertical="top"/>
    </xf>
    <xf numFmtId="0" fontId="3" fillId="3" borderId="3" xfId="0" applyFont="1" applyFill="1" applyBorder="1" applyAlignment="1">
      <alignment vertical="top"/>
    </xf>
    <xf numFmtId="4" fontId="7" fillId="3" borderId="1" xfId="0" applyNumberFormat="1" applyFont="1" applyFill="1" applyBorder="1" applyAlignment="1">
      <alignment horizontal="right" vertical="top"/>
    </xf>
    <xf numFmtId="4" fontId="3" fillId="3" borderId="1" xfId="0" applyNumberFormat="1" applyFont="1" applyFill="1" applyBorder="1" applyAlignment="1">
      <alignment horizontal="right" vertical="top"/>
    </xf>
    <xf numFmtId="4" fontId="5" fillId="0" borderId="1" xfId="0" applyNumberFormat="1" applyFont="1" applyBorder="1" applyAlignment="1">
      <alignment vertical="center"/>
    </xf>
    <xf numFmtId="0" fontId="3" fillId="0" borderId="0" xfId="0" applyFont="1" applyAlignment="1">
      <alignment vertical="center"/>
    </xf>
    <xf numFmtId="0" fontId="3" fillId="0" borderId="7" xfId="0" applyFont="1" applyBorder="1" applyAlignment="1">
      <alignment vertical="center"/>
    </xf>
    <xf numFmtId="4" fontId="9" fillId="0" borderId="8" xfId="0" applyNumberFormat="1" applyFont="1" applyBorder="1" applyAlignment="1">
      <alignment vertical="center"/>
    </xf>
    <xf numFmtId="4" fontId="9" fillId="0" borderId="7" xfId="0" applyNumberFormat="1" applyFont="1" applyBorder="1" applyAlignment="1">
      <alignment vertical="center"/>
    </xf>
    <xf numFmtId="4" fontId="9" fillId="0" borderId="7" xfId="0" applyNumberFormat="1" applyFont="1" applyBorder="1" applyAlignment="1">
      <alignment horizontal="right" vertical="center"/>
    </xf>
    <xf numFmtId="0" fontId="9" fillId="4" borderId="8" xfId="0" applyFont="1" applyFill="1" applyBorder="1" applyAlignment="1">
      <alignment horizontal="left" vertical="center" wrapText="1"/>
    </xf>
    <xf numFmtId="0" fontId="3" fillId="4" borderId="14" xfId="0" applyFont="1" applyFill="1" applyBorder="1" applyAlignment="1">
      <alignment horizontal="center" vertical="center" wrapText="1"/>
    </xf>
    <xf numFmtId="0" fontId="9" fillId="4" borderId="15" xfId="0" applyFont="1" applyFill="1" applyBorder="1" applyAlignment="1">
      <alignment vertical="center" wrapText="1"/>
    </xf>
    <xf numFmtId="4" fontId="9" fillId="4" borderId="7" xfId="0" applyNumberFormat="1" applyFont="1" applyFill="1" applyBorder="1" applyAlignment="1">
      <alignment horizontal="right" vertical="center" wrapText="1"/>
    </xf>
    <xf numFmtId="0" fontId="3" fillId="4" borderId="15" xfId="0" applyFont="1" applyFill="1" applyBorder="1" applyAlignment="1">
      <alignment horizontal="center" vertical="center" wrapText="1"/>
    </xf>
    <xf numFmtId="4" fontId="9" fillId="2" borderId="13" xfId="0" applyNumberFormat="1"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2" fillId="2" borderId="13" xfId="0" applyFont="1" applyFill="1" applyBorder="1" applyAlignment="1">
      <alignment horizontal="center" vertical="center" wrapText="1"/>
    </xf>
    <xf numFmtId="4" fontId="3" fillId="0" borderId="0" xfId="0" applyNumberFormat="1" applyFont="1" applyAlignment="1">
      <alignment vertical="center"/>
    </xf>
    <xf numFmtId="4" fontId="7" fillId="0" borderId="0" xfId="0" applyNumberFormat="1" applyFont="1" applyAlignment="1">
      <alignment horizontal="center" vertical="center"/>
    </xf>
    <xf numFmtId="0" fontId="7" fillId="0" borderId="1" xfId="0" applyFont="1" applyBorder="1" applyAlignment="1">
      <alignment vertical="center" wrapText="1"/>
    </xf>
    <xf numFmtId="0" fontId="20" fillId="2" borderId="9" xfId="0" applyFont="1" applyFill="1" applyBorder="1" applyAlignment="1">
      <alignment horizontal="center" vertical="top" wrapText="1"/>
    </xf>
    <xf numFmtId="0" fontId="20" fillId="2" borderId="10" xfId="0" applyFont="1" applyFill="1" applyBorder="1" applyAlignment="1">
      <alignment horizontal="center" vertical="top" wrapText="1"/>
    </xf>
    <xf numFmtId="0" fontId="21" fillId="2" borderId="10" xfId="0" applyFont="1" applyFill="1" applyBorder="1" applyAlignment="1">
      <alignment horizontal="center" vertical="top" wrapText="1"/>
    </xf>
    <xf numFmtId="0" fontId="21" fillId="2" borderId="1" xfId="0" applyFont="1" applyFill="1" applyBorder="1" applyAlignment="1">
      <alignment horizontal="center" vertical="top" wrapText="1"/>
    </xf>
    <xf numFmtId="0" fontId="22" fillId="2" borderId="9" xfId="0" applyFont="1" applyFill="1" applyBorder="1" applyAlignment="1">
      <alignment horizontal="center" vertical="center" wrapText="1"/>
    </xf>
    <xf numFmtId="0" fontId="23" fillId="2" borderId="10" xfId="0" applyFont="1" applyFill="1" applyBorder="1" applyAlignment="1">
      <alignment horizontal="center" vertical="center" wrapText="1"/>
    </xf>
    <xf numFmtId="3" fontId="23" fillId="2" borderId="10" xfId="0" applyNumberFormat="1" applyFont="1" applyFill="1" applyBorder="1" applyAlignment="1">
      <alignment horizontal="center" vertical="center"/>
    </xf>
    <xf numFmtId="0" fontId="23" fillId="2" borderId="11" xfId="0" applyFont="1" applyFill="1" applyBorder="1" applyAlignment="1">
      <alignment horizontal="center" vertical="center" wrapText="1"/>
    </xf>
    <xf numFmtId="0" fontId="21" fillId="2" borderId="15" xfId="0" applyFont="1" applyFill="1" applyBorder="1" applyAlignment="1">
      <alignment horizontal="center" vertical="top" wrapText="1"/>
    </xf>
    <xf numFmtId="0" fontId="20" fillId="2" borderId="20" xfId="0" applyFont="1" applyFill="1" applyBorder="1" applyAlignment="1">
      <alignment horizontal="center" vertical="top" wrapText="1"/>
    </xf>
    <xf numFmtId="0" fontId="24" fillId="2" borderId="13" xfId="0" applyFont="1" applyFill="1" applyBorder="1" applyAlignment="1">
      <alignment horizontal="center" vertical="center" wrapText="1"/>
    </xf>
    <xf numFmtId="0" fontId="20" fillId="2" borderId="17" xfId="0" applyFont="1" applyFill="1" applyBorder="1" applyAlignment="1">
      <alignment horizontal="center" vertical="top" wrapText="1"/>
    </xf>
    <xf numFmtId="0" fontId="20" fillId="2" borderId="1" xfId="0" applyFont="1" applyFill="1" applyBorder="1" applyAlignment="1">
      <alignment horizontal="center" vertical="top" wrapText="1"/>
    </xf>
    <xf numFmtId="0" fontId="7" fillId="0" borderId="0" xfId="0" applyFont="1" applyAlignment="1">
      <alignment vertical="top"/>
    </xf>
    <xf numFmtId="10" fontId="7" fillId="0" borderId="1" xfId="3" applyNumberFormat="1" applyFont="1" applyFill="1" applyBorder="1" applyAlignment="1">
      <alignment horizontal="center" vertical="center"/>
    </xf>
    <xf numFmtId="4" fontId="7" fillId="0" borderId="3" xfId="0" applyNumberFormat="1" applyFont="1" applyBorder="1" applyAlignment="1">
      <alignment horizontal="center" vertical="center"/>
    </xf>
    <xf numFmtId="4" fontId="7" fillId="0" borderId="0" xfId="0" applyNumberFormat="1" applyFont="1" applyBorder="1" applyAlignment="1">
      <alignment horizontal="center" vertical="center"/>
    </xf>
    <xf numFmtId="4" fontId="27" fillId="0" borderId="0" xfId="0" applyNumberFormat="1" applyFont="1" applyBorder="1" applyAlignment="1">
      <alignment horizontal="center" vertical="center"/>
    </xf>
    <xf numFmtId="4" fontId="3" fillId="0" borderId="0" xfId="0" applyNumberFormat="1" applyFont="1" applyBorder="1" applyAlignment="1">
      <alignment horizontal="right"/>
    </xf>
    <xf numFmtId="3" fontId="25" fillId="0" borderId="7" xfId="0" applyNumberFormat="1" applyFont="1" applyFill="1" applyBorder="1" applyAlignment="1">
      <alignment horizontal="right" vertical="center"/>
    </xf>
    <xf numFmtId="3" fontId="17" fillId="0" borderId="7" xfId="0" applyNumberFormat="1" applyFont="1" applyFill="1" applyBorder="1" applyAlignment="1">
      <alignment horizontal="right" vertical="center"/>
    </xf>
    <xf numFmtId="4" fontId="9" fillId="0" borderId="7" xfId="0" applyNumberFormat="1" applyFont="1" applyFill="1" applyBorder="1" applyAlignment="1">
      <alignment horizontal="right" vertical="center"/>
    </xf>
    <xf numFmtId="3" fontId="28" fillId="0" borderId="7" xfId="0" applyNumberFormat="1" applyFont="1" applyFill="1" applyBorder="1" applyAlignment="1">
      <alignment horizontal="right" vertical="center"/>
    </xf>
    <xf numFmtId="3" fontId="22" fillId="0" borderId="7" xfId="0" applyNumberFormat="1" applyFont="1" applyFill="1" applyBorder="1" applyAlignment="1">
      <alignment horizontal="right" vertical="center"/>
    </xf>
    <xf numFmtId="0" fontId="3" fillId="4" borderId="3" xfId="0" applyFont="1" applyFill="1" applyBorder="1" applyAlignment="1">
      <alignment horizontal="center" vertical="top" wrapText="1"/>
    </xf>
    <xf numFmtId="0" fontId="3" fillId="4" borderId="4" xfId="0" applyFont="1" applyFill="1" applyBorder="1" applyAlignment="1">
      <alignment horizontal="center" vertical="top" wrapText="1"/>
    </xf>
    <xf numFmtId="0" fontId="3" fillId="4" borderId="5" xfId="0" applyFont="1" applyFill="1" applyBorder="1" applyAlignment="1">
      <alignment horizontal="center" vertical="top" wrapText="1"/>
    </xf>
    <xf numFmtId="0" fontId="11" fillId="0" borderId="2" xfId="0" applyFont="1" applyBorder="1" applyAlignment="1">
      <alignment horizontal="left" wrapText="1"/>
    </xf>
    <xf numFmtId="0" fontId="13" fillId="2" borderId="17"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2" fillId="2" borderId="10" xfId="0" applyFont="1" applyFill="1" applyBorder="1" applyAlignment="1">
      <alignment horizontal="center" vertical="center" wrapText="1"/>
    </xf>
    <xf numFmtId="4" fontId="3" fillId="0" borderId="6" xfId="0" applyNumberFormat="1" applyFont="1" applyBorder="1" applyAlignment="1">
      <alignment horizontal="center" vertical="center"/>
    </xf>
    <xf numFmtId="4" fontId="3" fillId="0" borderId="7" xfId="0" applyNumberFormat="1" applyFont="1" applyBorder="1" applyAlignment="1">
      <alignment horizontal="center" vertical="center"/>
    </xf>
    <xf numFmtId="0" fontId="26" fillId="0" borderId="0" xfId="0" applyFont="1" applyAlignment="1">
      <alignment horizontal="center" vertical="top"/>
    </xf>
    <xf numFmtId="0" fontId="17" fillId="2" borderId="9" xfId="0" applyFont="1" applyFill="1" applyBorder="1" applyAlignment="1">
      <alignment horizontal="center" vertical="center" wrapText="1"/>
    </xf>
    <xf numFmtId="0" fontId="17" fillId="2" borderId="12"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0" xfId="0" applyNumberFormat="1"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12" fillId="2" borderId="17" xfId="0" applyFont="1" applyFill="1" applyBorder="1" applyAlignment="1">
      <alignment horizontal="center" vertical="center" wrapText="1"/>
    </xf>
    <xf numFmtId="0" fontId="12" fillId="2" borderId="19" xfId="0" applyFont="1" applyFill="1" applyBorder="1" applyAlignment="1">
      <alignment horizontal="center" vertical="center" wrapText="1"/>
    </xf>
  </cellXfs>
  <cellStyles count="4">
    <cellStyle name="Normal" xfId="0" builtinId="0"/>
    <cellStyle name="Normal 2 2 3" xfId="1"/>
    <cellStyle name="Parasts 2" xfId="2"/>
    <cellStyle name="Percent" xfId="3" builtinId="5"/>
  </cellStyles>
  <dxfs count="0"/>
  <tableStyles count="1" defaultTableStyle="TableStyleMedium2" defaultPivotStyle="PivotStyleLight16">
    <tableStyle name="Invisible" pivot="0" table="0" count="0"/>
  </tableStyles>
  <colors>
    <mruColors>
      <color rgb="FFFF6600"/>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5"/>
  <sheetViews>
    <sheetView tabSelected="1" zoomScale="60" zoomScaleNormal="60" zoomScaleSheetLayoutView="66" workbookViewId="0">
      <pane xSplit="1" ySplit="5" topLeftCell="F6" activePane="bottomRight" state="frozen"/>
      <selection pane="topRight" activeCell="B1" sqref="B1"/>
      <selection pane="bottomLeft" activeCell="A6" sqref="A6"/>
      <selection pane="bottomRight" activeCell="A13" sqref="A13"/>
    </sheetView>
  </sheetViews>
  <sheetFormatPr defaultColWidth="9" defaultRowHeight="15.6" x14ac:dyDescent="0.3"/>
  <cols>
    <col min="1" max="1" width="40.59765625" style="29" customWidth="1"/>
    <col min="2" max="2" width="13.59765625" style="1" customWidth="1"/>
    <col min="3" max="3" width="11.8984375" style="2" customWidth="1"/>
    <col min="4" max="4" width="14" style="7" customWidth="1"/>
    <col min="5" max="5" width="13" style="7" customWidth="1"/>
    <col min="6" max="6" width="12.5" style="7" customWidth="1"/>
    <col min="7" max="7" width="38.09765625" style="1" customWidth="1"/>
    <col min="8" max="8" width="3.19921875" style="1" customWidth="1"/>
    <col min="9" max="9" width="14.59765625" style="1" bestFit="1" customWidth="1"/>
    <col min="10" max="10" width="11.59765625" style="1" customWidth="1"/>
    <col min="11" max="11" width="16.59765625" style="1" customWidth="1"/>
    <col min="12" max="12" width="17.69921875" style="1" customWidth="1"/>
    <col min="13" max="13" width="16.3984375" style="1" bestFit="1" customWidth="1"/>
    <col min="14" max="14" width="15" style="1" customWidth="1"/>
    <col min="15" max="15" width="17.19921875" style="1" customWidth="1"/>
    <col min="16" max="16" width="16.8984375" style="1" bestFit="1" customWidth="1"/>
    <col min="17" max="18" width="16.69921875" style="1" customWidth="1"/>
    <col min="19" max="19" width="15.59765625" style="1" customWidth="1"/>
    <col min="20" max="20" width="19.59765625" style="1" customWidth="1"/>
    <col min="21" max="21" width="11.3984375" style="1" bestFit="1" customWidth="1"/>
    <col min="22" max="22" width="9" style="1"/>
    <col min="23" max="23" width="11.3984375" style="1" bestFit="1" customWidth="1"/>
    <col min="24" max="16384" width="9" style="1"/>
  </cols>
  <sheetData>
    <row r="1" spans="1:23" x14ac:dyDescent="0.3">
      <c r="G1" s="3"/>
      <c r="L1" s="40"/>
      <c r="O1" s="42"/>
    </row>
    <row r="2" spans="1:23" ht="20.399999999999999" x14ac:dyDescent="0.3">
      <c r="A2" s="106" t="s">
        <v>45</v>
      </c>
      <c r="B2" s="106"/>
      <c r="C2" s="106"/>
      <c r="D2" s="106"/>
      <c r="E2" s="106"/>
      <c r="F2" s="106"/>
      <c r="G2" s="106"/>
      <c r="H2" s="106"/>
      <c r="I2" s="106"/>
      <c r="J2" s="106"/>
      <c r="K2" s="106"/>
      <c r="L2" s="106"/>
      <c r="M2" s="106"/>
      <c r="N2" s="106"/>
      <c r="O2" s="106"/>
      <c r="P2" s="106"/>
      <c r="Q2" s="106"/>
      <c r="R2" s="106"/>
      <c r="S2" s="106"/>
      <c r="T2" s="106"/>
    </row>
    <row r="3" spans="1:23" ht="40.950000000000003" customHeight="1" thickBot="1" x14ac:dyDescent="0.35">
      <c r="B3" s="2"/>
      <c r="C3" s="85"/>
      <c r="D3" s="86"/>
      <c r="E3" s="85"/>
      <c r="F3" s="87"/>
      <c r="G3" s="2"/>
      <c r="L3" s="43"/>
      <c r="N3" s="43"/>
      <c r="O3" s="43" t="s">
        <v>63</v>
      </c>
    </row>
    <row r="4" spans="1:23" ht="38.4" customHeight="1" x14ac:dyDescent="0.3">
      <c r="A4" s="107" t="s">
        <v>0</v>
      </c>
      <c r="B4" s="109" t="s">
        <v>4</v>
      </c>
      <c r="C4" s="109" t="s">
        <v>1</v>
      </c>
      <c r="D4" s="111" t="s">
        <v>35</v>
      </c>
      <c r="E4" s="111"/>
      <c r="F4" s="111"/>
      <c r="G4" s="112" t="s">
        <v>46</v>
      </c>
      <c r="I4" s="99" t="s">
        <v>32</v>
      </c>
      <c r="J4" s="101" t="s">
        <v>33</v>
      </c>
      <c r="K4" s="101" t="s">
        <v>34</v>
      </c>
      <c r="L4" s="103" t="s">
        <v>39</v>
      </c>
      <c r="M4" s="103"/>
      <c r="N4" s="103"/>
      <c r="O4" s="114" t="s">
        <v>41</v>
      </c>
      <c r="P4" s="115"/>
      <c r="Q4" s="97" t="s">
        <v>31</v>
      </c>
      <c r="R4" s="97" t="s">
        <v>57</v>
      </c>
      <c r="S4" s="103" t="s">
        <v>58</v>
      </c>
      <c r="T4" s="103"/>
    </row>
    <row r="5" spans="1:23" ht="58.95" customHeight="1" thickBot="1" x14ac:dyDescent="0.35">
      <c r="A5" s="108"/>
      <c r="B5" s="110"/>
      <c r="C5" s="110"/>
      <c r="D5" s="63" t="s">
        <v>2</v>
      </c>
      <c r="E5" s="63" t="s">
        <v>43</v>
      </c>
      <c r="F5" s="63" t="s">
        <v>3</v>
      </c>
      <c r="G5" s="113"/>
      <c r="I5" s="100" t="s">
        <v>32</v>
      </c>
      <c r="J5" s="102" t="s">
        <v>32</v>
      </c>
      <c r="K5" s="102"/>
      <c r="L5" s="64" t="s">
        <v>40</v>
      </c>
      <c r="M5" s="65" t="s">
        <v>38</v>
      </c>
      <c r="N5" s="65" t="s">
        <v>29</v>
      </c>
      <c r="O5" s="64" t="s">
        <v>37</v>
      </c>
      <c r="P5" s="65" t="s">
        <v>30</v>
      </c>
      <c r="Q5" s="98"/>
      <c r="R5" s="98"/>
      <c r="S5" s="79" t="s">
        <v>52</v>
      </c>
      <c r="T5" s="79" t="s">
        <v>53</v>
      </c>
    </row>
    <row r="6" spans="1:23" ht="18" customHeight="1" x14ac:dyDescent="0.3">
      <c r="A6" s="73" t="s">
        <v>54</v>
      </c>
      <c r="B6" s="74" t="s">
        <v>55</v>
      </c>
      <c r="C6" s="74" t="s">
        <v>56</v>
      </c>
      <c r="D6" s="75">
        <v>1</v>
      </c>
      <c r="E6" s="75">
        <v>2</v>
      </c>
      <c r="F6" s="75">
        <v>3</v>
      </c>
      <c r="G6" s="76">
        <v>4</v>
      </c>
      <c r="I6" s="69">
        <v>5</v>
      </c>
      <c r="J6" s="70">
        <v>6</v>
      </c>
      <c r="K6" s="70">
        <v>7</v>
      </c>
      <c r="L6" s="71">
        <v>8</v>
      </c>
      <c r="M6" s="71">
        <v>9</v>
      </c>
      <c r="N6" s="71">
        <v>10</v>
      </c>
      <c r="O6" s="72">
        <v>11</v>
      </c>
      <c r="P6" s="72">
        <v>12</v>
      </c>
      <c r="Q6" s="80">
        <v>13</v>
      </c>
      <c r="R6" s="81" t="s">
        <v>59</v>
      </c>
      <c r="S6" s="77" t="s">
        <v>64</v>
      </c>
      <c r="T6" s="78" t="s">
        <v>65</v>
      </c>
    </row>
    <row r="7" spans="1:23" s="53" customFormat="1" ht="24.6" customHeight="1" x14ac:dyDescent="0.3">
      <c r="A7" s="58" t="s">
        <v>27</v>
      </c>
      <c r="B7" s="59"/>
      <c r="C7" s="60" t="s">
        <v>28</v>
      </c>
      <c r="D7" s="61">
        <f>SUM(D10:D22)</f>
        <v>8141358</v>
      </c>
      <c r="E7" s="61">
        <f>SUM(E10:E22)</f>
        <v>4926901.42</v>
      </c>
      <c r="F7" s="61">
        <f>SUM(F10:F22)</f>
        <v>3214456.58</v>
      </c>
      <c r="G7" s="62"/>
      <c r="I7" s="54"/>
      <c r="J7" s="54"/>
      <c r="K7" s="55">
        <f>SUM(K10:K22)</f>
        <v>1861653.0959000001</v>
      </c>
      <c r="L7" s="56">
        <f>SUM(L10:L22)</f>
        <v>156680.99999999997</v>
      </c>
      <c r="M7" s="57">
        <f t="shared" ref="M7:Q7" si="0">SUM(M9:M22)</f>
        <v>157602.96000000002</v>
      </c>
      <c r="N7" s="57">
        <f t="shared" si="0"/>
        <v>840604.86</v>
      </c>
      <c r="O7" s="90">
        <f>SUM(O9:O22)</f>
        <v>568328.70000000007</v>
      </c>
      <c r="P7" s="57">
        <f t="shared" si="0"/>
        <v>677189.47</v>
      </c>
      <c r="Q7" s="57">
        <f t="shared" si="0"/>
        <v>39086.57</v>
      </c>
      <c r="R7" s="88">
        <f>ROUND(N7+P7,0)</f>
        <v>1517794</v>
      </c>
      <c r="S7" s="88">
        <f>SUM(S8:S13)</f>
        <v>840604.86</v>
      </c>
      <c r="T7" s="88">
        <f>SUM(T8:T13)</f>
        <v>677189.47</v>
      </c>
      <c r="U7" s="66"/>
    </row>
    <row r="8" spans="1:23" ht="17.399999999999999" x14ac:dyDescent="0.3">
      <c r="A8" s="93" t="s">
        <v>23</v>
      </c>
      <c r="B8" s="94"/>
      <c r="C8" s="94"/>
      <c r="D8" s="94"/>
      <c r="E8" s="94"/>
      <c r="F8" s="94"/>
      <c r="G8" s="95"/>
      <c r="I8" s="10"/>
      <c r="J8" s="10"/>
      <c r="K8" s="12"/>
      <c r="L8" s="10"/>
      <c r="M8" s="44"/>
      <c r="N8" s="44"/>
      <c r="O8" s="44"/>
      <c r="P8" s="44"/>
      <c r="Q8" s="44"/>
      <c r="R8" s="88"/>
      <c r="S8" s="88"/>
      <c r="T8" s="89"/>
    </row>
    <row r="9" spans="1:23" ht="22.2" customHeight="1" x14ac:dyDescent="0.3">
      <c r="A9" s="26" t="s">
        <v>47</v>
      </c>
      <c r="B9" s="19"/>
      <c r="C9" s="19"/>
      <c r="D9" s="19"/>
      <c r="E9" s="19"/>
      <c r="F9" s="19"/>
      <c r="G9" s="20"/>
      <c r="I9" s="35"/>
      <c r="J9" s="35"/>
      <c r="K9" s="36"/>
      <c r="L9" s="35"/>
      <c r="M9" s="37"/>
      <c r="N9" s="37"/>
      <c r="O9" s="37"/>
      <c r="P9" s="37"/>
      <c r="Q9" s="37"/>
      <c r="R9" s="37"/>
      <c r="S9" s="37"/>
      <c r="T9" s="37"/>
    </row>
    <row r="10" spans="1:23" ht="150.6" customHeight="1" x14ac:dyDescent="0.3">
      <c r="A10" s="18" t="s">
        <v>11</v>
      </c>
      <c r="B10" s="6" t="s">
        <v>24</v>
      </c>
      <c r="C10" s="30" t="s">
        <v>5</v>
      </c>
      <c r="D10" s="21">
        <v>633181</v>
      </c>
      <c r="E10" s="21">
        <v>586815.72000000009</v>
      </c>
      <c r="F10" s="21">
        <f t="shared" ref="F10:F11" si="1">D10-E10</f>
        <v>46365.279999999912</v>
      </c>
      <c r="G10" s="4" t="s">
        <v>61</v>
      </c>
      <c r="I10" s="16">
        <v>5206952.45</v>
      </c>
      <c r="J10" s="11">
        <f>K10/I10</f>
        <v>0.28766206996954619</v>
      </c>
      <c r="K10" s="13">
        <v>1497842.72</v>
      </c>
      <c r="L10" s="16">
        <v>0</v>
      </c>
      <c r="M10" s="67">
        <v>39086.58</v>
      </c>
      <c r="N10" s="38">
        <v>751991.86</v>
      </c>
      <c r="O10" s="38">
        <v>31267.83</v>
      </c>
      <c r="P10" s="38">
        <v>677189.47</v>
      </c>
      <c r="Q10" s="16">
        <v>0</v>
      </c>
      <c r="R10" s="88">
        <f t="shared" ref="R10:R13" si="2">ROUND(N10+P10,0)</f>
        <v>1429181</v>
      </c>
      <c r="S10" s="88">
        <f>N10</f>
        <v>751991.86</v>
      </c>
      <c r="T10" s="89">
        <f>P10</f>
        <v>677189.47</v>
      </c>
      <c r="U10" s="43"/>
      <c r="V10" s="43"/>
      <c r="W10" s="43"/>
    </row>
    <row r="11" spans="1:23" ht="73.2" customHeight="1" x14ac:dyDescent="0.3">
      <c r="A11" s="18" t="s">
        <v>22</v>
      </c>
      <c r="B11" s="6" t="s">
        <v>25</v>
      </c>
      <c r="C11" s="30" t="s">
        <v>5</v>
      </c>
      <c r="D11" s="21">
        <v>2147323</v>
      </c>
      <c r="E11" s="21">
        <v>1242239.3600000001</v>
      </c>
      <c r="F11" s="21">
        <f t="shared" si="1"/>
        <v>905083.6399999999</v>
      </c>
      <c r="G11" s="4" t="s">
        <v>50</v>
      </c>
      <c r="I11" s="16">
        <v>2098358.0499999998</v>
      </c>
      <c r="J11" s="11">
        <f t="shared" ref="J11" si="3">K11/I11</f>
        <v>4.6528575044664094E-2</v>
      </c>
      <c r="K11" s="13">
        <v>97633.61</v>
      </c>
      <c r="L11" s="39">
        <v>83266.45</v>
      </c>
      <c r="M11" s="39">
        <v>0</v>
      </c>
      <c r="N11" s="39">
        <v>14367.16</v>
      </c>
      <c r="O11" s="17">
        <v>0</v>
      </c>
      <c r="P11" s="38">
        <v>0</v>
      </c>
      <c r="Q11" s="16">
        <v>0</v>
      </c>
      <c r="R11" s="88">
        <f t="shared" si="2"/>
        <v>14367</v>
      </c>
      <c r="S11" s="88">
        <f t="shared" ref="S11:S13" si="4">N11</f>
        <v>14367.16</v>
      </c>
      <c r="T11" s="89">
        <f t="shared" ref="T11:T13" si="5">P11</f>
        <v>0</v>
      </c>
    </row>
    <row r="12" spans="1:23" ht="95.4" customHeight="1" x14ac:dyDescent="0.3">
      <c r="A12" s="18" t="s">
        <v>13</v>
      </c>
      <c r="B12" s="6" t="s">
        <v>25</v>
      </c>
      <c r="C12" s="30" t="s">
        <v>5</v>
      </c>
      <c r="D12" s="8">
        <v>940400</v>
      </c>
      <c r="E12" s="8">
        <v>438079.81</v>
      </c>
      <c r="F12" s="8">
        <f t="shared" ref="F12" si="6">D12-E12</f>
        <v>502320.19</v>
      </c>
      <c r="G12" s="68" t="s">
        <v>60</v>
      </c>
      <c r="H12" s="82"/>
      <c r="I12" s="39">
        <v>910275.19</v>
      </c>
      <c r="J12" s="83">
        <f t="shared" ref="J12:J13" si="7">K12/I12</f>
        <v>0.11068015146057116</v>
      </c>
      <c r="K12" s="84">
        <v>100749.39590000018</v>
      </c>
      <c r="L12" s="38">
        <v>26503.56</v>
      </c>
      <c r="M12" s="67">
        <v>0</v>
      </c>
      <c r="N12" s="39">
        <v>74245.84</v>
      </c>
      <c r="O12" s="38">
        <v>336697.39</v>
      </c>
      <c r="P12" s="38">
        <v>0</v>
      </c>
      <c r="Q12" s="16">
        <v>0</v>
      </c>
      <c r="R12" s="88">
        <f t="shared" si="2"/>
        <v>74246</v>
      </c>
      <c r="S12" s="88">
        <f t="shared" si="4"/>
        <v>74245.84</v>
      </c>
      <c r="T12" s="89">
        <f t="shared" si="5"/>
        <v>0</v>
      </c>
    </row>
    <row r="13" spans="1:23" ht="156.6" customHeight="1" x14ac:dyDescent="0.3">
      <c r="A13" s="18" t="s">
        <v>66</v>
      </c>
      <c r="B13" s="31" t="s">
        <v>25</v>
      </c>
      <c r="C13" s="6" t="s">
        <v>5</v>
      </c>
      <c r="D13" s="52">
        <v>2356834</v>
      </c>
      <c r="E13" s="9">
        <v>987465.65</v>
      </c>
      <c r="F13" s="9">
        <f>D13-E13</f>
        <v>1369368.35</v>
      </c>
      <c r="G13" s="68" t="s">
        <v>62</v>
      </c>
      <c r="I13" s="16">
        <v>2283597</v>
      </c>
      <c r="J13" s="11">
        <f t="shared" si="7"/>
        <v>3.5044751766620814E-2</v>
      </c>
      <c r="K13" s="13">
        <f>L13+M13</f>
        <v>80028.09</v>
      </c>
      <c r="L13" s="38">
        <v>37668.089999999997</v>
      </c>
      <c r="M13" s="39">
        <v>42360</v>
      </c>
      <c r="N13" s="39">
        <v>0</v>
      </c>
      <c r="O13" s="38">
        <v>200363.48</v>
      </c>
      <c r="P13" s="17">
        <v>0</v>
      </c>
      <c r="Q13" s="16">
        <v>0</v>
      </c>
      <c r="R13" s="91">
        <f t="shared" si="2"/>
        <v>0</v>
      </c>
      <c r="S13" s="91">
        <f t="shared" si="4"/>
        <v>0</v>
      </c>
      <c r="T13" s="92">
        <f t="shared" si="5"/>
        <v>0</v>
      </c>
    </row>
    <row r="14" spans="1:23" ht="30.6" customHeight="1" x14ac:dyDescent="0.3">
      <c r="A14" s="27" t="s">
        <v>42</v>
      </c>
      <c r="B14" s="24"/>
      <c r="C14" s="24"/>
      <c r="D14" s="24"/>
      <c r="E14" s="24"/>
      <c r="F14" s="24"/>
      <c r="G14" s="25"/>
      <c r="I14" s="48"/>
      <c r="J14" s="48"/>
      <c r="K14" s="49"/>
      <c r="L14" s="48"/>
      <c r="M14" s="50"/>
      <c r="N14" s="50"/>
      <c r="O14" s="50"/>
      <c r="P14" s="51"/>
      <c r="Q14" s="51"/>
      <c r="R14" s="51"/>
      <c r="S14" s="51"/>
      <c r="T14" s="51"/>
    </row>
    <row r="15" spans="1:23" s="2" customFormat="1" ht="105.6" customHeight="1" x14ac:dyDescent="0.3">
      <c r="A15" s="18" t="s">
        <v>12</v>
      </c>
      <c r="B15" s="6" t="s">
        <v>26</v>
      </c>
      <c r="C15" s="30" t="s">
        <v>5</v>
      </c>
      <c r="D15" s="21">
        <v>285680</v>
      </c>
      <c r="E15" s="21">
        <v>221813.72</v>
      </c>
      <c r="F15" s="21">
        <f t="shared" ref="F15:F16" si="8">D15-E15</f>
        <v>63866.28</v>
      </c>
      <c r="G15" s="18" t="s">
        <v>48</v>
      </c>
      <c r="I15" s="16">
        <v>626780</v>
      </c>
      <c r="J15" s="11">
        <f t="shared" ref="J15" si="9">K15/I15</f>
        <v>9.8222342767797319E-3</v>
      </c>
      <c r="K15" s="13">
        <v>6156.38</v>
      </c>
      <c r="L15" s="16">
        <v>0</v>
      </c>
      <c r="M15" s="38">
        <v>6156.38</v>
      </c>
      <c r="N15" s="39">
        <v>0</v>
      </c>
      <c r="O15" s="39">
        <v>0</v>
      </c>
      <c r="P15" s="16">
        <v>0</v>
      </c>
      <c r="Q15" s="16">
        <v>0</v>
      </c>
      <c r="R15" s="91">
        <f t="shared" ref="R15:R22" si="10">ROUND(N15+P15,0)</f>
        <v>0</v>
      </c>
      <c r="S15" s="91">
        <f t="shared" ref="S15:S22" si="11">N15</f>
        <v>0</v>
      </c>
      <c r="T15" s="92">
        <f t="shared" ref="T15:T22" si="12">P15</f>
        <v>0</v>
      </c>
    </row>
    <row r="16" spans="1:23" s="2" customFormat="1" ht="62.4" customHeight="1" x14ac:dyDescent="0.3">
      <c r="A16" s="18" t="s">
        <v>19</v>
      </c>
      <c r="B16" s="6" t="s">
        <v>8</v>
      </c>
      <c r="C16" s="6" t="s">
        <v>5</v>
      </c>
      <c r="D16" s="21">
        <v>693719</v>
      </c>
      <c r="E16" s="21">
        <v>421727.98</v>
      </c>
      <c r="F16" s="32">
        <f t="shared" si="8"/>
        <v>271991.02</v>
      </c>
      <c r="G16" s="15" t="s">
        <v>49</v>
      </c>
      <c r="I16" s="16">
        <v>671541.2</v>
      </c>
      <c r="J16" s="11">
        <f>K16/I16</f>
        <v>0.11800154629380892</v>
      </c>
      <c r="K16" s="13">
        <v>79242.899999999994</v>
      </c>
      <c r="L16" s="17">
        <f>K16-M16</f>
        <v>9242.8999999999942</v>
      </c>
      <c r="M16" s="39">
        <v>70000</v>
      </c>
      <c r="N16" s="16">
        <v>0</v>
      </c>
      <c r="O16" s="17">
        <v>0</v>
      </c>
      <c r="P16" s="17">
        <v>0</v>
      </c>
      <c r="Q16" s="16">
        <v>0</v>
      </c>
      <c r="R16" s="91">
        <f t="shared" si="10"/>
        <v>0</v>
      </c>
      <c r="S16" s="91">
        <f t="shared" si="11"/>
        <v>0</v>
      </c>
      <c r="T16" s="92">
        <f t="shared" si="12"/>
        <v>0</v>
      </c>
    </row>
    <row r="17" spans="1:20" ht="30.6" customHeight="1" x14ac:dyDescent="0.3">
      <c r="A17" s="28" t="s">
        <v>36</v>
      </c>
      <c r="B17" s="22"/>
      <c r="C17" s="22"/>
      <c r="D17" s="22"/>
      <c r="E17" s="22"/>
      <c r="F17" s="22"/>
      <c r="G17" s="23"/>
      <c r="I17" s="45"/>
      <c r="J17" s="45"/>
      <c r="K17" s="46"/>
      <c r="L17" s="45"/>
      <c r="M17" s="47"/>
      <c r="N17" s="47"/>
      <c r="O17" s="47"/>
      <c r="P17" s="47"/>
      <c r="Q17" s="47"/>
      <c r="R17" s="47"/>
      <c r="S17" s="47"/>
      <c r="T17" s="47"/>
    </row>
    <row r="18" spans="1:20" ht="102" customHeight="1" x14ac:dyDescent="0.3">
      <c r="A18" s="18" t="s">
        <v>14</v>
      </c>
      <c r="B18" s="6" t="s">
        <v>25</v>
      </c>
      <c r="C18" s="6" t="s">
        <v>20</v>
      </c>
      <c r="D18" s="8">
        <v>380725</v>
      </c>
      <c r="E18" s="8">
        <v>325675.06</v>
      </c>
      <c r="F18" s="9">
        <f t="shared" ref="F18:F19" si="13">D18-E18</f>
        <v>55049.94</v>
      </c>
      <c r="G18" s="68" t="s">
        <v>51</v>
      </c>
      <c r="I18" s="16">
        <v>1572249.22</v>
      </c>
      <c r="J18" s="11">
        <f t="shared" ref="J18:J20" si="14">K18/I18</f>
        <v>0</v>
      </c>
      <c r="K18" s="14">
        <v>0</v>
      </c>
      <c r="L18" s="16">
        <v>0</v>
      </c>
      <c r="M18" s="16">
        <v>0</v>
      </c>
      <c r="N18" s="16">
        <v>0</v>
      </c>
      <c r="O18" s="16">
        <v>0</v>
      </c>
      <c r="P18" s="16">
        <v>0</v>
      </c>
      <c r="Q18" s="16">
        <v>39086.57</v>
      </c>
      <c r="R18" s="91">
        <f t="shared" si="10"/>
        <v>0</v>
      </c>
      <c r="S18" s="91">
        <f t="shared" si="11"/>
        <v>0</v>
      </c>
      <c r="T18" s="92">
        <f t="shared" si="12"/>
        <v>0</v>
      </c>
    </row>
    <row r="19" spans="1:20" ht="55.2" customHeight="1" x14ac:dyDescent="0.3">
      <c r="A19" s="18" t="s">
        <v>18</v>
      </c>
      <c r="B19" s="6" t="s">
        <v>24</v>
      </c>
      <c r="C19" s="6" t="s">
        <v>21</v>
      </c>
      <c r="D19" s="52">
        <v>267997</v>
      </c>
      <c r="E19" s="9">
        <v>267996.88</v>
      </c>
      <c r="F19" s="9">
        <f t="shared" si="13"/>
        <v>0.11999999999534339</v>
      </c>
      <c r="G19" s="5" t="s">
        <v>9</v>
      </c>
      <c r="I19" s="16">
        <v>1116471.55</v>
      </c>
      <c r="J19" s="11">
        <f t="shared" si="14"/>
        <v>0</v>
      </c>
      <c r="K19" s="14">
        <v>0</v>
      </c>
      <c r="L19" s="16">
        <v>0</v>
      </c>
      <c r="M19" s="16">
        <v>0</v>
      </c>
      <c r="N19" s="16">
        <v>0</v>
      </c>
      <c r="O19" s="16">
        <v>0</v>
      </c>
      <c r="P19" s="16">
        <v>0</v>
      </c>
      <c r="Q19" s="16">
        <v>0</v>
      </c>
      <c r="R19" s="91">
        <f t="shared" si="10"/>
        <v>0</v>
      </c>
      <c r="S19" s="91">
        <f t="shared" si="11"/>
        <v>0</v>
      </c>
      <c r="T19" s="92">
        <f t="shared" si="12"/>
        <v>0</v>
      </c>
    </row>
    <row r="20" spans="1:20" ht="46.8" x14ac:dyDescent="0.3">
      <c r="A20" s="18" t="s">
        <v>16</v>
      </c>
      <c r="B20" s="6" t="s">
        <v>24</v>
      </c>
      <c r="C20" s="33" t="s">
        <v>10</v>
      </c>
      <c r="D20" s="8">
        <v>187903</v>
      </c>
      <c r="E20" s="8">
        <v>187491.25</v>
      </c>
      <c r="F20" s="8">
        <f t="shared" ref="F20:F22" si="15">D20-E20</f>
        <v>411.75</v>
      </c>
      <c r="G20" s="34" t="s">
        <v>9</v>
      </c>
      <c r="I20" s="104">
        <v>1337832.98</v>
      </c>
      <c r="J20" s="11">
        <f t="shared" si="14"/>
        <v>0</v>
      </c>
      <c r="K20" s="14">
        <v>0</v>
      </c>
      <c r="L20" s="16">
        <v>0</v>
      </c>
      <c r="M20" s="16">
        <v>0</v>
      </c>
      <c r="N20" s="16">
        <v>0</v>
      </c>
      <c r="O20" s="16">
        <v>0</v>
      </c>
      <c r="P20" s="16">
        <v>0</v>
      </c>
      <c r="Q20" s="16">
        <v>0</v>
      </c>
      <c r="R20" s="91">
        <f t="shared" si="10"/>
        <v>0</v>
      </c>
      <c r="S20" s="91">
        <f t="shared" si="11"/>
        <v>0</v>
      </c>
      <c r="T20" s="92">
        <f t="shared" si="12"/>
        <v>0</v>
      </c>
    </row>
    <row r="21" spans="1:20" ht="46.8" x14ac:dyDescent="0.3">
      <c r="A21" s="18" t="s">
        <v>17</v>
      </c>
      <c r="B21" s="6" t="s">
        <v>25</v>
      </c>
      <c r="C21" s="33" t="s">
        <v>7</v>
      </c>
      <c r="D21" s="8">
        <v>24676</v>
      </c>
      <c r="E21" s="8">
        <v>24676</v>
      </c>
      <c r="F21" s="8">
        <f t="shared" si="15"/>
        <v>0</v>
      </c>
      <c r="G21" s="34" t="s">
        <v>6</v>
      </c>
      <c r="I21" s="105"/>
      <c r="J21" s="11">
        <v>0</v>
      </c>
      <c r="K21" s="14">
        <v>0</v>
      </c>
      <c r="L21" s="16">
        <v>0</v>
      </c>
      <c r="M21" s="16">
        <v>0</v>
      </c>
      <c r="N21" s="16">
        <v>0</v>
      </c>
      <c r="O21" s="16">
        <v>0</v>
      </c>
      <c r="P21" s="16">
        <v>0</v>
      </c>
      <c r="Q21" s="16">
        <v>0</v>
      </c>
      <c r="R21" s="91">
        <f t="shared" si="10"/>
        <v>0</v>
      </c>
      <c r="S21" s="91">
        <f t="shared" si="11"/>
        <v>0</v>
      </c>
      <c r="T21" s="92">
        <f t="shared" si="12"/>
        <v>0</v>
      </c>
    </row>
    <row r="22" spans="1:20" ht="46.8" x14ac:dyDescent="0.3">
      <c r="A22" s="18" t="s">
        <v>15</v>
      </c>
      <c r="B22" s="6" t="s">
        <v>24</v>
      </c>
      <c r="C22" s="33" t="s">
        <v>7</v>
      </c>
      <c r="D22" s="8">
        <v>222920</v>
      </c>
      <c r="E22" s="8">
        <v>222919.99</v>
      </c>
      <c r="F22" s="8">
        <f t="shared" si="15"/>
        <v>1.0000000009313226E-2</v>
      </c>
      <c r="G22" s="5" t="s">
        <v>6</v>
      </c>
      <c r="I22" s="16">
        <v>483406.43</v>
      </c>
      <c r="J22" s="11">
        <f>K22/I22</f>
        <v>0</v>
      </c>
      <c r="K22" s="14">
        <v>0</v>
      </c>
      <c r="L22" s="16">
        <v>0</v>
      </c>
      <c r="M22" s="16">
        <v>0</v>
      </c>
      <c r="N22" s="16">
        <v>0</v>
      </c>
      <c r="O22" s="16">
        <v>0</v>
      </c>
      <c r="P22" s="16">
        <v>0</v>
      </c>
      <c r="Q22" s="16">
        <v>0</v>
      </c>
      <c r="R22" s="91">
        <f t="shared" si="10"/>
        <v>0</v>
      </c>
      <c r="S22" s="91">
        <f t="shared" si="11"/>
        <v>0</v>
      </c>
      <c r="T22" s="92">
        <f t="shared" si="12"/>
        <v>0</v>
      </c>
    </row>
    <row r="23" spans="1:20" x14ac:dyDescent="0.25">
      <c r="A23" s="96" t="s">
        <v>44</v>
      </c>
      <c r="B23" s="96"/>
      <c r="C23" s="96"/>
      <c r="D23" s="96"/>
      <c r="E23" s="96"/>
      <c r="F23" s="96"/>
      <c r="G23" s="96"/>
    </row>
    <row r="32" spans="1:20" x14ac:dyDescent="0.3">
      <c r="L32" s="41"/>
    </row>
    <row r="45" spans="10:10" x14ac:dyDescent="0.3">
      <c r="J45" s="42"/>
    </row>
  </sheetData>
  <mergeCells count="17">
    <mergeCell ref="A2:T2"/>
    <mergeCell ref="S4:T4"/>
    <mergeCell ref="A4:A5"/>
    <mergeCell ref="B4:B5"/>
    <mergeCell ref="C4:C5"/>
    <mergeCell ref="D4:F4"/>
    <mergeCell ref="G4:G5"/>
    <mergeCell ref="R4:R5"/>
    <mergeCell ref="O4:P4"/>
    <mergeCell ref="A8:G8"/>
    <mergeCell ref="A23:G23"/>
    <mergeCell ref="Q4:Q5"/>
    <mergeCell ref="I4:I5"/>
    <mergeCell ref="J4:J5"/>
    <mergeCell ref="K4:K5"/>
    <mergeCell ref="L4:N4"/>
    <mergeCell ref="I20:I21"/>
  </mergeCells>
  <phoneticPr fontId="6" type="noConversion"/>
  <pageMargins left="0.25" right="0.25" top="0.75" bottom="0.75" header="0.3" footer="0.3"/>
  <pageSetup paperSize="9" scale="3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AGP_sad_term_IZM</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dc:creator>
  <cp:lastModifiedBy>Linda Hauka</cp:lastModifiedBy>
  <cp:lastPrinted>2022-08-30T07:06:13Z</cp:lastPrinted>
  <dcterms:created xsi:type="dcterms:W3CDTF">2022-06-14T09:05:55Z</dcterms:created>
  <dcterms:modified xsi:type="dcterms:W3CDTF">2022-10-09T07:31:34Z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PIELIKUMS_VEIDLAPA_AGP_resors_KOPSAVILKUMS.XLSX</vt:lpwstr>
  </property>
</Properties>
</file>