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RBS\BRIVPUSDIENAS\Veselības ministrija\2021.gads\21.05.2021\"/>
    </mc:Choice>
  </mc:AlternateContent>
  <workbookProtection lockStructure="1"/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1" l="1"/>
  <c r="C7" i="1" l="1"/>
  <c r="C18" i="1" l="1"/>
  <c r="C13" i="1"/>
  <c r="C8" i="1"/>
  <c r="L7" i="1" l="1"/>
  <c r="B93" i="1" l="1"/>
  <c r="C64" i="1"/>
  <c r="C76" i="1" l="1"/>
  <c r="C93" i="1" l="1"/>
  <c r="M26" i="1"/>
  <c r="D93" i="1" l="1"/>
  <c r="L26" i="1"/>
  <c r="L32" i="1" l="1"/>
  <c r="L37" i="1"/>
  <c r="L27" i="1"/>
  <c r="C84" i="1"/>
  <c r="B84" i="1"/>
  <c r="C69" i="1"/>
  <c r="C68" i="1"/>
  <c r="C59" i="1"/>
  <c r="C63" i="1" s="1"/>
  <c r="F58" i="1"/>
  <c r="F59" i="1"/>
  <c r="D58" i="1"/>
  <c r="E59" i="1" s="1"/>
  <c r="E63" i="1" s="1"/>
  <c r="F64" i="1" s="1"/>
  <c r="F68" i="1" s="1"/>
  <c r="C58" i="1"/>
  <c r="D59" i="1" s="1"/>
  <c r="D63" i="1" s="1"/>
  <c r="E64" i="1" s="1"/>
  <c r="C36" i="1"/>
  <c r="D37" i="1" s="1"/>
  <c r="C31" i="1"/>
  <c r="L31" i="1" s="1"/>
  <c r="F27" i="1"/>
  <c r="F31" i="1" s="1"/>
  <c r="E27" i="1"/>
  <c r="E31" i="1" s="1"/>
  <c r="F32" i="1" s="1"/>
  <c r="F36" i="1" s="1"/>
  <c r="D27" i="1"/>
  <c r="D31" i="1" s="1"/>
  <c r="M7" i="1"/>
  <c r="M58" i="1" s="1"/>
  <c r="L58" i="1"/>
  <c r="C17" i="1"/>
  <c r="D18" i="1" s="1"/>
  <c r="C12" i="1"/>
  <c r="D13" i="1" s="1"/>
  <c r="D17" i="1" s="1"/>
  <c r="E18" i="1" s="1"/>
  <c r="F8" i="1"/>
  <c r="F12" i="1" s="1"/>
  <c r="E8" i="1"/>
  <c r="E12" i="1" s="1"/>
  <c r="F13" i="1" s="1"/>
  <c r="F17" i="1" s="1"/>
  <c r="D8" i="1"/>
  <c r="D12" i="1" s="1"/>
  <c r="E13" i="1" s="1"/>
  <c r="E17" i="1" s="1"/>
  <c r="F18" i="1" s="1"/>
  <c r="M31" i="1" l="1"/>
  <c r="N31" i="1" s="1"/>
  <c r="M27" i="1"/>
  <c r="L36" i="1"/>
  <c r="M8" i="1"/>
  <c r="F63" i="1"/>
  <c r="D69" i="1"/>
  <c r="D64" i="1"/>
  <c r="D68" i="1" s="1"/>
  <c r="E69" i="1" s="1"/>
  <c r="E68" i="1"/>
  <c r="N58" i="1"/>
  <c r="N27" i="1"/>
  <c r="E32" i="1"/>
  <c r="E36" i="1" s="1"/>
  <c r="F37" i="1" s="1"/>
  <c r="D32" i="1"/>
  <c r="N26" i="1"/>
  <c r="M59" i="1" l="1"/>
  <c r="M32" i="1"/>
  <c r="F69" i="1"/>
  <c r="N28" i="1"/>
  <c r="P24" i="1" s="1"/>
  <c r="D36" i="1"/>
  <c r="M36" i="1" s="1"/>
  <c r="N32" i="1"/>
  <c r="N33" i="1" s="1"/>
  <c r="P29" i="1" s="1"/>
  <c r="E37" i="1" l="1"/>
  <c r="M37" i="1" s="1"/>
  <c r="N36" i="1"/>
  <c r="N37" i="1" l="1"/>
  <c r="N38" i="1" s="1"/>
  <c r="P34" i="1" s="1"/>
  <c r="L8" i="1" l="1"/>
  <c r="L59" i="1" s="1"/>
  <c r="N59" i="1" s="1"/>
  <c r="N60" i="1" s="1"/>
  <c r="P56" i="1" s="1"/>
  <c r="N8" i="1" l="1"/>
  <c r="M18" i="1"/>
  <c r="M69" i="1" s="1"/>
  <c r="M17" i="1"/>
  <c r="M68" i="1" s="1"/>
  <c r="L18" i="1"/>
  <c r="L69" i="1" s="1"/>
  <c r="L17" i="1"/>
  <c r="L68" i="1" s="1"/>
  <c r="M13" i="1"/>
  <c r="M64" i="1" s="1"/>
  <c r="L13" i="1"/>
  <c r="L64" i="1" s="1"/>
  <c r="M12" i="1"/>
  <c r="M63" i="1" s="1"/>
  <c r="L12" i="1"/>
  <c r="L63" i="1" s="1"/>
  <c r="N69" i="1" l="1"/>
  <c r="N68" i="1"/>
  <c r="N64" i="1"/>
  <c r="N63" i="1"/>
  <c r="C78" i="1"/>
  <c r="B78" i="1"/>
  <c r="N70" i="1" l="1"/>
  <c r="P66" i="1" s="1"/>
  <c r="N65" i="1"/>
  <c r="P61" i="1" s="1"/>
  <c r="G80" i="1"/>
  <c r="F80" i="1"/>
  <c r="F79" i="1"/>
  <c r="N7" i="1" l="1"/>
  <c r="N9" i="1" s="1"/>
  <c r="P5" i="1" s="1"/>
  <c r="N12" i="1"/>
  <c r="B92" i="1" l="1"/>
  <c r="B94" i="1" s="1"/>
  <c r="N18" i="1"/>
  <c r="N17" i="1"/>
  <c r="N13" i="1"/>
  <c r="N14" i="1" s="1"/>
  <c r="P10" i="1" s="1"/>
  <c r="C92" i="1" l="1"/>
  <c r="C94" i="1" s="1"/>
  <c r="N19" i="1"/>
  <c r="P15" i="1" s="1"/>
  <c r="D92" i="1" s="1"/>
  <c r="D94" i="1" s="1"/>
</calcChain>
</file>

<file path=xl/sharedStrings.xml><?xml version="1.0" encoding="utf-8"?>
<sst xmlns="http://schemas.openxmlformats.org/spreadsheetml/2006/main" count="118" uniqueCount="57">
  <si>
    <t>Periods</t>
  </si>
  <si>
    <t>Bērnu skaits, kuriem apmaksās brīvpusdienas 1.klase</t>
  </si>
  <si>
    <t>Bērnu skaits, kuriem apmaksās brīvpusdienas 2.klase</t>
  </si>
  <si>
    <t>Bērnu skaits, kuriem apmaksās brīvpusdienas 3.klase</t>
  </si>
  <si>
    <t>Bērnu skaits, kuriem apmaksās brīvpusdienas 4.klase</t>
  </si>
  <si>
    <t>KOPĀ</t>
  </si>
  <si>
    <t>Izglītojamo skaits</t>
  </si>
  <si>
    <t>Dienu skaits gadā</t>
  </si>
  <si>
    <t>Nedēļas vienā mēnesī</t>
  </si>
  <si>
    <t>1.klasei</t>
  </si>
  <si>
    <t>2.-4.klasei</t>
  </si>
  <si>
    <t>Finansējums 1.klasei</t>
  </si>
  <si>
    <t>Finansējums 2.-4.klasei</t>
  </si>
  <si>
    <t>Finansējums kopā semestros</t>
  </si>
  <si>
    <t>Nedēļas gadā</t>
  </si>
  <si>
    <t>Dienas nedēļā</t>
  </si>
  <si>
    <t xml:space="preserve"> 2.-4.klasei</t>
  </si>
  <si>
    <t>1 izglītojamā ēdināšana dienā (euro)</t>
  </si>
  <si>
    <t>Kopā dienas gadā:</t>
  </si>
  <si>
    <t>Nepieciešamais finansējums 1 izglītojamā ēdināšana dienā (euro)</t>
  </si>
  <si>
    <t>Brīvpusdienu izmaksas kopā 2022. gadā:</t>
  </si>
  <si>
    <t>Kopā 2022.gadā:</t>
  </si>
  <si>
    <t>Brīvpusdienu izmaksas kopā 2023. gadā:</t>
  </si>
  <si>
    <t>Kopā 2023.gadā:</t>
  </si>
  <si>
    <r>
      <t>Vidēja termiņa budžeta ietvara likumā plānotais finansējums (</t>
    </r>
    <r>
      <rPr>
        <b/>
        <sz val="20"/>
        <color rgb="FFFF0000"/>
        <rFont val="Times New Roman"/>
        <family val="1"/>
        <charset val="186"/>
      </rPr>
      <t>0,71</t>
    </r>
    <r>
      <rPr>
        <b/>
        <sz val="20"/>
        <rFont val="Times New Roman"/>
        <family val="1"/>
      </rPr>
      <t xml:space="preserve"> euro ar PVN) </t>
    </r>
  </si>
  <si>
    <t>t.sk. No valsts budžeta līdzekļiem</t>
  </si>
  <si>
    <r>
      <t xml:space="preserve">Papildus nepieciešamais finansējums gadā, </t>
    </r>
    <r>
      <rPr>
        <b/>
        <i/>
        <sz val="14"/>
        <rFont val="Times New Roman"/>
        <family val="1"/>
      </rPr>
      <t>euro</t>
    </r>
    <r>
      <rPr>
        <b/>
        <sz val="14"/>
        <rFont val="Times New Roman"/>
        <family val="1"/>
      </rPr>
      <t xml:space="preserve"> (starpība starp </t>
    </r>
    <r>
      <rPr>
        <b/>
        <sz val="14"/>
        <color rgb="FFFF0000"/>
        <rFont val="Times New Roman"/>
        <family val="1"/>
        <charset val="186"/>
      </rPr>
      <t>0,95</t>
    </r>
    <r>
      <rPr>
        <b/>
        <sz val="14"/>
        <rFont val="Times New Roman"/>
        <family val="1"/>
      </rPr>
      <t xml:space="preserve"> euro un </t>
    </r>
    <r>
      <rPr>
        <b/>
        <sz val="14"/>
        <color rgb="FFFF0000"/>
        <rFont val="Times New Roman"/>
        <family val="1"/>
        <charset val="186"/>
      </rPr>
      <t>0,71</t>
    </r>
    <r>
      <rPr>
        <b/>
        <sz val="14"/>
        <rFont val="Times New Roman"/>
        <family val="1"/>
      </rPr>
      <t xml:space="preserve"> euro)</t>
    </r>
  </si>
  <si>
    <r>
      <t xml:space="preserve">Aprēķini ar </t>
    </r>
    <r>
      <rPr>
        <b/>
        <sz val="20"/>
        <color rgb="FFFF0000"/>
        <rFont val="Times New Roman"/>
        <family val="1"/>
        <charset val="186"/>
      </rPr>
      <t>0,95</t>
    </r>
    <r>
      <rPr>
        <b/>
        <sz val="20"/>
        <rFont val="Times New Roman"/>
        <family val="1"/>
      </rPr>
      <t xml:space="preserve"> euro (ar PVN)</t>
    </r>
  </si>
  <si>
    <t>2023.g.</t>
  </si>
  <si>
    <t>Valsts dibinātajām izglītības iestādēm</t>
  </si>
  <si>
    <t>Pašvaldības dibinātajām izglītības iestādēm</t>
  </si>
  <si>
    <t>Dienu skaits (jan.-maijs) 2.semestrim- 5 mēneši</t>
  </si>
  <si>
    <t>IZM sniegtā informācija, (aprēķins pašvaldībām)</t>
  </si>
  <si>
    <t>IZM sniegtā informācija (aprēķins par valsts dibināto izglītības iestādi)</t>
  </si>
  <si>
    <r>
      <t xml:space="preserve">Aprēķini ar </t>
    </r>
    <r>
      <rPr>
        <b/>
        <sz val="20"/>
        <color rgb="FFFF0000"/>
        <rFont val="Times New Roman"/>
        <family val="1"/>
        <charset val="186"/>
      </rPr>
      <t xml:space="preserve">1,90 </t>
    </r>
    <r>
      <rPr>
        <b/>
        <sz val="20"/>
        <rFont val="Times New Roman"/>
        <family val="1"/>
      </rPr>
      <t>euro (ar PVN)</t>
    </r>
  </si>
  <si>
    <r>
      <t xml:space="preserve">Aprēķini ar </t>
    </r>
    <r>
      <rPr>
        <b/>
        <sz val="20"/>
        <color rgb="FFFF0000"/>
        <rFont val="Times New Roman"/>
        <family val="1"/>
        <charset val="186"/>
      </rPr>
      <t xml:space="preserve">0,95 </t>
    </r>
    <r>
      <rPr>
        <b/>
        <sz val="20"/>
        <color theme="1"/>
        <rFont val="Times New Roman"/>
        <family val="1"/>
        <charset val="186"/>
      </rPr>
      <t>euro</t>
    </r>
    <r>
      <rPr>
        <b/>
        <sz val="20"/>
        <color rgb="FFFF0000"/>
        <rFont val="Times New Roman"/>
        <family val="1"/>
        <charset val="186"/>
      </rPr>
      <t xml:space="preserve"> un 1,90</t>
    </r>
    <r>
      <rPr>
        <b/>
        <sz val="20"/>
        <rFont val="Times New Roman"/>
        <family val="1"/>
      </rPr>
      <t xml:space="preserve"> euro (ar PVN)</t>
    </r>
  </si>
  <si>
    <t>IZM sniegtā informācija (aprēķins kopā)</t>
  </si>
  <si>
    <r>
      <t xml:space="preserve">Papildus nepieciešamais finansējums gadā, </t>
    </r>
    <r>
      <rPr>
        <b/>
        <i/>
        <sz val="14"/>
        <rFont val="Times New Roman"/>
        <family val="1"/>
      </rPr>
      <t>euro</t>
    </r>
    <r>
      <rPr>
        <b/>
        <sz val="14"/>
        <rFont val="Times New Roman"/>
        <family val="1"/>
      </rPr>
      <t xml:space="preserve"> (starpība starp </t>
    </r>
    <r>
      <rPr>
        <b/>
        <sz val="14"/>
        <color rgb="FFFF0000"/>
        <rFont val="Times New Roman"/>
        <family val="1"/>
        <charset val="186"/>
      </rPr>
      <t>0,95</t>
    </r>
    <r>
      <rPr>
        <b/>
        <sz val="14"/>
        <rFont val="Times New Roman"/>
        <family val="1"/>
      </rPr>
      <t xml:space="preserve"> euro un </t>
    </r>
    <r>
      <rPr>
        <b/>
        <sz val="14"/>
        <color rgb="FFFF0000"/>
        <rFont val="Times New Roman"/>
        <family val="1"/>
        <charset val="186"/>
      </rPr>
      <t>0,71</t>
    </r>
    <r>
      <rPr>
        <b/>
        <sz val="14"/>
        <rFont val="Times New Roman"/>
        <family val="1"/>
      </rPr>
      <t xml:space="preserve"> euro un </t>
    </r>
    <r>
      <rPr>
        <b/>
        <sz val="14"/>
        <color rgb="FFFF0000"/>
        <rFont val="Times New Roman"/>
        <family val="1"/>
        <charset val="186"/>
      </rPr>
      <t>1,90</t>
    </r>
    <r>
      <rPr>
        <b/>
        <sz val="14"/>
        <rFont val="Times New Roman"/>
        <family val="1"/>
      </rPr>
      <t xml:space="preserve"> un </t>
    </r>
    <r>
      <rPr>
        <b/>
        <sz val="14"/>
        <color rgb="FFFF0000"/>
        <rFont val="Times New Roman"/>
        <family val="1"/>
        <charset val="186"/>
      </rPr>
      <t>1,42</t>
    </r>
    <r>
      <rPr>
        <b/>
        <sz val="14"/>
        <rFont val="Times New Roman"/>
        <family val="1"/>
      </rPr>
      <t>)</t>
    </r>
  </si>
  <si>
    <t>Pašvaldības finansējuma aprēķins</t>
  </si>
  <si>
    <t>Finansējuma aprēķins</t>
  </si>
  <si>
    <t>Papildus nepieciešamais finansējums</t>
  </si>
  <si>
    <t>Pieņēmums, ka  pašvaldības bāzes finansējums ir tādā pašā apjomā, kā videja termiņa budžeta ietvara likumā plānotais finansējums IZM</t>
  </si>
  <si>
    <t>Atbilstoši Izglītības likuma 59.panta 3.1 punktam pašvaldības piedalās izglītojamo ēdināšanā un līdzekļus viena izglītojamā ēdināšanai dienā no pašvaldības budžeta paredz ne mazākā apmērā, kā to nodrošina valsts.</t>
  </si>
  <si>
    <t>Pieņēmums, ka vidēja termiņa budžeta ietvara likumā plānotais finansējums pašvaldībām ir tāds pats kā vidēja termiņa budžeta ietvara likumā plānotais finansējums kā valsts plānotais finansējums.</t>
  </si>
  <si>
    <t>Veicot indikatīvo aprēķinu uz pašvaldību budžetu ietekmi, tika ņemti vērā sekojoši pieņēmumi:</t>
  </si>
  <si>
    <t> Finansējuma apjoms pašvaldībām ir ne mazāks, kāds ir veikts aprēķinot budžeta apjomu no valsts finansējuma pašvaldībām;</t>
  </si>
  <si>
    <t>Brīvpusdienu izmaksas kopā 2024. gadā:</t>
  </si>
  <si>
    <t>Kopā 2024.gadā:</t>
  </si>
  <si>
    <t xml:space="preserve">Dienu skaits (sep.-dec) 1.semestrim - 4 mēneši </t>
  </si>
  <si>
    <t xml:space="preserve">2022.g. </t>
  </si>
  <si>
    <t>2024.g.</t>
  </si>
  <si>
    <t>2022.g. 1.janvāris - 31. maijs</t>
  </si>
  <si>
    <t>2022.g. 1.septembris - 2022. gada 31. decembris</t>
  </si>
  <si>
    <t>2023.g. 1.janvāris - 31. maijs</t>
  </si>
  <si>
    <t>2023.g. 1.septembris - 2022. gada 31. decembris</t>
  </si>
  <si>
    <t>2024.g. 1.janvāris - 31. maijs</t>
  </si>
  <si>
    <t>2024.g. 1.septembris - 2022. gada 31. decembris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</si>
</sst>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1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14"/>
      <color rgb="FF000000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20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b/>
      <sz val="20"/>
      <color theme="1"/>
      <name val="Times New Roman"/>
      <family val="1"/>
      <charset val="186"/>
    </font>
    <font>
      <sz val="16"/>
      <name val="Times New Roman"/>
      <family val="1"/>
      <charset val="186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7605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99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/>
    <xf numFmtId="3" fontId="1" fillId="2" borderId="1" xfId="0" applyNumberFormat="1" applyFont="1" applyFill="1" applyBorder="1"/>
    <xf numFmtId="0" fontId="1" fillId="2" borderId="1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0" fontId="1" fillId="0" borderId="0" xfId="0" applyFont="1" applyFill="1" applyBorder="1"/>
    <xf numFmtId="0" fontId="1" fillId="0" borderId="1" xfId="0" applyFont="1" applyFill="1" applyBorder="1"/>
    <xf numFmtId="0" fontId="5" fillId="0" borderId="0" xfId="0" applyFont="1"/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1" fillId="8" borderId="1" xfId="0" applyFont="1" applyFill="1" applyBorder="1"/>
    <xf numFmtId="0" fontId="1" fillId="8" borderId="10" xfId="0" applyFont="1" applyFill="1" applyBorder="1"/>
    <xf numFmtId="164" fontId="1" fillId="8" borderId="12" xfId="0" applyNumberFormat="1" applyFont="1" applyFill="1" applyBorder="1"/>
    <xf numFmtId="164" fontId="1" fillId="8" borderId="13" xfId="0" applyNumberFormat="1" applyFont="1" applyFill="1" applyBorder="1"/>
    <xf numFmtId="0" fontId="3" fillId="8" borderId="9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8" fillId="8" borderId="1" xfId="0" applyFont="1" applyFill="1" applyBorder="1"/>
    <xf numFmtId="0" fontId="1" fillId="0" borderId="0" xfId="0" applyFont="1" applyBorder="1" applyAlignment="1">
      <alignment wrapText="1"/>
    </xf>
    <xf numFmtId="3" fontId="4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/>
    <xf numFmtId="0" fontId="1" fillId="0" borderId="0" xfId="0" applyFont="1" applyBorder="1"/>
    <xf numFmtId="3" fontId="1" fillId="9" borderId="1" xfId="0" applyNumberFormat="1" applyFont="1" applyFill="1" applyBorder="1"/>
    <xf numFmtId="0" fontId="1" fillId="10" borderId="1" xfId="0" applyFont="1" applyFill="1" applyBorder="1"/>
    <xf numFmtId="3" fontId="1" fillId="10" borderId="1" xfId="0" applyNumberFormat="1" applyFont="1" applyFill="1" applyBorder="1"/>
    <xf numFmtId="0" fontId="3" fillId="9" borderId="9" xfId="0" applyFont="1" applyFill="1" applyBorder="1" applyAlignment="1">
      <alignment wrapText="1"/>
    </xf>
    <xf numFmtId="0" fontId="3" fillId="8" borderId="9" xfId="0" applyFont="1" applyFill="1" applyBorder="1"/>
    <xf numFmtId="0" fontId="3" fillId="8" borderId="11" xfId="0" applyFont="1" applyFill="1" applyBorder="1" applyAlignment="1">
      <alignment wrapText="1"/>
    </xf>
    <xf numFmtId="0" fontId="9" fillId="11" borderId="1" xfId="0" applyFont="1" applyFill="1" applyBorder="1" applyAlignment="1">
      <alignment wrapText="1"/>
    </xf>
    <xf numFmtId="0" fontId="1" fillId="3" borderId="6" xfId="0" applyFont="1" applyFill="1" applyBorder="1"/>
    <xf numFmtId="0" fontId="3" fillId="3" borderId="7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1" fontId="1" fillId="10" borderId="2" xfId="0" applyNumberFormat="1" applyFont="1" applyFill="1" applyBorder="1"/>
    <xf numFmtId="1" fontId="1" fillId="10" borderId="16" xfId="0" applyNumberFormat="1" applyFont="1" applyFill="1" applyBorder="1"/>
    <xf numFmtId="0" fontId="3" fillId="9" borderId="1" xfId="0" applyFont="1" applyFill="1" applyBorder="1" applyAlignment="1">
      <alignment horizontal="right"/>
    </xf>
    <xf numFmtId="1" fontId="1" fillId="9" borderId="1" xfId="0" applyNumberFormat="1" applyFont="1" applyFill="1" applyBorder="1"/>
    <xf numFmtId="2" fontId="1" fillId="0" borderId="0" xfId="0" applyNumberFormat="1" applyFont="1"/>
    <xf numFmtId="0" fontId="1" fillId="0" borderId="0" xfId="0" applyFont="1" applyFill="1"/>
    <xf numFmtId="3" fontId="9" fillId="0" borderId="0" xfId="0" applyNumberFormat="1" applyFont="1" applyFill="1" applyBorder="1" applyAlignment="1"/>
    <xf numFmtId="3" fontId="1" fillId="0" borderId="0" xfId="0" applyNumberFormat="1" applyFont="1"/>
    <xf numFmtId="3" fontId="9" fillId="2" borderId="0" xfId="0" applyNumberFormat="1" applyFont="1" applyFill="1" applyBorder="1" applyAlignment="1"/>
    <xf numFmtId="3" fontId="1" fillId="0" borderId="0" xfId="0" applyNumberFormat="1" applyFont="1" applyBorder="1"/>
    <xf numFmtId="0" fontId="1" fillId="2" borderId="0" xfId="0" applyFont="1" applyFill="1" applyBorder="1"/>
    <xf numFmtId="3" fontId="2" fillId="2" borderId="5" xfId="0" applyNumberFormat="1" applyFont="1" applyFill="1" applyBorder="1"/>
    <xf numFmtId="3" fontId="1" fillId="2" borderId="0" xfId="0" applyNumberFormat="1" applyFont="1" applyFill="1" applyBorder="1"/>
    <xf numFmtId="0" fontId="2" fillId="2" borderId="0" xfId="0" applyFont="1" applyFill="1"/>
    <xf numFmtId="3" fontId="2" fillId="2" borderId="0" xfId="0" applyNumberFormat="1" applyFont="1" applyFill="1"/>
    <xf numFmtId="0" fontId="3" fillId="2" borderId="0" xfId="0" applyFont="1" applyFill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1" fontId="1" fillId="9" borderId="1" xfId="0" applyNumberFormat="1" applyFont="1" applyFill="1" applyBorder="1" applyAlignment="1">
      <alignment wrapText="1"/>
    </xf>
    <xf numFmtId="0" fontId="3" fillId="8" borderId="9" xfId="0" applyFont="1" applyFill="1" applyBorder="1" applyAlignment="1">
      <alignment horizontal="center" wrapText="1"/>
    </xf>
    <xf numFmtId="0" fontId="3" fillId="10" borderId="15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top" wrapText="1"/>
    </xf>
    <xf numFmtId="3" fontId="2" fillId="2" borderId="0" xfId="0" applyNumberFormat="1" applyFont="1" applyFill="1" applyBorder="1"/>
    <xf numFmtId="0" fontId="4" fillId="2" borderId="0" xfId="0" applyFont="1" applyFill="1" applyBorder="1"/>
    <xf numFmtId="0" fontId="12" fillId="2" borderId="0" xfId="0" applyFont="1" applyFill="1" applyBorder="1"/>
    <xf numFmtId="3" fontId="12" fillId="2" borderId="0" xfId="0" applyNumberFormat="1" applyFont="1" applyFill="1" applyBorder="1" applyAlignment="1">
      <alignment horizontal="right"/>
    </xf>
    <xf numFmtId="0" fontId="13" fillId="2" borderId="0" xfId="0" applyFont="1" applyFill="1" applyBorder="1"/>
    <xf numFmtId="3" fontId="12" fillId="2" borderId="0" xfId="0" applyNumberFormat="1" applyFont="1" applyFill="1" applyBorder="1"/>
    <xf numFmtId="0" fontId="1" fillId="2" borderId="0" xfId="0" applyFont="1" applyFill="1"/>
    <xf numFmtId="3" fontId="9" fillId="2" borderId="0" xfId="0" applyNumberFormat="1" applyFont="1" applyFill="1" applyBorder="1" applyAlignment="1">
      <alignment horizontal="center"/>
    </xf>
    <xf numFmtId="0" fontId="17" fillId="2" borderId="0" xfId="0" applyFont="1" applyFill="1" applyBorder="1"/>
    <xf numFmtId="3" fontId="17" fillId="2" borderId="0" xfId="0" applyNumberFormat="1" applyFont="1" applyFill="1" applyBorder="1" applyAlignment="1">
      <alignment horizontal="center"/>
    </xf>
    <xf numFmtId="3" fontId="17" fillId="2" borderId="0" xfId="0" applyNumberFormat="1" applyFont="1" applyFill="1" applyBorder="1"/>
    <xf numFmtId="0" fontId="18" fillId="2" borderId="0" xfId="0" applyFont="1" applyFill="1" applyBorder="1"/>
    <xf numFmtId="3" fontId="18" fillId="2" borderId="0" xfId="0" applyNumberFormat="1" applyFont="1" applyFill="1" applyBorder="1" applyAlignment="1">
      <alignment horizontal="right"/>
    </xf>
    <xf numFmtId="0" fontId="17" fillId="2" borderId="0" xfId="0" applyFont="1" applyFill="1" applyBorder="1" applyAlignment="1">
      <alignment horizontal="right"/>
    </xf>
    <xf numFmtId="3" fontId="17" fillId="2" borderId="0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1" fontId="1" fillId="9" borderId="1" xfId="1" applyNumberFormat="1" applyFont="1" applyFill="1" applyBorder="1" applyAlignment="1">
      <alignment wrapText="1"/>
    </xf>
    <xf numFmtId="3" fontId="1" fillId="13" borderId="19" xfId="0" applyNumberFormat="1" applyFont="1" applyFill="1" applyBorder="1" applyAlignment="1">
      <alignment horizontal="right" vertical="center"/>
    </xf>
    <xf numFmtId="3" fontId="1" fillId="6" borderId="21" xfId="0" applyNumberFormat="1" applyFont="1" applyFill="1" applyBorder="1" applyAlignment="1">
      <alignment horizontal="right" vertical="center"/>
    </xf>
    <xf numFmtId="3" fontId="1" fillId="3" borderId="21" xfId="0" applyNumberFormat="1" applyFont="1" applyFill="1" applyBorder="1" applyAlignment="1">
      <alignment horizontal="right" vertical="center"/>
    </xf>
    <xf numFmtId="3" fontId="1" fillId="4" borderId="21" xfId="0" applyNumberFormat="1" applyFont="1" applyFill="1" applyBorder="1" applyAlignment="1">
      <alignment horizontal="right" vertical="center"/>
    </xf>
    <xf numFmtId="0" fontId="1" fillId="12" borderId="18" xfId="0" applyFont="1" applyFill="1" applyBorder="1" applyAlignment="1">
      <alignment vertical="center" wrapText="1"/>
    </xf>
    <xf numFmtId="3" fontId="2" fillId="0" borderId="4" xfId="0" applyNumberFormat="1" applyFont="1" applyFill="1" applyBorder="1"/>
    <xf numFmtId="0" fontId="1" fillId="12" borderId="19" xfId="0" applyFont="1" applyFill="1" applyBorder="1" applyAlignment="1">
      <alignment vertical="center" wrapText="1"/>
    </xf>
    <xf numFmtId="3" fontId="1" fillId="7" borderId="19" xfId="0" applyNumberFormat="1" applyFont="1" applyFill="1" applyBorder="1" applyAlignment="1">
      <alignment horizontal="right" vertical="center"/>
    </xf>
    <xf numFmtId="3" fontId="1" fillId="13" borderId="2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top" wrapText="1"/>
    </xf>
    <xf numFmtId="3" fontId="1" fillId="7" borderId="18" xfId="0" applyNumberFormat="1" applyFont="1" applyFill="1" applyBorder="1" applyAlignment="1">
      <alignment horizontal="right" vertical="center"/>
    </xf>
    <xf numFmtId="3" fontId="1" fillId="13" borderId="20" xfId="0" applyNumberFormat="1" applyFont="1" applyFill="1" applyBorder="1" applyAlignment="1">
      <alignment horizontal="right" vertical="center"/>
    </xf>
    <xf numFmtId="3" fontId="1" fillId="6" borderId="20" xfId="0" applyNumberFormat="1" applyFont="1" applyFill="1" applyBorder="1" applyAlignment="1">
      <alignment horizontal="right" vertical="center"/>
    </xf>
    <xf numFmtId="3" fontId="1" fillId="3" borderId="20" xfId="0" applyNumberFormat="1" applyFont="1" applyFill="1" applyBorder="1" applyAlignment="1">
      <alignment horizontal="right" vertical="center"/>
    </xf>
    <xf numFmtId="3" fontId="1" fillId="14" borderId="19" xfId="0" applyNumberFormat="1" applyFont="1" applyFill="1" applyBorder="1" applyAlignment="1">
      <alignment horizontal="right" vertical="center"/>
    </xf>
    <xf numFmtId="3" fontId="1" fillId="7" borderId="21" xfId="0" applyNumberFormat="1" applyFont="1" applyFill="1" applyBorder="1" applyAlignment="1">
      <alignment horizontal="right" vertical="center"/>
    </xf>
    <xf numFmtId="3" fontId="1" fillId="14" borderId="18" xfId="0" applyNumberFormat="1" applyFont="1" applyFill="1" applyBorder="1" applyAlignment="1">
      <alignment horizontal="right" vertical="center"/>
    </xf>
    <xf numFmtId="3" fontId="1" fillId="7" borderId="20" xfId="0" applyNumberFormat="1" applyFont="1" applyFill="1" applyBorder="1" applyAlignment="1">
      <alignment horizontal="right" vertical="center"/>
    </xf>
    <xf numFmtId="3" fontId="1" fillId="15" borderId="19" xfId="0" applyNumberFormat="1" applyFont="1" applyFill="1" applyBorder="1" applyAlignment="1">
      <alignment horizontal="right" vertical="center"/>
    </xf>
    <xf numFmtId="3" fontId="1" fillId="14" borderId="21" xfId="0" applyNumberFormat="1" applyFont="1" applyFill="1" applyBorder="1" applyAlignment="1">
      <alignment horizontal="right" vertical="center"/>
    </xf>
    <xf numFmtId="3" fontId="8" fillId="9" borderId="1" xfId="0" applyNumberFormat="1" applyFont="1" applyFill="1" applyBorder="1"/>
    <xf numFmtId="3" fontId="8" fillId="10" borderId="1" xfId="0" applyNumberFormat="1" applyFont="1" applyFill="1" applyBorder="1"/>
    <xf numFmtId="0" fontId="8" fillId="0" borderId="1" xfId="0" applyFont="1" applyFill="1" applyBorder="1"/>
    <xf numFmtId="0" fontId="3" fillId="5" borderId="1" xfId="0" applyFont="1" applyFill="1" applyBorder="1"/>
    <xf numFmtId="3" fontId="3" fillId="5" borderId="1" xfId="0" applyNumberFormat="1" applyFont="1" applyFill="1" applyBorder="1"/>
    <xf numFmtId="3" fontId="8" fillId="0" borderId="1" xfId="0" applyNumberFormat="1" applyFont="1" applyFill="1" applyBorder="1" applyAlignment="1">
      <alignment horizontal="center"/>
    </xf>
    <xf numFmtId="0" fontId="8" fillId="10" borderId="1" xfId="0" applyFont="1" applyFill="1" applyBorder="1"/>
    <xf numFmtId="0" fontId="8" fillId="2" borderId="1" xfId="0" applyFont="1" applyFill="1" applyBorder="1"/>
    <xf numFmtId="0" fontId="3" fillId="2" borderId="1" xfId="0" applyFont="1" applyFill="1" applyBorder="1"/>
    <xf numFmtId="3" fontId="3" fillId="2" borderId="1" xfId="0" applyNumberFormat="1" applyFont="1" applyFill="1" applyBorder="1"/>
    <xf numFmtId="0" fontId="1" fillId="0" borderId="1" xfId="0" applyFont="1" applyBorder="1"/>
    <xf numFmtId="0" fontId="4" fillId="0" borderId="1" xfId="0" applyFont="1" applyBorder="1"/>
    <xf numFmtId="3" fontId="2" fillId="2" borderId="1" xfId="0" applyNumberFormat="1" applyFont="1" applyFill="1" applyBorder="1"/>
    <xf numFmtId="3" fontId="2" fillId="0" borderId="1" xfId="0" applyNumberFormat="1" applyFont="1" applyFill="1" applyBorder="1"/>
    <xf numFmtId="3" fontId="1" fillId="13" borderId="18" xfId="0" applyNumberFormat="1" applyFont="1" applyFill="1" applyBorder="1" applyAlignment="1">
      <alignment horizontal="right" vertical="center"/>
    </xf>
    <xf numFmtId="3" fontId="1" fillId="4" borderId="20" xfId="0" applyNumberFormat="1" applyFont="1" applyFill="1" applyBorder="1" applyAlignment="1">
      <alignment horizontal="right" vertical="center"/>
    </xf>
    <xf numFmtId="0" fontId="2" fillId="2" borderId="0" xfId="0" applyFont="1" applyFill="1" applyBorder="1"/>
    <xf numFmtId="3" fontId="2" fillId="2" borderId="0" xfId="0" applyNumberFormat="1" applyFont="1" applyFill="1" applyBorder="1" applyAlignment="1">
      <alignment horizontal="right"/>
    </xf>
    <xf numFmtId="0" fontId="2" fillId="5" borderId="1" xfId="0" applyFont="1" applyFill="1" applyBorder="1"/>
    <xf numFmtId="3" fontId="2" fillId="5" borderId="1" xfId="0" applyNumberFormat="1" applyFont="1" applyFill="1" applyBorder="1"/>
    <xf numFmtId="0" fontId="1" fillId="2" borderId="0" xfId="0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1" fillId="2" borderId="0" xfId="0" applyNumberFormat="1" applyFont="1" applyFill="1" applyBorder="1" applyAlignment="1">
      <alignment horizontal="right"/>
    </xf>
    <xf numFmtId="0" fontId="2" fillId="2" borderId="1" xfId="0" applyFont="1" applyFill="1" applyBorder="1"/>
    <xf numFmtId="3" fontId="2" fillId="5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3" fontId="1" fillId="9" borderId="1" xfId="0" applyNumberFormat="1" applyFont="1" applyFill="1" applyBorder="1" applyAlignment="1">
      <alignment horizontal="right"/>
    </xf>
    <xf numFmtId="3" fontId="1" fillId="10" borderId="1" xfId="0" applyNumberFormat="1" applyFont="1" applyFill="1" applyBorder="1" applyAlignment="1">
      <alignment horizontal="right"/>
    </xf>
    <xf numFmtId="3" fontId="2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20" fillId="16" borderId="0" xfId="0" applyFont="1" applyFill="1"/>
    <xf numFmtId="0" fontId="1" fillId="0" borderId="1" xfId="0" applyFont="1" applyBorder="1" applyAlignment="1">
      <alignment horizontal="center"/>
    </xf>
    <xf numFmtId="3" fontId="1" fillId="0" borderId="23" xfId="0" applyNumberFormat="1" applyFont="1" applyBorder="1"/>
    <xf numFmtId="3" fontId="1" fillId="0" borderId="1" xfId="0" applyNumberFormat="1" applyFont="1" applyBorder="1"/>
    <xf numFmtId="3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1" fontId="1" fillId="0" borderId="0" xfId="0" applyNumberFormat="1" applyFont="1"/>
    <xf numFmtId="4" fontId="1" fillId="0" borderId="0" xfId="0" applyNumberFormat="1" applyFont="1"/>
    <xf numFmtId="0" fontId="2" fillId="0" borderId="22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4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top" wrapText="1"/>
    </xf>
    <xf numFmtId="0" fontId="12" fillId="3" borderId="5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 wrapText="1"/>
    </xf>
    <xf numFmtId="0" fontId="7" fillId="5" borderId="17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3" fontId="9" fillId="11" borderId="2" xfId="0" applyNumberFormat="1" applyFont="1" applyFill="1" applyBorder="1" applyAlignment="1">
      <alignment horizontal="center"/>
    </xf>
    <xf numFmtId="3" fontId="9" fillId="11" borderId="3" xfId="0" applyNumberFormat="1" applyFont="1" applyFill="1" applyBorder="1" applyAlignment="1">
      <alignment horizontal="center"/>
    </xf>
    <xf numFmtId="3" fontId="9" fillId="11" borderId="4" xfId="0" applyNumberFormat="1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599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tabSelected="1" zoomScaleNormal="100" workbookViewId="0">
      <selection activeCell="N80" sqref="N80"/>
    </sheetView>
  </sheetViews>
  <sheetFormatPr defaultRowHeight="12.75" x14ac:dyDescent="0.2"/>
  <cols>
    <col min="1" max="1" width="47.42578125" style="1" customWidth="1"/>
    <col min="2" max="4" width="11.5703125" style="1" customWidth="1"/>
    <col min="5" max="5" width="17.42578125" style="1" customWidth="1"/>
    <col min="6" max="6" width="15.5703125" style="1" customWidth="1"/>
    <col min="7" max="7" width="11" style="1" customWidth="1"/>
    <col min="8" max="8" width="10.5703125" style="1" customWidth="1"/>
    <col min="9" max="9" width="14.42578125" style="1" customWidth="1"/>
    <col min="10" max="10" width="16.5703125" style="1" customWidth="1"/>
    <col min="11" max="12" width="9.42578125" style="1" customWidth="1"/>
    <col min="13" max="13" width="13.5703125" style="1" customWidth="1"/>
    <col min="14" max="14" width="15.5703125" style="1" customWidth="1"/>
    <col min="15" max="15" width="10.5703125" style="1" customWidth="1"/>
    <col min="16" max="16" width="29.42578125" style="1" customWidth="1"/>
    <col min="17" max="244" width="9.42578125" style="1"/>
    <col min="245" max="245" width="27.5703125" style="1" customWidth="1"/>
    <col min="246" max="246" width="8.5703125" style="1" customWidth="1"/>
    <col min="247" max="247" width="8.42578125" style="1" customWidth="1"/>
    <col min="248" max="248" width="9" style="1" customWidth="1"/>
    <col min="249" max="251" width="9.42578125" style="1" customWidth="1"/>
    <col min="252" max="254" width="8.5703125" style="1" customWidth="1"/>
    <col min="255" max="256" width="10.42578125" style="1" customWidth="1"/>
    <col min="257" max="259" width="9.5703125" style="1" customWidth="1"/>
    <col min="260" max="260" width="12" style="1" customWidth="1"/>
    <col min="261" max="261" width="11" style="1" customWidth="1"/>
    <col min="262" max="262" width="10.42578125" style="1" customWidth="1"/>
    <col min="263" max="500" width="9.42578125" style="1"/>
    <col min="501" max="501" width="27.5703125" style="1" customWidth="1"/>
    <col min="502" max="502" width="8.5703125" style="1" customWidth="1"/>
    <col min="503" max="503" width="8.42578125" style="1" customWidth="1"/>
    <col min="504" max="504" width="9" style="1" customWidth="1"/>
    <col min="505" max="507" width="9.42578125" style="1" customWidth="1"/>
    <col min="508" max="510" width="8.5703125" style="1" customWidth="1"/>
    <col min="511" max="512" width="10.42578125" style="1" customWidth="1"/>
    <col min="513" max="515" width="9.5703125" style="1" customWidth="1"/>
    <col min="516" max="516" width="12" style="1" customWidth="1"/>
    <col min="517" max="517" width="11" style="1" customWidth="1"/>
    <col min="518" max="518" width="10.42578125" style="1" customWidth="1"/>
    <col min="519" max="756" width="9.42578125" style="1"/>
    <col min="757" max="757" width="27.5703125" style="1" customWidth="1"/>
    <col min="758" max="758" width="8.5703125" style="1" customWidth="1"/>
    <col min="759" max="759" width="8.42578125" style="1" customWidth="1"/>
    <col min="760" max="760" width="9" style="1" customWidth="1"/>
    <col min="761" max="763" width="9.42578125" style="1" customWidth="1"/>
    <col min="764" max="766" width="8.5703125" style="1" customWidth="1"/>
    <col min="767" max="768" width="10.42578125" style="1" customWidth="1"/>
    <col min="769" max="771" width="9.5703125" style="1" customWidth="1"/>
    <col min="772" max="772" width="12" style="1" customWidth="1"/>
    <col min="773" max="773" width="11" style="1" customWidth="1"/>
    <col min="774" max="774" width="10.42578125" style="1" customWidth="1"/>
    <col min="775" max="1012" width="9.42578125" style="1"/>
    <col min="1013" max="1013" width="27.5703125" style="1" customWidth="1"/>
    <col min="1014" max="1014" width="8.5703125" style="1" customWidth="1"/>
    <col min="1015" max="1015" width="8.42578125" style="1" customWidth="1"/>
    <col min="1016" max="1016" width="9" style="1" customWidth="1"/>
    <col min="1017" max="1019" width="9.42578125" style="1" customWidth="1"/>
    <col min="1020" max="1022" width="8.5703125" style="1" customWidth="1"/>
    <col min="1023" max="1024" width="10.42578125" style="1" customWidth="1"/>
    <col min="1025" max="1027" width="9.5703125" style="1" customWidth="1"/>
    <col min="1028" max="1028" width="12" style="1" customWidth="1"/>
    <col min="1029" max="1029" width="11" style="1" customWidth="1"/>
    <col min="1030" max="1030" width="10.42578125" style="1" customWidth="1"/>
    <col min="1031" max="1268" width="9.42578125" style="1"/>
    <col min="1269" max="1269" width="27.5703125" style="1" customWidth="1"/>
    <col min="1270" max="1270" width="8.5703125" style="1" customWidth="1"/>
    <col min="1271" max="1271" width="8.42578125" style="1" customWidth="1"/>
    <col min="1272" max="1272" width="9" style="1" customWidth="1"/>
    <col min="1273" max="1275" width="9.42578125" style="1" customWidth="1"/>
    <col min="1276" max="1278" width="8.5703125" style="1" customWidth="1"/>
    <col min="1279" max="1280" width="10.42578125" style="1" customWidth="1"/>
    <col min="1281" max="1283" width="9.5703125" style="1" customWidth="1"/>
    <col min="1284" max="1284" width="12" style="1" customWidth="1"/>
    <col min="1285" max="1285" width="11" style="1" customWidth="1"/>
    <col min="1286" max="1286" width="10.42578125" style="1" customWidth="1"/>
    <col min="1287" max="1524" width="9.42578125" style="1"/>
    <col min="1525" max="1525" width="27.5703125" style="1" customWidth="1"/>
    <col min="1526" max="1526" width="8.5703125" style="1" customWidth="1"/>
    <col min="1527" max="1527" width="8.42578125" style="1" customWidth="1"/>
    <col min="1528" max="1528" width="9" style="1" customWidth="1"/>
    <col min="1529" max="1531" width="9.42578125" style="1" customWidth="1"/>
    <col min="1532" max="1534" width="8.5703125" style="1" customWidth="1"/>
    <col min="1535" max="1536" width="10.42578125" style="1" customWidth="1"/>
    <col min="1537" max="1539" width="9.5703125" style="1" customWidth="1"/>
    <col min="1540" max="1540" width="12" style="1" customWidth="1"/>
    <col min="1541" max="1541" width="11" style="1" customWidth="1"/>
    <col min="1542" max="1542" width="10.42578125" style="1" customWidth="1"/>
    <col min="1543" max="1780" width="9.42578125" style="1"/>
    <col min="1781" max="1781" width="27.5703125" style="1" customWidth="1"/>
    <col min="1782" max="1782" width="8.5703125" style="1" customWidth="1"/>
    <col min="1783" max="1783" width="8.42578125" style="1" customWidth="1"/>
    <col min="1784" max="1784" width="9" style="1" customWidth="1"/>
    <col min="1785" max="1787" width="9.42578125" style="1" customWidth="1"/>
    <col min="1788" max="1790" width="8.5703125" style="1" customWidth="1"/>
    <col min="1791" max="1792" width="10.42578125" style="1" customWidth="1"/>
    <col min="1793" max="1795" width="9.5703125" style="1" customWidth="1"/>
    <col min="1796" max="1796" width="12" style="1" customWidth="1"/>
    <col min="1797" max="1797" width="11" style="1" customWidth="1"/>
    <col min="1798" max="1798" width="10.42578125" style="1" customWidth="1"/>
    <col min="1799" max="2036" width="9.42578125" style="1"/>
    <col min="2037" max="2037" width="27.5703125" style="1" customWidth="1"/>
    <col min="2038" max="2038" width="8.5703125" style="1" customWidth="1"/>
    <col min="2039" max="2039" width="8.42578125" style="1" customWidth="1"/>
    <col min="2040" max="2040" width="9" style="1" customWidth="1"/>
    <col min="2041" max="2043" width="9.42578125" style="1" customWidth="1"/>
    <col min="2044" max="2046" width="8.5703125" style="1" customWidth="1"/>
    <col min="2047" max="2048" width="10.42578125" style="1" customWidth="1"/>
    <col min="2049" max="2051" width="9.5703125" style="1" customWidth="1"/>
    <col min="2052" max="2052" width="12" style="1" customWidth="1"/>
    <col min="2053" max="2053" width="11" style="1" customWidth="1"/>
    <col min="2054" max="2054" width="10.42578125" style="1" customWidth="1"/>
    <col min="2055" max="2292" width="9.42578125" style="1"/>
    <col min="2293" max="2293" width="27.5703125" style="1" customWidth="1"/>
    <col min="2294" max="2294" width="8.5703125" style="1" customWidth="1"/>
    <col min="2295" max="2295" width="8.42578125" style="1" customWidth="1"/>
    <col min="2296" max="2296" width="9" style="1" customWidth="1"/>
    <col min="2297" max="2299" width="9.42578125" style="1" customWidth="1"/>
    <col min="2300" max="2302" width="8.5703125" style="1" customWidth="1"/>
    <col min="2303" max="2304" width="10.42578125" style="1" customWidth="1"/>
    <col min="2305" max="2307" width="9.5703125" style="1" customWidth="1"/>
    <col min="2308" max="2308" width="12" style="1" customWidth="1"/>
    <col min="2309" max="2309" width="11" style="1" customWidth="1"/>
    <col min="2310" max="2310" width="10.42578125" style="1" customWidth="1"/>
    <col min="2311" max="2548" width="9.42578125" style="1"/>
    <col min="2549" max="2549" width="27.5703125" style="1" customWidth="1"/>
    <col min="2550" max="2550" width="8.5703125" style="1" customWidth="1"/>
    <col min="2551" max="2551" width="8.42578125" style="1" customWidth="1"/>
    <col min="2552" max="2552" width="9" style="1" customWidth="1"/>
    <col min="2553" max="2555" width="9.42578125" style="1" customWidth="1"/>
    <col min="2556" max="2558" width="8.5703125" style="1" customWidth="1"/>
    <col min="2559" max="2560" width="10.42578125" style="1" customWidth="1"/>
    <col min="2561" max="2563" width="9.5703125" style="1" customWidth="1"/>
    <col min="2564" max="2564" width="12" style="1" customWidth="1"/>
    <col min="2565" max="2565" width="11" style="1" customWidth="1"/>
    <col min="2566" max="2566" width="10.42578125" style="1" customWidth="1"/>
    <col min="2567" max="2804" width="9.42578125" style="1"/>
    <col min="2805" max="2805" width="27.5703125" style="1" customWidth="1"/>
    <col min="2806" max="2806" width="8.5703125" style="1" customWidth="1"/>
    <col min="2807" max="2807" width="8.42578125" style="1" customWidth="1"/>
    <col min="2808" max="2808" width="9" style="1" customWidth="1"/>
    <col min="2809" max="2811" width="9.42578125" style="1" customWidth="1"/>
    <col min="2812" max="2814" width="8.5703125" style="1" customWidth="1"/>
    <col min="2815" max="2816" width="10.42578125" style="1" customWidth="1"/>
    <col min="2817" max="2819" width="9.5703125" style="1" customWidth="1"/>
    <col min="2820" max="2820" width="12" style="1" customWidth="1"/>
    <col min="2821" max="2821" width="11" style="1" customWidth="1"/>
    <col min="2822" max="2822" width="10.42578125" style="1" customWidth="1"/>
    <col min="2823" max="3060" width="9.42578125" style="1"/>
    <col min="3061" max="3061" width="27.5703125" style="1" customWidth="1"/>
    <col min="3062" max="3062" width="8.5703125" style="1" customWidth="1"/>
    <col min="3063" max="3063" width="8.42578125" style="1" customWidth="1"/>
    <col min="3064" max="3064" width="9" style="1" customWidth="1"/>
    <col min="3065" max="3067" width="9.42578125" style="1" customWidth="1"/>
    <col min="3068" max="3070" width="8.5703125" style="1" customWidth="1"/>
    <col min="3071" max="3072" width="10.42578125" style="1" customWidth="1"/>
    <col min="3073" max="3075" width="9.5703125" style="1" customWidth="1"/>
    <col min="3076" max="3076" width="12" style="1" customWidth="1"/>
    <col min="3077" max="3077" width="11" style="1" customWidth="1"/>
    <col min="3078" max="3078" width="10.42578125" style="1" customWidth="1"/>
    <col min="3079" max="3316" width="9.42578125" style="1"/>
    <col min="3317" max="3317" width="27.5703125" style="1" customWidth="1"/>
    <col min="3318" max="3318" width="8.5703125" style="1" customWidth="1"/>
    <col min="3319" max="3319" width="8.42578125" style="1" customWidth="1"/>
    <col min="3320" max="3320" width="9" style="1" customWidth="1"/>
    <col min="3321" max="3323" width="9.42578125" style="1" customWidth="1"/>
    <col min="3324" max="3326" width="8.5703125" style="1" customWidth="1"/>
    <col min="3327" max="3328" width="10.42578125" style="1" customWidth="1"/>
    <col min="3329" max="3331" width="9.5703125" style="1" customWidth="1"/>
    <col min="3332" max="3332" width="12" style="1" customWidth="1"/>
    <col min="3333" max="3333" width="11" style="1" customWidth="1"/>
    <col min="3334" max="3334" width="10.42578125" style="1" customWidth="1"/>
    <col min="3335" max="3572" width="9.42578125" style="1"/>
    <col min="3573" max="3573" width="27.5703125" style="1" customWidth="1"/>
    <col min="3574" max="3574" width="8.5703125" style="1" customWidth="1"/>
    <col min="3575" max="3575" width="8.42578125" style="1" customWidth="1"/>
    <col min="3576" max="3576" width="9" style="1" customWidth="1"/>
    <col min="3577" max="3579" width="9.42578125" style="1" customWidth="1"/>
    <col min="3580" max="3582" width="8.5703125" style="1" customWidth="1"/>
    <col min="3583" max="3584" width="10.42578125" style="1" customWidth="1"/>
    <col min="3585" max="3587" width="9.5703125" style="1" customWidth="1"/>
    <col min="3588" max="3588" width="12" style="1" customWidth="1"/>
    <col min="3589" max="3589" width="11" style="1" customWidth="1"/>
    <col min="3590" max="3590" width="10.42578125" style="1" customWidth="1"/>
    <col min="3591" max="3828" width="9.42578125" style="1"/>
    <col min="3829" max="3829" width="27.5703125" style="1" customWidth="1"/>
    <col min="3830" max="3830" width="8.5703125" style="1" customWidth="1"/>
    <col min="3831" max="3831" width="8.42578125" style="1" customWidth="1"/>
    <col min="3832" max="3832" width="9" style="1" customWidth="1"/>
    <col min="3833" max="3835" width="9.42578125" style="1" customWidth="1"/>
    <col min="3836" max="3838" width="8.5703125" style="1" customWidth="1"/>
    <col min="3839" max="3840" width="10.42578125" style="1" customWidth="1"/>
    <col min="3841" max="3843" width="9.5703125" style="1" customWidth="1"/>
    <col min="3844" max="3844" width="12" style="1" customWidth="1"/>
    <col min="3845" max="3845" width="11" style="1" customWidth="1"/>
    <col min="3846" max="3846" width="10.42578125" style="1" customWidth="1"/>
    <col min="3847" max="4084" width="9.42578125" style="1"/>
    <col min="4085" max="4085" width="27.5703125" style="1" customWidth="1"/>
    <col min="4086" max="4086" width="8.5703125" style="1" customWidth="1"/>
    <col min="4087" max="4087" width="8.42578125" style="1" customWidth="1"/>
    <col min="4088" max="4088" width="9" style="1" customWidth="1"/>
    <col min="4089" max="4091" width="9.42578125" style="1" customWidth="1"/>
    <col min="4092" max="4094" width="8.5703125" style="1" customWidth="1"/>
    <col min="4095" max="4096" width="10.42578125" style="1" customWidth="1"/>
    <col min="4097" max="4099" width="9.5703125" style="1" customWidth="1"/>
    <col min="4100" max="4100" width="12" style="1" customWidth="1"/>
    <col min="4101" max="4101" width="11" style="1" customWidth="1"/>
    <col min="4102" max="4102" width="10.42578125" style="1" customWidth="1"/>
    <col min="4103" max="4340" width="9.42578125" style="1"/>
    <col min="4341" max="4341" width="27.5703125" style="1" customWidth="1"/>
    <col min="4342" max="4342" width="8.5703125" style="1" customWidth="1"/>
    <col min="4343" max="4343" width="8.42578125" style="1" customWidth="1"/>
    <col min="4344" max="4344" width="9" style="1" customWidth="1"/>
    <col min="4345" max="4347" width="9.42578125" style="1" customWidth="1"/>
    <col min="4348" max="4350" width="8.5703125" style="1" customWidth="1"/>
    <col min="4351" max="4352" width="10.42578125" style="1" customWidth="1"/>
    <col min="4353" max="4355" width="9.5703125" style="1" customWidth="1"/>
    <col min="4356" max="4356" width="12" style="1" customWidth="1"/>
    <col min="4357" max="4357" width="11" style="1" customWidth="1"/>
    <col min="4358" max="4358" width="10.42578125" style="1" customWidth="1"/>
    <col min="4359" max="4596" width="9.42578125" style="1"/>
    <col min="4597" max="4597" width="27.5703125" style="1" customWidth="1"/>
    <col min="4598" max="4598" width="8.5703125" style="1" customWidth="1"/>
    <col min="4599" max="4599" width="8.42578125" style="1" customWidth="1"/>
    <col min="4600" max="4600" width="9" style="1" customWidth="1"/>
    <col min="4601" max="4603" width="9.42578125" style="1" customWidth="1"/>
    <col min="4604" max="4606" width="8.5703125" style="1" customWidth="1"/>
    <col min="4607" max="4608" width="10.42578125" style="1" customWidth="1"/>
    <col min="4609" max="4611" width="9.5703125" style="1" customWidth="1"/>
    <col min="4612" max="4612" width="12" style="1" customWidth="1"/>
    <col min="4613" max="4613" width="11" style="1" customWidth="1"/>
    <col min="4614" max="4614" width="10.42578125" style="1" customWidth="1"/>
    <col min="4615" max="4852" width="9.42578125" style="1"/>
    <col min="4853" max="4853" width="27.5703125" style="1" customWidth="1"/>
    <col min="4854" max="4854" width="8.5703125" style="1" customWidth="1"/>
    <col min="4855" max="4855" width="8.42578125" style="1" customWidth="1"/>
    <col min="4856" max="4856" width="9" style="1" customWidth="1"/>
    <col min="4857" max="4859" width="9.42578125" style="1" customWidth="1"/>
    <col min="4860" max="4862" width="8.5703125" style="1" customWidth="1"/>
    <col min="4863" max="4864" width="10.42578125" style="1" customWidth="1"/>
    <col min="4865" max="4867" width="9.5703125" style="1" customWidth="1"/>
    <col min="4868" max="4868" width="12" style="1" customWidth="1"/>
    <col min="4869" max="4869" width="11" style="1" customWidth="1"/>
    <col min="4870" max="4870" width="10.42578125" style="1" customWidth="1"/>
    <col min="4871" max="5108" width="9.42578125" style="1"/>
    <col min="5109" max="5109" width="27.5703125" style="1" customWidth="1"/>
    <col min="5110" max="5110" width="8.5703125" style="1" customWidth="1"/>
    <col min="5111" max="5111" width="8.42578125" style="1" customWidth="1"/>
    <col min="5112" max="5112" width="9" style="1" customWidth="1"/>
    <col min="5113" max="5115" width="9.42578125" style="1" customWidth="1"/>
    <col min="5116" max="5118" width="8.5703125" style="1" customWidth="1"/>
    <col min="5119" max="5120" width="10.42578125" style="1" customWidth="1"/>
    <col min="5121" max="5123" width="9.5703125" style="1" customWidth="1"/>
    <col min="5124" max="5124" width="12" style="1" customWidth="1"/>
    <col min="5125" max="5125" width="11" style="1" customWidth="1"/>
    <col min="5126" max="5126" width="10.42578125" style="1" customWidth="1"/>
    <col min="5127" max="5364" width="9.42578125" style="1"/>
    <col min="5365" max="5365" width="27.5703125" style="1" customWidth="1"/>
    <col min="5366" max="5366" width="8.5703125" style="1" customWidth="1"/>
    <col min="5367" max="5367" width="8.42578125" style="1" customWidth="1"/>
    <col min="5368" max="5368" width="9" style="1" customWidth="1"/>
    <col min="5369" max="5371" width="9.42578125" style="1" customWidth="1"/>
    <col min="5372" max="5374" width="8.5703125" style="1" customWidth="1"/>
    <col min="5375" max="5376" width="10.42578125" style="1" customWidth="1"/>
    <col min="5377" max="5379" width="9.5703125" style="1" customWidth="1"/>
    <col min="5380" max="5380" width="12" style="1" customWidth="1"/>
    <col min="5381" max="5381" width="11" style="1" customWidth="1"/>
    <col min="5382" max="5382" width="10.42578125" style="1" customWidth="1"/>
    <col min="5383" max="5620" width="9.42578125" style="1"/>
    <col min="5621" max="5621" width="27.5703125" style="1" customWidth="1"/>
    <col min="5622" max="5622" width="8.5703125" style="1" customWidth="1"/>
    <col min="5623" max="5623" width="8.42578125" style="1" customWidth="1"/>
    <col min="5624" max="5624" width="9" style="1" customWidth="1"/>
    <col min="5625" max="5627" width="9.42578125" style="1" customWidth="1"/>
    <col min="5628" max="5630" width="8.5703125" style="1" customWidth="1"/>
    <col min="5631" max="5632" width="10.42578125" style="1" customWidth="1"/>
    <col min="5633" max="5635" width="9.5703125" style="1" customWidth="1"/>
    <col min="5636" max="5636" width="12" style="1" customWidth="1"/>
    <col min="5637" max="5637" width="11" style="1" customWidth="1"/>
    <col min="5638" max="5638" width="10.42578125" style="1" customWidth="1"/>
    <col min="5639" max="5876" width="9.42578125" style="1"/>
    <col min="5877" max="5877" width="27.5703125" style="1" customWidth="1"/>
    <col min="5878" max="5878" width="8.5703125" style="1" customWidth="1"/>
    <col min="5879" max="5879" width="8.42578125" style="1" customWidth="1"/>
    <col min="5880" max="5880" width="9" style="1" customWidth="1"/>
    <col min="5881" max="5883" width="9.42578125" style="1" customWidth="1"/>
    <col min="5884" max="5886" width="8.5703125" style="1" customWidth="1"/>
    <col min="5887" max="5888" width="10.42578125" style="1" customWidth="1"/>
    <col min="5889" max="5891" width="9.5703125" style="1" customWidth="1"/>
    <col min="5892" max="5892" width="12" style="1" customWidth="1"/>
    <col min="5893" max="5893" width="11" style="1" customWidth="1"/>
    <col min="5894" max="5894" width="10.42578125" style="1" customWidth="1"/>
    <col min="5895" max="6132" width="9.42578125" style="1"/>
    <col min="6133" max="6133" width="27.5703125" style="1" customWidth="1"/>
    <col min="6134" max="6134" width="8.5703125" style="1" customWidth="1"/>
    <col min="6135" max="6135" width="8.42578125" style="1" customWidth="1"/>
    <col min="6136" max="6136" width="9" style="1" customWidth="1"/>
    <col min="6137" max="6139" width="9.42578125" style="1" customWidth="1"/>
    <col min="6140" max="6142" width="8.5703125" style="1" customWidth="1"/>
    <col min="6143" max="6144" width="10.42578125" style="1" customWidth="1"/>
    <col min="6145" max="6147" width="9.5703125" style="1" customWidth="1"/>
    <col min="6148" max="6148" width="12" style="1" customWidth="1"/>
    <col min="6149" max="6149" width="11" style="1" customWidth="1"/>
    <col min="6150" max="6150" width="10.42578125" style="1" customWidth="1"/>
    <col min="6151" max="6388" width="9.42578125" style="1"/>
    <col min="6389" max="6389" width="27.5703125" style="1" customWidth="1"/>
    <col min="6390" max="6390" width="8.5703125" style="1" customWidth="1"/>
    <col min="6391" max="6391" width="8.42578125" style="1" customWidth="1"/>
    <col min="6392" max="6392" width="9" style="1" customWidth="1"/>
    <col min="6393" max="6395" width="9.42578125" style="1" customWidth="1"/>
    <col min="6396" max="6398" width="8.5703125" style="1" customWidth="1"/>
    <col min="6399" max="6400" width="10.42578125" style="1" customWidth="1"/>
    <col min="6401" max="6403" width="9.5703125" style="1" customWidth="1"/>
    <col min="6404" max="6404" width="12" style="1" customWidth="1"/>
    <col min="6405" max="6405" width="11" style="1" customWidth="1"/>
    <col min="6406" max="6406" width="10.42578125" style="1" customWidth="1"/>
    <col min="6407" max="6644" width="9.42578125" style="1"/>
    <col min="6645" max="6645" width="27.5703125" style="1" customWidth="1"/>
    <col min="6646" max="6646" width="8.5703125" style="1" customWidth="1"/>
    <col min="6647" max="6647" width="8.42578125" style="1" customWidth="1"/>
    <col min="6648" max="6648" width="9" style="1" customWidth="1"/>
    <col min="6649" max="6651" width="9.42578125" style="1" customWidth="1"/>
    <col min="6652" max="6654" width="8.5703125" style="1" customWidth="1"/>
    <col min="6655" max="6656" width="10.42578125" style="1" customWidth="1"/>
    <col min="6657" max="6659" width="9.5703125" style="1" customWidth="1"/>
    <col min="6660" max="6660" width="12" style="1" customWidth="1"/>
    <col min="6661" max="6661" width="11" style="1" customWidth="1"/>
    <col min="6662" max="6662" width="10.42578125" style="1" customWidth="1"/>
    <col min="6663" max="6900" width="9.42578125" style="1"/>
    <col min="6901" max="6901" width="27.5703125" style="1" customWidth="1"/>
    <col min="6902" max="6902" width="8.5703125" style="1" customWidth="1"/>
    <col min="6903" max="6903" width="8.42578125" style="1" customWidth="1"/>
    <col min="6904" max="6904" width="9" style="1" customWidth="1"/>
    <col min="6905" max="6907" width="9.42578125" style="1" customWidth="1"/>
    <col min="6908" max="6910" width="8.5703125" style="1" customWidth="1"/>
    <col min="6911" max="6912" width="10.42578125" style="1" customWidth="1"/>
    <col min="6913" max="6915" width="9.5703125" style="1" customWidth="1"/>
    <col min="6916" max="6916" width="12" style="1" customWidth="1"/>
    <col min="6917" max="6917" width="11" style="1" customWidth="1"/>
    <col min="6918" max="6918" width="10.42578125" style="1" customWidth="1"/>
    <col min="6919" max="7156" width="9.42578125" style="1"/>
    <col min="7157" max="7157" width="27.5703125" style="1" customWidth="1"/>
    <col min="7158" max="7158" width="8.5703125" style="1" customWidth="1"/>
    <col min="7159" max="7159" width="8.42578125" style="1" customWidth="1"/>
    <col min="7160" max="7160" width="9" style="1" customWidth="1"/>
    <col min="7161" max="7163" width="9.42578125" style="1" customWidth="1"/>
    <col min="7164" max="7166" width="8.5703125" style="1" customWidth="1"/>
    <col min="7167" max="7168" width="10.42578125" style="1" customWidth="1"/>
    <col min="7169" max="7171" width="9.5703125" style="1" customWidth="1"/>
    <col min="7172" max="7172" width="12" style="1" customWidth="1"/>
    <col min="7173" max="7173" width="11" style="1" customWidth="1"/>
    <col min="7174" max="7174" width="10.42578125" style="1" customWidth="1"/>
    <col min="7175" max="7412" width="9.42578125" style="1"/>
    <col min="7413" max="7413" width="27.5703125" style="1" customWidth="1"/>
    <col min="7414" max="7414" width="8.5703125" style="1" customWidth="1"/>
    <col min="7415" max="7415" width="8.42578125" style="1" customWidth="1"/>
    <col min="7416" max="7416" width="9" style="1" customWidth="1"/>
    <col min="7417" max="7419" width="9.42578125" style="1" customWidth="1"/>
    <col min="7420" max="7422" width="8.5703125" style="1" customWidth="1"/>
    <col min="7423" max="7424" width="10.42578125" style="1" customWidth="1"/>
    <col min="7425" max="7427" width="9.5703125" style="1" customWidth="1"/>
    <col min="7428" max="7428" width="12" style="1" customWidth="1"/>
    <col min="7429" max="7429" width="11" style="1" customWidth="1"/>
    <col min="7430" max="7430" width="10.42578125" style="1" customWidth="1"/>
    <col min="7431" max="7668" width="9.42578125" style="1"/>
    <col min="7669" max="7669" width="27.5703125" style="1" customWidth="1"/>
    <col min="7670" max="7670" width="8.5703125" style="1" customWidth="1"/>
    <col min="7671" max="7671" width="8.42578125" style="1" customWidth="1"/>
    <col min="7672" max="7672" width="9" style="1" customWidth="1"/>
    <col min="7673" max="7675" width="9.42578125" style="1" customWidth="1"/>
    <col min="7676" max="7678" width="8.5703125" style="1" customWidth="1"/>
    <col min="7679" max="7680" width="10.42578125" style="1" customWidth="1"/>
    <col min="7681" max="7683" width="9.5703125" style="1" customWidth="1"/>
    <col min="7684" max="7684" width="12" style="1" customWidth="1"/>
    <col min="7685" max="7685" width="11" style="1" customWidth="1"/>
    <col min="7686" max="7686" width="10.42578125" style="1" customWidth="1"/>
    <col min="7687" max="7924" width="9.42578125" style="1"/>
    <col min="7925" max="7925" width="27.5703125" style="1" customWidth="1"/>
    <col min="7926" max="7926" width="8.5703125" style="1" customWidth="1"/>
    <col min="7927" max="7927" width="8.42578125" style="1" customWidth="1"/>
    <col min="7928" max="7928" width="9" style="1" customWidth="1"/>
    <col min="7929" max="7931" width="9.42578125" style="1" customWidth="1"/>
    <col min="7932" max="7934" width="8.5703125" style="1" customWidth="1"/>
    <col min="7935" max="7936" width="10.42578125" style="1" customWidth="1"/>
    <col min="7937" max="7939" width="9.5703125" style="1" customWidth="1"/>
    <col min="7940" max="7940" width="12" style="1" customWidth="1"/>
    <col min="7941" max="7941" width="11" style="1" customWidth="1"/>
    <col min="7942" max="7942" width="10.42578125" style="1" customWidth="1"/>
    <col min="7943" max="8180" width="9.42578125" style="1"/>
    <col min="8181" max="8181" width="27.5703125" style="1" customWidth="1"/>
    <col min="8182" max="8182" width="8.5703125" style="1" customWidth="1"/>
    <col min="8183" max="8183" width="8.42578125" style="1" customWidth="1"/>
    <col min="8184" max="8184" width="9" style="1" customWidth="1"/>
    <col min="8185" max="8187" width="9.42578125" style="1" customWidth="1"/>
    <col min="8188" max="8190" width="8.5703125" style="1" customWidth="1"/>
    <col min="8191" max="8192" width="10.42578125" style="1" customWidth="1"/>
    <col min="8193" max="8195" width="9.5703125" style="1" customWidth="1"/>
    <col min="8196" max="8196" width="12" style="1" customWidth="1"/>
    <col min="8197" max="8197" width="11" style="1" customWidth="1"/>
    <col min="8198" max="8198" width="10.42578125" style="1" customWidth="1"/>
    <col min="8199" max="8436" width="9.42578125" style="1"/>
    <col min="8437" max="8437" width="27.5703125" style="1" customWidth="1"/>
    <col min="8438" max="8438" width="8.5703125" style="1" customWidth="1"/>
    <col min="8439" max="8439" width="8.42578125" style="1" customWidth="1"/>
    <col min="8440" max="8440" width="9" style="1" customWidth="1"/>
    <col min="8441" max="8443" width="9.42578125" style="1" customWidth="1"/>
    <col min="8444" max="8446" width="8.5703125" style="1" customWidth="1"/>
    <col min="8447" max="8448" width="10.42578125" style="1" customWidth="1"/>
    <col min="8449" max="8451" width="9.5703125" style="1" customWidth="1"/>
    <col min="8452" max="8452" width="12" style="1" customWidth="1"/>
    <col min="8453" max="8453" width="11" style="1" customWidth="1"/>
    <col min="8454" max="8454" width="10.42578125" style="1" customWidth="1"/>
    <col min="8455" max="8692" width="9.42578125" style="1"/>
    <col min="8693" max="8693" width="27.5703125" style="1" customWidth="1"/>
    <col min="8694" max="8694" width="8.5703125" style="1" customWidth="1"/>
    <col min="8695" max="8695" width="8.42578125" style="1" customWidth="1"/>
    <col min="8696" max="8696" width="9" style="1" customWidth="1"/>
    <col min="8697" max="8699" width="9.42578125" style="1" customWidth="1"/>
    <col min="8700" max="8702" width="8.5703125" style="1" customWidth="1"/>
    <col min="8703" max="8704" width="10.42578125" style="1" customWidth="1"/>
    <col min="8705" max="8707" width="9.5703125" style="1" customWidth="1"/>
    <col min="8708" max="8708" width="12" style="1" customWidth="1"/>
    <col min="8709" max="8709" width="11" style="1" customWidth="1"/>
    <col min="8710" max="8710" width="10.42578125" style="1" customWidth="1"/>
    <col min="8711" max="8948" width="9.42578125" style="1"/>
    <col min="8949" max="8949" width="27.5703125" style="1" customWidth="1"/>
    <col min="8950" max="8950" width="8.5703125" style="1" customWidth="1"/>
    <col min="8951" max="8951" width="8.42578125" style="1" customWidth="1"/>
    <col min="8952" max="8952" width="9" style="1" customWidth="1"/>
    <col min="8953" max="8955" width="9.42578125" style="1" customWidth="1"/>
    <col min="8956" max="8958" width="8.5703125" style="1" customWidth="1"/>
    <col min="8959" max="8960" width="10.42578125" style="1" customWidth="1"/>
    <col min="8961" max="8963" width="9.5703125" style="1" customWidth="1"/>
    <col min="8964" max="8964" width="12" style="1" customWidth="1"/>
    <col min="8965" max="8965" width="11" style="1" customWidth="1"/>
    <col min="8966" max="8966" width="10.42578125" style="1" customWidth="1"/>
    <col min="8967" max="9204" width="9.42578125" style="1"/>
    <col min="9205" max="9205" width="27.5703125" style="1" customWidth="1"/>
    <col min="9206" max="9206" width="8.5703125" style="1" customWidth="1"/>
    <col min="9207" max="9207" width="8.42578125" style="1" customWidth="1"/>
    <col min="9208" max="9208" width="9" style="1" customWidth="1"/>
    <col min="9209" max="9211" width="9.42578125" style="1" customWidth="1"/>
    <col min="9212" max="9214" width="8.5703125" style="1" customWidth="1"/>
    <col min="9215" max="9216" width="10.42578125" style="1" customWidth="1"/>
    <col min="9217" max="9219" width="9.5703125" style="1" customWidth="1"/>
    <col min="9220" max="9220" width="12" style="1" customWidth="1"/>
    <col min="9221" max="9221" width="11" style="1" customWidth="1"/>
    <col min="9222" max="9222" width="10.42578125" style="1" customWidth="1"/>
    <col min="9223" max="9460" width="9.42578125" style="1"/>
    <col min="9461" max="9461" width="27.5703125" style="1" customWidth="1"/>
    <col min="9462" max="9462" width="8.5703125" style="1" customWidth="1"/>
    <col min="9463" max="9463" width="8.42578125" style="1" customWidth="1"/>
    <col min="9464" max="9464" width="9" style="1" customWidth="1"/>
    <col min="9465" max="9467" width="9.42578125" style="1" customWidth="1"/>
    <col min="9468" max="9470" width="8.5703125" style="1" customWidth="1"/>
    <col min="9471" max="9472" width="10.42578125" style="1" customWidth="1"/>
    <col min="9473" max="9475" width="9.5703125" style="1" customWidth="1"/>
    <col min="9476" max="9476" width="12" style="1" customWidth="1"/>
    <col min="9477" max="9477" width="11" style="1" customWidth="1"/>
    <col min="9478" max="9478" width="10.42578125" style="1" customWidth="1"/>
    <col min="9479" max="9716" width="9.42578125" style="1"/>
    <col min="9717" max="9717" width="27.5703125" style="1" customWidth="1"/>
    <col min="9718" max="9718" width="8.5703125" style="1" customWidth="1"/>
    <col min="9719" max="9719" width="8.42578125" style="1" customWidth="1"/>
    <col min="9720" max="9720" width="9" style="1" customWidth="1"/>
    <col min="9721" max="9723" width="9.42578125" style="1" customWidth="1"/>
    <col min="9724" max="9726" width="8.5703125" style="1" customWidth="1"/>
    <col min="9727" max="9728" width="10.42578125" style="1" customWidth="1"/>
    <col min="9729" max="9731" width="9.5703125" style="1" customWidth="1"/>
    <col min="9732" max="9732" width="12" style="1" customWidth="1"/>
    <col min="9733" max="9733" width="11" style="1" customWidth="1"/>
    <col min="9734" max="9734" width="10.42578125" style="1" customWidth="1"/>
    <col min="9735" max="9972" width="9.42578125" style="1"/>
    <col min="9973" max="9973" width="27.5703125" style="1" customWidth="1"/>
    <col min="9974" max="9974" width="8.5703125" style="1" customWidth="1"/>
    <col min="9975" max="9975" width="8.42578125" style="1" customWidth="1"/>
    <col min="9976" max="9976" width="9" style="1" customWidth="1"/>
    <col min="9977" max="9979" width="9.42578125" style="1" customWidth="1"/>
    <col min="9980" max="9982" width="8.5703125" style="1" customWidth="1"/>
    <col min="9983" max="9984" width="10.42578125" style="1" customWidth="1"/>
    <col min="9985" max="9987" width="9.5703125" style="1" customWidth="1"/>
    <col min="9988" max="9988" width="12" style="1" customWidth="1"/>
    <col min="9989" max="9989" width="11" style="1" customWidth="1"/>
    <col min="9990" max="9990" width="10.42578125" style="1" customWidth="1"/>
    <col min="9991" max="10228" width="9.42578125" style="1"/>
    <col min="10229" max="10229" width="27.5703125" style="1" customWidth="1"/>
    <col min="10230" max="10230" width="8.5703125" style="1" customWidth="1"/>
    <col min="10231" max="10231" width="8.42578125" style="1" customWidth="1"/>
    <col min="10232" max="10232" width="9" style="1" customWidth="1"/>
    <col min="10233" max="10235" width="9.42578125" style="1" customWidth="1"/>
    <col min="10236" max="10238" width="8.5703125" style="1" customWidth="1"/>
    <col min="10239" max="10240" width="10.42578125" style="1" customWidth="1"/>
    <col min="10241" max="10243" width="9.5703125" style="1" customWidth="1"/>
    <col min="10244" max="10244" width="12" style="1" customWidth="1"/>
    <col min="10245" max="10245" width="11" style="1" customWidth="1"/>
    <col min="10246" max="10246" width="10.42578125" style="1" customWidth="1"/>
    <col min="10247" max="10484" width="9.42578125" style="1"/>
    <col min="10485" max="10485" width="27.5703125" style="1" customWidth="1"/>
    <col min="10486" max="10486" width="8.5703125" style="1" customWidth="1"/>
    <col min="10487" max="10487" width="8.42578125" style="1" customWidth="1"/>
    <col min="10488" max="10488" width="9" style="1" customWidth="1"/>
    <col min="10489" max="10491" width="9.42578125" style="1" customWidth="1"/>
    <col min="10492" max="10494" width="8.5703125" style="1" customWidth="1"/>
    <col min="10495" max="10496" width="10.42578125" style="1" customWidth="1"/>
    <col min="10497" max="10499" width="9.5703125" style="1" customWidth="1"/>
    <col min="10500" max="10500" width="12" style="1" customWidth="1"/>
    <col min="10501" max="10501" width="11" style="1" customWidth="1"/>
    <col min="10502" max="10502" width="10.42578125" style="1" customWidth="1"/>
    <col min="10503" max="10740" width="9.42578125" style="1"/>
    <col min="10741" max="10741" width="27.5703125" style="1" customWidth="1"/>
    <col min="10742" max="10742" width="8.5703125" style="1" customWidth="1"/>
    <col min="10743" max="10743" width="8.42578125" style="1" customWidth="1"/>
    <col min="10744" max="10744" width="9" style="1" customWidth="1"/>
    <col min="10745" max="10747" width="9.42578125" style="1" customWidth="1"/>
    <col min="10748" max="10750" width="8.5703125" style="1" customWidth="1"/>
    <col min="10751" max="10752" width="10.42578125" style="1" customWidth="1"/>
    <col min="10753" max="10755" width="9.5703125" style="1" customWidth="1"/>
    <col min="10756" max="10756" width="12" style="1" customWidth="1"/>
    <col min="10757" max="10757" width="11" style="1" customWidth="1"/>
    <col min="10758" max="10758" width="10.42578125" style="1" customWidth="1"/>
    <col min="10759" max="10996" width="9.42578125" style="1"/>
    <col min="10997" max="10997" width="27.5703125" style="1" customWidth="1"/>
    <col min="10998" max="10998" width="8.5703125" style="1" customWidth="1"/>
    <col min="10999" max="10999" width="8.42578125" style="1" customWidth="1"/>
    <col min="11000" max="11000" width="9" style="1" customWidth="1"/>
    <col min="11001" max="11003" width="9.42578125" style="1" customWidth="1"/>
    <col min="11004" max="11006" width="8.5703125" style="1" customWidth="1"/>
    <col min="11007" max="11008" width="10.42578125" style="1" customWidth="1"/>
    <col min="11009" max="11011" width="9.5703125" style="1" customWidth="1"/>
    <col min="11012" max="11012" width="12" style="1" customWidth="1"/>
    <col min="11013" max="11013" width="11" style="1" customWidth="1"/>
    <col min="11014" max="11014" width="10.42578125" style="1" customWidth="1"/>
    <col min="11015" max="11252" width="9.42578125" style="1"/>
    <col min="11253" max="11253" width="27.5703125" style="1" customWidth="1"/>
    <col min="11254" max="11254" width="8.5703125" style="1" customWidth="1"/>
    <col min="11255" max="11255" width="8.42578125" style="1" customWidth="1"/>
    <col min="11256" max="11256" width="9" style="1" customWidth="1"/>
    <col min="11257" max="11259" width="9.42578125" style="1" customWidth="1"/>
    <col min="11260" max="11262" width="8.5703125" style="1" customWidth="1"/>
    <col min="11263" max="11264" width="10.42578125" style="1" customWidth="1"/>
    <col min="11265" max="11267" width="9.5703125" style="1" customWidth="1"/>
    <col min="11268" max="11268" width="12" style="1" customWidth="1"/>
    <col min="11269" max="11269" width="11" style="1" customWidth="1"/>
    <col min="11270" max="11270" width="10.42578125" style="1" customWidth="1"/>
    <col min="11271" max="11508" width="9.42578125" style="1"/>
    <col min="11509" max="11509" width="27.5703125" style="1" customWidth="1"/>
    <col min="11510" max="11510" width="8.5703125" style="1" customWidth="1"/>
    <col min="11511" max="11511" width="8.42578125" style="1" customWidth="1"/>
    <col min="11512" max="11512" width="9" style="1" customWidth="1"/>
    <col min="11513" max="11515" width="9.42578125" style="1" customWidth="1"/>
    <col min="11516" max="11518" width="8.5703125" style="1" customWidth="1"/>
    <col min="11519" max="11520" width="10.42578125" style="1" customWidth="1"/>
    <col min="11521" max="11523" width="9.5703125" style="1" customWidth="1"/>
    <col min="11524" max="11524" width="12" style="1" customWidth="1"/>
    <col min="11525" max="11525" width="11" style="1" customWidth="1"/>
    <col min="11526" max="11526" width="10.42578125" style="1" customWidth="1"/>
    <col min="11527" max="11764" width="9.42578125" style="1"/>
    <col min="11765" max="11765" width="27.5703125" style="1" customWidth="1"/>
    <col min="11766" max="11766" width="8.5703125" style="1" customWidth="1"/>
    <col min="11767" max="11767" width="8.42578125" style="1" customWidth="1"/>
    <col min="11768" max="11768" width="9" style="1" customWidth="1"/>
    <col min="11769" max="11771" width="9.42578125" style="1" customWidth="1"/>
    <col min="11772" max="11774" width="8.5703125" style="1" customWidth="1"/>
    <col min="11775" max="11776" width="10.42578125" style="1" customWidth="1"/>
    <col min="11777" max="11779" width="9.5703125" style="1" customWidth="1"/>
    <col min="11780" max="11780" width="12" style="1" customWidth="1"/>
    <col min="11781" max="11781" width="11" style="1" customWidth="1"/>
    <col min="11782" max="11782" width="10.42578125" style="1" customWidth="1"/>
    <col min="11783" max="12020" width="9.42578125" style="1"/>
    <col min="12021" max="12021" width="27.5703125" style="1" customWidth="1"/>
    <col min="12022" max="12022" width="8.5703125" style="1" customWidth="1"/>
    <col min="12023" max="12023" width="8.42578125" style="1" customWidth="1"/>
    <col min="12024" max="12024" width="9" style="1" customWidth="1"/>
    <col min="12025" max="12027" width="9.42578125" style="1" customWidth="1"/>
    <col min="12028" max="12030" width="8.5703125" style="1" customWidth="1"/>
    <col min="12031" max="12032" width="10.42578125" style="1" customWidth="1"/>
    <col min="12033" max="12035" width="9.5703125" style="1" customWidth="1"/>
    <col min="12036" max="12036" width="12" style="1" customWidth="1"/>
    <col min="12037" max="12037" width="11" style="1" customWidth="1"/>
    <col min="12038" max="12038" width="10.42578125" style="1" customWidth="1"/>
    <col min="12039" max="12276" width="9.42578125" style="1"/>
    <col min="12277" max="12277" width="27.5703125" style="1" customWidth="1"/>
    <col min="12278" max="12278" width="8.5703125" style="1" customWidth="1"/>
    <col min="12279" max="12279" width="8.42578125" style="1" customWidth="1"/>
    <col min="12280" max="12280" width="9" style="1" customWidth="1"/>
    <col min="12281" max="12283" width="9.42578125" style="1" customWidth="1"/>
    <col min="12284" max="12286" width="8.5703125" style="1" customWidth="1"/>
    <col min="12287" max="12288" width="10.42578125" style="1" customWidth="1"/>
    <col min="12289" max="12291" width="9.5703125" style="1" customWidth="1"/>
    <col min="12292" max="12292" width="12" style="1" customWidth="1"/>
    <col min="12293" max="12293" width="11" style="1" customWidth="1"/>
    <col min="12294" max="12294" width="10.42578125" style="1" customWidth="1"/>
    <col min="12295" max="12532" width="9.42578125" style="1"/>
    <col min="12533" max="12533" width="27.5703125" style="1" customWidth="1"/>
    <col min="12534" max="12534" width="8.5703125" style="1" customWidth="1"/>
    <col min="12535" max="12535" width="8.42578125" style="1" customWidth="1"/>
    <col min="12536" max="12536" width="9" style="1" customWidth="1"/>
    <col min="12537" max="12539" width="9.42578125" style="1" customWidth="1"/>
    <col min="12540" max="12542" width="8.5703125" style="1" customWidth="1"/>
    <col min="12543" max="12544" width="10.42578125" style="1" customWidth="1"/>
    <col min="12545" max="12547" width="9.5703125" style="1" customWidth="1"/>
    <col min="12548" max="12548" width="12" style="1" customWidth="1"/>
    <col min="12549" max="12549" width="11" style="1" customWidth="1"/>
    <col min="12550" max="12550" width="10.42578125" style="1" customWidth="1"/>
    <col min="12551" max="12788" width="9.42578125" style="1"/>
    <col min="12789" max="12789" width="27.5703125" style="1" customWidth="1"/>
    <col min="12790" max="12790" width="8.5703125" style="1" customWidth="1"/>
    <col min="12791" max="12791" width="8.42578125" style="1" customWidth="1"/>
    <col min="12792" max="12792" width="9" style="1" customWidth="1"/>
    <col min="12793" max="12795" width="9.42578125" style="1" customWidth="1"/>
    <col min="12796" max="12798" width="8.5703125" style="1" customWidth="1"/>
    <col min="12799" max="12800" width="10.42578125" style="1" customWidth="1"/>
    <col min="12801" max="12803" width="9.5703125" style="1" customWidth="1"/>
    <col min="12804" max="12804" width="12" style="1" customWidth="1"/>
    <col min="12805" max="12805" width="11" style="1" customWidth="1"/>
    <col min="12806" max="12806" width="10.42578125" style="1" customWidth="1"/>
    <col min="12807" max="13044" width="9.42578125" style="1"/>
    <col min="13045" max="13045" width="27.5703125" style="1" customWidth="1"/>
    <col min="13046" max="13046" width="8.5703125" style="1" customWidth="1"/>
    <col min="13047" max="13047" width="8.42578125" style="1" customWidth="1"/>
    <col min="13048" max="13048" width="9" style="1" customWidth="1"/>
    <col min="13049" max="13051" width="9.42578125" style="1" customWidth="1"/>
    <col min="13052" max="13054" width="8.5703125" style="1" customWidth="1"/>
    <col min="13055" max="13056" width="10.42578125" style="1" customWidth="1"/>
    <col min="13057" max="13059" width="9.5703125" style="1" customWidth="1"/>
    <col min="13060" max="13060" width="12" style="1" customWidth="1"/>
    <col min="13061" max="13061" width="11" style="1" customWidth="1"/>
    <col min="13062" max="13062" width="10.42578125" style="1" customWidth="1"/>
    <col min="13063" max="13300" width="9.42578125" style="1"/>
    <col min="13301" max="13301" width="27.5703125" style="1" customWidth="1"/>
    <col min="13302" max="13302" width="8.5703125" style="1" customWidth="1"/>
    <col min="13303" max="13303" width="8.42578125" style="1" customWidth="1"/>
    <col min="13304" max="13304" width="9" style="1" customWidth="1"/>
    <col min="13305" max="13307" width="9.42578125" style="1" customWidth="1"/>
    <col min="13308" max="13310" width="8.5703125" style="1" customWidth="1"/>
    <col min="13311" max="13312" width="10.42578125" style="1" customWidth="1"/>
    <col min="13313" max="13315" width="9.5703125" style="1" customWidth="1"/>
    <col min="13316" max="13316" width="12" style="1" customWidth="1"/>
    <col min="13317" max="13317" width="11" style="1" customWidth="1"/>
    <col min="13318" max="13318" width="10.42578125" style="1" customWidth="1"/>
    <col min="13319" max="13556" width="9.42578125" style="1"/>
    <col min="13557" max="13557" width="27.5703125" style="1" customWidth="1"/>
    <col min="13558" max="13558" width="8.5703125" style="1" customWidth="1"/>
    <col min="13559" max="13559" width="8.42578125" style="1" customWidth="1"/>
    <col min="13560" max="13560" width="9" style="1" customWidth="1"/>
    <col min="13561" max="13563" width="9.42578125" style="1" customWidth="1"/>
    <col min="13564" max="13566" width="8.5703125" style="1" customWidth="1"/>
    <col min="13567" max="13568" width="10.42578125" style="1" customWidth="1"/>
    <col min="13569" max="13571" width="9.5703125" style="1" customWidth="1"/>
    <col min="13572" max="13572" width="12" style="1" customWidth="1"/>
    <col min="13573" max="13573" width="11" style="1" customWidth="1"/>
    <col min="13574" max="13574" width="10.42578125" style="1" customWidth="1"/>
    <col min="13575" max="13812" width="9.42578125" style="1"/>
    <col min="13813" max="13813" width="27.5703125" style="1" customWidth="1"/>
    <col min="13814" max="13814" width="8.5703125" style="1" customWidth="1"/>
    <col min="13815" max="13815" width="8.42578125" style="1" customWidth="1"/>
    <col min="13816" max="13816" width="9" style="1" customWidth="1"/>
    <col min="13817" max="13819" width="9.42578125" style="1" customWidth="1"/>
    <col min="13820" max="13822" width="8.5703125" style="1" customWidth="1"/>
    <col min="13823" max="13824" width="10.42578125" style="1" customWidth="1"/>
    <col min="13825" max="13827" width="9.5703125" style="1" customWidth="1"/>
    <col min="13828" max="13828" width="12" style="1" customWidth="1"/>
    <col min="13829" max="13829" width="11" style="1" customWidth="1"/>
    <col min="13830" max="13830" width="10.42578125" style="1" customWidth="1"/>
    <col min="13831" max="14068" width="9.42578125" style="1"/>
    <col min="14069" max="14069" width="27.5703125" style="1" customWidth="1"/>
    <col min="14070" max="14070" width="8.5703125" style="1" customWidth="1"/>
    <col min="14071" max="14071" width="8.42578125" style="1" customWidth="1"/>
    <col min="14072" max="14072" width="9" style="1" customWidth="1"/>
    <col min="14073" max="14075" width="9.42578125" style="1" customWidth="1"/>
    <col min="14076" max="14078" width="8.5703125" style="1" customWidth="1"/>
    <col min="14079" max="14080" width="10.42578125" style="1" customWidth="1"/>
    <col min="14081" max="14083" width="9.5703125" style="1" customWidth="1"/>
    <col min="14084" max="14084" width="12" style="1" customWidth="1"/>
    <col min="14085" max="14085" width="11" style="1" customWidth="1"/>
    <col min="14086" max="14086" width="10.42578125" style="1" customWidth="1"/>
    <col min="14087" max="14324" width="9.42578125" style="1"/>
    <col min="14325" max="14325" width="27.5703125" style="1" customWidth="1"/>
    <col min="14326" max="14326" width="8.5703125" style="1" customWidth="1"/>
    <col min="14327" max="14327" width="8.42578125" style="1" customWidth="1"/>
    <col min="14328" max="14328" width="9" style="1" customWidth="1"/>
    <col min="14329" max="14331" width="9.42578125" style="1" customWidth="1"/>
    <col min="14332" max="14334" width="8.5703125" style="1" customWidth="1"/>
    <col min="14335" max="14336" width="10.42578125" style="1" customWidth="1"/>
    <col min="14337" max="14339" width="9.5703125" style="1" customWidth="1"/>
    <col min="14340" max="14340" width="12" style="1" customWidth="1"/>
    <col min="14341" max="14341" width="11" style="1" customWidth="1"/>
    <col min="14342" max="14342" width="10.42578125" style="1" customWidth="1"/>
    <col min="14343" max="14580" width="9.42578125" style="1"/>
    <col min="14581" max="14581" width="27.5703125" style="1" customWidth="1"/>
    <col min="14582" max="14582" width="8.5703125" style="1" customWidth="1"/>
    <col min="14583" max="14583" width="8.42578125" style="1" customWidth="1"/>
    <col min="14584" max="14584" width="9" style="1" customWidth="1"/>
    <col min="14585" max="14587" width="9.42578125" style="1" customWidth="1"/>
    <col min="14588" max="14590" width="8.5703125" style="1" customWidth="1"/>
    <col min="14591" max="14592" width="10.42578125" style="1" customWidth="1"/>
    <col min="14593" max="14595" width="9.5703125" style="1" customWidth="1"/>
    <col min="14596" max="14596" width="12" style="1" customWidth="1"/>
    <col min="14597" max="14597" width="11" style="1" customWidth="1"/>
    <col min="14598" max="14598" width="10.42578125" style="1" customWidth="1"/>
    <col min="14599" max="14836" width="9.42578125" style="1"/>
    <col min="14837" max="14837" width="27.5703125" style="1" customWidth="1"/>
    <col min="14838" max="14838" width="8.5703125" style="1" customWidth="1"/>
    <col min="14839" max="14839" width="8.42578125" style="1" customWidth="1"/>
    <col min="14840" max="14840" width="9" style="1" customWidth="1"/>
    <col min="14841" max="14843" width="9.42578125" style="1" customWidth="1"/>
    <col min="14844" max="14846" width="8.5703125" style="1" customWidth="1"/>
    <col min="14847" max="14848" width="10.42578125" style="1" customWidth="1"/>
    <col min="14849" max="14851" width="9.5703125" style="1" customWidth="1"/>
    <col min="14852" max="14852" width="12" style="1" customWidth="1"/>
    <col min="14853" max="14853" width="11" style="1" customWidth="1"/>
    <col min="14854" max="14854" width="10.42578125" style="1" customWidth="1"/>
    <col min="14855" max="15092" width="9.42578125" style="1"/>
    <col min="15093" max="15093" width="27.5703125" style="1" customWidth="1"/>
    <col min="15094" max="15094" width="8.5703125" style="1" customWidth="1"/>
    <col min="15095" max="15095" width="8.42578125" style="1" customWidth="1"/>
    <col min="15096" max="15096" width="9" style="1" customWidth="1"/>
    <col min="15097" max="15099" width="9.42578125" style="1" customWidth="1"/>
    <col min="15100" max="15102" width="8.5703125" style="1" customWidth="1"/>
    <col min="15103" max="15104" width="10.42578125" style="1" customWidth="1"/>
    <col min="15105" max="15107" width="9.5703125" style="1" customWidth="1"/>
    <col min="15108" max="15108" width="12" style="1" customWidth="1"/>
    <col min="15109" max="15109" width="11" style="1" customWidth="1"/>
    <col min="15110" max="15110" width="10.42578125" style="1" customWidth="1"/>
    <col min="15111" max="15348" width="9.42578125" style="1"/>
    <col min="15349" max="15349" width="27.5703125" style="1" customWidth="1"/>
    <col min="15350" max="15350" width="8.5703125" style="1" customWidth="1"/>
    <col min="15351" max="15351" width="8.42578125" style="1" customWidth="1"/>
    <col min="15352" max="15352" width="9" style="1" customWidth="1"/>
    <col min="15353" max="15355" width="9.42578125" style="1" customWidth="1"/>
    <col min="15356" max="15358" width="8.5703125" style="1" customWidth="1"/>
    <col min="15359" max="15360" width="10.42578125" style="1" customWidth="1"/>
    <col min="15361" max="15363" width="9.5703125" style="1" customWidth="1"/>
    <col min="15364" max="15364" width="12" style="1" customWidth="1"/>
    <col min="15365" max="15365" width="11" style="1" customWidth="1"/>
    <col min="15366" max="15366" width="10.42578125" style="1" customWidth="1"/>
    <col min="15367" max="15604" width="9.42578125" style="1"/>
    <col min="15605" max="15605" width="27.5703125" style="1" customWidth="1"/>
    <col min="15606" max="15606" width="8.5703125" style="1" customWidth="1"/>
    <col min="15607" max="15607" width="8.42578125" style="1" customWidth="1"/>
    <col min="15608" max="15608" width="9" style="1" customWidth="1"/>
    <col min="15609" max="15611" width="9.42578125" style="1" customWidth="1"/>
    <col min="15612" max="15614" width="8.5703125" style="1" customWidth="1"/>
    <col min="15615" max="15616" width="10.42578125" style="1" customWidth="1"/>
    <col min="15617" max="15619" width="9.5703125" style="1" customWidth="1"/>
    <col min="15620" max="15620" width="12" style="1" customWidth="1"/>
    <col min="15621" max="15621" width="11" style="1" customWidth="1"/>
    <col min="15622" max="15622" width="10.42578125" style="1" customWidth="1"/>
    <col min="15623" max="15860" width="9.42578125" style="1"/>
    <col min="15861" max="15861" width="27.5703125" style="1" customWidth="1"/>
    <col min="15862" max="15862" width="8.5703125" style="1" customWidth="1"/>
    <col min="15863" max="15863" width="8.42578125" style="1" customWidth="1"/>
    <col min="15864" max="15864" width="9" style="1" customWidth="1"/>
    <col min="15865" max="15867" width="9.42578125" style="1" customWidth="1"/>
    <col min="15868" max="15870" width="8.5703125" style="1" customWidth="1"/>
    <col min="15871" max="15872" width="10.42578125" style="1" customWidth="1"/>
    <col min="15873" max="15875" width="9.5703125" style="1" customWidth="1"/>
    <col min="15876" max="15876" width="12" style="1" customWidth="1"/>
    <col min="15877" max="15877" width="11" style="1" customWidth="1"/>
    <col min="15878" max="15878" width="10.42578125" style="1" customWidth="1"/>
    <col min="15879" max="16116" width="9.42578125" style="1"/>
    <col min="16117" max="16117" width="27.5703125" style="1" customWidth="1"/>
    <col min="16118" max="16118" width="8.5703125" style="1" customWidth="1"/>
    <col min="16119" max="16119" width="8.42578125" style="1" customWidth="1"/>
    <col min="16120" max="16120" width="9" style="1" customWidth="1"/>
    <col min="16121" max="16123" width="9.42578125" style="1" customWidth="1"/>
    <col min="16124" max="16126" width="8.5703125" style="1" customWidth="1"/>
    <col min="16127" max="16128" width="10.42578125" style="1" customWidth="1"/>
    <col min="16129" max="16131" width="9.5703125" style="1" customWidth="1"/>
    <col min="16132" max="16132" width="12" style="1" customWidth="1"/>
    <col min="16133" max="16133" width="11" style="1" customWidth="1"/>
    <col min="16134" max="16134" width="10.42578125" style="1" customWidth="1"/>
    <col min="16135" max="16384" width="9.42578125" style="1"/>
  </cols>
  <sheetData>
    <row r="1" spans="1:17" x14ac:dyDescent="0.2">
      <c r="A1" s="159" t="s">
        <v>6</v>
      </c>
      <c r="B1" s="159"/>
      <c r="C1" s="159"/>
      <c r="D1" s="159"/>
      <c r="E1" s="159"/>
      <c r="F1" s="159"/>
    </row>
    <row r="2" spans="1:17" ht="17.25" customHeight="1" x14ac:dyDescent="0.25">
      <c r="A2" s="152" t="s">
        <v>32</v>
      </c>
      <c r="B2" s="153"/>
      <c r="C2" s="153"/>
      <c r="D2" s="153"/>
      <c r="E2" s="153"/>
      <c r="F2" s="153"/>
      <c r="H2" s="160"/>
      <c r="I2" s="160"/>
      <c r="J2" s="160"/>
      <c r="L2" s="166" t="s">
        <v>27</v>
      </c>
      <c r="M2" s="166"/>
      <c r="N2" s="166"/>
    </row>
    <row r="3" spans="1:17" s="2" customFormat="1" ht="86.25" customHeight="1" x14ac:dyDescent="0.35">
      <c r="A3" s="156" t="s">
        <v>0</v>
      </c>
      <c r="B3" s="158"/>
      <c r="C3" s="158" t="s">
        <v>1</v>
      </c>
      <c r="D3" s="158" t="s">
        <v>2</v>
      </c>
      <c r="E3" s="158" t="s">
        <v>3</v>
      </c>
      <c r="F3" s="158" t="s">
        <v>4</v>
      </c>
      <c r="H3" s="160"/>
      <c r="I3" s="160"/>
      <c r="J3" s="160"/>
      <c r="K3" s="20"/>
      <c r="L3" s="167"/>
      <c r="M3" s="167"/>
      <c r="N3" s="167"/>
      <c r="Q3" s="21"/>
    </row>
    <row r="4" spans="1:17" s="2" customFormat="1" ht="76.5" customHeight="1" x14ac:dyDescent="0.3">
      <c r="A4" s="157"/>
      <c r="B4" s="158"/>
      <c r="C4" s="158"/>
      <c r="D4" s="158"/>
      <c r="E4" s="158"/>
      <c r="F4" s="158"/>
      <c r="G4" s="14"/>
      <c r="H4" s="78"/>
      <c r="I4" s="78"/>
      <c r="J4" s="78"/>
      <c r="K4" s="58"/>
      <c r="L4" s="57" t="s">
        <v>11</v>
      </c>
      <c r="M4" s="57" t="s">
        <v>12</v>
      </c>
      <c r="N4" s="57" t="s">
        <v>13</v>
      </c>
      <c r="P4" s="33" t="s">
        <v>26</v>
      </c>
      <c r="Q4" s="23"/>
    </row>
    <row r="5" spans="1:17" ht="15" customHeight="1" x14ac:dyDescent="0.2">
      <c r="A5" s="7"/>
      <c r="B5" s="7"/>
      <c r="C5" s="7"/>
      <c r="D5" s="11"/>
      <c r="E5" s="11"/>
      <c r="F5" s="11"/>
      <c r="G5" s="8"/>
      <c r="H5" s="71"/>
      <c r="I5" s="71"/>
      <c r="J5" s="71"/>
      <c r="K5" s="8"/>
      <c r="L5" s="9"/>
      <c r="M5" s="9"/>
      <c r="N5" s="9"/>
      <c r="P5" s="163">
        <f>N9-J9</f>
        <v>13390518.849999998</v>
      </c>
    </row>
    <row r="6" spans="1:17" ht="13.5" thickBot="1" x14ac:dyDescent="0.25">
      <c r="A6" s="146" t="s">
        <v>20</v>
      </c>
      <c r="B6" s="146"/>
      <c r="C6" s="146"/>
      <c r="D6" s="12"/>
      <c r="E6" s="12"/>
      <c r="F6" s="12"/>
      <c r="G6" s="24"/>
      <c r="H6" s="72"/>
      <c r="I6" s="71"/>
      <c r="J6" s="71"/>
      <c r="K6" s="24"/>
      <c r="L6" s="13"/>
      <c r="M6" s="9"/>
      <c r="N6" s="9"/>
      <c r="P6" s="164"/>
    </row>
    <row r="7" spans="1:17" ht="13.5" thickBot="1" x14ac:dyDescent="0.25">
      <c r="A7" s="87" t="s">
        <v>51</v>
      </c>
      <c r="B7" s="88"/>
      <c r="C7" s="83">
        <f>21913-43</f>
        <v>21870</v>
      </c>
      <c r="D7" s="84">
        <v>20142</v>
      </c>
      <c r="E7" s="85">
        <v>19240</v>
      </c>
      <c r="F7" s="86">
        <v>18231</v>
      </c>
      <c r="G7" s="25"/>
      <c r="H7" s="73"/>
      <c r="I7" s="73"/>
      <c r="J7" s="73"/>
      <c r="K7" s="25"/>
      <c r="L7" s="103">
        <f>C7*B76*J79</f>
        <v>1952991</v>
      </c>
      <c r="M7" s="103">
        <f>(D7+E7+F7)*C76*J79</f>
        <v>5418502.6499999994</v>
      </c>
      <c r="N7" s="103">
        <f>SUM(L7:M7)</f>
        <v>7371493.6499999994</v>
      </c>
      <c r="P7" s="164"/>
    </row>
    <row r="8" spans="1:17" ht="13.5" thickBot="1" x14ac:dyDescent="0.25">
      <c r="A8" s="89" t="s">
        <v>52</v>
      </c>
      <c r="B8" s="4"/>
      <c r="C8" s="90">
        <f>22157-C27</f>
        <v>22114</v>
      </c>
      <c r="D8" s="91">
        <f>C7</f>
        <v>21870</v>
      </c>
      <c r="E8" s="84">
        <f>D7</f>
        <v>20142</v>
      </c>
      <c r="F8" s="85">
        <f>E7</f>
        <v>19240</v>
      </c>
      <c r="G8" s="26"/>
      <c r="H8" s="73"/>
      <c r="I8" s="73"/>
      <c r="J8" s="73"/>
      <c r="K8" s="46"/>
      <c r="L8" s="104">
        <f>C8*B77*J79</f>
        <v>1596630.7999999998</v>
      </c>
      <c r="M8" s="104">
        <f>(D8+E8+F8)*C77*J79</f>
        <v>4422394.3999999994</v>
      </c>
      <c r="N8" s="104">
        <f>SUM(L8:M8)</f>
        <v>6019025.1999999993</v>
      </c>
      <c r="P8" s="164"/>
      <c r="Q8" s="1" t="s">
        <v>49</v>
      </c>
    </row>
    <row r="9" spans="1:17" x14ac:dyDescent="0.2">
      <c r="A9" s="147" t="s">
        <v>5</v>
      </c>
      <c r="B9" s="147"/>
      <c r="C9" s="147"/>
      <c r="D9" s="60"/>
      <c r="E9" s="60"/>
      <c r="F9" s="92"/>
      <c r="G9" s="8"/>
      <c r="H9" s="71"/>
      <c r="I9" s="74"/>
      <c r="J9" s="75"/>
      <c r="K9" s="8"/>
      <c r="L9" s="105"/>
      <c r="M9" s="106" t="s">
        <v>21</v>
      </c>
      <c r="N9" s="107">
        <f>SUM(N7:N8)</f>
        <v>13390518.849999998</v>
      </c>
      <c r="P9" s="165"/>
    </row>
    <row r="10" spans="1:17" ht="15" customHeight="1" x14ac:dyDescent="0.2">
      <c r="A10" s="3"/>
      <c r="B10" s="3"/>
      <c r="C10" s="3"/>
      <c r="D10" s="3"/>
      <c r="E10" s="3"/>
      <c r="F10" s="3"/>
      <c r="G10" s="8"/>
      <c r="H10" s="71"/>
      <c r="I10" s="71"/>
      <c r="J10" s="76"/>
      <c r="K10" s="8"/>
      <c r="L10" s="105"/>
      <c r="M10" s="105"/>
      <c r="N10" s="105"/>
      <c r="P10" s="163">
        <f>N14-J14</f>
        <v>13956860.399999999</v>
      </c>
    </row>
    <row r="11" spans="1:17" ht="12.75" customHeight="1" thickBot="1" x14ac:dyDescent="0.25">
      <c r="A11" s="146" t="s">
        <v>22</v>
      </c>
      <c r="B11" s="146"/>
      <c r="C11" s="146"/>
      <c r="D11" s="146"/>
      <c r="E11" s="146"/>
      <c r="F11" s="146"/>
      <c r="G11" s="24"/>
      <c r="H11" s="72"/>
      <c r="I11" s="71"/>
      <c r="J11" s="76"/>
      <c r="K11" s="24"/>
      <c r="L11" s="108"/>
      <c r="M11" s="105"/>
      <c r="N11" s="105"/>
      <c r="P11" s="164"/>
    </row>
    <row r="12" spans="1:17" ht="12.75" customHeight="1" thickBot="1" x14ac:dyDescent="0.25">
      <c r="A12" s="87" t="s">
        <v>53</v>
      </c>
      <c r="B12" s="4"/>
      <c r="C12" s="93">
        <f>C8</f>
        <v>22114</v>
      </c>
      <c r="D12" s="94">
        <f>D8</f>
        <v>21870</v>
      </c>
      <c r="E12" s="95">
        <f>E8</f>
        <v>20142</v>
      </c>
      <c r="F12" s="96">
        <f>F8</f>
        <v>19240</v>
      </c>
      <c r="G12" s="25"/>
      <c r="H12" s="73"/>
      <c r="I12" s="73"/>
      <c r="J12" s="77"/>
      <c r="K12" s="25"/>
      <c r="L12" s="103">
        <f>C12*B76*J79</f>
        <v>1974780.2</v>
      </c>
      <c r="M12" s="103">
        <f>(D12+E12+F12)*C76*J79</f>
        <v>5760750.5999999996</v>
      </c>
      <c r="N12" s="103">
        <f>SUM(L12:M12)</f>
        <v>7735530.7999999998</v>
      </c>
      <c r="P12" s="164"/>
    </row>
    <row r="13" spans="1:17" ht="12.75" customHeight="1" thickBot="1" x14ac:dyDescent="0.25">
      <c r="A13" s="89" t="s">
        <v>54</v>
      </c>
      <c r="B13" s="4"/>
      <c r="C13" s="97">
        <f>22085-C32</f>
        <v>22042</v>
      </c>
      <c r="D13" s="98">
        <f>C12</f>
        <v>22114</v>
      </c>
      <c r="E13" s="91">
        <f>D12</f>
        <v>21870</v>
      </c>
      <c r="F13" s="84">
        <f>E12</f>
        <v>20142</v>
      </c>
      <c r="G13" s="26"/>
      <c r="H13" s="73"/>
      <c r="I13" s="73"/>
      <c r="J13" s="77"/>
      <c r="K13" s="46"/>
      <c r="L13" s="104">
        <f>C13*B77*J79</f>
        <v>1591432.4</v>
      </c>
      <c r="M13" s="104">
        <f>(D13+E13+F13)*C77*J79</f>
        <v>4629897.2</v>
      </c>
      <c r="N13" s="104">
        <f>SUM(L13:M13)</f>
        <v>6221329.5999999996</v>
      </c>
      <c r="P13" s="164"/>
    </row>
    <row r="14" spans="1:17" ht="12.75" customHeight="1" x14ac:dyDescent="0.2">
      <c r="F14" s="44"/>
      <c r="G14" s="26"/>
      <c r="H14" s="71"/>
      <c r="I14" s="74"/>
      <c r="J14" s="75"/>
      <c r="K14" s="26"/>
      <c r="L14" s="109"/>
      <c r="M14" s="106" t="s">
        <v>23</v>
      </c>
      <c r="N14" s="107">
        <f>SUM(N12:N13)</f>
        <v>13956860.399999999</v>
      </c>
      <c r="P14" s="165"/>
      <c r="Q14" s="1" t="s">
        <v>28</v>
      </c>
    </row>
    <row r="15" spans="1:17" ht="12.75" customHeight="1" x14ac:dyDescent="0.2">
      <c r="G15" s="26"/>
      <c r="H15" s="71"/>
      <c r="I15" s="74"/>
      <c r="J15" s="75"/>
      <c r="K15" s="47"/>
      <c r="L15" s="110"/>
      <c r="M15" s="111"/>
      <c r="N15" s="112"/>
      <c r="P15" s="163">
        <f>N19-J19</f>
        <v>14270620.699999999</v>
      </c>
    </row>
    <row r="16" spans="1:17" ht="12.75" customHeight="1" thickBot="1" x14ac:dyDescent="0.25">
      <c r="A16" s="145" t="s">
        <v>46</v>
      </c>
      <c r="B16" s="145"/>
      <c r="C16" s="145"/>
      <c r="D16" s="145"/>
      <c r="E16" s="145"/>
      <c r="F16" s="145"/>
      <c r="G16" s="26"/>
      <c r="H16" s="71"/>
      <c r="I16" s="74"/>
      <c r="J16" s="75"/>
      <c r="K16" s="47"/>
      <c r="L16" s="110"/>
      <c r="M16" s="111"/>
      <c r="N16" s="112"/>
      <c r="P16" s="164"/>
    </row>
    <row r="17" spans="1:17" ht="12.75" customHeight="1" thickBot="1" x14ac:dyDescent="0.25">
      <c r="A17" s="87" t="s">
        <v>55</v>
      </c>
      <c r="B17" s="4"/>
      <c r="C17" s="99">
        <f>C13</f>
        <v>22042</v>
      </c>
      <c r="D17" s="100">
        <f>D13</f>
        <v>22114</v>
      </c>
      <c r="E17" s="94">
        <f>E13</f>
        <v>21870</v>
      </c>
      <c r="F17" s="95">
        <f>F13</f>
        <v>20142</v>
      </c>
      <c r="G17" s="26"/>
      <c r="H17" s="73"/>
      <c r="I17" s="73"/>
      <c r="J17" s="77"/>
      <c r="K17" s="47"/>
      <c r="L17" s="103">
        <f>C17*B76*J79</f>
        <v>1968350.5999999999</v>
      </c>
      <c r="M17" s="103">
        <f>(D17+E17+F17)*C76*J79</f>
        <v>6031050.2999999998</v>
      </c>
      <c r="N17" s="103">
        <f>SUM(L17:M17)</f>
        <v>7999400.8999999994</v>
      </c>
      <c r="P17" s="164"/>
    </row>
    <row r="18" spans="1:17" ht="12.75" customHeight="1" thickBot="1" x14ac:dyDescent="0.25">
      <c r="A18" s="89" t="s">
        <v>56</v>
      </c>
      <c r="B18" s="4"/>
      <c r="C18" s="101">
        <f>20876-C37</f>
        <v>20833</v>
      </c>
      <c r="D18" s="102">
        <f>C17</f>
        <v>22042</v>
      </c>
      <c r="E18" s="98">
        <f>D17</f>
        <v>22114</v>
      </c>
      <c r="F18" s="91">
        <f>E17</f>
        <v>21870</v>
      </c>
      <c r="G18" s="26"/>
      <c r="H18" s="73"/>
      <c r="I18" s="73"/>
      <c r="J18" s="77"/>
      <c r="K18" s="49"/>
      <c r="L18" s="104">
        <f>C18*B77*J79</f>
        <v>1504142.5999999999</v>
      </c>
      <c r="M18" s="104">
        <f>(D18+E18+F18)*C77*J79</f>
        <v>4767077.2</v>
      </c>
      <c r="N18" s="104">
        <f>SUM(L18:M18)</f>
        <v>6271219.7999999998</v>
      </c>
      <c r="P18" s="164"/>
    </row>
    <row r="19" spans="1:17" ht="12.75" customHeight="1" x14ac:dyDescent="0.2">
      <c r="A19" s="5"/>
      <c r="B19" s="4"/>
      <c r="C19" s="4"/>
      <c r="D19" s="4"/>
      <c r="E19" s="4"/>
      <c r="F19" s="48"/>
      <c r="G19" s="59"/>
      <c r="H19" s="71"/>
      <c r="I19" s="74"/>
      <c r="J19" s="75"/>
      <c r="K19" s="49"/>
      <c r="L19" s="109"/>
      <c r="M19" s="106" t="s">
        <v>47</v>
      </c>
      <c r="N19" s="107">
        <f>SUM(N17:N18)</f>
        <v>14270620.699999999</v>
      </c>
      <c r="P19" s="164"/>
      <c r="Q19" s="1" t="s">
        <v>50</v>
      </c>
    </row>
    <row r="20" spans="1:17" ht="16.5" customHeight="1" x14ac:dyDescent="0.3">
      <c r="A20" s="6"/>
      <c r="B20" s="6"/>
      <c r="C20" s="6"/>
      <c r="D20" s="6"/>
      <c r="E20" s="6"/>
      <c r="F20" s="6"/>
      <c r="H20" s="47"/>
      <c r="I20" s="50"/>
      <c r="J20" s="51"/>
      <c r="K20" s="52"/>
      <c r="L20" s="53"/>
      <c r="M20" s="50"/>
      <c r="N20" s="51"/>
      <c r="P20" s="45"/>
    </row>
    <row r="21" spans="1:17" ht="19.5" customHeight="1" x14ac:dyDescent="0.25">
      <c r="A21" s="152" t="s">
        <v>33</v>
      </c>
      <c r="B21" s="153"/>
      <c r="C21" s="153"/>
      <c r="D21" s="153"/>
      <c r="E21" s="153"/>
      <c r="F21" s="153"/>
      <c r="H21" s="160"/>
      <c r="I21" s="160"/>
      <c r="J21" s="160"/>
      <c r="L21" s="166" t="s">
        <v>34</v>
      </c>
      <c r="M21" s="166"/>
      <c r="N21" s="166"/>
    </row>
    <row r="22" spans="1:17" ht="50.25" customHeight="1" x14ac:dyDescent="0.35">
      <c r="A22" s="156" t="s">
        <v>0</v>
      </c>
      <c r="B22" s="158"/>
      <c r="C22" s="158" t="s">
        <v>1</v>
      </c>
      <c r="D22" s="158" t="s">
        <v>2</v>
      </c>
      <c r="E22" s="158" t="s">
        <v>3</v>
      </c>
      <c r="F22" s="158" t="s">
        <v>4</v>
      </c>
      <c r="G22" s="2"/>
      <c r="H22" s="160"/>
      <c r="I22" s="160"/>
      <c r="J22" s="160"/>
      <c r="K22" s="20"/>
      <c r="L22" s="167"/>
      <c r="M22" s="167"/>
      <c r="N22" s="167"/>
      <c r="O22" s="2"/>
      <c r="P22" s="2"/>
      <c r="Q22" s="21"/>
    </row>
    <row r="23" spans="1:17" ht="51" customHeight="1" x14ac:dyDescent="0.3">
      <c r="A23" s="157"/>
      <c r="B23" s="158"/>
      <c r="C23" s="158"/>
      <c r="D23" s="158"/>
      <c r="E23" s="158"/>
      <c r="F23" s="158"/>
      <c r="G23" s="14"/>
      <c r="H23" s="78"/>
      <c r="I23" s="78"/>
      <c r="J23" s="78"/>
      <c r="K23" s="58"/>
      <c r="L23" s="57" t="s">
        <v>11</v>
      </c>
      <c r="M23" s="57" t="s">
        <v>12</v>
      </c>
      <c r="N23" s="57" t="s">
        <v>13</v>
      </c>
      <c r="O23" s="2"/>
      <c r="P23" s="33" t="s">
        <v>26</v>
      </c>
      <c r="Q23" s="23"/>
    </row>
    <row r="24" spans="1:17" ht="16.5" customHeight="1" x14ac:dyDescent="0.2">
      <c r="A24" s="60"/>
      <c r="B24" s="60"/>
      <c r="C24" s="60"/>
      <c r="D24" s="60"/>
      <c r="E24" s="60"/>
      <c r="F24" s="60"/>
      <c r="G24" s="8"/>
      <c r="H24" s="47"/>
      <c r="I24" s="47"/>
      <c r="J24" s="47"/>
      <c r="K24" s="8"/>
      <c r="L24" s="9"/>
      <c r="M24" s="9"/>
      <c r="N24" s="9"/>
      <c r="P24" s="163">
        <f>N28-J28</f>
        <v>53268.399999999994</v>
      </c>
    </row>
    <row r="25" spans="1:17" ht="16.5" customHeight="1" thickBot="1" x14ac:dyDescent="0.25">
      <c r="A25" s="146" t="s">
        <v>20</v>
      </c>
      <c r="B25" s="146"/>
      <c r="C25" s="146"/>
      <c r="D25" s="61"/>
      <c r="E25" s="61"/>
      <c r="F25" s="61"/>
      <c r="G25" s="24"/>
      <c r="H25" s="79"/>
      <c r="I25" s="47"/>
      <c r="J25" s="47"/>
      <c r="K25" s="24"/>
      <c r="L25" s="13"/>
      <c r="M25" s="9"/>
      <c r="N25" s="9"/>
      <c r="P25" s="164"/>
    </row>
    <row r="26" spans="1:17" ht="16.5" customHeight="1" thickBot="1" x14ac:dyDescent="0.25">
      <c r="A26" s="87" t="s">
        <v>51</v>
      </c>
      <c r="B26" s="116"/>
      <c r="C26" s="117">
        <v>43</v>
      </c>
      <c r="D26" s="95">
        <v>38</v>
      </c>
      <c r="E26" s="96">
        <v>38</v>
      </c>
      <c r="F26" s="118">
        <v>42</v>
      </c>
      <c r="G26" s="25"/>
      <c r="H26" s="49"/>
      <c r="I26" s="49"/>
      <c r="J26" s="49"/>
      <c r="K26" s="25"/>
      <c r="L26" s="27">
        <f>C26*B82*J76</f>
        <v>7679.7999999999993</v>
      </c>
      <c r="M26" s="27">
        <f>(D26+E26+F26)*C82*J76</f>
        <v>22195.8</v>
      </c>
      <c r="N26" s="27">
        <f>SUM(L26:M26)</f>
        <v>29875.599999999999</v>
      </c>
      <c r="P26" s="164"/>
    </row>
    <row r="27" spans="1:17" ht="16.5" customHeight="1" thickBot="1" x14ac:dyDescent="0.25">
      <c r="A27" s="89" t="s">
        <v>52</v>
      </c>
      <c r="B27" s="4"/>
      <c r="C27" s="90">
        <v>43</v>
      </c>
      <c r="D27" s="91">
        <f>C26</f>
        <v>43</v>
      </c>
      <c r="E27" s="84">
        <f>D26</f>
        <v>38</v>
      </c>
      <c r="F27" s="85">
        <f>E26</f>
        <v>38</v>
      </c>
      <c r="G27" s="26"/>
      <c r="H27" s="49"/>
      <c r="I27" s="49"/>
      <c r="J27" s="49"/>
      <c r="K27" s="46"/>
      <c r="L27" s="29">
        <f>C27*B83*J76</f>
        <v>6209.2</v>
      </c>
      <c r="M27" s="29">
        <f>(D27+E27+F27)*C83*J76</f>
        <v>17183.599999999999</v>
      </c>
      <c r="N27" s="29">
        <f>SUM(L27:M27)</f>
        <v>23392.799999999999</v>
      </c>
      <c r="P27" s="164"/>
      <c r="Q27" s="1" t="s">
        <v>49</v>
      </c>
    </row>
    <row r="28" spans="1:17" ht="16.5" customHeight="1" x14ac:dyDescent="0.2">
      <c r="A28" s="147" t="s">
        <v>5</v>
      </c>
      <c r="B28" s="147"/>
      <c r="C28" s="147"/>
      <c r="D28" s="60"/>
      <c r="E28" s="60"/>
      <c r="F28" s="92"/>
      <c r="G28" s="8"/>
      <c r="H28" s="47"/>
      <c r="I28" s="119"/>
      <c r="J28" s="120"/>
      <c r="K28" s="8"/>
      <c r="L28" s="9"/>
      <c r="M28" s="121" t="s">
        <v>21</v>
      </c>
      <c r="N28" s="122">
        <f>SUM(N26:N27)</f>
        <v>53268.399999999994</v>
      </c>
      <c r="P28" s="165"/>
    </row>
    <row r="29" spans="1:17" ht="16.5" customHeight="1" x14ac:dyDescent="0.2">
      <c r="A29" s="3"/>
      <c r="B29" s="3"/>
      <c r="C29" s="3"/>
      <c r="D29" s="3"/>
      <c r="E29" s="3"/>
      <c r="F29" s="3"/>
      <c r="G29" s="8"/>
      <c r="H29" s="47"/>
      <c r="I29" s="47"/>
      <c r="J29" s="123"/>
      <c r="K29" s="8"/>
      <c r="L29" s="9"/>
      <c r="M29" s="9"/>
      <c r="N29" s="9"/>
      <c r="P29" s="163">
        <f>N33-J33</f>
        <v>54178.5</v>
      </c>
    </row>
    <row r="30" spans="1:17" ht="16.5" customHeight="1" thickBot="1" x14ac:dyDescent="0.25">
      <c r="A30" s="146" t="s">
        <v>22</v>
      </c>
      <c r="B30" s="146"/>
      <c r="C30" s="146"/>
      <c r="D30" s="146"/>
      <c r="E30" s="146"/>
      <c r="F30" s="146"/>
      <c r="G30" s="124"/>
      <c r="H30" s="125"/>
      <c r="I30" s="47"/>
      <c r="J30" s="123"/>
      <c r="K30" s="124"/>
      <c r="L30" s="126"/>
      <c r="M30" s="9"/>
      <c r="N30" s="9"/>
      <c r="P30" s="164"/>
    </row>
    <row r="31" spans="1:17" ht="16.5" customHeight="1" thickBot="1" x14ac:dyDescent="0.25">
      <c r="A31" s="87" t="s">
        <v>53</v>
      </c>
      <c r="B31" s="4"/>
      <c r="C31" s="93">
        <f>C27</f>
        <v>43</v>
      </c>
      <c r="D31" s="94">
        <f>D27</f>
        <v>43</v>
      </c>
      <c r="E31" s="95">
        <f>E27</f>
        <v>38</v>
      </c>
      <c r="F31" s="96">
        <f>F27</f>
        <v>38</v>
      </c>
      <c r="G31" s="25"/>
      <c r="H31" s="49"/>
      <c r="I31" s="49"/>
      <c r="J31" s="127"/>
      <c r="K31" s="25"/>
      <c r="L31" s="27">
        <f>C31*B82*J76</f>
        <v>7679.7999999999993</v>
      </c>
      <c r="M31" s="27">
        <f>(D31+E31+F31)*C82*J76</f>
        <v>22383.899999999998</v>
      </c>
      <c r="N31" s="27">
        <f>SUM(L31:M31)</f>
        <v>30063.699999999997</v>
      </c>
      <c r="P31" s="164"/>
    </row>
    <row r="32" spans="1:17" ht="16.5" customHeight="1" thickBot="1" x14ac:dyDescent="0.25">
      <c r="A32" s="89" t="s">
        <v>54</v>
      </c>
      <c r="B32" s="4"/>
      <c r="C32" s="97">
        <v>43</v>
      </c>
      <c r="D32" s="98">
        <f>C31</f>
        <v>43</v>
      </c>
      <c r="E32" s="91">
        <f>D31</f>
        <v>43</v>
      </c>
      <c r="F32" s="84">
        <f>E31</f>
        <v>38</v>
      </c>
      <c r="G32" s="26"/>
      <c r="H32" s="49"/>
      <c r="I32" s="49"/>
      <c r="J32" s="127"/>
      <c r="K32" s="46"/>
      <c r="L32" s="29">
        <f>C32*B83*J76</f>
        <v>6209.2</v>
      </c>
      <c r="M32" s="29">
        <f>(D32+E32+F32)*C83*J76</f>
        <v>17905.599999999999</v>
      </c>
      <c r="N32" s="29">
        <f>SUM(L32:M32)</f>
        <v>24114.799999999999</v>
      </c>
      <c r="P32" s="164"/>
    </row>
    <row r="33" spans="1:17" ht="16.5" customHeight="1" x14ac:dyDescent="0.2">
      <c r="F33" s="44"/>
      <c r="G33" s="26"/>
      <c r="H33" s="47"/>
      <c r="I33" s="119"/>
      <c r="J33" s="120"/>
      <c r="K33" s="26"/>
      <c r="L33" s="28"/>
      <c r="M33" s="121" t="s">
        <v>23</v>
      </c>
      <c r="N33" s="122">
        <f>SUM(N31:N32)</f>
        <v>54178.5</v>
      </c>
      <c r="P33" s="165"/>
      <c r="Q33" s="1" t="s">
        <v>28</v>
      </c>
    </row>
    <row r="34" spans="1:17" ht="16.5" customHeight="1" x14ac:dyDescent="0.2">
      <c r="G34" s="26"/>
      <c r="H34" s="47"/>
      <c r="I34" s="119"/>
      <c r="J34" s="120"/>
      <c r="K34" s="47"/>
      <c r="L34" s="3"/>
      <c r="M34" s="128"/>
      <c r="N34" s="115"/>
      <c r="P34" s="163">
        <f>N38-J38</f>
        <v>55841</v>
      </c>
    </row>
    <row r="35" spans="1:17" ht="16.5" customHeight="1" thickBot="1" x14ac:dyDescent="0.25">
      <c r="A35" s="145" t="s">
        <v>46</v>
      </c>
      <c r="B35" s="145"/>
      <c r="C35" s="145"/>
      <c r="D35" s="145"/>
      <c r="E35" s="145"/>
      <c r="F35" s="145"/>
      <c r="G35" s="26"/>
      <c r="H35" s="47"/>
      <c r="I35" s="119"/>
      <c r="J35" s="120"/>
      <c r="K35" s="47"/>
      <c r="L35" s="3"/>
      <c r="M35" s="128"/>
      <c r="N35" s="115"/>
      <c r="P35" s="164"/>
    </row>
    <row r="36" spans="1:17" ht="16.5" customHeight="1" thickBot="1" x14ac:dyDescent="0.25">
      <c r="A36" s="87" t="s">
        <v>55</v>
      </c>
      <c r="B36" s="4"/>
      <c r="C36" s="99">
        <f>C32</f>
        <v>43</v>
      </c>
      <c r="D36" s="100">
        <f>D32</f>
        <v>43</v>
      </c>
      <c r="E36" s="94">
        <f>E32</f>
        <v>43</v>
      </c>
      <c r="F36" s="95">
        <f>F32</f>
        <v>38</v>
      </c>
      <c r="G36" s="26"/>
      <c r="H36" s="49"/>
      <c r="I36" s="49"/>
      <c r="J36" s="127"/>
      <c r="K36" s="47"/>
      <c r="L36" s="27">
        <f>C36*B82*J76</f>
        <v>7679.7999999999993</v>
      </c>
      <c r="M36" s="27">
        <f>(D36+E36+F36)*C82*J76</f>
        <v>23324.399999999998</v>
      </c>
      <c r="N36" s="27">
        <f>SUM(L36:M36)</f>
        <v>31004.199999999997</v>
      </c>
      <c r="P36" s="164"/>
    </row>
    <row r="37" spans="1:17" ht="16.5" customHeight="1" thickBot="1" x14ac:dyDescent="0.25">
      <c r="A37" s="89" t="s">
        <v>56</v>
      </c>
      <c r="B37" s="4"/>
      <c r="C37" s="101">
        <v>43</v>
      </c>
      <c r="D37" s="102">
        <f>C36</f>
        <v>43</v>
      </c>
      <c r="E37" s="98">
        <f>D36</f>
        <v>43</v>
      </c>
      <c r="F37" s="91">
        <f>E36</f>
        <v>43</v>
      </c>
      <c r="G37" s="26"/>
      <c r="H37" s="49"/>
      <c r="I37" s="49"/>
      <c r="J37" s="127"/>
      <c r="K37" s="49"/>
      <c r="L37" s="29">
        <f>C37*B83*J76</f>
        <v>6209.2</v>
      </c>
      <c r="M37" s="29">
        <f>(D37+E37+F37)*C83*J76</f>
        <v>18627.599999999999</v>
      </c>
      <c r="N37" s="29">
        <f>SUM(L37:M37)</f>
        <v>24836.799999999999</v>
      </c>
      <c r="P37" s="164"/>
    </row>
    <row r="38" spans="1:17" ht="16.5" customHeight="1" x14ac:dyDescent="0.2">
      <c r="A38" s="5"/>
      <c r="B38" s="4"/>
      <c r="C38" s="4"/>
      <c r="D38" s="4"/>
      <c r="E38" s="4"/>
      <c r="F38" s="48"/>
      <c r="G38" s="26"/>
      <c r="H38" s="47"/>
      <c r="I38" s="119"/>
      <c r="J38" s="120"/>
      <c r="K38" s="49"/>
      <c r="L38" s="28"/>
      <c r="M38" s="121" t="s">
        <v>47</v>
      </c>
      <c r="N38" s="122">
        <f>SUM(N36:N37)</f>
        <v>55841</v>
      </c>
      <c r="P38" s="164"/>
      <c r="Q38" s="1" t="s">
        <v>50</v>
      </c>
    </row>
    <row r="39" spans="1:17" ht="16.5" customHeight="1" x14ac:dyDescent="0.3">
      <c r="A39" s="62"/>
      <c r="B39" s="49"/>
      <c r="C39" s="49"/>
      <c r="D39" s="49"/>
      <c r="E39" s="49"/>
      <c r="F39" s="63"/>
      <c r="G39" s="26"/>
      <c r="H39" s="47"/>
      <c r="I39" s="119"/>
      <c r="J39" s="120"/>
      <c r="K39" s="49"/>
      <c r="L39" s="47"/>
      <c r="M39" s="119"/>
      <c r="N39" s="63"/>
      <c r="O39" s="69"/>
      <c r="P39" s="70"/>
    </row>
    <row r="40" spans="1:17" ht="16.5" customHeight="1" x14ac:dyDescent="0.3">
      <c r="A40" s="62"/>
      <c r="B40" s="49"/>
      <c r="C40" s="49"/>
      <c r="D40" s="49"/>
      <c r="E40" s="49"/>
      <c r="F40" s="63"/>
      <c r="G40" s="26"/>
      <c r="H40" s="47"/>
      <c r="I40" s="119"/>
      <c r="J40" s="120"/>
      <c r="K40" s="49"/>
      <c r="L40" s="47"/>
      <c r="M40" s="119"/>
      <c r="N40" s="63"/>
      <c r="O40" s="69"/>
      <c r="P40" s="70"/>
    </row>
    <row r="41" spans="1:17" ht="16.5" customHeight="1" x14ac:dyDescent="0.3">
      <c r="A41" s="62"/>
      <c r="B41" s="49"/>
      <c r="C41" s="49"/>
      <c r="D41" s="49"/>
      <c r="E41" s="49"/>
      <c r="F41" s="63"/>
      <c r="G41" s="26"/>
      <c r="H41" s="47"/>
      <c r="I41" s="119"/>
      <c r="J41" s="120"/>
      <c r="K41" s="49"/>
      <c r="L41" s="47"/>
      <c r="M41" s="119"/>
      <c r="N41" s="63"/>
      <c r="O41" s="69"/>
      <c r="P41" s="70"/>
    </row>
    <row r="42" spans="1:17" ht="16.5" customHeight="1" x14ac:dyDescent="0.3">
      <c r="A42" s="62"/>
      <c r="B42" s="49"/>
      <c r="C42" s="49"/>
      <c r="D42" s="49"/>
      <c r="E42" s="49"/>
      <c r="F42" s="63"/>
      <c r="G42" s="26"/>
      <c r="H42" s="47"/>
      <c r="I42" s="119"/>
      <c r="J42" s="120"/>
      <c r="K42" s="49"/>
      <c r="L42" s="47"/>
      <c r="M42" s="119"/>
      <c r="N42" s="63"/>
      <c r="O42" s="69"/>
      <c r="P42" s="70"/>
    </row>
    <row r="43" spans="1:17" ht="16.5" customHeight="1" x14ac:dyDescent="0.3">
      <c r="A43" s="62"/>
      <c r="B43" s="49"/>
      <c r="C43" s="49"/>
      <c r="D43" s="49"/>
      <c r="E43" s="49"/>
      <c r="F43" s="63"/>
      <c r="G43" s="26"/>
      <c r="H43" s="47"/>
      <c r="I43" s="119"/>
      <c r="J43" s="120"/>
      <c r="K43" s="49"/>
      <c r="L43" s="47"/>
      <c r="M43" s="119"/>
      <c r="N43" s="63"/>
      <c r="O43" s="69"/>
      <c r="P43" s="70"/>
    </row>
    <row r="44" spans="1:17" ht="16.5" customHeight="1" x14ac:dyDescent="0.3">
      <c r="A44" s="62"/>
      <c r="B44" s="49"/>
      <c r="C44" s="49"/>
      <c r="D44" s="49"/>
      <c r="E44" s="49"/>
      <c r="F44" s="63"/>
      <c r="G44" s="26"/>
      <c r="H44" s="47"/>
      <c r="I44" s="119"/>
      <c r="J44" s="120"/>
      <c r="K44" s="49"/>
      <c r="L44" s="47"/>
      <c r="M44" s="119"/>
      <c r="N44" s="63"/>
      <c r="O44" s="69"/>
      <c r="P44" s="70"/>
    </row>
    <row r="45" spans="1:17" ht="16.5" customHeight="1" x14ac:dyDescent="0.3">
      <c r="A45" s="62"/>
      <c r="B45" s="49"/>
      <c r="C45" s="49"/>
      <c r="D45" s="49"/>
      <c r="E45" s="49"/>
      <c r="F45" s="63"/>
      <c r="G45" s="26"/>
      <c r="H45" s="47"/>
      <c r="I45" s="119"/>
      <c r="J45" s="120"/>
      <c r="K45" s="49"/>
      <c r="L45" s="47"/>
      <c r="M45" s="119"/>
      <c r="N45" s="63"/>
      <c r="O45" s="69"/>
      <c r="P45" s="70"/>
    </row>
    <row r="46" spans="1:17" ht="16.5" customHeight="1" x14ac:dyDescent="0.3">
      <c r="A46" s="62"/>
      <c r="B46" s="49"/>
      <c r="C46" s="49"/>
      <c r="D46" s="49"/>
      <c r="E46" s="49"/>
      <c r="F46" s="63"/>
      <c r="G46" s="26"/>
      <c r="H46" s="47"/>
      <c r="I46" s="119"/>
      <c r="J46" s="120"/>
      <c r="K46" s="49"/>
      <c r="L46" s="47"/>
      <c r="M46" s="119"/>
      <c r="N46" s="63"/>
      <c r="O46" s="69"/>
      <c r="P46" s="70"/>
    </row>
    <row r="47" spans="1:17" ht="16.5" customHeight="1" x14ac:dyDescent="0.3">
      <c r="A47" s="62"/>
      <c r="B47" s="49"/>
      <c r="C47" s="49"/>
      <c r="D47" s="49"/>
      <c r="E47" s="49"/>
      <c r="F47" s="63"/>
      <c r="G47" s="26"/>
      <c r="H47" s="47"/>
      <c r="I47" s="119"/>
      <c r="J47" s="120"/>
      <c r="K47" s="49"/>
      <c r="L47" s="47"/>
      <c r="M47" s="119"/>
      <c r="N47" s="63"/>
      <c r="O47" s="69"/>
      <c r="P47" s="70"/>
    </row>
    <row r="48" spans="1:17" ht="16.5" customHeight="1" x14ac:dyDescent="0.3">
      <c r="A48" s="62"/>
      <c r="B48" s="49"/>
      <c r="C48" s="49"/>
      <c r="D48" s="49"/>
      <c r="E48" s="49"/>
      <c r="F48" s="63"/>
      <c r="G48" s="26"/>
      <c r="H48" s="47"/>
      <c r="I48" s="119"/>
      <c r="J48" s="120"/>
      <c r="K48" s="49"/>
      <c r="L48" s="47"/>
      <c r="M48" s="119"/>
      <c r="N48" s="63"/>
      <c r="O48" s="69"/>
      <c r="P48" s="70"/>
    </row>
    <row r="49" spans="1:17" ht="16.5" customHeight="1" x14ac:dyDescent="0.3">
      <c r="A49" s="62"/>
      <c r="B49" s="49"/>
      <c r="C49" s="49"/>
      <c r="D49" s="49"/>
      <c r="E49" s="49"/>
      <c r="F49" s="63"/>
      <c r="G49" s="26"/>
      <c r="H49" s="47"/>
      <c r="I49" s="119"/>
      <c r="J49" s="120"/>
      <c r="K49" s="49"/>
      <c r="L49" s="47"/>
      <c r="M49" s="119"/>
      <c r="N49" s="63"/>
      <c r="O49" s="69"/>
      <c r="P49" s="70"/>
    </row>
    <row r="50" spans="1:17" ht="16.5" customHeight="1" x14ac:dyDescent="0.3">
      <c r="A50" s="62"/>
      <c r="B50" s="49"/>
      <c r="C50" s="49"/>
      <c r="D50" s="49"/>
      <c r="E50" s="49"/>
      <c r="F50" s="63"/>
      <c r="G50" s="26"/>
      <c r="H50" s="47"/>
      <c r="I50" s="119"/>
      <c r="J50" s="120"/>
      <c r="K50" s="49"/>
      <c r="L50" s="47"/>
      <c r="M50" s="119"/>
      <c r="N50" s="63"/>
      <c r="O50" s="69"/>
      <c r="P50" s="70"/>
    </row>
    <row r="51" spans="1:17" s="69" customFormat="1" ht="16.5" customHeight="1" x14ac:dyDescent="0.3">
      <c r="A51" s="62"/>
      <c r="B51" s="49"/>
      <c r="C51" s="49"/>
      <c r="D51" s="49"/>
      <c r="E51" s="49"/>
      <c r="F51" s="63"/>
      <c r="G51" s="64"/>
      <c r="H51" s="47"/>
      <c r="I51" s="65"/>
      <c r="J51" s="66"/>
      <c r="K51" s="49"/>
      <c r="L51" s="67"/>
      <c r="M51" s="65"/>
      <c r="N51" s="68"/>
      <c r="P51" s="70"/>
    </row>
    <row r="52" spans="1:17" s="69" customFormat="1" ht="16.5" customHeight="1" x14ac:dyDescent="0.3">
      <c r="A52" s="62"/>
      <c r="B52" s="49"/>
      <c r="C52" s="49"/>
      <c r="D52" s="49"/>
      <c r="E52" s="49"/>
      <c r="F52" s="63"/>
      <c r="G52" s="64"/>
      <c r="H52" s="47"/>
      <c r="I52" s="65"/>
      <c r="J52" s="66"/>
      <c r="K52" s="49"/>
      <c r="L52" s="67"/>
      <c r="M52" s="65"/>
      <c r="N52" s="68"/>
      <c r="P52" s="70"/>
    </row>
    <row r="53" spans="1:17" s="69" customFormat="1" ht="16.5" customHeight="1" x14ac:dyDescent="0.25">
      <c r="A53" s="152" t="s">
        <v>36</v>
      </c>
      <c r="B53" s="153"/>
      <c r="C53" s="153"/>
      <c r="D53" s="153"/>
      <c r="E53" s="153"/>
      <c r="F53" s="153"/>
      <c r="G53" s="1"/>
      <c r="H53" s="154" t="s">
        <v>24</v>
      </c>
      <c r="I53" s="154"/>
      <c r="J53" s="154"/>
      <c r="K53" s="1"/>
      <c r="L53" s="166" t="s">
        <v>35</v>
      </c>
      <c r="M53" s="166"/>
      <c r="N53" s="166"/>
      <c r="O53" s="1"/>
      <c r="P53" s="1"/>
      <c r="Q53" s="1"/>
    </row>
    <row r="54" spans="1:17" s="69" customFormat="1" ht="87.75" customHeight="1" x14ac:dyDescent="0.35">
      <c r="A54" s="156" t="s">
        <v>0</v>
      </c>
      <c r="B54" s="158"/>
      <c r="C54" s="158" t="s">
        <v>1</v>
      </c>
      <c r="D54" s="158" t="s">
        <v>2</v>
      </c>
      <c r="E54" s="158" t="s">
        <v>3</v>
      </c>
      <c r="F54" s="158" t="s">
        <v>4</v>
      </c>
      <c r="G54" s="2"/>
      <c r="H54" s="155"/>
      <c r="I54" s="155"/>
      <c r="J54" s="155"/>
      <c r="K54" s="20"/>
      <c r="L54" s="167"/>
      <c r="M54" s="167"/>
      <c r="N54" s="167"/>
      <c r="O54" s="2"/>
      <c r="P54" s="2"/>
      <c r="Q54" s="21"/>
    </row>
    <row r="55" spans="1:17" s="69" customFormat="1" ht="96.75" customHeight="1" x14ac:dyDescent="0.3">
      <c r="A55" s="157"/>
      <c r="B55" s="158"/>
      <c r="C55" s="158"/>
      <c r="D55" s="158"/>
      <c r="E55" s="158"/>
      <c r="F55" s="158"/>
      <c r="G55" s="14"/>
      <c r="H55" s="57" t="s">
        <v>11</v>
      </c>
      <c r="I55" s="57" t="s">
        <v>12</v>
      </c>
      <c r="J55" s="57" t="s">
        <v>13</v>
      </c>
      <c r="K55" s="58"/>
      <c r="L55" s="57" t="s">
        <v>11</v>
      </c>
      <c r="M55" s="57" t="s">
        <v>12</v>
      </c>
      <c r="N55" s="57" t="s">
        <v>13</v>
      </c>
      <c r="O55" s="2"/>
      <c r="P55" s="33" t="s">
        <v>37</v>
      </c>
      <c r="Q55" s="23"/>
    </row>
    <row r="56" spans="1:17" s="69" customFormat="1" ht="16.5" customHeight="1" x14ac:dyDescent="0.2">
      <c r="A56" s="60"/>
      <c r="B56" s="60"/>
      <c r="C56" s="60"/>
      <c r="D56" s="60"/>
      <c r="E56" s="60"/>
      <c r="F56" s="60"/>
      <c r="G56" s="8"/>
      <c r="H56" s="9"/>
      <c r="I56" s="9"/>
      <c r="J56" s="9"/>
      <c r="K56" s="8"/>
      <c r="L56" s="9"/>
      <c r="M56" s="9"/>
      <c r="N56" s="9"/>
      <c r="O56" s="1"/>
      <c r="P56" s="163">
        <f>N60-J60</f>
        <v>3603079.2499999981</v>
      </c>
      <c r="Q56" s="1"/>
    </row>
    <row r="57" spans="1:17" s="69" customFormat="1" ht="16.5" customHeight="1" thickBot="1" x14ac:dyDescent="0.25">
      <c r="A57" s="146" t="s">
        <v>20</v>
      </c>
      <c r="B57" s="146"/>
      <c r="C57" s="146"/>
      <c r="D57" s="61"/>
      <c r="E57" s="61"/>
      <c r="F57" s="61"/>
      <c r="G57" s="24"/>
      <c r="H57" s="13"/>
      <c r="I57" s="9"/>
      <c r="J57" s="9"/>
      <c r="K57" s="24"/>
      <c r="L57" s="13"/>
      <c r="M57" s="9"/>
      <c r="N57" s="9"/>
      <c r="O57" s="1"/>
      <c r="P57" s="164"/>
      <c r="Q57" s="1"/>
    </row>
    <row r="58" spans="1:17" s="69" customFormat="1" ht="16.5" customHeight="1" thickBot="1" x14ac:dyDescent="0.25">
      <c r="A58" s="87" t="s">
        <v>51</v>
      </c>
      <c r="B58" s="116"/>
      <c r="C58" s="83">
        <f>C7+C26</f>
        <v>21913</v>
      </c>
      <c r="D58" s="84">
        <f>D7+D26</f>
        <v>20180</v>
      </c>
      <c r="E58" s="85">
        <f>E7+E26</f>
        <v>19278</v>
      </c>
      <c r="F58" s="86">
        <f>F7+F26</f>
        <v>18273</v>
      </c>
      <c r="G58" s="25"/>
      <c r="H58" s="27"/>
      <c r="I58" s="27"/>
      <c r="J58" s="27"/>
      <c r="K58" s="25"/>
      <c r="L58" s="27">
        <f>L7+L26</f>
        <v>1960670.8</v>
      </c>
      <c r="M58" s="27">
        <f>M7+M26</f>
        <v>5440698.4499999993</v>
      </c>
      <c r="N58" s="27">
        <f>SUM(L58:M58)</f>
        <v>7401369.2499999991</v>
      </c>
      <c r="O58" s="1"/>
      <c r="P58" s="164"/>
      <c r="Q58" s="1"/>
    </row>
    <row r="59" spans="1:17" s="69" customFormat="1" ht="16.5" customHeight="1" thickBot="1" x14ac:dyDescent="0.25">
      <c r="A59" s="89" t="s">
        <v>52</v>
      </c>
      <c r="B59" s="4"/>
      <c r="C59" s="90">
        <f>C8+C27</f>
        <v>22157</v>
      </c>
      <c r="D59" s="91">
        <f>C58</f>
        <v>21913</v>
      </c>
      <c r="E59" s="84">
        <f>D58</f>
        <v>20180</v>
      </c>
      <c r="F59" s="85">
        <f>E58</f>
        <v>19278</v>
      </c>
      <c r="G59" s="26"/>
      <c r="H59" s="29"/>
      <c r="I59" s="29"/>
      <c r="J59" s="29"/>
      <c r="K59" s="46"/>
      <c r="L59" s="29">
        <f>L8+L27</f>
        <v>1602839.9999999998</v>
      </c>
      <c r="M59" s="29">
        <f>M8+M27</f>
        <v>4439577.9999999991</v>
      </c>
      <c r="N59" s="29">
        <f>SUM(L59:M59)</f>
        <v>6042417.9999999991</v>
      </c>
      <c r="O59" s="1"/>
      <c r="P59" s="164"/>
      <c r="Q59" s="1" t="s">
        <v>49</v>
      </c>
    </row>
    <row r="60" spans="1:17" s="69" customFormat="1" ht="16.5" customHeight="1" x14ac:dyDescent="0.2">
      <c r="A60" s="147" t="s">
        <v>5</v>
      </c>
      <c r="B60" s="147"/>
      <c r="C60" s="147"/>
      <c r="D60" s="60"/>
      <c r="E60" s="60"/>
      <c r="F60" s="92"/>
      <c r="G60" s="8"/>
      <c r="H60" s="9"/>
      <c r="I60" s="121" t="s">
        <v>21</v>
      </c>
      <c r="J60" s="129">
        <v>9840708</v>
      </c>
      <c r="K60" s="8"/>
      <c r="L60" s="9"/>
      <c r="M60" s="121" t="s">
        <v>21</v>
      </c>
      <c r="N60" s="122">
        <f>SUM(N58:N59)</f>
        <v>13443787.249999998</v>
      </c>
      <c r="O60" s="1"/>
      <c r="P60" s="165"/>
      <c r="Q60" s="1"/>
    </row>
    <row r="61" spans="1:17" s="69" customFormat="1" ht="16.5" customHeight="1" x14ac:dyDescent="0.2">
      <c r="A61" s="3"/>
      <c r="B61" s="3"/>
      <c r="C61" s="3"/>
      <c r="D61" s="3"/>
      <c r="E61" s="3"/>
      <c r="F61" s="3"/>
      <c r="G61" s="8"/>
      <c r="H61" s="9"/>
      <c r="I61" s="9"/>
      <c r="J61" s="130"/>
      <c r="K61" s="8"/>
      <c r="L61" s="9"/>
      <c r="M61" s="9"/>
      <c r="N61" s="9"/>
      <c r="O61" s="1"/>
      <c r="P61" s="163">
        <f>N65-J65</f>
        <v>4170330.8999999985</v>
      </c>
      <c r="Q61" s="1"/>
    </row>
    <row r="62" spans="1:17" s="69" customFormat="1" ht="16.5" customHeight="1" thickBot="1" x14ac:dyDescent="0.25">
      <c r="A62" s="146" t="s">
        <v>22</v>
      </c>
      <c r="B62" s="146"/>
      <c r="C62" s="146"/>
      <c r="D62" s="146"/>
      <c r="E62" s="146"/>
      <c r="F62" s="146"/>
      <c r="G62" s="124"/>
      <c r="H62" s="126"/>
      <c r="I62" s="9"/>
      <c r="J62" s="130"/>
      <c r="K62" s="124"/>
      <c r="L62" s="126"/>
      <c r="M62" s="9"/>
      <c r="N62" s="9"/>
      <c r="O62" s="1"/>
      <c r="P62" s="164"/>
      <c r="Q62" s="1"/>
    </row>
    <row r="63" spans="1:17" s="69" customFormat="1" ht="16.5" customHeight="1" thickBot="1" x14ac:dyDescent="0.25">
      <c r="A63" s="87" t="s">
        <v>53</v>
      </c>
      <c r="B63" s="4"/>
      <c r="C63" s="93">
        <f>C59</f>
        <v>22157</v>
      </c>
      <c r="D63" s="94">
        <f>D59</f>
        <v>21913</v>
      </c>
      <c r="E63" s="95">
        <f>E59</f>
        <v>20180</v>
      </c>
      <c r="F63" s="96">
        <f>E58</f>
        <v>19278</v>
      </c>
      <c r="G63" s="25"/>
      <c r="H63" s="27"/>
      <c r="I63" s="27"/>
      <c r="J63" s="131"/>
      <c r="K63" s="25"/>
      <c r="L63" s="27">
        <f>L12+L31</f>
        <v>1982460</v>
      </c>
      <c r="M63" s="27">
        <f>M12+M31</f>
        <v>5783134.5</v>
      </c>
      <c r="N63" s="27">
        <f>SUM(L63:M63)</f>
        <v>7765594.5</v>
      </c>
      <c r="O63" s="1"/>
      <c r="P63" s="164"/>
      <c r="Q63" s="1"/>
    </row>
    <row r="64" spans="1:17" s="69" customFormat="1" ht="16.5" customHeight="1" thickBot="1" x14ac:dyDescent="0.25">
      <c r="A64" s="89" t="s">
        <v>54</v>
      </c>
      <c r="B64" s="4"/>
      <c r="C64" s="97">
        <f>C13+C32</f>
        <v>22085</v>
      </c>
      <c r="D64" s="98">
        <f>C63</f>
        <v>22157</v>
      </c>
      <c r="E64" s="91">
        <f>D63</f>
        <v>21913</v>
      </c>
      <c r="F64" s="84">
        <f>E63</f>
        <v>20180</v>
      </c>
      <c r="G64" s="26"/>
      <c r="H64" s="29"/>
      <c r="I64" s="29"/>
      <c r="J64" s="132"/>
      <c r="K64" s="46"/>
      <c r="L64" s="29">
        <f>L13+L32</f>
        <v>1597641.5999999999</v>
      </c>
      <c r="M64" s="29">
        <f>M13+M32</f>
        <v>4647802.8</v>
      </c>
      <c r="N64" s="29">
        <f>SUM(L64:M64)</f>
        <v>6245444.3999999994</v>
      </c>
      <c r="O64" s="1"/>
      <c r="P64" s="164"/>
      <c r="Q64" s="1"/>
    </row>
    <row r="65" spans="1:17" s="69" customFormat="1" ht="16.5" customHeight="1" x14ac:dyDescent="0.2">
      <c r="A65" s="1"/>
      <c r="B65" s="1"/>
      <c r="C65" s="1"/>
      <c r="D65" s="1"/>
      <c r="E65" s="1"/>
      <c r="F65" s="44"/>
      <c r="G65" s="26"/>
      <c r="H65" s="28"/>
      <c r="I65" s="121" t="s">
        <v>23</v>
      </c>
      <c r="J65" s="129">
        <v>9840708</v>
      </c>
      <c r="K65" s="26"/>
      <c r="L65" s="28"/>
      <c r="M65" s="121" t="s">
        <v>23</v>
      </c>
      <c r="N65" s="122">
        <f>SUM(N63:N64)</f>
        <v>14011038.899999999</v>
      </c>
      <c r="O65" s="1"/>
      <c r="P65" s="165"/>
      <c r="Q65" s="1" t="s">
        <v>28</v>
      </c>
    </row>
    <row r="66" spans="1:17" s="69" customFormat="1" ht="16.5" customHeight="1" x14ac:dyDescent="0.2">
      <c r="A66" s="1"/>
      <c r="B66" s="1"/>
      <c r="C66" s="1"/>
      <c r="D66" s="1"/>
      <c r="E66" s="1"/>
      <c r="F66" s="1"/>
      <c r="G66" s="26"/>
      <c r="H66" s="3"/>
      <c r="I66" s="128"/>
      <c r="J66" s="133"/>
      <c r="K66" s="47"/>
      <c r="L66" s="3"/>
      <c r="M66" s="128"/>
      <c r="N66" s="115"/>
      <c r="O66" s="1"/>
      <c r="P66" s="163">
        <f>N70-J70</f>
        <v>4485753.6999999993</v>
      </c>
      <c r="Q66" s="1"/>
    </row>
    <row r="67" spans="1:17" s="69" customFormat="1" ht="16.5" customHeight="1" thickBot="1" x14ac:dyDescent="0.25">
      <c r="A67" s="145" t="s">
        <v>46</v>
      </c>
      <c r="B67" s="145"/>
      <c r="C67" s="145"/>
      <c r="D67" s="145"/>
      <c r="E67" s="145"/>
      <c r="F67" s="145"/>
      <c r="G67" s="26"/>
      <c r="H67" s="3"/>
      <c r="I67" s="128"/>
      <c r="J67" s="133"/>
      <c r="K67" s="47"/>
      <c r="L67" s="3"/>
      <c r="M67" s="128"/>
      <c r="N67" s="115"/>
      <c r="O67" s="1"/>
      <c r="P67" s="164"/>
      <c r="Q67" s="1"/>
    </row>
    <row r="68" spans="1:17" s="69" customFormat="1" ht="16.5" customHeight="1" thickBot="1" x14ac:dyDescent="0.25">
      <c r="A68" s="87" t="s">
        <v>55</v>
      </c>
      <c r="B68" s="4"/>
      <c r="C68" s="99">
        <f>C64</f>
        <v>22085</v>
      </c>
      <c r="D68" s="100">
        <f>D64</f>
        <v>22157</v>
      </c>
      <c r="E68" s="94">
        <f>E64</f>
        <v>21913</v>
      </c>
      <c r="F68" s="95">
        <f>F64</f>
        <v>20180</v>
      </c>
      <c r="G68" s="26"/>
      <c r="H68" s="27"/>
      <c r="I68" s="27"/>
      <c r="J68" s="131"/>
      <c r="K68" s="47"/>
      <c r="L68" s="27">
        <f>L17+L36</f>
        <v>1976030.4</v>
      </c>
      <c r="M68" s="27">
        <f>M17+M36</f>
        <v>6054374.7000000002</v>
      </c>
      <c r="N68" s="27">
        <f>SUM(L68:M68)</f>
        <v>8030405.0999999996</v>
      </c>
      <c r="O68" s="1"/>
      <c r="P68" s="164"/>
      <c r="Q68" s="1"/>
    </row>
    <row r="69" spans="1:17" s="69" customFormat="1" ht="16.5" customHeight="1" thickBot="1" x14ac:dyDescent="0.25">
      <c r="A69" s="89" t="s">
        <v>56</v>
      </c>
      <c r="B69" s="4"/>
      <c r="C69" s="101">
        <f>C18+C37</f>
        <v>20876</v>
      </c>
      <c r="D69" s="102">
        <f>C68</f>
        <v>22085</v>
      </c>
      <c r="E69" s="98">
        <f>D68</f>
        <v>22157</v>
      </c>
      <c r="F69" s="91">
        <f>E68</f>
        <v>21913</v>
      </c>
      <c r="G69" s="26"/>
      <c r="H69" s="29"/>
      <c r="I69" s="29"/>
      <c r="J69" s="132"/>
      <c r="K69" s="49"/>
      <c r="L69" s="29">
        <f>L18+L37</f>
        <v>1510351.7999999998</v>
      </c>
      <c r="M69" s="29">
        <f>M18+M37</f>
        <v>4785704.8</v>
      </c>
      <c r="N69" s="29">
        <f>SUM(L69:M69)</f>
        <v>6296056.5999999996</v>
      </c>
      <c r="O69" s="1"/>
      <c r="P69" s="164"/>
      <c r="Q69" s="1"/>
    </row>
    <row r="70" spans="1:17" s="69" customFormat="1" ht="16.5" customHeight="1" x14ac:dyDescent="0.2">
      <c r="A70" s="5"/>
      <c r="B70" s="4"/>
      <c r="C70" s="4"/>
      <c r="D70" s="4"/>
      <c r="E70" s="4"/>
      <c r="F70" s="48"/>
      <c r="G70" s="26"/>
      <c r="H70" s="28"/>
      <c r="I70" s="121" t="s">
        <v>47</v>
      </c>
      <c r="J70" s="129">
        <v>9840708</v>
      </c>
      <c r="K70" s="49"/>
      <c r="L70" s="28"/>
      <c r="M70" s="121" t="s">
        <v>47</v>
      </c>
      <c r="N70" s="122">
        <f>SUM(N68:N69)</f>
        <v>14326461.699999999</v>
      </c>
      <c r="O70" s="1"/>
      <c r="P70" s="164"/>
      <c r="Q70" s="1" t="s">
        <v>50</v>
      </c>
    </row>
    <row r="71" spans="1:17" s="69" customFormat="1" ht="16.5" customHeight="1" x14ac:dyDescent="0.3">
      <c r="A71" s="62"/>
      <c r="B71" s="49"/>
      <c r="C71" s="49"/>
      <c r="D71" s="49"/>
      <c r="E71" s="49"/>
      <c r="F71" s="63"/>
      <c r="G71" s="26"/>
      <c r="H71" s="47"/>
      <c r="I71" s="119"/>
      <c r="J71" s="120"/>
      <c r="K71" s="49"/>
      <c r="L71" s="47"/>
      <c r="M71" s="119"/>
      <c r="N71" s="63"/>
      <c r="P71" s="70"/>
      <c r="Q71" s="1"/>
    </row>
    <row r="72" spans="1:17" s="69" customFormat="1" ht="12" customHeight="1" x14ac:dyDescent="0.3">
      <c r="A72" s="62"/>
      <c r="B72" s="49"/>
      <c r="C72" s="49"/>
      <c r="D72" s="49"/>
      <c r="E72" s="49"/>
      <c r="F72" s="63"/>
      <c r="G72" s="59"/>
      <c r="H72" s="47"/>
      <c r="I72" s="65"/>
      <c r="J72" s="66"/>
      <c r="K72" s="49"/>
      <c r="L72" s="67"/>
      <c r="M72" s="65"/>
      <c r="N72" s="68"/>
      <c r="P72" s="70"/>
      <c r="Q72" s="1"/>
    </row>
    <row r="73" spans="1:17" s="69" customFormat="1" ht="16.5" customHeight="1" x14ac:dyDescent="0.3">
      <c r="A73" s="144" t="s">
        <v>30</v>
      </c>
      <c r="B73" s="144"/>
      <c r="C73" s="144"/>
      <c r="D73" s="49"/>
      <c r="E73" s="49"/>
      <c r="F73" s="63"/>
      <c r="G73" s="64"/>
      <c r="H73" s="47"/>
      <c r="I73" s="65"/>
      <c r="J73" s="66"/>
      <c r="K73" s="49"/>
      <c r="L73" s="67"/>
      <c r="M73" s="65"/>
      <c r="N73" s="68"/>
      <c r="P73" s="70"/>
    </row>
    <row r="74" spans="1:17" ht="15" customHeight="1" thickBot="1" x14ac:dyDescent="0.35">
      <c r="A74" s="6"/>
      <c r="B74" s="6"/>
      <c r="C74" s="6"/>
      <c r="D74" s="6"/>
      <c r="E74" s="6"/>
      <c r="F74" s="6"/>
      <c r="P74" s="45"/>
    </row>
    <row r="75" spans="1:17" ht="21" customHeight="1" x14ac:dyDescent="0.3">
      <c r="A75" s="34"/>
      <c r="B75" s="80" t="s">
        <v>9</v>
      </c>
      <c r="C75" s="81" t="s">
        <v>10</v>
      </c>
      <c r="E75" s="34"/>
      <c r="F75" s="35" t="s">
        <v>9</v>
      </c>
      <c r="G75" s="36" t="s">
        <v>16</v>
      </c>
      <c r="P75" s="45"/>
    </row>
    <row r="76" spans="1:17" ht="18.75" customHeight="1" x14ac:dyDescent="0.3">
      <c r="A76" s="30" t="s">
        <v>31</v>
      </c>
      <c r="B76" s="54">
        <v>94</v>
      </c>
      <c r="C76" s="54">
        <f>B76+5</f>
        <v>99</v>
      </c>
      <c r="E76" s="31" t="s">
        <v>14</v>
      </c>
      <c r="F76" s="22">
        <v>34</v>
      </c>
      <c r="G76" s="16">
        <v>35</v>
      </c>
      <c r="I76" s="161" t="s">
        <v>19</v>
      </c>
      <c r="J76" s="162">
        <v>1.9</v>
      </c>
      <c r="M76" s="44"/>
      <c r="P76" s="45"/>
    </row>
    <row r="77" spans="1:17" ht="18" customHeight="1" x14ac:dyDescent="0.3">
      <c r="A77" s="56" t="s">
        <v>48</v>
      </c>
      <c r="B77" s="37">
        <v>76</v>
      </c>
      <c r="C77" s="38">
        <v>76</v>
      </c>
      <c r="E77" s="31" t="s">
        <v>15</v>
      </c>
      <c r="F77" s="150">
        <v>5</v>
      </c>
      <c r="G77" s="151"/>
      <c r="I77" s="161"/>
      <c r="J77" s="162"/>
      <c r="P77" s="45"/>
    </row>
    <row r="78" spans="1:17" ht="43.5" customHeight="1" x14ac:dyDescent="0.3">
      <c r="A78" s="39" t="s">
        <v>18</v>
      </c>
      <c r="B78" s="40">
        <f>B76+B77</f>
        <v>170</v>
      </c>
      <c r="C78" s="40">
        <f>C76+C77</f>
        <v>175</v>
      </c>
      <c r="E78" s="55" t="s">
        <v>17</v>
      </c>
      <c r="F78" s="148">
        <v>0.71</v>
      </c>
      <c r="G78" s="149"/>
      <c r="I78" s="161"/>
      <c r="J78" s="162"/>
      <c r="N78" s="42"/>
      <c r="O78" s="42"/>
      <c r="P78" s="45"/>
    </row>
    <row r="79" spans="1:17" ht="24" customHeight="1" x14ac:dyDescent="0.3">
      <c r="E79" s="19" t="s">
        <v>7</v>
      </c>
      <c r="F79" s="15">
        <f>F76*F77</f>
        <v>170</v>
      </c>
      <c r="G79" s="16">
        <v>175</v>
      </c>
      <c r="I79" s="134" t="s">
        <v>25</v>
      </c>
      <c r="J79" s="114">
        <v>0.95</v>
      </c>
      <c r="N79" s="42"/>
      <c r="O79" s="42"/>
      <c r="P79" s="43"/>
    </row>
    <row r="80" spans="1:17" ht="26.25" customHeight="1" thickBot="1" x14ac:dyDescent="0.35">
      <c r="A80" s="143" t="s">
        <v>29</v>
      </c>
      <c r="B80" s="143"/>
      <c r="C80" s="143"/>
      <c r="E80" s="32" t="s">
        <v>8</v>
      </c>
      <c r="F80" s="17">
        <f>F76/9</f>
        <v>3.7777777777777777</v>
      </c>
      <c r="G80" s="18">
        <f>G76/9</f>
        <v>3.8888888888888888</v>
      </c>
      <c r="I80" s="26"/>
      <c r="J80" s="26"/>
      <c r="N80" s="42"/>
      <c r="O80" s="42"/>
      <c r="P80" s="43"/>
    </row>
    <row r="81" spans="1:16" ht="12.75" customHeight="1" x14ac:dyDescent="0.3">
      <c r="A81" s="34"/>
      <c r="B81" s="80" t="s">
        <v>9</v>
      </c>
      <c r="C81" s="81" t="s">
        <v>10</v>
      </c>
      <c r="N81" s="42"/>
      <c r="O81" s="42"/>
      <c r="P81" s="43"/>
    </row>
    <row r="82" spans="1:16" x14ac:dyDescent="0.2">
      <c r="A82" s="30" t="s">
        <v>31</v>
      </c>
      <c r="B82" s="82">
        <v>94</v>
      </c>
      <c r="C82" s="54">
        <v>99</v>
      </c>
    </row>
    <row r="83" spans="1:16" ht="18.75" x14ac:dyDescent="0.3">
      <c r="A83" s="56" t="s">
        <v>48</v>
      </c>
      <c r="B83" s="37">
        <v>76</v>
      </c>
      <c r="C83" s="38">
        <v>76</v>
      </c>
      <c r="D83" s="10"/>
      <c r="E83" s="41"/>
      <c r="F83" s="141"/>
      <c r="G83" s="142"/>
    </row>
    <row r="84" spans="1:16" x14ac:dyDescent="0.2">
      <c r="A84" s="39" t="s">
        <v>18</v>
      </c>
      <c r="B84" s="40">
        <f>B82+B83</f>
        <v>170</v>
      </c>
      <c r="C84" s="40">
        <f>C82+C83</f>
        <v>175</v>
      </c>
    </row>
    <row r="85" spans="1:16" ht="12.75" customHeight="1" x14ac:dyDescent="0.2"/>
    <row r="88" spans="1:16" ht="20.25" x14ac:dyDescent="0.3">
      <c r="A88" s="135" t="s">
        <v>38</v>
      </c>
    </row>
    <row r="91" spans="1:16" x14ac:dyDescent="0.2">
      <c r="B91" s="136">
        <v>2022</v>
      </c>
      <c r="C91" s="136">
        <v>2023</v>
      </c>
      <c r="D91" s="136">
        <v>2024</v>
      </c>
    </row>
    <row r="92" spans="1:16" x14ac:dyDescent="0.2">
      <c r="A92" s="113" t="s">
        <v>39</v>
      </c>
      <c r="B92" s="137">
        <f>P5</f>
        <v>13390518.849999998</v>
      </c>
      <c r="C92" s="138">
        <f>P10</f>
        <v>13956860.399999999</v>
      </c>
      <c r="D92" s="138">
        <f>P15</f>
        <v>14270620.699999999</v>
      </c>
    </row>
    <row r="93" spans="1:16" ht="38.25" customHeight="1" x14ac:dyDescent="0.2">
      <c r="A93" s="140" t="s">
        <v>41</v>
      </c>
      <c r="B93" s="137">
        <f>J60</f>
        <v>9840708</v>
      </c>
      <c r="C93" s="138">
        <f>B93</f>
        <v>9840708</v>
      </c>
      <c r="D93" s="138">
        <f>B93</f>
        <v>9840708</v>
      </c>
    </row>
    <row r="94" spans="1:16" x14ac:dyDescent="0.2">
      <c r="A94" s="113" t="s">
        <v>40</v>
      </c>
      <c r="B94" s="139">
        <f>B92-B93-1</f>
        <v>3549809.8499999978</v>
      </c>
      <c r="C94" s="139">
        <f t="shared" ref="C94:D94" si="0">C92-C93</f>
        <v>4116152.3999999985</v>
      </c>
      <c r="D94" s="139">
        <f t="shared" si="0"/>
        <v>4429912.6999999993</v>
      </c>
    </row>
    <row r="97" spans="1:10" x14ac:dyDescent="0.2">
      <c r="A97" s="168" t="s">
        <v>42</v>
      </c>
      <c r="B97" s="168"/>
      <c r="C97" s="168"/>
      <c r="D97" s="168"/>
      <c r="E97" s="168"/>
      <c r="F97" s="168"/>
      <c r="G97" s="168"/>
      <c r="H97" s="168"/>
      <c r="I97" s="168"/>
      <c r="J97" s="168"/>
    </row>
    <row r="99" spans="1:10" x14ac:dyDescent="0.2">
      <c r="A99" s="168" t="s">
        <v>44</v>
      </c>
      <c r="B99" s="168"/>
      <c r="C99" s="168"/>
      <c r="D99" s="168"/>
    </row>
    <row r="100" spans="1:10" x14ac:dyDescent="0.2">
      <c r="A100" s="168" t="s">
        <v>45</v>
      </c>
      <c r="B100" s="168"/>
      <c r="C100" s="168"/>
      <c r="D100" s="168"/>
      <c r="E100" s="168"/>
    </row>
    <row r="101" spans="1:10" x14ac:dyDescent="0.2">
      <c r="A101" s="168" t="s">
        <v>43</v>
      </c>
      <c r="B101" s="168"/>
      <c r="C101" s="168"/>
      <c r="D101" s="168"/>
      <c r="E101" s="168"/>
      <c r="F101" s="168"/>
      <c r="G101" s="168"/>
      <c r="H101" s="168"/>
      <c r="I101" s="168"/>
    </row>
  </sheetData>
  <mergeCells count="62">
    <mergeCell ref="A97:J97"/>
    <mergeCell ref="A99:D99"/>
    <mergeCell ref="A100:E100"/>
    <mergeCell ref="A101:I101"/>
    <mergeCell ref="A21:F21"/>
    <mergeCell ref="A22:A23"/>
    <mergeCell ref="B22:B23"/>
    <mergeCell ref="C22:C23"/>
    <mergeCell ref="D22:D23"/>
    <mergeCell ref="E22:E23"/>
    <mergeCell ref="F22:F23"/>
    <mergeCell ref="A25:C25"/>
    <mergeCell ref="A28:C28"/>
    <mergeCell ref="A30:C30"/>
    <mergeCell ref="D30:F30"/>
    <mergeCell ref="A35:F35"/>
    <mergeCell ref="A6:C6"/>
    <mergeCell ref="A9:C9"/>
    <mergeCell ref="A11:C11"/>
    <mergeCell ref="D11:F11"/>
    <mergeCell ref="A16:F16"/>
    <mergeCell ref="H2:J3"/>
    <mergeCell ref="I76:I78"/>
    <mergeCell ref="J76:J78"/>
    <mergeCell ref="P5:P9"/>
    <mergeCell ref="L2:N3"/>
    <mergeCell ref="P10:P14"/>
    <mergeCell ref="P15:P19"/>
    <mergeCell ref="H21:J22"/>
    <mergeCell ref="L21:N22"/>
    <mergeCell ref="P34:P38"/>
    <mergeCell ref="P56:P60"/>
    <mergeCell ref="P66:P70"/>
    <mergeCell ref="P24:P28"/>
    <mergeCell ref="P61:P65"/>
    <mergeCell ref="L53:N54"/>
    <mergeCell ref="P29:P33"/>
    <mergeCell ref="A2:F2"/>
    <mergeCell ref="A1:F1"/>
    <mergeCell ref="B3:B4"/>
    <mergeCell ref="C3:C4"/>
    <mergeCell ref="D3:D4"/>
    <mergeCell ref="E3:E4"/>
    <mergeCell ref="F3:F4"/>
    <mergeCell ref="A3:A4"/>
    <mergeCell ref="A53:F53"/>
    <mergeCell ref="H53:J54"/>
    <mergeCell ref="A54:A55"/>
    <mergeCell ref="B54:B55"/>
    <mergeCell ref="C54:C55"/>
    <mergeCell ref="D54:D55"/>
    <mergeCell ref="E54:E55"/>
    <mergeCell ref="F54:F55"/>
    <mergeCell ref="A80:C80"/>
    <mergeCell ref="A73:C73"/>
    <mergeCell ref="A67:F67"/>
    <mergeCell ref="A57:C57"/>
    <mergeCell ref="A60:C60"/>
    <mergeCell ref="F78:G78"/>
    <mergeCell ref="F77:G77"/>
    <mergeCell ref="A62:C62"/>
    <mergeCell ref="D62:F62"/>
  </mergeCells>
  <pageMargins left="0.31496062992125984" right="0.31496062992125984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Pētersone</dc:creator>
  <cp:lastModifiedBy>Ieva Pētersone</cp:lastModifiedBy>
  <cp:lastPrinted>2021-03-24T14:16:35Z</cp:lastPrinted>
  <dcterms:created xsi:type="dcterms:W3CDTF">2018-05-07T07:20:10Z</dcterms:created>
  <dcterms:modified xsi:type="dcterms:W3CDTF">2021-05-21T07:31:14Z</dcterms:modified>
</cp:coreProperties>
</file>