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C:\Users\VM_Sanita_Lazdina\Downloads\"/>
    </mc:Choice>
  </mc:AlternateContent>
  <xr:revisionPtr revIDLastSave="0" documentId="13_ncr:1_{D83C9013-239F-4D8A-9F2C-3E5EE9E2B90C}" xr6:coauthVersionLast="47" xr6:coauthVersionMax="47" xr10:uidLastSave="{00000000-0000-0000-0000-000000000000}"/>
  <bookViews>
    <workbookView xWindow="-110" yWindow="-110" windowWidth="19420" windowHeight="10420" activeTab="2" xr2:uid="{36ACC99C-C23B-43F1-93D5-E999E7F26916}"/>
  </bookViews>
  <sheets>
    <sheet name="Kopsavilkums" sheetId="17" r:id="rId1"/>
    <sheet name="2025_sept_dec" sheetId="16" r:id="rId2"/>
    <sheet name="2026_I_pusg" sheetId="2" r:id="rId3"/>
    <sheet name="Papildus_specialisti" sheetId="12" r:id="rId4"/>
    <sheet name="Bupenorfīns" sheetId="18" r:id="rId5"/>
    <sheet name="Stacion_interv_BKUS" sheetId="11" r:id="rId6"/>
    <sheet name="Motivācijas_progr." sheetId="7" r:id="rId7"/>
    <sheet name="Izvertesanas_process_BKUS" sheetId="9" r:id="rId8"/>
    <sheet name="Nemedikam_terapija" sheetId="8" r:id="rId9"/>
  </sheets>
  <externalReferences>
    <externalReference r:id="rId10"/>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1" i="18" l="1"/>
  <c r="E50" i="18"/>
  <c r="G46" i="18"/>
  <c r="F42" i="18"/>
  <c r="C6" i="18" s="1"/>
  <c r="F35" i="18"/>
  <c r="F34" i="18"/>
  <c r="F36" i="18" s="1"/>
  <c r="E30" i="18"/>
  <c r="C8" i="18" s="1"/>
  <c r="E29" i="18"/>
  <c r="E28" i="18"/>
  <c r="C23" i="18"/>
  <c r="E52" i="18" l="1"/>
  <c r="C7" i="18" s="1"/>
  <c r="C9" i="18" s="1"/>
  <c r="E15" i="2" l="1"/>
  <c r="E11" i="2"/>
  <c r="F11" i="2" s="1"/>
  <c r="K7" i="12"/>
  <c r="J7" i="12"/>
  <c r="F7" i="12"/>
  <c r="F9" i="12" s="1"/>
  <c r="G9" i="12" s="1"/>
  <c r="D8" i="11"/>
  <c r="D15" i="11"/>
  <c r="D27" i="2"/>
  <c r="F12" i="2"/>
  <c r="F13" i="2"/>
  <c r="F14" i="2"/>
  <c r="F16" i="2"/>
  <c r="F17" i="2"/>
  <c r="F18" i="2"/>
  <c r="E18" i="2"/>
  <c r="E14" i="2"/>
  <c r="E17" i="2"/>
  <c r="E16" i="2"/>
  <c r="E13" i="2"/>
  <c r="E12" i="2"/>
  <c r="E10" i="2"/>
  <c r="F10" i="2" s="1"/>
  <c r="E9" i="2"/>
  <c r="F9" i="2" s="1"/>
  <c r="F15" i="2"/>
  <c r="E8" i="2"/>
  <c r="F8" i="2" s="1"/>
  <c r="C34" i="16"/>
  <c r="I34" i="16"/>
  <c r="J8" i="12"/>
  <c r="K8" i="12" s="1"/>
  <c r="E8" i="12"/>
  <c r="F8" i="12" s="1"/>
  <c r="D7" i="12"/>
  <c r="E7" i="12" s="1"/>
  <c r="K9" i="12" l="1"/>
  <c r="D17" i="2" l="1"/>
  <c r="D15" i="2"/>
  <c r="D13" i="2"/>
  <c r="D11" i="2"/>
  <c r="D10" i="2"/>
  <c r="D9" i="2"/>
  <c r="D8" i="2"/>
  <c r="D27" i="16"/>
  <c r="F30" i="16"/>
  <c r="E30" i="16"/>
  <c r="D29" i="16"/>
  <c r="D37" i="16"/>
  <c r="F33" i="16"/>
  <c r="D33" i="16"/>
  <c r="F32" i="16"/>
  <c r="E32" i="16"/>
  <c r="D32" i="16"/>
  <c r="F31" i="16"/>
  <c r="D31" i="16"/>
  <c r="D30" i="16"/>
  <c r="F29" i="16"/>
  <c r="E29" i="16"/>
  <c r="C18" i="16"/>
  <c r="D18" i="16" s="1"/>
  <c r="D17" i="16"/>
  <c r="C16" i="16"/>
  <c r="D16" i="16" s="1"/>
  <c r="D15" i="16"/>
  <c r="C14" i="16"/>
  <c r="D14" i="16" s="1"/>
  <c r="D13" i="16"/>
  <c r="C12" i="16"/>
  <c r="D12" i="16" s="1"/>
  <c r="D11" i="16"/>
  <c r="D10" i="16"/>
  <c r="D9" i="16"/>
  <c r="D8" i="16"/>
  <c r="G27" i="16" l="1"/>
  <c r="H27" i="16" s="1"/>
  <c r="J27" i="16" s="1"/>
  <c r="G29" i="16"/>
  <c r="H29" i="16" s="1"/>
  <c r="J29" i="16" s="1"/>
  <c r="G31" i="16"/>
  <c r="H31" i="16" s="1"/>
  <c r="J31" i="16" s="1"/>
  <c r="D19" i="16"/>
  <c r="E34" i="16"/>
  <c r="G32" i="16"/>
  <c r="H32" i="16" s="1"/>
  <c r="J32" i="16" s="1"/>
  <c r="F34" i="16"/>
  <c r="G30" i="16"/>
  <c r="H30" i="16" s="1"/>
  <c r="J30" i="16" s="1"/>
  <c r="G33" i="16"/>
  <c r="H33" i="16" s="1"/>
  <c r="J33" i="16" s="1"/>
  <c r="J34" i="16" l="1"/>
  <c r="I37" i="16" s="1"/>
  <c r="G34" i="16"/>
  <c r="H34" i="16" s="1"/>
  <c r="D3" i="16" l="1"/>
  <c r="D37" i="2"/>
  <c r="E37" i="2" s="1"/>
  <c r="C7" i="17" l="1"/>
  <c r="C9" i="17" s="1"/>
  <c r="F29" i="2"/>
  <c r="E29" i="2"/>
  <c r="D29" i="2"/>
  <c r="G29" i="2" s="1"/>
  <c r="H29" i="2" s="1"/>
  <c r="J29" i="2" s="1"/>
  <c r="E19" i="11"/>
  <c r="E8" i="11" s="1"/>
  <c r="C9" i="11"/>
  <c r="D9" i="11" l="1"/>
  <c r="E15" i="11"/>
  <c r="E9" i="11"/>
  <c r="E17" i="11" s="1"/>
  <c r="E20" i="11" s="1"/>
  <c r="G27" i="2" l="1"/>
  <c r="H27" i="2" s="1"/>
  <c r="J27" i="2" s="1"/>
  <c r="D22" i="8" l="1"/>
  <c r="E21" i="8"/>
  <c r="E20" i="8"/>
  <c r="E19" i="8"/>
  <c r="E18" i="8"/>
  <c r="E17" i="8"/>
  <c r="E16" i="8"/>
  <c r="E15" i="8"/>
  <c r="E14" i="8"/>
  <c r="E13" i="8"/>
  <c r="E12" i="8"/>
  <c r="E11" i="8"/>
  <c r="E10" i="8"/>
  <c r="E9" i="8"/>
  <c r="E8" i="8"/>
  <c r="E7" i="8"/>
  <c r="E6" i="8"/>
  <c r="E22" i="8" l="1"/>
  <c r="E24" i="8" s="1"/>
  <c r="E25" i="8" s="1"/>
  <c r="F33" i="2"/>
  <c r="F32" i="2"/>
  <c r="F31" i="2"/>
  <c r="F30" i="2"/>
  <c r="E32" i="2"/>
  <c r="E30" i="2"/>
  <c r="E43" i="7"/>
  <c r="E39" i="7"/>
  <c r="E41" i="7" s="1"/>
  <c r="E44" i="7" s="1"/>
  <c r="E33" i="7"/>
  <c r="D33" i="7"/>
  <c r="C32" i="7"/>
  <c r="B32" i="7"/>
  <c r="C31" i="7"/>
  <c r="B31" i="7"/>
  <c r="C30" i="7"/>
  <c r="C33" i="7" s="1"/>
  <c r="B30" i="7"/>
  <c r="E20" i="7"/>
  <c r="C16" i="7"/>
  <c r="E16" i="7" s="1"/>
  <c r="E18" i="7" s="1"/>
  <c r="E21" i="7" s="1"/>
  <c r="E10" i="7"/>
  <c r="D10" i="7"/>
  <c r="C9" i="7"/>
  <c r="B9" i="7"/>
  <c r="C8" i="7"/>
  <c r="B8" i="7"/>
  <c r="C7" i="7"/>
  <c r="C10" i="7" s="1"/>
  <c r="B7" i="7"/>
  <c r="I34" i="2" l="1"/>
  <c r="D33" i="2"/>
  <c r="G33" i="2" s="1"/>
  <c r="H33" i="2" s="1"/>
  <c r="J33" i="2" s="1"/>
  <c r="D32" i="2"/>
  <c r="G32" i="2" s="1"/>
  <c r="H32" i="2" s="1"/>
  <c r="D31" i="2"/>
  <c r="G31" i="2" s="1"/>
  <c r="H31" i="2" s="1"/>
  <c r="J31" i="2" s="1"/>
  <c r="D30" i="2"/>
  <c r="G30" i="2" s="1"/>
  <c r="C18" i="2"/>
  <c r="C16" i="2"/>
  <c r="C14" i="2"/>
  <c r="C12" i="2"/>
  <c r="D14" i="2" l="1"/>
  <c r="D18" i="2"/>
  <c r="D16" i="2"/>
  <c r="D12" i="2"/>
  <c r="F19" i="2" s="1"/>
  <c r="G34" i="2"/>
  <c r="H34" i="2" s="1"/>
  <c r="H30" i="2"/>
  <c r="J30" i="2" s="1"/>
  <c r="F34" i="2"/>
  <c r="J32" i="2"/>
  <c r="E34" i="2"/>
  <c r="D19" i="2" l="1"/>
  <c r="J34" i="2"/>
  <c r="I37" i="2" l="1"/>
  <c r="D5" i="2" s="1"/>
  <c r="K34" i="2"/>
  <c r="J37" i="2" s="1"/>
  <c r="C5" i="2" s="1"/>
  <c r="D7" i="17" l="1"/>
  <c r="D10" i="1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Laura Kronberga</author>
  </authors>
  <commentList>
    <comment ref="A8" authorId="0" shapeId="0" xr:uid="{7EB6EF6F-4132-4993-84E6-0CC14124B2D1}">
      <text>
        <r>
          <rPr>
            <b/>
            <sz val="9"/>
            <color indexed="81"/>
            <rFont val="Tahoma"/>
            <family val="2"/>
          </rPr>
          <t>Laura Kronberga:</t>
        </r>
        <r>
          <rPr>
            <sz val="9"/>
            <color indexed="81"/>
            <rFont val="Tahoma"/>
            <family val="2"/>
          </rPr>
          <t xml:space="preserve">
Jauna manipulācija, kas balstās uz 13121 pamatprincipiem</t>
        </r>
      </text>
    </comment>
  </commentList>
</comments>
</file>

<file path=xl/sharedStrings.xml><?xml version="1.0" encoding="utf-8"?>
<sst xmlns="http://schemas.openxmlformats.org/spreadsheetml/2006/main" count="395" uniqueCount="223">
  <si>
    <t>Papildus nepieciešamais finansējums narkoloģiskās rehabilitācijas nodrošināšanai (projekta ietvaros)</t>
  </si>
  <si>
    <t>1. Finanšu ietekmes aprēķins</t>
  </si>
  <si>
    <t>Pasākums</t>
  </si>
  <si>
    <t>Tarifs, euro</t>
  </si>
  <si>
    <t>Kopā, euro</t>
  </si>
  <si>
    <t>Apmaksas modelis</t>
  </si>
  <si>
    <t>Pēc faktiski ārstēto pacientu skaita</t>
  </si>
  <si>
    <t xml:space="preserve">Stacionārā psihiskā palīdzība bērniem līdz 30 dienām VSIA "Bērnu klīniskā universitātes slimnīca" </t>
  </si>
  <si>
    <t>pēc faktiskā ar manipulācijām</t>
  </si>
  <si>
    <t>Narkoloģiskā motivācija stacionārā bērniem (30 dienas) slimnīcā "Ģintermuiža"</t>
  </si>
  <si>
    <t>Narkoloģiskā motivācija stacionārā bērniem (60 dienas) slimnīcā "Ģintermuiža"</t>
  </si>
  <si>
    <t>Narkoloģiskā motivācija stacionārā bērniem (30 dienas) Bērnu psihoneiroloģiskā slimnīcā "Ainaži"</t>
  </si>
  <si>
    <t>Narkoloģiskā motivācija stacionārā bērniem (60 dienas) Bērnu psihoneiroloģiskā slimnīcā "Ainaži"</t>
  </si>
  <si>
    <t>KOPĀ</t>
  </si>
  <si>
    <t>Ārsts</t>
  </si>
  <si>
    <t>Māsa</t>
  </si>
  <si>
    <t>Palīgpersonāls</t>
  </si>
  <si>
    <t>Soc.nodoklis </t>
  </si>
  <si>
    <t>Mēneša darba samaksa, euro</t>
  </si>
  <si>
    <t>Kabineta plānotais darbības periods mēnešos 2025. gadā</t>
  </si>
  <si>
    <t>Slodžu plāns 2025.gadam</t>
  </si>
  <si>
    <t>Darba samaksa kopā 2025.gadā, euro</t>
  </si>
  <si>
    <t>Piemaksa  par pieejamības nodrošināšanu un darbu paaugstinātas intensitātes apstākļos,
 euro**</t>
  </si>
  <si>
    <t>Piemaksa par sarežģītību,
euro***</t>
  </si>
  <si>
    <t>VSAOI 2025.gadā, euro</t>
  </si>
  <si>
    <t>Darba samaksa+VSAOI, euro</t>
  </si>
  <si>
    <t>Darbības nodrošināšanai nepieciešamie līdzekļi,
euro</t>
  </si>
  <si>
    <t>Papildus nepieciešamais finansējums 2025. gadam un turpmāk ik gadu, euro</t>
  </si>
  <si>
    <t>Viena multiprofesionālā komanda (ambulatori) VSIA "Bērnu klīniskā universitātes slimnīca"*</t>
  </si>
  <si>
    <t>Atkarību psihiatrs (narkologs)</t>
  </si>
  <si>
    <t>Psihologs</t>
  </si>
  <si>
    <t>Funkcionālie speciālisti</t>
  </si>
  <si>
    <t>* Darba samaksas aprēķinam izmantotas sekojošas likmes: atkarību speciālistam (narkologam) un psihologam, funkcionālam speciālistam  - 2304 euro, māsai - 1388 euro</t>
  </si>
  <si>
    <t xml:space="preserve">** MK noteikumu Nr.555 10.pielikums; </t>
  </si>
  <si>
    <t>***Piemaksa par sarežģītību pēc Psihiatru kabineta principa, kas noteikts MK 555 10.pielikumā</t>
  </si>
  <si>
    <t>Nemedikamentozās terapijas nodrošināšanai (**Rehabilitācijas komandas darbs psihiatrijas iestādē), EUR (60 dienām) slimnīcā "Ģintermuiža"</t>
  </si>
  <si>
    <t>Nemedikamentozās terapijas nodrošināšanai (**Rehabilitācijas komandas darbs psihiatrijas iestādē), EUR (60 dienām) Bērnu psihoneiroloģiskā slimnīcā "Ainaži"</t>
  </si>
  <si>
    <t>Mērvienība</t>
  </si>
  <si>
    <t>1. Samaksa par manipulācijām</t>
  </si>
  <si>
    <t>Manipulācijas kods</t>
  </si>
  <si>
    <t>Manipulācijas nosaukums</t>
  </si>
  <si>
    <t>Slimnīca " Ģintermuiža"</t>
  </si>
  <si>
    <t>Tarifs, EUR</t>
  </si>
  <si>
    <t>Skaits</t>
  </si>
  <si>
    <t>Summa, EUR</t>
  </si>
  <si>
    <t>Kopā</t>
  </si>
  <si>
    <t>2. Samaksa par gultasdienām</t>
  </si>
  <si>
    <t>Gultasdienu tarifs, EUR</t>
  </si>
  <si>
    <t>Gultasdienu skaits</t>
  </si>
  <si>
    <t>Pavisam kopā:</t>
  </si>
  <si>
    <t>Pacientu skaits:</t>
  </si>
  <si>
    <t>Vidējais ārstēšanas ilgums</t>
  </si>
  <si>
    <t>Iezīmēto programmu vidējās izmaksas, EUR:</t>
  </si>
  <si>
    <t>Narkoloģiskā motivācija stacionārā bērniem līdz 30 dienām</t>
  </si>
  <si>
    <t>Narkoloģiskā motivācija stacionārā bērniem līdz 60 dienām</t>
  </si>
  <si>
    <t>Māsa/Koordinators</t>
  </si>
  <si>
    <t>* Atbilstoši 2024_10 mēnešu datiem Slimnīca Ģintermuiža vidēji uz vienu pacientu nodrošina rehabilitācijas komandas darba manipulācijas 497.79 EUR apmērā</t>
  </si>
  <si>
    <t>Nemedikamentozās terapijas nodrošināšanai (**Rehabilitācijas komandas darbs psihiatrijas iestādē), EUR (30 dienām) slimnīcā "Ģintermuiža"*</t>
  </si>
  <si>
    <t>Nemedikamentozās terapijas nodrošināšanai (**Rehabilitācijas komandas darbs psihiatrijas iestādē), EUR (30 dienām) Bērnu psihoneiroloģiskā slimnīcā "Ainaži"*</t>
  </si>
  <si>
    <t>55069</t>
  </si>
  <si>
    <t>Multiprofesionāls rehabilitācijas bāzes pakalpojums psihiatriskiem pacientiem (2–3 stundas) (par katru kalendāro dienu)</t>
  </si>
  <si>
    <t>55156</t>
  </si>
  <si>
    <t>Funkcionālā speciālista nodarbība (15 minūtes) (par katru kalendāro dienu)</t>
  </si>
  <si>
    <t>55176</t>
  </si>
  <si>
    <t>Funkcionālā speciālista vai psihologa darbs ar pacientu grupu (30 minūtes). Norāda par katru pacientu (grupā 3-5 pacienti)</t>
  </si>
  <si>
    <t>55177</t>
  </si>
  <si>
    <t>Funkcionālā speciālista vai psihologa darbs ar pacientu grupu (nākamās 15 minūtes). Norāda par katru pacientu (grupā 3-5 pacienti)</t>
  </si>
  <si>
    <t>55178</t>
  </si>
  <si>
    <t>Funkcionālā speciālista vai psihologa darbs ar pacientu grupu (30 minūtes). Norāda par katru pacientu (grupā 6-8 pacienti)</t>
  </si>
  <si>
    <t>55179</t>
  </si>
  <si>
    <t>Funkcionālā speciālista vai psihologa darbs ar pacientu grupu (nākamās 15 minūtes). Norāda par katru pacientu (grupā 6-8 pacienti)</t>
  </si>
  <si>
    <t>55182</t>
  </si>
  <si>
    <t>Individuāla rehabilitācijas plāna izstrādāšana stacionāram pacientam, norāda multiprofesionālas rehabilitācijas komandas vadītājs - ārsts</t>
  </si>
  <si>
    <t>55183</t>
  </si>
  <si>
    <t>Rehabilitācijas komandas apspriede, norāda katrs iesaistītais rehabilitācijas speciālists</t>
  </si>
  <si>
    <t>Manipulāciju skaits</t>
  </si>
  <si>
    <t>Nemedikamentozās terapijas nodrošināšanai (**Rehabilitācijas komandas darbs psihiatrijas iestādē)</t>
  </si>
  <si>
    <t>KOPĀ EUR par manipulācijām</t>
  </si>
  <si>
    <t>Pacientu skaits, kam nodrošinātas manipulācijas</t>
  </si>
  <si>
    <t>Vidējās izmaksas uz vienu pacientu 30 dienu ārstēšanā</t>
  </si>
  <si>
    <t>Vidējās izmaksas uz vienu pacientu 60 dienu ārstēšanā</t>
  </si>
  <si>
    <t>2024_10M dati, Slimnīca "Ģintermuiža"</t>
  </si>
  <si>
    <t>Koordinators Ģintermuižā</t>
  </si>
  <si>
    <t>Tarifs, eiro</t>
  </si>
  <si>
    <t>Reižu skaits</t>
  </si>
  <si>
    <t>Summa gadam, eiro</t>
  </si>
  <si>
    <t>KOPĀ, EUR</t>
  </si>
  <si>
    <t>Pacientu skaits</t>
  </si>
  <si>
    <t>13119</t>
  </si>
  <si>
    <t>Multiprofesionālas komandas izvērtēšanas un vizītes ar vecākiem veikšana AST agrīnās intervences ietvaros, ko nodrošina 6 speciālisti. Norāda multiprofesionālas intervences komandas vadītājs vienu reizi kursa ietvaros</t>
  </si>
  <si>
    <t>xxxx</t>
  </si>
  <si>
    <t>Intensīvas multiprofesionālas intervences komandas izvērtēšanas un vizītes ar vecākiem veikšana NMC etapa laikā.  Norāda multiprofesionālas intervences komandas vadītājs vienu reizi. Pacientam un ģimeni nodrošinot visaptverošu vajadzību izvērtējumu un plāna sastādīšanu, psihoedukāciju, starpinstitucionālās sapulces izvērtējumu.</t>
  </si>
  <si>
    <t>Izvērtēšana/observācija NMC specializēta bērniem, kas lieto apreibinošās vielas</t>
  </si>
  <si>
    <t>Laiks Ārstam</t>
  </si>
  <si>
    <t>Laiks Māsai</t>
  </si>
  <si>
    <t>Laiks Jaunākajam personālam</t>
  </si>
  <si>
    <t>Darba samaksa, EUR</t>
  </si>
  <si>
    <t>Valsts sociālās apdrošināšanas obligātās iemaksas, EUR</t>
  </si>
  <si>
    <t>Ārstniecības līdzekļi, EUR</t>
  </si>
  <si>
    <t>Izdevumi, saistīti ar pacientu ēdināšanu, EUR</t>
  </si>
  <si>
    <t>Pieskaitāmās un netiešās ražošanas izmaksas, EUR</t>
  </si>
  <si>
    <t>Administratīvie izdevumi, EUR</t>
  </si>
  <si>
    <t>Nolietojums, EUR</t>
  </si>
  <si>
    <t>Kopējās pakalpojuma izmaksas</t>
  </si>
  <si>
    <t>Pacienta līdzmaksājums</t>
  </si>
  <si>
    <t xml:space="preserve">D </t>
  </si>
  <si>
    <t>S</t>
  </si>
  <si>
    <t>M</t>
  </si>
  <si>
    <t>E</t>
  </si>
  <si>
    <t>U</t>
  </si>
  <si>
    <t>A</t>
  </si>
  <si>
    <t>N</t>
  </si>
  <si>
    <t>P</t>
  </si>
  <si>
    <t>TC</t>
  </si>
  <si>
    <t>Stacionārā multidisciplinārā intervence bērniem, kas lieto atkarību izraisošas vielas</t>
  </si>
  <si>
    <t>2025. gads</t>
  </si>
  <si>
    <t>Apmaksas nosacījumi:</t>
  </si>
  <si>
    <t>Bērnu klīniskās universitātes slimnīca</t>
  </si>
  <si>
    <t>Pakalpojums bērniem, kas lieto atkarību izraisošas vielas. Manipulācijā ir ietverta samaksa par intervences nodarbībām, ko īsteno divi un vairāk speciālisti vienā dienā. Ja intervences plāna ietvaros nav iespējams īstenot vienas dienas laikā vairāku multiprofesionālās komandas speciālistu darbu, šo manipulāciju var norādīt viens speciālists, veicot 2 nodarbības manipulācijas ietvaros. Manipulāciju var norādīt atkārtotas multiprofesionālās komandas izvērtēšanas gadījumā. Manipulāciju norāda viens no multiprofesionālās komandas speciālistiem, kas īsteno nodarbību šī  manipulācijas ietvaros vai multiprofesionālās intervences komandas vadītājs. Pacientam kursa laikā var norādīt ne vairāk kā 30 reizes.</t>
  </si>
  <si>
    <t>Multiprofesionāls  intervences pakalpojums bērniem, kas lieto atkarību izraisošas vielas - speciālistu nodarbības</t>
  </si>
  <si>
    <t>Kopā:</t>
  </si>
  <si>
    <t>13121</t>
  </si>
  <si>
    <t>Multiprofesionāls AST agrīnās intervences pakalpojums - speciālistu nodarbības</t>
  </si>
  <si>
    <t xml:space="preserve">Uzturēšanās slimnīcā līdz 24h VSIA "Bērnu klīniskā universitātes slimnīca"- IZVĒRTĒŠANA </t>
  </si>
  <si>
    <t>Pakalpojuma veids</t>
  </si>
  <si>
    <t>Vienību skaits</t>
  </si>
  <si>
    <t>Vienības cena</t>
  </si>
  <si>
    <t>Summa par vienību, EUR</t>
  </si>
  <si>
    <t>PLE + VSAOI</t>
  </si>
  <si>
    <t>Juridiskā atbalsta pakalpojumi</t>
  </si>
  <si>
    <t>Papildus nodrošināmies speciālisti</t>
  </si>
  <si>
    <t>Komandas vadītājs 0.5 slodze (narkologs)</t>
  </si>
  <si>
    <t>Papildus nepieciešamais finansējums</t>
  </si>
  <si>
    <t>33.03.00 "Kompensējamo medikamentu un materiālu apmaksāšana"</t>
  </si>
  <si>
    <t>33.15.00 "Laboratorisko izmeklējumu nodrošināšana ambulatorajā aprūpē"</t>
  </si>
  <si>
    <t>33.16.00 Pārējo ambulatoro veselības aprūpes pakalpojumu nodrošināšana</t>
  </si>
  <si>
    <t>KOPĀ, EUR:</t>
  </si>
  <si>
    <t>1.Pirms terapijas uzsākšanas nepieciešamie izmeklējumi un ārstu konsīlijs</t>
  </si>
  <si>
    <t>Laboratoriskieizmeklējumi pirms terapijas uzsākšanas</t>
  </si>
  <si>
    <t>Asins ņemšana ar slēgtu sistēmu vienā stobriņā</t>
  </si>
  <si>
    <t xml:space="preserve">Pilna asins aina </t>
  </si>
  <si>
    <t>Urīna analīze ar teststrēmeli (9–10 parametri)</t>
  </si>
  <si>
    <t>54092</t>
  </si>
  <si>
    <t>Izmeklēšana ar mikromatricu tehnoloģiju uz 13 vielu grupām</t>
  </si>
  <si>
    <t>ALAT – alanīnaminotransferāze</t>
  </si>
  <si>
    <t>Anti-HCV</t>
  </si>
  <si>
    <t>Anti-HIV 1, HIV 2 + HIV Ag. Imūnķīmiskās metodes (bez reaktīvu cenas)</t>
  </si>
  <si>
    <t>*Analīzes paņemšanu veic VSIA "Bērnu klīniskā universitātes slimnīca", testē VSIA "Nacionālais psihiskās veselības centrs"</t>
  </si>
  <si>
    <t>Funkcionālie izmeklējumi pirms terapijas uzsākšanas</t>
  </si>
  <si>
    <t>Pacienta līdzmaksājums, eiro*</t>
  </si>
  <si>
    <t>Kopā, eiro</t>
  </si>
  <si>
    <t>06003</t>
  </si>
  <si>
    <t>Elektrokardiogrammas ar 12 novadījumiem pieraksts</t>
  </si>
  <si>
    <t>06004</t>
  </si>
  <si>
    <t>Elektrokardiogrammas ar 12 novadījumiem apraksts</t>
  </si>
  <si>
    <t>*Bērni vecumā līdz 18 gadiem un personas, kuras slimo ar alkohola, narkotisko, psihotropo vai toksisko vielu atkarību, saņemot narkoloģisko ārstēšanu, atbrīvotas no pacienta līdmaksājuma.</t>
  </si>
  <si>
    <t xml:space="preserve">Ārstu konsīlijs (3 speciālisti) terapijas uzsākšanai </t>
  </si>
  <si>
    <t>Ārstu skaits</t>
  </si>
  <si>
    <t>Narkologa aprūpes epizode</t>
  </si>
  <si>
    <t>Psihiatra aprūpes epizode</t>
  </si>
  <si>
    <t>Ārstu konsīliju sastāvs atkarībā no pieejamiem speciālistiem, iespējams arī 3 narkologu konsīlijs</t>
  </si>
  <si>
    <t>2.Terapijas saņemšana</t>
  </si>
  <si>
    <t>Aizstājējterapijas medikamenta saņemšana</t>
  </si>
  <si>
    <t>Nepieciešamais devu skaits mēnesī</t>
  </si>
  <si>
    <t>Vidējais ārstēšanās ilgums, mēnešos</t>
  </si>
  <si>
    <t>Cena, eiro*</t>
  </si>
  <si>
    <t>Buprenorfīns (tablete lietošanai zem mēles) 8mg</t>
  </si>
  <si>
    <t>Ikmēneša narkologa apmeklējums medikamentu saņemšanai</t>
  </si>
  <si>
    <t>Apmeklējumu skaits mēnesī</t>
  </si>
  <si>
    <t xml:space="preserve">Kopā, eiro </t>
  </si>
  <si>
    <t>Narkologa konsultācija, eiro</t>
  </si>
  <si>
    <t>Papildus nepieciešamie izmeklējumi</t>
  </si>
  <si>
    <t>Reizes gadā</t>
  </si>
  <si>
    <t>vienības cena</t>
  </si>
  <si>
    <r>
      <t xml:space="preserve">Transportēšana uz Ģintermuižu, Ainažiem 
(Manipulācija 60680 </t>
    </r>
    <r>
      <rPr>
        <i/>
        <sz val="10"/>
        <rFont val="Times New Roman"/>
        <family val="1"/>
      </rPr>
      <t>Piemaksa par pacienta nogādāšanu no augstāka līmeņa stacionārās ārstniecības iestādes uz zemāka līmeņa stacionāro ārstniecības iestādi terapijas pabeigšanai</t>
    </r>
    <r>
      <rPr>
        <sz val="10"/>
        <rFont val="Times New Roman"/>
        <family val="1"/>
      </rPr>
      <t>)</t>
    </r>
  </si>
  <si>
    <r>
      <t xml:space="preserve">*pēz ZVA Zāļu reģistra </t>
    </r>
    <r>
      <rPr>
        <i/>
        <sz val="11"/>
        <rFont val="Times New Roman"/>
        <family val="1"/>
        <charset val="186"/>
      </rPr>
      <t>Bupensanduo</t>
    </r>
    <r>
      <rPr>
        <sz val="11"/>
        <rFont val="Times New Roman"/>
        <family val="1"/>
        <charset val="186"/>
      </rPr>
      <t xml:space="preserve"> 8 mg/2 mg tabletes lietošanai zem mēles</t>
    </r>
  </si>
  <si>
    <t>Transporta izmaksas mobilās psihiatriskās komandas izbraukumiem (manipulācija 13079)</t>
  </si>
  <si>
    <t>1.pielikums Informatīvajam ziņojumam “Par pilotprojekta integrētai pieejai - pakalpojumu pieejamības uzlabošanai nepilngadīgajiem, kuri pārmērīgi lieto atkarību izraisošas vielas, īstenošanu”</t>
  </si>
  <si>
    <t>Veselības ministrija</t>
  </si>
  <si>
    <t xml:space="preserve"> 2025. gada septembris - decembris, EUR</t>
  </si>
  <si>
    <t>Papildus nepieciešamais finansējums Informatīvajā ziņojumā “Par pilotprojekta integrētai pieejai - pakalpojumu pieejamības uzlabošanai nepilngadīgajiem, kuri pārmērīgi lieto atkarību izraisošas vielas, īstenošanu” minēto pasākumu īstenošanai no 2025. gada 1.septembra līdz 2026. gada 30.  jūnijam, EUR</t>
  </si>
  <si>
    <t>2026. gada I pusgads, EUR</t>
  </si>
  <si>
    <t>Finansējuma avots</t>
  </si>
  <si>
    <t>Budžeta resora “74. Gadskārtējā valsts budžeta izpildes procesā pārdalāmais finansējums” programmas 20.00.00 “Veselības aprūpes pasākumu īstenošana” ietvaros</t>
  </si>
  <si>
    <t>Nacionālā veselības dienesta esošā budžeta ietvaros</t>
  </si>
  <si>
    <t>Vienību skaits*</t>
  </si>
  <si>
    <t>2026. gada I pusgadam</t>
  </si>
  <si>
    <t>Sociālā atbalsta darbinieks**</t>
  </si>
  <si>
    <t>GADAM</t>
  </si>
  <si>
    <t>2025. GADA SEPTEMBRIS- DECEMBRIS</t>
  </si>
  <si>
    <t>* BKUS nodrošinātais  atalgojums personālam</t>
  </si>
  <si>
    <t>2026. gada I pusgadam, EUR</t>
  </si>
  <si>
    <t>2025. gada septembris-decembris, EUR</t>
  </si>
  <si>
    <t>1.1.pielikums Informatīvajam ziņojumam “Par pilotprojekta integrētai pieejai - pakalpojumu pieejamības uzlabošanai nepilngadīgajiem, kuri pārmērīgi lieto atkarību izraisošas vielas, īstenošanu”</t>
  </si>
  <si>
    <t>1.2.pielikums Informatīvajam ziņojumam “Par pilotprojekta integrētai pieejai - pakalpojumu pieejamības uzlabošanai nepilngadīgajiem, kuri pārmērīgi lieto atkarību izraisošas vielas, īstenošanu”</t>
  </si>
  <si>
    <t>1.3.pielikums Informatīvajam ziņojumam “Par pilotprojekta integrētai pieejai - pakalpojumu pieejamības uzlabošanai nepilngadīgajiem, kuri pārmērīgi lieto atkarību izraisošas vielas, īstenošanu”</t>
  </si>
  <si>
    <t>1.4.pielikums Informatīvajam ziņojumam “Par pilotprojekta integrētai pieejai - pakalpojumu pieejamības uzlabošanai nepilngadīgajiem, kuri pārmērīgi lieto atkarību izraisošas vielas, īstenošanu”</t>
  </si>
  <si>
    <t>1.5.pielikums Informatīvajam ziņojumam “Par pilotprojekta integrētai pieejai - pakalpojumu pieejamības uzlabošanai nepilngadīgajiem, kuri pārmērīgi lieto atkarību izraisošas vielas, īstenošanu”</t>
  </si>
  <si>
    <t>1.6.pielikums Informatīvajam ziņojumam “Par pilotprojekta integrētai pieejai - pakalpojumu pieejamības uzlabošanai nepilngadīgajiem, kuri pārmērīgi lieto atkarību izraisošas vielas, īstenošanu”</t>
  </si>
  <si>
    <t>1.7.pielikums Informatīvajam ziņojumam “Par pilotprojekta integrētai pieejai - pakalpojumu pieejamības uzlabošanai nepilngadīgajiem, kuri pārmērīgi lieto atkarību izraisošas vielas, īstenošanu”</t>
  </si>
  <si>
    <t>1.8.pielikums Informatīvajam ziņojumam “Par pilotprojekta integrētai pieejai - pakalpojumu pieejamības uzlabošanai nepilngadīgajiem, kuri pārmērīgi lieto atkarību izraisošas vielas, īstenošanu”</t>
  </si>
  <si>
    <t>2026. gada I pusgadam, euro</t>
  </si>
  <si>
    <t>Papildus nepieciešamais finansējums 2026. gada I pusgadam, euro</t>
  </si>
  <si>
    <t>Summa gadam, euro</t>
  </si>
  <si>
    <t>Summa 2026. gada I pusgadam, euro</t>
  </si>
  <si>
    <t>Papildus nepieciešams finansējums 2026. gada I pusgadam</t>
  </si>
  <si>
    <t>Papildus nepieciešamais finansējums pilotprojekta īstenošanai</t>
  </si>
  <si>
    <t>Plānotais pacientu skaits gadam</t>
  </si>
  <si>
    <t>Kopā GADAM, euro</t>
  </si>
  <si>
    <t>Kabineta plānotais darbības periods mēnešos GADĀ</t>
  </si>
  <si>
    <t>Slodžu plāns GADAM</t>
  </si>
  <si>
    <t>Darba samaksa kopā GADĀ, euro</t>
  </si>
  <si>
    <t>VSAOI , euro</t>
  </si>
  <si>
    <t>Papildus nepieciešamais finansējumsGADAM, euro</t>
  </si>
  <si>
    <t>GADAM KOPĀ, EUR</t>
  </si>
  <si>
    <t>Periodam no 01.09.-31.12.2025.</t>
  </si>
  <si>
    <t xml:space="preserve">** paredzot 12 kalendāros mēnešus </t>
  </si>
  <si>
    <t>Plānotais pacientu skaits 2026. gada I pusgadam</t>
  </si>
  <si>
    <t>Papildus nepieciešams finansējums gadam **</t>
  </si>
  <si>
    <t>2026. gada II pusgadam</t>
  </si>
  <si>
    <t>2026. gada II pusgads</t>
  </si>
  <si>
    <t>Plānotais pacientu skaits 2025. gada septembris - decembris</t>
  </si>
  <si>
    <r>
      <t xml:space="preserve">Papildus nepieciešamais finansējums Buprenorfīna terapijas nodrošināšanai - </t>
    </r>
    <r>
      <rPr>
        <b/>
        <u/>
        <sz val="13"/>
        <rFont val="Times New Roman"/>
        <family val="1"/>
        <charset val="186"/>
      </rPr>
      <t>terapija uzsākama no 2026. gada II pusgada</t>
    </r>
    <r>
      <rPr>
        <b/>
        <sz val="13"/>
        <rFont val="Times New Roman"/>
        <family val="1"/>
        <charset val="186"/>
      </rPr>
      <t xml:space="preserve"> (ņemot vērā procedūras medikamenta iekļaušanai KZS)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</si>
</sst>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 #,##0_-;_-* &quot;-&quot;??_-;_-@_-"/>
    <numFmt numFmtId="165" formatCode="_-* #,##0.0000_-;\-* #,##0.0000_-;_-* &quot;-&quot;??_-;_-@_-"/>
    <numFmt numFmtId="166" formatCode="#,##0.0"/>
    <numFmt numFmtId="167" formatCode="#,##0.00_ ;\-#,##0.00\ "/>
    <numFmt numFmtId="168" formatCode="_-* #,##0.00\ _€_-;\-* #,##0.00\ _€_-;_-* &quot;-&quot;??\ _€_-;_-@_-"/>
    <numFmt numFmtId="169" formatCode="_-* #,##0\ _€_-;\-* #,##0\ _€_-;_-* &quot;-&quot;??\ _€_-;_-@_-"/>
  </numFmts>
  <fonts count="43" x14ac:knownFonts="1">
    <font>
      <sz val="11"/>
      <color theme="1"/>
      <name val="Aptos Narrow"/>
      <family val="2"/>
      <charset val="186"/>
      <scheme val="minor"/>
    </font>
    <font>
      <sz val="11"/>
      <color theme="1"/>
      <name val="Aptos Narrow"/>
      <family val="2"/>
      <charset val="186"/>
      <scheme val="minor"/>
    </font>
    <font>
      <sz val="10"/>
      <name val="Arial"/>
      <family val="2"/>
      <charset val="186"/>
    </font>
    <font>
      <sz val="10"/>
      <name val="Times New Roman"/>
      <family val="1"/>
    </font>
    <font>
      <b/>
      <sz val="14"/>
      <name val="Times New Roman"/>
      <family val="1"/>
      <charset val="186"/>
    </font>
    <font>
      <sz val="12"/>
      <name val="Times New Roman"/>
      <family val="1"/>
      <charset val="186"/>
    </font>
    <font>
      <b/>
      <sz val="12"/>
      <name val="Times New Roman"/>
      <family val="1"/>
      <charset val="186"/>
    </font>
    <font>
      <sz val="11"/>
      <color theme="1"/>
      <name val="Aptos Narrow"/>
      <family val="2"/>
      <scheme val="minor"/>
    </font>
    <font>
      <b/>
      <sz val="12"/>
      <color theme="1"/>
      <name val="Times New Roman"/>
      <family val="1"/>
      <charset val="186"/>
    </font>
    <font>
      <b/>
      <sz val="11"/>
      <color theme="1"/>
      <name val="Times New Roman"/>
      <family val="1"/>
      <charset val="186"/>
    </font>
    <font>
      <sz val="11"/>
      <color theme="1"/>
      <name val="Times New Roman"/>
      <family val="1"/>
      <charset val="186"/>
    </font>
    <font>
      <b/>
      <sz val="11"/>
      <color rgb="FFFF0000"/>
      <name val="Times New Roman"/>
      <family val="1"/>
      <charset val="186"/>
    </font>
    <font>
      <i/>
      <sz val="11"/>
      <color theme="1"/>
      <name val="Times New Roman"/>
      <family val="1"/>
      <charset val="186"/>
    </font>
    <font>
      <sz val="12"/>
      <name val="Arial"/>
      <family val="2"/>
      <charset val="186"/>
    </font>
    <font>
      <sz val="9"/>
      <color theme="1"/>
      <name val="Aptos Narrow"/>
      <family val="2"/>
      <scheme val="minor"/>
    </font>
    <font>
      <b/>
      <sz val="9"/>
      <name val="Times New Roman"/>
      <family val="1"/>
      <charset val="186"/>
    </font>
    <font>
      <sz val="9"/>
      <color indexed="81"/>
      <name val="Tahoma"/>
      <family val="2"/>
    </font>
    <font>
      <b/>
      <sz val="12"/>
      <name val="Calibri"/>
      <family val="2"/>
      <charset val="186"/>
    </font>
    <font>
      <sz val="12"/>
      <name val="Calibri"/>
      <family val="2"/>
      <charset val="186"/>
    </font>
    <font>
      <sz val="12"/>
      <color theme="1"/>
      <name val="Calibri"/>
      <family val="2"/>
      <charset val="186"/>
    </font>
    <font>
      <b/>
      <sz val="12"/>
      <color theme="1"/>
      <name val="Calibri"/>
      <family val="2"/>
      <charset val="186"/>
    </font>
    <font>
      <b/>
      <sz val="9"/>
      <color theme="1"/>
      <name val="Times New Roman"/>
      <family val="1"/>
      <charset val="186"/>
    </font>
    <font>
      <sz val="9"/>
      <color theme="1"/>
      <name val="Times New Roman"/>
      <family val="1"/>
      <charset val="186"/>
    </font>
    <font>
      <sz val="9"/>
      <name val="Times New Roman"/>
      <family val="1"/>
      <charset val="186"/>
    </font>
    <font>
      <sz val="9"/>
      <color rgb="FFFF0000"/>
      <name val="Times New Roman"/>
      <family val="1"/>
      <charset val="186"/>
    </font>
    <font>
      <b/>
      <sz val="9"/>
      <color indexed="81"/>
      <name val="Tahoma"/>
      <family val="2"/>
    </font>
    <font>
      <sz val="11"/>
      <name val="Times New Roman"/>
      <family val="1"/>
      <charset val="186"/>
    </font>
    <font>
      <i/>
      <sz val="11"/>
      <name val="Times New Roman"/>
      <family val="1"/>
      <charset val="186"/>
    </font>
    <font>
      <b/>
      <sz val="10"/>
      <name val="Times New Roman"/>
      <family val="1"/>
    </font>
    <font>
      <i/>
      <sz val="10"/>
      <name val="Times New Roman"/>
      <family val="1"/>
    </font>
    <font>
      <b/>
      <sz val="11"/>
      <name val="Times New Roman"/>
      <family val="1"/>
      <charset val="186"/>
    </font>
    <font>
      <sz val="10"/>
      <color theme="1"/>
      <name val="Times New Roman"/>
      <family val="1"/>
    </font>
    <font>
      <i/>
      <sz val="11"/>
      <color theme="1"/>
      <name val="Aptos Narrow"/>
      <family val="2"/>
      <scheme val="minor"/>
    </font>
    <font>
      <b/>
      <sz val="11"/>
      <color theme="1"/>
      <name val="Aptos Narrow"/>
      <family val="2"/>
      <scheme val="minor"/>
    </font>
    <font>
      <sz val="12"/>
      <color theme="1"/>
      <name val="Times New Roman"/>
      <family val="1"/>
      <charset val="186"/>
    </font>
    <font>
      <b/>
      <sz val="13"/>
      <color theme="1"/>
      <name val="Times New Roman"/>
      <family val="1"/>
      <charset val="186"/>
    </font>
    <font>
      <b/>
      <sz val="12"/>
      <color rgb="FF000000"/>
      <name val="Times New Roman"/>
      <family val="1"/>
      <charset val="186"/>
    </font>
    <font>
      <i/>
      <sz val="10"/>
      <name val="Times New Roman"/>
      <family val="1"/>
      <charset val="186"/>
    </font>
    <font>
      <b/>
      <sz val="13"/>
      <name val="Times New Roman"/>
      <family val="1"/>
      <charset val="186"/>
    </font>
    <font>
      <i/>
      <sz val="12"/>
      <name val="Times New Roman"/>
      <family val="1"/>
      <charset val="186"/>
    </font>
    <font>
      <b/>
      <sz val="10"/>
      <name val="Times New Roman"/>
      <family val="1"/>
      <charset val="186"/>
    </font>
    <font>
      <b/>
      <sz val="9"/>
      <color rgb="FFFF0000"/>
      <name val="Times New Roman"/>
      <family val="1"/>
      <charset val="186"/>
    </font>
    <font>
      <b/>
      <u/>
      <sz val="13"/>
      <name val="Times New Roman"/>
      <family val="1"/>
      <charset val="186"/>
    </font>
  </fonts>
  <fills count="12">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theme="9" tint="0.59999389629810485"/>
        <bgColor indexed="64"/>
      </patternFill>
    </fill>
    <fill>
      <patternFill patternType="solid">
        <fgColor theme="0"/>
        <bgColor rgb="FF000000"/>
      </patternFill>
    </fill>
    <fill>
      <patternFill patternType="solid">
        <fgColor theme="2" tint="-9.9978637043366805E-2"/>
        <bgColor indexed="64"/>
      </patternFill>
    </fill>
    <fill>
      <patternFill patternType="solid">
        <fgColor rgb="FF97BAFF"/>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5" tint="0.59999389629810485"/>
        <bgColor indexed="64"/>
      </patternFill>
    </fill>
  </fills>
  <borders count="14">
    <border>
      <left/>
      <right/>
      <top/>
      <bottom/>
      <diagonal/>
    </border>
    <border>
      <left style="thin">
        <color auto="1"/>
      </left>
      <right style="thin">
        <color auto="1"/>
      </right>
      <top style="thin">
        <color auto="1"/>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style="thin">
        <color auto="1"/>
      </top>
      <bottom style="thin">
        <color indexed="64"/>
      </bottom>
      <diagonal/>
    </border>
    <border>
      <left/>
      <right style="thin">
        <color auto="1"/>
      </right>
      <top style="thin">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auto="1"/>
      </left>
      <right style="thin">
        <color auto="1"/>
      </right>
      <top style="thin">
        <color auto="1"/>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auto="1"/>
      </left>
      <right style="medium">
        <color indexed="64"/>
      </right>
      <top/>
      <bottom style="medium">
        <color indexed="64"/>
      </bottom>
      <diagonal/>
    </border>
    <border>
      <left/>
      <right/>
      <top style="thin">
        <color auto="1"/>
      </top>
      <bottom style="thin">
        <color indexed="64"/>
      </bottom>
      <diagonal/>
    </border>
  </borders>
  <cellStyleXfs count="16">
    <xf numFmtId="0" fontId="0" fillId="0" borderId="0"/>
    <xf numFmtId="43" fontId="1" fillId="0" borderId="0" applyFont="0" applyFill="0" applyBorder="0" applyAlignment="0" applyProtection="0"/>
    <xf numFmtId="0" fontId="1" fillId="0" borderId="0"/>
    <xf numFmtId="0" fontId="2" fillId="0" borderId="0"/>
    <xf numFmtId="0" fontId="1" fillId="0" borderId="0"/>
    <xf numFmtId="0" fontId="2" fillId="0" borderId="0"/>
    <xf numFmtId="0" fontId="2" fillId="0" borderId="0"/>
    <xf numFmtId="43" fontId="2" fillId="0" borderId="0" applyFont="0" applyFill="0" applyBorder="0" applyAlignment="0" applyProtection="0"/>
    <xf numFmtId="0" fontId="7"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0" fontId="13" fillId="0" borderId="0"/>
    <xf numFmtId="43" fontId="13" fillId="0" borderId="0" applyFont="0" applyFill="0" applyBorder="0" applyAlignment="0" applyProtection="0"/>
  </cellStyleXfs>
  <cellXfs count="284">
    <xf numFmtId="0" fontId="0" fillId="0" borderId="0" xfId="0"/>
    <xf numFmtId="0" fontId="3" fillId="0" borderId="1" xfId="5" applyFont="1" applyBorder="1" applyAlignment="1">
      <alignment horizontal="right" vertical="center" wrapText="1"/>
    </xf>
    <xf numFmtId="0" fontId="5" fillId="0" borderId="0" xfId="0" applyFont="1"/>
    <xf numFmtId="0" fontId="5" fillId="0" borderId="0" xfId="6" applyFont="1" applyAlignment="1">
      <alignment vertical="center" wrapText="1"/>
    </xf>
    <xf numFmtId="0" fontId="5" fillId="0" borderId="0" xfId="6" applyFont="1"/>
    <xf numFmtId="0" fontId="6" fillId="0" borderId="0" xfId="6" applyFont="1" applyAlignment="1">
      <alignment vertical="center"/>
    </xf>
    <xf numFmtId="0" fontId="6" fillId="0" borderId="0" xfId="6" applyFont="1" applyAlignment="1">
      <alignment vertical="center" wrapText="1"/>
    </xf>
    <xf numFmtId="0" fontId="5" fillId="0" borderId="0" xfId="6" applyFont="1" applyAlignment="1">
      <alignment horizontal="center" vertical="center" wrapText="1"/>
    </xf>
    <xf numFmtId="0" fontId="5" fillId="0" borderId="1" xfId="6" applyFont="1" applyBorder="1" applyAlignment="1">
      <alignment horizontal="center" vertical="center" wrapText="1"/>
    </xf>
    <xf numFmtId="43" fontId="5" fillId="0" borderId="1" xfId="7" applyFont="1" applyFill="1" applyBorder="1" applyAlignment="1">
      <alignment horizontal="center" vertical="center" wrapText="1"/>
    </xf>
    <xf numFmtId="0" fontId="5" fillId="0" borderId="1" xfId="8" applyFont="1" applyBorder="1" applyAlignment="1">
      <alignment horizontal="left" wrapText="1"/>
    </xf>
    <xf numFmtId="4" fontId="5" fillId="0" borderId="3" xfId="8" applyNumberFormat="1" applyFont="1" applyBorder="1" applyAlignment="1">
      <alignment horizontal="right" wrapText="1"/>
    </xf>
    <xf numFmtId="3" fontId="5" fillId="0" borderId="1" xfId="9" applyNumberFormat="1" applyFont="1" applyBorder="1" applyAlignment="1">
      <alignment horizontal="right" wrapText="1"/>
    </xf>
    <xf numFmtId="4" fontId="5" fillId="0" borderId="1" xfId="10" applyNumberFormat="1" applyFont="1" applyFill="1" applyBorder="1" applyAlignment="1">
      <alignment horizontal="right" wrapText="1"/>
    </xf>
    <xf numFmtId="0" fontId="8" fillId="0" borderId="1" xfId="8" applyFont="1" applyBorder="1"/>
    <xf numFmtId="0" fontId="8" fillId="0" borderId="1" xfId="8" applyFont="1" applyBorder="1" applyAlignment="1">
      <alignment horizontal="right"/>
    </xf>
    <xf numFmtId="4" fontId="8" fillId="0" borderId="1" xfId="8" applyNumberFormat="1" applyFont="1" applyBorder="1" applyAlignment="1">
      <alignment horizontal="right"/>
    </xf>
    <xf numFmtId="3" fontId="8" fillId="0" borderId="1" xfId="8" applyNumberFormat="1" applyFont="1" applyBorder="1" applyAlignment="1">
      <alignment horizontal="right"/>
    </xf>
    <xf numFmtId="0" fontId="5" fillId="0" borderId="1" xfId="3" applyFont="1" applyBorder="1" applyAlignment="1">
      <alignment horizontal="center" vertical="center" wrapText="1"/>
    </xf>
    <xf numFmtId="0" fontId="5" fillId="0" borderId="1" xfId="11" applyFont="1" applyBorder="1" applyAlignment="1">
      <alignment horizontal="center" vertical="center" wrapText="1"/>
    </xf>
    <xf numFmtId="43" fontId="5" fillId="0" borderId="1" xfId="12" applyFont="1" applyFill="1" applyBorder="1" applyAlignment="1">
      <alignment horizontal="center" vertical="center" wrapText="1"/>
    </xf>
    <xf numFmtId="4" fontId="5" fillId="0" borderId="1" xfId="13" applyNumberFormat="1" applyFont="1" applyBorder="1" applyAlignment="1">
      <alignment horizontal="right" wrapText="1"/>
    </xf>
    <xf numFmtId="3" fontId="5" fillId="0" borderId="1" xfId="13" applyNumberFormat="1" applyFont="1" applyBorder="1" applyAlignment="1">
      <alignment horizontal="right" wrapText="1"/>
    </xf>
    <xf numFmtId="4" fontId="5" fillId="0" borderId="0" xfId="13" applyNumberFormat="1" applyFont="1" applyFill="1" applyBorder="1" applyAlignment="1">
      <alignment horizontal="right" wrapText="1"/>
    </xf>
    <xf numFmtId="3" fontId="5" fillId="0" borderId="0" xfId="13" applyNumberFormat="1" applyFont="1" applyAlignment="1">
      <alignment horizontal="right" wrapText="1"/>
    </xf>
    <xf numFmtId="0" fontId="6" fillId="0" borderId="0" xfId="6" applyFont="1" applyAlignment="1">
      <alignment horizontal="right"/>
    </xf>
    <xf numFmtId="166" fontId="5" fillId="0" borderId="0" xfId="6" applyNumberFormat="1" applyFont="1" applyAlignment="1">
      <alignment horizontal="right" wrapText="1"/>
    </xf>
    <xf numFmtId="4" fontId="6" fillId="8" borderId="0" xfId="6" applyNumberFormat="1" applyFont="1" applyFill="1" applyAlignment="1">
      <alignment horizontal="right" wrapText="1"/>
    </xf>
    <xf numFmtId="167" fontId="5" fillId="0" borderId="0" xfId="0" applyNumberFormat="1" applyFont="1"/>
    <xf numFmtId="4" fontId="5" fillId="0" borderId="0" xfId="6" applyNumberFormat="1" applyFont="1" applyAlignment="1">
      <alignment horizontal="right" wrapText="1"/>
    </xf>
    <xf numFmtId="0" fontId="6" fillId="0" borderId="0" xfId="6" applyFont="1" applyAlignment="1">
      <alignment horizontal="left" vertical="center"/>
    </xf>
    <xf numFmtId="2" fontId="5" fillId="0" borderId="0" xfId="6" applyNumberFormat="1" applyFont="1" applyAlignment="1">
      <alignment horizontal="center"/>
    </xf>
    <xf numFmtId="0" fontId="3" fillId="0" borderId="0" xfId="0" applyFont="1"/>
    <xf numFmtId="0" fontId="3" fillId="2" borderId="1" xfId="0" applyFont="1" applyFill="1" applyBorder="1" applyAlignment="1">
      <alignment horizontal="center" vertical="center"/>
    </xf>
    <xf numFmtId="43" fontId="3" fillId="2" borderId="1" xfId="1" applyFont="1" applyFill="1" applyBorder="1" applyAlignment="1">
      <alignment horizontal="center" vertical="center"/>
    </xf>
    <xf numFmtId="3" fontId="3" fillId="0" borderId="1" xfId="0" applyNumberFormat="1" applyFont="1" applyBorder="1" applyAlignment="1">
      <alignment horizontal="center" vertical="center"/>
    </xf>
    <xf numFmtId="0" fontId="3" fillId="4" borderId="1" xfId="0" applyFont="1" applyFill="1" applyBorder="1" applyAlignment="1">
      <alignment horizontal="center" vertical="center"/>
    </xf>
    <xf numFmtId="3" fontId="3" fillId="4" borderId="1" xfId="0" applyNumberFormat="1" applyFont="1" applyFill="1" applyBorder="1" applyAlignment="1">
      <alignment horizontal="center" vertical="center"/>
    </xf>
    <xf numFmtId="43" fontId="3" fillId="4" borderId="1" xfId="1" applyFont="1" applyFill="1" applyBorder="1" applyAlignment="1">
      <alignment horizontal="center" vertical="center"/>
    </xf>
    <xf numFmtId="43" fontId="3" fillId="0" borderId="1" xfId="1" applyFont="1" applyBorder="1" applyAlignment="1">
      <alignment horizontal="center" vertical="center"/>
    </xf>
    <xf numFmtId="0" fontId="9" fillId="0" borderId="1" xfId="0" applyFont="1" applyBorder="1"/>
    <xf numFmtId="164" fontId="9" fillId="0" borderId="1" xfId="1" applyNumberFormat="1" applyFont="1" applyBorder="1"/>
    <xf numFmtId="0" fontId="10" fillId="0" borderId="0" xfId="0" applyFont="1"/>
    <xf numFmtId="0" fontId="10" fillId="0" borderId="1" xfId="0" applyFont="1" applyBorder="1"/>
    <xf numFmtId="164" fontId="10" fillId="0" borderId="1" xfId="1" applyNumberFormat="1" applyFont="1" applyBorder="1"/>
    <xf numFmtId="0" fontId="9" fillId="0" borderId="0" xfId="0" applyFont="1"/>
    <xf numFmtId="164" fontId="10" fillId="0" borderId="0" xfId="1" applyNumberFormat="1" applyFont="1"/>
    <xf numFmtId="0" fontId="9" fillId="7" borderId="1" xfId="0" applyFont="1" applyFill="1" applyBorder="1" applyAlignment="1">
      <alignment horizontal="center" vertical="center" wrapText="1"/>
    </xf>
    <xf numFmtId="164" fontId="9" fillId="7" borderId="1" xfId="1" applyNumberFormat="1" applyFont="1" applyFill="1" applyBorder="1" applyAlignment="1">
      <alignment horizontal="center" vertical="center" wrapText="1"/>
    </xf>
    <xf numFmtId="164" fontId="9" fillId="0" borderId="0" xfId="1" applyNumberFormat="1" applyFont="1" applyBorder="1"/>
    <xf numFmtId="0" fontId="9" fillId="0" borderId="1" xfId="0" applyFont="1" applyBorder="1" applyAlignment="1">
      <alignment horizontal="right"/>
    </xf>
    <xf numFmtId="0" fontId="11" fillId="0" borderId="1" xfId="0" applyFont="1" applyBorder="1"/>
    <xf numFmtId="0" fontId="11" fillId="0" borderId="0" xfId="0" applyFont="1"/>
    <xf numFmtId="0" fontId="12" fillId="0" borderId="0" xfId="0" applyFont="1"/>
    <xf numFmtId="164" fontId="12" fillId="0" borderId="0" xfId="1" applyNumberFormat="1" applyFont="1"/>
    <xf numFmtId="0" fontId="14" fillId="0" borderId="0" xfId="0" applyFont="1"/>
    <xf numFmtId="3" fontId="3" fillId="0" borderId="0" xfId="5" applyNumberFormat="1" applyFont="1" applyAlignment="1">
      <alignment horizontal="center" vertical="center" wrapText="1"/>
    </xf>
    <xf numFmtId="4" fontId="3" fillId="0" borderId="1" xfId="0" applyNumberFormat="1" applyFont="1" applyBorder="1" applyAlignment="1">
      <alignment horizontal="center" vertical="center"/>
    </xf>
    <xf numFmtId="3" fontId="3" fillId="2" borderId="1" xfId="5" applyNumberFormat="1" applyFont="1" applyFill="1" applyBorder="1" applyAlignment="1">
      <alignment horizontal="center" vertical="center" wrapText="1"/>
    </xf>
    <xf numFmtId="4" fontId="3" fillId="2" borderId="1" xfId="5" applyNumberFormat="1" applyFont="1" applyFill="1" applyBorder="1" applyAlignment="1">
      <alignment horizontal="center" vertical="center" wrapText="1"/>
    </xf>
    <xf numFmtId="43" fontId="3" fillId="0" borderId="0" xfId="1" applyFont="1" applyFill="1" applyBorder="1" applyAlignment="1">
      <alignment horizontal="center" vertical="center"/>
    </xf>
    <xf numFmtId="0" fontId="15" fillId="0" borderId="1" xfId="0" applyFont="1" applyBorder="1" applyAlignment="1">
      <alignment horizontal="center" vertical="center" wrapText="1"/>
    </xf>
    <xf numFmtId="0" fontId="15" fillId="0" borderId="1" xfId="6" applyFont="1" applyBorder="1" applyAlignment="1">
      <alignment horizontal="center" vertical="center" wrapText="1"/>
    </xf>
    <xf numFmtId="0" fontId="15" fillId="0" borderId="1" xfId="0" applyFont="1" applyBorder="1" applyAlignment="1">
      <alignment vertical="center"/>
    </xf>
    <xf numFmtId="0" fontId="15" fillId="0" borderId="1" xfId="6" applyFont="1" applyBorder="1" applyAlignment="1">
      <alignment vertical="center"/>
    </xf>
    <xf numFmtId="0" fontId="15" fillId="0" borderId="1" xfId="0" applyFont="1" applyBorder="1" applyAlignment="1">
      <alignment horizontal="center" vertical="center"/>
    </xf>
    <xf numFmtId="2" fontId="18" fillId="9" borderId="7" xfId="3" applyNumberFormat="1" applyFont="1" applyFill="1" applyBorder="1" applyAlignment="1">
      <alignment horizontal="center" vertical="center" wrapText="1"/>
    </xf>
    <xf numFmtId="2" fontId="18" fillId="9" borderId="3" xfId="3" applyNumberFormat="1" applyFont="1" applyFill="1" applyBorder="1" applyAlignment="1">
      <alignment horizontal="center" vertical="center" wrapText="1"/>
    </xf>
    <xf numFmtId="0" fontId="17" fillId="9" borderId="6" xfId="0" applyFont="1" applyFill="1" applyBorder="1" applyAlignment="1">
      <alignment horizontal="center" vertical="center" wrapText="1"/>
    </xf>
    <xf numFmtId="0" fontId="17" fillId="9" borderId="3" xfId="0" applyFont="1" applyFill="1" applyBorder="1" applyAlignment="1">
      <alignment horizontal="center" vertical="center" wrapText="1"/>
    </xf>
    <xf numFmtId="2" fontId="17" fillId="9" borderId="7" xfId="0" applyNumberFormat="1" applyFont="1" applyFill="1" applyBorder="1" applyAlignment="1" applyProtection="1">
      <alignment horizontal="center" vertical="center" wrapText="1"/>
      <protection locked="0"/>
    </xf>
    <xf numFmtId="2" fontId="17" fillId="9" borderId="6" xfId="0" applyNumberFormat="1" applyFont="1" applyFill="1" applyBorder="1" applyAlignment="1" applyProtection="1">
      <alignment horizontal="center" vertical="center" wrapText="1"/>
      <protection locked="0"/>
    </xf>
    <xf numFmtId="0" fontId="17" fillId="9" borderId="1" xfId="3" applyFont="1" applyFill="1" applyBorder="1" applyAlignment="1">
      <alignment horizontal="center" vertical="center" wrapText="1"/>
    </xf>
    <xf numFmtId="0" fontId="17" fillId="9" borderId="8" xfId="3" applyFont="1" applyFill="1" applyBorder="1" applyAlignment="1">
      <alignment horizontal="left" vertical="center" wrapText="1"/>
    </xf>
    <xf numFmtId="0" fontId="17" fillId="9" borderId="1" xfId="0" applyFont="1" applyFill="1" applyBorder="1" applyAlignment="1" applyProtection="1">
      <alignment horizontal="center" vertical="center" wrapText="1"/>
      <protection locked="0"/>
    </xf>
    <xf numFmtId="0" fontId="17" fillId="9" borderId="8" xfId="3" applyFont="1" applyFill="1" applyBorder="1" applyAlignment="1">
      <alignment horizontal="center" vertical="center"/>
    </xf>
    <xf numFmtId="0" fontId="19" fillId="0" borderId="9" xfId="3" applyFont="1" applyBorder="1" applyAlignment="1">
      <alignment horizontal="center" vertical="center" wrapText="1"/>
    </xf>
    <xf numFmtId="49" fontId="19" fillId="0" borderId="9" xfId="3" applyNumberFormat="1" applyFont="1" applyBorder="1" applyAlignment="1">
      <alignment horizontal="left" vertical="center" wrapText="1"/>
    </xf>
    <xf numFmtId="4" fontId="19" fillId="0" borderId="5" xfId="3" applyNumberFormat="1" applyFont="1" applyBorder="1" applyAlignment="1">
      <alignment horizontal="center" vertical="center" wrapText="1"/>
    </xf>
    <xf numFmtId="4" fontId="19" fillId="9" borderId="5" xfId="3" applyNumberFormat="1" applyFont="1" applyFill="1" applyBorder="1" applyAlignment="1">
      <alignment horizontal="center" vertical="center" wrapText="1"/>
    </xf>
    <xf numFmtId="4" fontId="20" fillId="9" borderId="5" xfId="3" applyNumberFormat="1" applyFont="1" applyFill="1" applyBorder="1" applyAlignment="1">
      <alignment horizontal="center" vertical="center" wrapText="1"/>
    </xf>
    <xf numFmtId="0" fontId="21" fillId="0" borderId="0" xfId="0" applyFont="1"/>
    <xf numFmtId="0" fontId="22" fillId="0" borderId="0" xfId="0" applyFont="1"/>
    <xf numFmtId="0" fontId="23" fillId="0" borderId="0" xfId="11" applyFont="1"/>
    <xf numFmtId="0" fontId="23" fillId="0" borderId="0" xfId="11" applyFont="1" applyAlignment="1">
      <alignment vertical="center" wrapText="1"/>
    </xf>
    <xf numFmtId="0" fontId="23" fillId="0" borderId="0" xfId="0" applyFont="1"/>
    <xf numFmtId="0" fontId="23" fillId="0" borderId="1" xfId="6" applyFont="1" applyBorder="1" applyAlignment="1">
      <alignment horizontal="center" vertical="center" wrapText="1"/>
    </xf>
    <xf numFmtId="0" fontId="24" fillId="0" borderId="0" xfId="0" applyFont="1"/>
    <xf numFmtId="0" fontId="23" fillId="0" borderId="1" xfId="11" applyFont="1" applyBorder="1" applyAlignment="1">
      <alignment horizontal="center" vertical="center" wrapText="1"/>
    </xf>
    <xf numFmtId="43" fontId="23" fillId="0" borderId="1" xfId="7" applyFont="1" applyFill="1" applyBorder="1" applyAlignment="1">
      <alignment horizontal="center" vertical="center" wrapText="1"/>
    </xf>
    <xf numFmtId="4" fontId="23" fillId="0" borderId="1" xfId="10" applyNumberFormat="1" applyFont="1" applyFill="1" applyBorder="1" applyAlignment="1">
      <alignment horizontal="right" wrapText="1"/>
    </xf>
    <xf numFmtId="0" fontId="23" fillId="0" borderId="0" xfId="11" applyFont="1" applyAlignment="1">
      <alignment horizontal="left" vertical="center"/>
    </xf>
    <xf numFmtId="43" fontId="23" fillId="0" borderId="1" xfId="13" applyFont="1" applyFill="1" applyBorder="1" applyAlignment="1">
      <alignment horizontal="center" vertical="center" wrapText="1"/>
    </xf>
    <xf numFmtId="4" fontId="15" fillId="0" borderId="0" xfId="10" applyNumberFormat="1" applyFont="1" applyFill="1" applyBorder="1" applyAlignment="1">
      <alignment horizontal="right" wrapText="1"/>
    </xf>
    <xf numFmtId="0" fontId="15" fillId="0" borderId="0" xfId="11" applyFont="1" applyAlignment="1">
      <alignment horizontal="right"/>
    </xf>
    <xf numFmtId="4" fontId="23" fillId="0" borderId="0" xfId="11" applyNumberFormat="1" applyFont="1" applyAlignment="1">
      <alignment horizontal="right"/>
    </xf>
    <xf numFmtId="4" fontId="23" fillId="0" borderId="0" xfId="11" applyNumberFormat="1" applyFont="1" applyAlignment="1">
      <alignment horizontal="right" wrapText="1"/>
    </xf>
    <xf numFmtId="0" fontId="15" fillId="0" borderId="0" xfId="11" applyFont="1" applyAlignment="1">
      <alignment horizontal="left" vertical="center"/>
    </xf>
    <xf numFmtId="2" fontId="23" fillId="0" borderId="0" xfId="11" applyNumberFormat="1" applyFont="1" applyAlignment="1">
      <alignment horizontal="center"/>
    </xf>
    <xf numFmtId="0" fontId="26" fillId="0" borderId="1" xfId="0" applyFont="1" applyBorder="1" applyAlignment="1">
      <alignment horizontal="center" vertical="center"/>
    </xf>
    <xf numFmtId="0" fontId="26" fillId="0" borderId="1" xfId="0" applyFont="1" applyBorder="1"/>
    <xf numFmtId="2" fontId="26" fillId="0" borderId="1" xfId="0" applyNumberFormat="1" applyFont="1" applyBorder="1" applyAlignment="1">
      <alignment horizontal="center"/>
    </xf>
    <xf numFmtId="0" fontId="26" fillId="0" borderId="0" xfId="0" applyFont="1"/>
    <xf numFmtId="0" fontId="27" fillId="0" borderId="0" xfId="0" applyFont="1"/>
    <xf numFmtId="0" fontId="3" fillId="0" borderId="0" xfId="0" applyFont="1" applyAlignment="1">
      <alignment horizontal="left" vertical="center" wrapText="1"/>
    </xf>
    <xf numFmtId="0" fontId="28" fillId="0" borderId="0" xfId="0" applyFont="1"/>
    <xf numFmtId="0" fontId="28" fillId="0" borderId="0" xfId="0" applyFont="1" applyAlignment="1">
      <alignment vertical="center"/>
    </xf>
    <xf numFmtId="168" fontId="3" fillId="0" borderId="0" xfId="0" applyNumberFormat="1" applyFont="1" applyAlignment="1">
      <alignment vertical="center"/>
    </xf>
    <xf numFmtId="168" fontId="28" fillId="0" borderId="0" xfId="0" applyNumberFormat="1" applyFont="1" applyAlignment="1">
      <alignment horizontal="left" vertical="center"/>
    </xf>
    <xf numFmtId="0" fontId="28" fillId="0" borderId="0" xfId="0" applyFont="1" applyAlignment="1">
      <alignment horizontal="left" vertical="center"/>
    </xf>
    <xf numFmtId="0" fontId="28" fillId="0" borderId="1" xfId="0" applyFont="1" applyBorder="1" applyAlignment="1">
      <alignment horizontal="center" vertical="center" wrapText="1"/>
    </xf>
    <xf numFmtId="0" fontId="28" fillId="0" borderId="1" xfId="0" applyFont="1" applyBorder="1" applyAlignment="1">
      <alignment horizontal="center" wrapText="1"/>
    </xf>
    <xf numFmtId="0" fontId="28" fillId="0" borderId="0" xfId="0" applyFont="1" applyAlignment="1">
      <alignment horizontal="left"/>
    </xf>
    <xf numFmtId="0" fontId="28" fillId="0" borderId="0" xfId="0" applyFont="1" applyAlignment="1">
      <alignment horizontal="right"/>
    </xf>
    <xf numFmtId="164" fontId="28" fillId="2" borderId="1" xfId="1" applyNumberFormat="1" applyFont="1" applyFill="1" applyBorder="1" applyAlignment="1">
      <alignment horizontal="center" vertical="center" wrapText="1"/>
    </xf>
    <xf numFmtId="0" fontId="3" fillId="0" borderId="0" xfId="0" applyFont="1" applyAlignment="1">
      <alignment horizontal="center"/>
    </xf>
    <xf numFmtId="2" fontId="3" fillId="0" borderId="0" xfId="0" applyNumberFormat="1" applyFont="1" applyAlignment="1">
      <alignment horizontal="center"/>
    </xf>
    <xf numFmtId="3" fontId="28" fillId="0" borderId="0" xfId="0" applyNumberFormat="1" applyFont="1" applyAlignment="1">
      <alignment horizontal="left"/>
    </xf>
    <xf numFmtId="0" fontId="28" fillId="3" borderId="1" xfId="0" applyFont="1" applyFill="1" applyBorder="1" applyAlignment="1">
      <alignment horizontal="center" vertical="center"/>
    </xf>
    <xf numFmtId="0" fontId="28" fillId="3" borderId="1" xfId="0" applyFont="1" applyFill="1" applyBorder="1" applyAlignment="1">
      <alignment horizontal="center" vertical="center" wrapText="1"/>
    </xf>
    <xf numFmtId="164" fontId="3" fillId="0" borderId="0" xfId="1" applyNumberFormat="1" applyFont="1"/>
    <xf numFmtId="164" fontId="3" fillId="0" borderId="0" xfId="0" applyNumberFormat="1" applyFont="1"/>
    <xf numFmtId="0" fontId="3" fillId="2" borderId="1" xfId="0" applyFont="1" applyFill="1" applyBorder="1" applyAlignment="1">
      <alignment wrapText="1"/>
    </xf>
    <xf numFmtId="1" fontId="3" fillId="2" borderId="1" xfId="0" applyNumberFormat="1" applyFont="1" applyFill="1" applyBorder="1" applyAlignment="1">
      <alignment horizontal="center" vertical="center"/>
    </xf>
    <xf numFmtId="168" fontId="3" fillId="0" borderId="0" xfId="0" applyNumberFormat="1" applyFont="1"/>
    <xf numFmtId="2" fontId="3" fillId="2" borderId="1" xfId="0" applyNumberFormat="1" applyFont="1" applyFill="1" applyBorder="1" applyAlignment="1">
      <alignment horizontal="center" vertical="center"/>
    </xf>
    <xf numFmtId="0" fontId="28" fillId="4" borderId="1" xfId="0" applyFont="1" applyFill="1" applyBorder="1" applyAlignment="1">
      <alignment horizontal="right"/>
    </xf>
    <xf numFmtId="0" fontId="28" fillId="4" borderId="1" xfId="0" applyFont="1" applyFill="1" applyBorder="1"/>
    <xf numFmtId="43" fontId="28" fillId="5" borderId="1" xfId="1" applyFont="1" applyFill="1" applyBorder="1"/>
    <xf numFmtId="0" fontId="3" fillId="4" borderId="0" xfId="2" applyFont="1" applyFill="1"/>
    <xf numFmtId="0" fontId="3" fillId="4" borderId="1" xfId="2" applyFont="1" applyFill="1" applyBorder="1" applyAlignment="1">
      <alignment horizontal="center" vertical="center" wrapText="1"/>
    </xf>
    <xf numFmtId="0" fontId="3" fillId="4" borderId="0" xfId="2" applyFont="1" applyFill="1" applyAlignment="1">
      <alignment horizontal="right"/>
    </xf>
    <xf numFmtId="1" fontId="28" fillId="0" borderId="1" xfId="3" applyNumberFormat="1" applyFont="1" applyBorder="1" applyAlignment="1" applyProtection="1">
      <alignment horizontal="center" wrapText="1"/>
      <protection locked="0"/>
    </xf>
    <xf numFmtId="165" fontId="3" fillId="4" borderId="1" xfId="1" applyNumberFormat="1" applyFont="1" applyFill="1" applyBorder="1" applyAlignment="1">
      <alignment horizontal="center" vertical="center" wrapText="1"/>
    </xf>
    <xf numFmtId="0" fontId="28" fillId="2" borderId="1" xfId="0" applyFont="1" applyFill="1" applyBorder="1" applyAlignment="1">
      <alignment horizontal="center" vertical="center"/>
    </xf>
    <xf numFmtId="0" fontId="28" fillId="2" borderId="1" xfId="0" applyFont="1" applyFill="1" applyBorder="1" applyAlignment="1">
      <alignment horizontal="center" vertical="center" wrapText="1"/>
    </xf>
    <xf numFmtId="0" fontId="3" fillId="4" borderId="1" xfId="0" applyFont="1" applyFill="1" applyBorder="1" applyAlignment="1">
      <alignment horizontal="right" vertical="center"/>
    </xf>
    <xf numFmtId="0" fontId="3" fillId="4" borderId="1" xfId="0" applyFont="1" applyFill="1" applyBorder="1" applyAlignment="1">
      <alignment horizontal="center" vertical="center" wrapText="1"/>
    </xf>
    <xf numFmtId="0" fontId="3" fillId="0" borderId="1" xfId="0" applyFont="1" applyBorder="1" applyAlignment="1">
      <alignment wrapText="1"/>
    </xf>
    <xf numFmtId="0" fontId="3" fillId="0" borderId="1" xfId="0" applyFont="1" applyBorder="1"/>
    <xf numFmtId="0" fontId="3" fillId="0" borderId="1" xfId="0" applyFont="1" applyBorder="1" applyAlignment="1">
      <alignment horizontal="center" vertical="center"/>
    </xf>
    <xf numFmtId="0" fontId="3" fillId="0" borderId="1" xfId="4" applyFont="1" applyBorder="1" applyAlignment="1">
      <alignment horizontal="right" vertical="center"/>
    </xf>
    <xf numFmtId="3" fontId="3" fillId="0" borderId="1" xfId="5" applyNumberFormat="1" applyFont="1" applyBorder="1" applyAlignment="1">
      <alignment horizontal="center" vertical="center" wrapText="1"/>
    </xf>
    <xf numFmtId="3" fontId="3" fillId="0" borderId="1" xfId="0" applyNumberFormat="1" applyFont="1" applyBorder="1" applyAlignment="1">
      <alignment horizontal="center" vertical="center" wrapText="1"/>
    </xf>
    <xf numFmtId="3" fontId="28" fillId="4" borderId="1" xfId="0" applyNumberFormat="1" applyFont="1" applyFill="1" applyBorder="1"/>
    <xf numFmtId="3" fontId="28" fillId="6" borderId="1" xfId="0" applyNumberFormat="1" applyFont="1" applyFill="1" applyBorder="1"/>
    <xf numFmtId="3" fontId="3" fillId="0" borderId="1" xfId="3" applyNumberFormat="1" applyFont="1" applyBorder="1" applyAlignment="1">
      <alignment horizontal="center" vertical="center"/>
    </xf>
    <xf numFmtId="43" fontId="28" fillId="2" borderId="1" xfId="1" applyFont="1" applyFill="1" applyBorder="1"/>
    <xf numFmtId="0" fontId="28" fillId="4" borderId="0" xfId="0" applyFont="1" applyFill="1" applyAlignment="1">
      <alignment horizontal="right"/>
    </xf>
    <xf numFmtId="3" fontId="28" fillId="4" borderId="0" xfId="0" applyNumberFormat="1" applyFont="1" applyFill="1"/>
    <xf numFmtId="0" fontId="28" fillId="4" borderId="0" xfId="0" applyFont="1" applyFill="1"/>
    <xf numFmtId="3" fontId="28" fillId="6" borderId="0" xfId="0" applyNumberFormat="1" applyFont="1" applyFill="1"/>
    <xf numFmtId="3" fontId="3" fillId="0" borderId="0" xfId="3" applyNumberFormat="1" applyFont="1" applyAlignment="1">
      <alignment horizontal="center" vertical="center"/>
    </xf>
    <xf numFmtId="43" fontId="28" fillId="0" borderId="0" xfId="1" applyFont="1" applyFill="1" applyBorder="1"/>
    <xf numFmtId="3" fontId="28" fillId="3" borderId="1" xfId="0" applyNumberFormat="1" applyFont="1" applyFill="1" applyBorder="1" applyAlignment="1">
      <alignment horizontal="center" vertical="center" wrapText="1"/>
    </xf>
    <xf numFmtId="43" fontId="28" fillId="3" borderId="1" xfId="1" applyFont="1" applyFill="1" applyBorder="1" applyAlignment="1">
      <alignment horizontal="center" vertical="center"/>
    </xf>
    <xf numFmtId="0" fontId="3" fillId="0" borderId="0" xfId="4" applyFont="1" applyAlignment="1">
      <alignment vertical="center"/>
    </xf>
    <xf numFmtId="0" fontId="3" fillId="0" borderId="0" xfId="0" applyFont="1" applyAlignment="1">
      <alignment horizontal="left"/>
    </xf>
    <xf numFmtId="0" fontId="28" fillId="4" borderId="0" xfId="0" applyFont="1" applyFill="1" applyAlignment="1">
      <alignment horizontal="center" wrapText="1"/>
    </xf>
    <xf numFmtId="164" fontId="28" fillId="4" borderId="0" xfId="1" applyNumberFormat="1" applyFont="1" applyFill="1" applyBorder="1" applyAlignment="1">
      <alignment horizontal="center" vertical="center" wrapText="1"/>
    </xf>
    <xf numFmtId="0" fontId="3" fillId="4" borderId="0" xfId="0" applyFont="1" applyFill="1" applyAlignment="1">
      <alignment horizontal="center"/>
    </xf>
    <xf numFmtId="0" fontId="3" fillId="4" borderId="0" xfId="0" applyFont="1" applyFill="1"/>
    <xf numFmtId="0" fontId="30" fillId="0" borderId="0" xfId="0" applyFont="1"/>
    <xf numFmtId="168" fontId="26" fillId="0" borderId="0" xfId="0" applyNumberFormat="1" applyFont="1"/>
    <xf numFmtId="0" fontId="30" fillId="10" borderId="1" xfId="0" applyFont="1" applyFill="1" applyBorder="1"/>
    <xf numFmtId="0" fontId="26" fillId="0" borderId="1" xfId="0" applyFont="1" applyBorder="1" applyAlignment="1">
      <alignment wrapText="1"/>
    </xf>
    <xf numFmtId="164" fontId="26" fillId="0" borderId="1" xfId="0" applyNumberFormat="1" applyFont="1" applyBorder="1"/>
    <xf numFmtId="0" fontId="30" fillId="0" borderId="1" xfId="0" applyFont="1" applyBorder="1" applyAlignment="1">
      <alignment horizontal="right"/>
    </xf>
    <xf numFmtId="164" fontId="26" fillId="0" borderId="0" xfId="0" applyNumberFormat="1" applyFont="1"/>
    <xf numFmtId="0" fontId="26" fillId="10" borderId="1" xfId="0" applyFont="1" applyFill="1" applyBorder="1"/>
    <xf numFmtId="0" fontId="30" fillId="0" borderId="1" xfId="0" applyFont="1" applyBorder="1"/>
    <xf numFmtId="0" fontId="30" fillId="10" borderId="1" xfId="0" applyFont="1" applyFill="1" applyBorder="1" applyAlignment="1">
      <alignment horizontal="center" vertical="center" wrapText="1"/>
    </xf>
    <xf numFmtId="0" fontId="30" fillId="10" borderId="1" xfId="0" applyFont="1" applyFill="1" applyBorder="1" applyAlignment="1">
      <alignment horizontal="center" vertical="center"/>
    </xf>
    <xf numFmtId="0" fontId="26" fillId="0" borderId="3" xfId="0" applyFont="1" applyBorder="1" applyAlignment="1">
      <alignment horizontal="center" vertical="center"/>
    </xf>
    <xf numFmtId="0" fontId="26" fillId="0" borderId="3" xfId="0" applyFont="1" applyBorder="1"/>
    <xf numFmtId="0" fontId="26" fillId="0" borderId="1" xfId="0" applyFont="1" applyBorder="1" applyAlignment="1">
      <alignment horizontal="center"/>
    </xf>
    <xf numFmtId="0" fontId="26" fillId="0" borderId="0" xfId="0" applyFont="1" applyAlignment="1">
      <alignment horizontal="center" vertical="center" wrapText="1"/>
    </xf>
    <xf numFmtId="0" fontId="26" fillId="0" borderId="6" xfId="0" applyFont="1" applyBorder="1" applyAlignment="1">
      <alignment horizontal="center" vertical="center"/>
    </xf>
    <xf numFmtId="0" fontId="26" fillId="0" borderId="6" xfId="0" applyFont="1" applyBorder="1"/>
    <xf numFmtId="0" fontId="26" fillId="0" borderId="6" xfId="0" applyFont="1" applyBorder="1" applyAlignment="1">
      <alignment horizontal="center"/>
    </xf>
    <xf numFmtId="43" fontId="30" fillId="0" borderId="2" xfId="0" applyNumberFormat="1" applyFont="1" applyBorder="1" applyAlignment="1">
      <alignment horizontal="center" vertical="center"/>
    </xf>
    <xf numFmtId="43" fontId="30" fillId="0" borderId="0" xfId="0" applyNumberFormat="1" applyFont="1" applyAlignment="1">
      <alignment horizontal="center" vertical="center"/>
    </xf>
    <xf numFmtId="0" fontId="26" fillId="0" borderId="0" xfId="0" applyFont="1" applyAlignment="1">
      <alignment wrapText="1"/>
    </xf>
    <xf numFmtId="0" fontId="26" fillId="0" borderId="0" xfId="0" applyFont="1" applyAlignment="1">
      <alignment horizontal="center" vertical="center"/>
    </xf>
    <xf numFmtId="2" fontId="26" fillId="0" borderId="1" xfId="0" applyNumberFormat="1" applyFont="1" applyBorder="1" applyAlignment="1">
      <alignment horizontal="center" vertical="center"/>
    </xf>
    <xf numFmtId="0" fontId="30" fillId="10" borderId="1" xfId="0" applyFont="1" applyFill="1" applyBorder="1" applyAlignment="1">
      <alignment vertical="center"/>
    </xf>
    <xf numFmtId="0" fontId="30" fillId="10" borderId="6" xfId="0" applyFont="1" applyFill="1" applyBorder="1" applyAlignment="1">
      <alignment vertical="center"/>
    </xf>
    <xf numFmtId="1" fontId="26" fillId="0" borderId="5" xfId="0" applyNumberFormat="1" applyFont="1" applyBorder="1" applyAlignment="1">
      <alignment horizontal="center" vertical="center"/>
    </xf>
    <xf numFmtId="0" fontId="26" fillId="11" borderId="4" xfId="0" applyFont="1" applyFill="1" applyBorder="1" applyAlignment="1">
      <alignment horizontal="center" vertical="center"/>
    </xf>
    <xf numFmtId="2" fontId="26" fillId="0" borderId="4" xfId="0" applyNumberFormat="1" applyFont="1" applyBorder="1" applyAlignment="1">
      <alignment horizontal="center" vertical="center"/>
    </xf>
    <xf numFmtId="43" fontId="30" fillId="0" borderId="2" xfId="1" applyFont="1" applyBorder="1" applyAlignment="1">
      <alignment horizontal="center" vertical="center"/>
    </xf>
    <xf numFmtId="43" fontId="26" fillId="0" borderId="0" xfId="0" applyNumberFormat="1" applyFont="1"/>
    <xf numFmtId="0" fontId="30" fillId="10" borderId="6" xfId="0" applyFont="1" applyFill="1" applyBorder="1" applyAlignment="1">
      <alignment horizontal="center" vertical="center" wrapText="1"/>
    </xf>
    <xf numFmtId="0" fontId="26" fillId="11" borderId="1" xfId="0" applyFont="1" applyFill="1" applyBorder="1" applyAlignment="1">
      <alignment horizontal="center"/>
    </xf>
    <xf numFmtId="0" fontId="31" fillId="0" borderId="1" xfId="5" applyFont="1" applyBorder="1" applyAlignment="1">
      <alignment horizontal="right" vertical="center" wrapText="1"/>
    </xf>
    <xf numFmtId="0" fontId="0" fillId="0" borderId="0" xfId="0" applyAlignment="1">
      <alignment horizontal="left" wrapText="1"/>
    </xf>
    <xf numFmtId="0" fontId="31" fillId="0" borderId="0" xfId="0" applyFont="1" applyAlignment="1">
      <alignment vertical="center" wrapText="1"/>
    </xf>
    <xf numFmtId="0" fontId="0" fillId="0" borderId="0" xfId="0" applyAlignment="1">
      <alignment vertical="top" wrapText="1"/>
    </xf>
    <xf numFmtId="0" fontId="34" fillId="0" borderId="1" xfId="0" applyFont="1" applyBorder="1"/>
    <xf numFmtId="0" fontId="8" fillId="0" borderId="1" xfId="0" applyFont="1" applyBorder="1" applyAlignment="1">
      <alignment horizontal="center" vertical="center" wrapText="1"/>
    </xf>
    <xf numFmtId="0" fontId="8" fillId="0" borderId="1" xfId="0" applyFont="1" applyBorder="1"/>
    <xf numFmtId="0" fontId="36" fillId="0" borderId="1" xfId="0" applyFont="1" applyBorder="1" applyAlignment="1">
      <alignment wrapText="1"/>
    </xf>
    <xf numFmtId="0" fontId="8" fillId="0" borderId="1" xfId="0" applyFont="1" applyBorder="1" applyAlignment="1">
      <alignment wrapText="1" shrinkToFit="1"/>
    </xf>
    <xf numFmtId="0" fontId="22" fillId="0" borderId="1" xfId="11" applyFont="1" applyBorder="1" applyAlignment="1">
      <alignment horizontal="center" vertical="center" wrapText="1"/>
    </xf>
    <xf numFmtId="0" fontId="22" fillId="0" borderId="1" xfId="11" applyFont="1" applyBorder="1" applyAlignment="1">
      <alignment horizontal="left" wrapText="1"/>
    </xf>
    <xf numFmtId="4" fontId="22" fillId="0" borderId="1" xfId="0" applyNumberFormat="1" applyFont="1" applyBorder="1" applyAlignment="1">
      <alignment horizontal="right" wrapText="1"/>
    </xf>
    <xf numFmtId="3" fontId="22" fillId="0" borderId="1" xfId="11" applyNumberFormat="1" applyFont="1" applyBorder="1" applyAlignment="1">
      <alignment horizontal="right" wrapText="1"/>
    </xf>
    <xf numFmtId="4" fontId="22" fillId="0" borderId="1" xfId="10" applyNumberFormat="1" applyFont="1" applyFill="1" applyBorder="1" applyAlignment="1">
      <alignment horizontal="right" wrapText="1"/>
    </xf>
    <xf numFmtId="0" fontId="22" fillId="0" borderId="1" xfId="11" applyFont="1" applyBorder="1" applyAlignment="1">
      <alignment vertical="center" wrapText="1"/>
    </xf>
    <xf numFmtId="0" fontId="21" fillId="0" borderId="3" xfId="11" applyFont="1" applyBorder="1" applyAlignment="1">
      <alignment horizontal="right"/>
    </xf>
    <xf numFmtId="4" fontId="21" fillId="0" borderId="3" xfId="11" applyNumberFormat="1" applyFont="1" applyBorder="1" applyAlignment="1">
      <alignment horizontal="right"/>
    </xf>
    <xf numFmtId="4" fontId="22" fillId="0" borderId="0" xfId="10" applyNumberFormat="1" applyFont="1" applyFill="1" applyAlignment="1">
      <alignment horizontal="right" wrapText="1"/>
    </xf>
    <xf numFmtId="0" fontId="7" fillId="0" borderId="1" xfId="0" applyFont="1" applyBorder="1" applyAlignment="1">
      <alignment vertical="center"/>
    </xf>
    <xf numFmtId="0" fontId="7" fillId="0" borderId="0" xfId="0" applyFont="1"/>
    <xf numFmtId="43" fontId="9" fillId="0" borderId="1" xfId="1" applyFont="1" applyBorder="1"/>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43" fontId="10" fillId="2" borderId="1" xfId="1" applyFont="1" applyFill="1" applyBorder="1" applyAlignment="1">
      <alignment horizontal="center"/>
    </xf>
    <xf numFmtId="43" fontId="10" fillId="2" borderId="1" xfId="1" applyFont="1" applyFill="1" applyBorder="1"/>
    <xf numFmtId="0" fontId="9" fillId="2" borderId="1" xfId="0" applyFont="1" applyFill="1" applyBorder="1"/>
    <xf numFmtId="169" fontId="9" fillId="2" borderId="1" xfId="0" applyNumberFormat="1" applyFont="1" applyFill="1" applyBorder="1"/>
    <xf numFmtId="0" fontId="30" fillId="9" borderId="10" xfId="0" applyFont="1" applyFill="1" applyBorder="1" applyAlignment="1">
      <alignment horizontal="center" vertical="center" wrapText="1"/>
    </xf>
    <xf numFmtId="0" fontId="30" fillId="9" borderId="11" xfId="0" applyFont="1" applyFill="1" applyBorder="1" applyAlignment="1">
      <alignment horizontal="center" vertical="center" wrapText="1"/>
    </xf>
    <xf numFmtId="0" fontId="30" fillId="9" borderId="12" xfId="0" applyFont="1" applyFill="1" applyBorder="1" applyAlignment="1">
      <alignment horizontal="center" vertical="center" wrapText="1"/>
    </xf>
    <xf numFmtId="168" fontId="10" fillId="9" borderId="1" xfId="0" applyNumberFormat="1" applyFont="1" applyFill="1" applyBorder="1"/>
    <xf numFmtId="169" fontId="9" fillId="9" borderId="1" xfId="0" applyNumberFormat="1" applyFont="1" applyFill="1" applyBorder="1"/>
    <xf numFmtId="43" fontId="26" fillId="9" borderId="1" xfId="1" applyFont="1" applyFill="1" applyBorder="1"/>
    <xf numFmtId="43" fontId="26" fillId="9" borderId="6" xfId="1" applyFont="1" applyFill="1" applyBorder="1"/>
    <xf numFmtId="168" fontId="10" fillId="9" borderId="1" xfId="0" applyNumberFormat="1" applyFont="1" applyFill="1" applyBorder="1" applyAlignment="1">
      <alignment horizontal="right"/>
    </xf>
    <xf numFmtId="0" fontId="32" fillId="0" borderId="0" xfId="0" applyFont="1"/>
    <xf numFmtId="0" fontId="38" fillId="0" borderId="0" xfId="0" applyFont="1"/>
    <xf numFmtId="3" fontId="8" fillId="0" borderId="1" xfId="0" applyNumberFormat="1" applyFont="1" applyBorder="1"/>
    <xf numFmtId="0" fontId="40" fillId="2" borderId="1" xfId="0" applyFont="1" applyFill="1" applyBorder="1" applyAlignment="1">
      <alignment horizontal="center"/>
    </xf>
    <xf numFmtId="0" fontId="40" fillId="2" borderId="1" xfId="0" applyFont="1" applyFill="1" applyBorder="1" applyAlignment="1">
      <alignment horizontal="center" wrapText="1"/>
    </xf>
    <xf numFmtId="3" fontId="28" fillId="2" borderId="1" xfId="0" applyNumberFormat="1" applyFont="1" applyFill="1" applyBorder="1" applyAlignment="1">
      <alignment horizontal="center" vertical="center" wrapText="1"/>
    </xf>
    <xf numFmtId="43" fontId="28" fillId="2" borderId="1" xfId="1" applyFont="1" applyFill="1" applyBorder="1" applyAlignment="1">
      <alignment horizontal="center" vertical="center"/>
    </xf>
    <xf numFmtId="4" fontId="28" fillId="2" borderId="1" xfId="0" applyNumberFormat="1" applyFont="1" applyFill="1" applyBorder="1" applyAlignment="1">
      <alignment horizontal="center" vertical="center" wrapText="1"/>
    </xf>
    <xf numFmtId="43" fontId="30" fillId="0" borderId="1" xfId="0" applyNumberFormat="1" applyFont="1" applyBorder="1"/>
    <xf numFmtId="43" fontId="3" fillId="0" borderId="0" xfId="0" applyNumberFormat="1" applyFont="1"/>
    <xf numFmtId="43" fontId="28" fillId="0" borderId="0" xfId="0" applyNumberFormat="1" applyFont="1" applyAlignment="1">
      <alignment horizontal="right"/>
    </xf>
    <xf numFmtId="43" fontId="28" fillId="4" borderId="7" xfId="1" applyFont="1" applyFill="1" applyBorder="1"/>
    <xf numFmtId="164" fontId="3" fillId="5" borderId="1" xfId="1" applyNumberFormat="1" applyFont="1" applyFill="1" applyBorder="1" applyAlignment="1">
      <alignment horizontal="center" vertical="center"/>
    </xf>
    <xf numFmtId="43" fontId="3" fillId="5" borderId="1" xfId="1" applyFont="1" applyFill="1" applyBorder="1" applyAlignment="1">
      <alignment horizontal="center" vertical="center"/>
    </xf>
    <xf numFmtId="4" fontId="41" fillId="8" borderId="0" xfId="6" applyNumberFormat="1" applyFont="1" applyFill="1" applyAlignment="1">
      <alignment horizontal="right" wrapText="1"/>
    </xf>
    <xf numFmtId="43" fontId="30" fillId="0" borderId="0" xfId="0" applyNumberFormat="1" applyFont="1"/>
    <xf numFmtId="0" fontId="3" fillId="2" borderId="3" xfId="0" applyFont="1" applyFill="1" applyBorder="1" applyAlignment="1">
      <alignment horizontal="center" vertical="center"/>
    </xf>
    <xf numFmtId="164" fontId="28" fillId="0" borderId="0" xfId="0" applyNumberFormat="1" applyFont="1" applyAlignment="1">
      <alignment horizontal="left"/>
    </xf>
    <xf numFmtId="0" fontId="32" fillId="0" borderId="0" xfId="0" applyFont="1" applyAlignment="1">
      <alignment horizontal="right" wrapText="1"/>
    </xf>
    <xf numFmtId="0" fontId="33" fillId="0" borderId="0" xfId="0" applyFont="1" applyAlignment="1">
      <alignment horizontal="center" vertical="top" wrapText="1"/>
    </xf>
    <xf numFmtId="0" fontId="35" fillId="9" borderId="1" xfId="0" applyFont="1" applyFill="1" applyBorder="1" applyAlignment="1">
      <alignment horizontal="center"/>
    </xf>
    <xf numFmtId="0" fontId="35" fillId="2" borderId="4" xfId="0" applyFont="1" applyFill="1" applyBorder="1" applyAlignment="1">
      <alignment horizontal="center"/>
    </xf>
    <xf numFmtId="0" fontId="35" fillId="2" borderId="13" xfId="0" applyFont="1" applyFill="1" applyBorder="1" applyAlignment="1">
      <alignment horizontal="center"/>
    </xf>
    <xf numFmtId="0" fontId="35" fillId="2" borderId="5" xfId="0" applyFont="1" applyFill="1" applyBorder="1" applyAlignment="1">
      <alignment horizontal="center"/>
    </xf>
    <xf numFmtId="0" fontId="3" fillId="0" borderId="0" xfId="0" applyFont="1" applyAlignment="1">
      <alignment horizontal="left" vertical="center" wrapText="1"/>
    </xf>
    <xf numFmtId="0" fontId="28" fillId="0" borderId="0" xfId="0" applyFont="1" applyAlignment="1">
      <alignment horizontal="center"/>
    </xf>
    <xf numFmtId="0" fontId="37" fillId="0" borderId="0" xfId="0" applyFont="1" applyAlignment="1">
      <alignment horizontal="right" wrapText="1"/>
    </xf>
    <xf numFmtId="0" fontId="30" fillId="9" borderId="1" xfId="0" applyFont="1" applyFill="1" applyBorder="1" applyAlignment="1">
      <alignment horizontal="center"/>
    </xf>
    <xf numFmtId="0" fontId="27" fillId="0" borderId="0" xfId="0" applyFont="1" applyAlignment="1">
      <alignment horizontal="right" wrapText="1"/>
    </xf>
    <xf numFmtId="0" fontId="30" fillId="2" borderId="4" xfId="0" applyFont="1" applyFill="1" applyBorder="1" applyAlignment="1">
      <alignment horizontal="center"/>
    </xf>
    <xf numFmtId="0" fontId="30" fillId="2" borderId="13" xfId="0" applyFont="1" applyFill="1" applyBorder="1" applyAlignment="1">
      <alignment horizontal="center"/>
    </xf>
    <xf numFmtId="0" fontId="30" fillId="2" borderId="5" xfId="0" applyFont="1" applyFill="1" applyBorder="1" applyAlignment="1">
      <alignment horizontal="center"/>
    </xf>
    <xf numFmtId="2" fontId="17" fillId="9" borderId="6" xfId="3" applyNumberFormat="1" applyFont="1" applyFill="1" applyBorder="1" applyAlignment="1">
      <alignment horizontal="center" vertical="center" wrapText="1"/>
    </xf>
    <xf numFmtId="2" fontId="17" fillId="9" borderId="3" xfId="3" applyNumberFormat="1" applyFont="1" applyFill="1" applyBorder="1" applyAlignment="1">
      <alignment horizontal="center" vertical="center" wrapText="1"/>
    </xf>
    <xf numFmtId="0" fontId="15" fillId="0" borderId="0" xfId="0" applyFont="1" applyAlignment="1">
      <alignment horizontal="right"/>
    </xf>
    <xf numFmtId="0" fontId="17" fillId="9" borderId="6" xfId="3" applyFont="1" applyFill="1" applyBorder="1" applyAlignment="1">
      <alignment horizontal="center" vertical="center" wrapText="1"/>
    </xf>
    <xf numFmtId="0" fontId="17" fillId="9" borderId="3" xfId="3"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1" xfId="6" applyFont="1" applyBorder="1" applyAlignment="1">
      <alignment horizontal="center" vertical="center" wrapText="1"/>
    </xf>
    <xf numFmtId="0" fontId="23" fillId="0" borderId="1" xfId="0" applyFont="1" applyBorder="1" applyAlignment="1">
      <alignment horizontal="center" wrapText="1"/>
    </xf>
    <xf numFmtId="0" fontId="22" fillId="0" borderId="0" xfId="0" applyFont="1" applyAlignment="1">
      <alignment horizontal="center" vertical="center" wrapText="1"/>
    </xf>
    <xf numFmtId="0" fontId="23" fillId="0" borderId="1" xfId="0" applyFont="1" applyBorder="1" applyAlignment="1">
      <alignment vertical="center"/>
    </xf>
    <xf numFmtId="0" fontId="23" fillId="0" borderId="6"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wrapText="1"/>
    </xf>
    <xf numFmtId="0" fontId="23" fillId="0" borderId="5" xfId="0" applyFont="1" applyBorder="1" applyAlignment="1">
      <alignment horizont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xf>
    <xf numFmtId="0" fontId="39" fillId="0" borderId="0" xfId="6" applyFont="1" applyAlignment="1">
      <alignment horizontal="right" vertical="center" wrapText="1"/>
    </xf>
    <xf numFmtId="0" fontId="6" fillId="0" borderId="0" xfId="0" applyFont="1" applyAlignment="1">
      <alignment horizontal="right"/>
    </xf>
    <xf numFmtId="0" fontId="4" fillId="0" borderId="0" xfId="6" applyFont="1" applyAlignment="1">
      <alignment horizontal="left" wrapText="1"/>
    </xf>
    <xf numFmtId="0" fontId="12" fillId="0" borderId="0" xfId="0" applyFont="1" applyAlignment="1">
      <alignment horizontal="right" wrapText="1"/>
    </xf>
    <xf numFmtId="0" fontId="9" fillId="0" borderId="4" xfId="0" applyFont="1" applyBorder="1" applyAlignment="1">
      <alignment horizontal="right"/>
    </xf>
    <xf numFmtId="0" fontId="9" fillId="0" borderId="5" xfId="0" applyFont="1" applyBorder="1" applyAlignment="1">
      <alignment horizontal="right"/>
    </xf>
  </cellXfs>
  <cellStyles count="16">
    <cellStyle name="Comma" xfId="1" builtinId="3"/>
    <cellStyle name="Comma 2 2" xfId="7" xr:uid="{B0FB2BFD-BEF9-41F5-8CBE-8AD075E2A96D}"/>
    <cellStyle name="Comma 3 2 2" xfId="10" xr:uid="{6AADD4B3-5AE9-4234-B241-B47CAB6184D7}"/>
    <cellStyle name="Comma 3 3" xfId="12" xr:uid="{7DDAD0F7-7062-447B-9B8C-664D296ADFE8}"/>
    <cellStyle name="Comma 4" xfId="13" xr:uid="{7877E490-07B4-4286-9559-5F1BD8BFA2FF}"/>
    <cellStyle name="Comma 5" xfId="15" xr:uid="{1C063EE4-7816-4DC4-9D1B-44A12F49445F}"/>
    <cellStyle name="Normal" xfId="0" builtinId="0"/>
    <cellStyle name="Normal 10" xfId="8" xr:uid="{8EA8E55F-8013-4D3A-8D49-8817E19A096C}"/>
    <cellStyle name="Normal 10 2 2" xfId="3" xr:uid="{F6E121BD-2483-482E-8FCB-885E9AECF63C}"/>
    <cellStyle name="Normal 2 2 2 2" xfId="5" xr:uid="{84EDAC0C-DAB7-4126-941E-1744417FE265}"/>
    <cellStyle name="Normal 3" xfId="2" xr:uid="{A7593450-2E22-435E-ACAE-D0F730E1B84B}"/>
    <cellStyle name="Normal 3 11" xfId="11" xr:uid="{27DE7F44-64D9-44A0-9BC0-8C824A13920C}"/>
    <cellStyle name="Normal 39 5 2" xfId="4" xr:uid="{5AD1AED7-A1DD-46DF-B33A-EFD4D1547BBD}"/>
    <cellStyle name="Normal 4" xfId="6" xr:uid="{E0AB4FB4-ED5A-4AF2-8501-3D411C4B9263}"/>
    <cellStyle name="Normal 4 10" xfId="9" xr:uid="{F3A008AF-E849-4EEA-AD13-794DEE770C91}"/>
    <cellStyle name="Normal 6" xfId="14" xr:uid="{8CD0C487-2A21-4CEB-B7A2-27D775E249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N:\2024%20Tarifi\2024%20Iezimetas%20programmas_.xlsx" TargetMode="External"/><Relationship Id="rId1" Type="http://schemas.openxmlformats.org/officeDocument/2006/relationships/externalLinkPath" Target="file:///N:\2024%20Tarifi\2024%20Iezimetas%20programmas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S 2013 izm_ (3)"/>
      <sheetName val="D+S 20135555"/>
      <sheetName val="D+S 2013 izm_ (2)"/>
      <sheetName val="Programmas no 01.01.2024"/>
      <sheetName val="tar_elementi 15 (2)"/>
      <sheetName val="tar_elementi 15 (3)"/>
      <sheetName val="tar_elementi 15 (4)"/>
      <sheetName val="progr_14_01_01_"/>
      <sheetName val="GD tarifi"/>
      <sheetName val="Pa elementiem"/>
      <sheetName val="Man.saraksts"/>
      <sheetName val="Parrekinatas man"/>
      <sheetName val="2zv man"/>
      <sheetName val="2.5.2."/>
      <sheetName val="2.5.1."/>
      <sheetName val="2.23.3."/>
      <sheetName val="2.23.4."/>
      <sheetName val="2.18.5.2."/>
      <sheetName val="2.25.1."/>
      <sheetName val="2.25.2."/>
      <sheetName val="2.18.5.3."/>
      <sheetName val="2.18.5.4."/>
      <sheetName val="2.18.5.1."/>
      <sheetName val="2.20.4."/>
      <sheetName val="2.20.3."/>
      <sheetName val="2.10.8."/>
      <sheetName val="2.18.7.1."/>
      <sheetName val="2.10.3."/>
      <sheetName val="2.25.4."/>
      <sheetName val="2.25.12."/>
      <sheetName val="2.11.1."/>
      <sheetName val="2.17.2."/>
      <sheetName val="2.10.5."/>
      <sheetName val="2.10.20."/>
      <sheetName val="2.10.19."/>
      <sheetName val="2.10.21."/>
      <sheetName val="2.10.17."/>
      <sheetName val="2.10.13."/>
      <sheetName val="2.10.14."/>
      <sheetName val="2.10.16."/>
      <sheetName val="2.10.15."/>
      <sheetName val="2.10.12."/>
      <sheetName val="2.10.11."/>
      <sheetName val="2.10.18."/>
      <sheetName val="3.2.29."/>
      <sheetName val="2.15.8."/>
      <sheetName val="2.15.9."/>
      <sheetName val="2.15.10."/>
      <sheetName val="2.15.5."/>
      <sheetName val="2.15.6."/>
      <sheetName val="2.19.6."/>
      <sheetName val="2.22.2."/>
      <sheetName val="2.6.10."/>
      <sheetName val="2.6.9."/>
      <sheetName val="2.6.11."/>
      <sheetName val="2.6.1."/>
      <sheetName val="2.6.6."/>
      <sheetName val="2.6.5."/>
      <sheetName val="2.6.4."/>
      <sheetName val="2.6.3."/>
      <sheetName val="2.6.8."/>
      <sheetName val="2.6.7."/>
      <sheetName val="2.6.2."/>
      <sheetName val="2.19.4."/>
      <sheetName val="2.19.3."/>
      <sheetName val="2.7.1."/>
      <sheetName val="2.25.13.5."/>
      <sheetName val="2.25.13.3."/>
      <sheetName val="2.25.13.2."/>
      <sheetName val="2.25.13.4."/>
      <sheetName val="2.25.13.1."/>
      <sheetName val="2.1.3."/>
      <sheetName val="2.1.1."/>
      <sheetName val="2.25.5."/>
      <sheetName val="2.25.11.2."/>
      <sheetName val="2.8.2."/>
      <sheetName val="2.25.11.1."/>
    </sheetNames>
    <sheetDataSet>
      <sheetData sheetId="0"/>
      <sheetData sheetId="1"/>
      <sheetData sheetId="2"/>
      <sheetData sheetId="3"/>
      <sheetData sheetId="4"/>
      <sheetData sheetId="5"/>
      <sheetData sheetId="6"/>
      <sheetData sheetId="7"/>
      <sheetData sheetId="8">
        <row r="12">
          <cell r="E12">
            <v>98.86999999999999</v>
          </cell>
        </row>
      </sheetData>
      <sheetData sheetId="9"/>
      <sheetData sheetId="10">
        <row r="7">
          <cell r="D7" t="str">
            <v>01004</v>
          </cell>
          <cell r="E7" t="str">
            <v/>
          </cell>
          <cell r="F7" t="str">
            <v>Ginekologa, dzemdību speciālista ginekoloģiskā apskate valsts organizētās vēža skrīningprogrammas ietvaros</v>
          </cell>
          <cell r="G7">
            <v>10.5</v>
          </cell>
        </row>
        <row r="8">
          <cell r="D8" t="str">
            <v>01018</v>
          </cell>
          <cell r="E8" t="str">
            <v/>
          </cell>
          <cell r="F8" t="str">
            <v>Ārsta konsultācija pirms vakcinācijas. Nenorāda kopā ar manipulāciju 01061, 60443 un 60444</v>
          </cell>
          <cell r="G8">
            <v>4.0599999999999996</v>
          </cell>
        </row>
        <row r="9">
          <cell r="D9" t="str">
            <v>01019</v>
          </cell>
          <cell r="E9" t="str">
            <v/>
          </cell>
          <cell r="F9" t="str">
            <v>Ārsta palīga vai vecmātes konsultācija pirms vakcinācijas</v>
          </cell>
          <cell r="G9">
            <v>2.29</v>
          </cell>
        </row>
        <row r="10">
          <cell r="D10" t="str">
            <v>01022</v>
          </cell>
          <cell r="E10" t="str">
            <v/>
          </cell>
          <cell r="F10" t="str">
            <v>Piemaksa par pacienta konsultāciju reto slimību gadījumā vai ārstu konsīlija gadījuma terapijas taktikas pieņemšanai pacientam ar reto slimību</v>
          </cell>
          <cell r="G10">
            <v>22.66</v>
          </cell>
        </row>
        <row r="11">
          <cell r="D11" t="str">
            <v>01029</v>
          </cell>
          <cell r="E11" t="str">
            <v/>
          </cell>
          <cell r="F11" t="str">
            <v>Vecmātes veikta pirmreizēja vai atkārtota grūtnieces vai nedēļnieces apskate (atbilstoši Ministru kabineta 2006. gada 25. jūlija noteikumiem Nr. 611 "Dzemdību palīdzības nodrošināšanas kārtība")</v>
          </cell>
          <cell r="G11">
            <v>16.010000000000002</v>
          </cell>
        </row>
        <row r="12">
          <cell r="D12" t="str">
            <v>01061</v>
          </cell>
          <cell r="E12" t="str">
            <v/>
          </cell>
          <cell r="F12" t="str">
            <v>Bērnu profilaktiskās apskates, ko veic ģimenes ārsts</v>
          </cell>
          <cell r="G12">
            <v>11.68</v>
          </cell>
        </row>
        <row r="13">
          <cell r="D13" t="str">
            <v>01062</v>
          </cell>
          <cell r="E13" t="str">
            <v/>
          </cell>
          <cell r="F13" t="str">
            <v>Ģimenes ārsta veikta pirmreizēja vai atkārtota grūtnieces apskate</v>
          </cell>
          <cell r="G13">
            <v>23.84</v>
          </cell>
        </row>
        <row r="14">
          <cell r="D14" t="str">
            <v>01063</v>
          </cell>
          <cell r="E14" t="str">
            <v/>
          </cell>
          <cell r="F14" t="str">
            <v>Ģimenes ārsta ginekoloģiskā apskate valsts organizētās vēža skrīningprogrammas ietvaros</v>
          </cell>
          <cell r="G14">
            <v>10.9</v>
          </cell>
        </row>
        <row r="15">
          <cell r="D15" t="str">
            <v>01064</v>
          </cell>
          <cell r="E15" t="str">
            <v/>
          </cell>
          <cell r="F15" t="str">
            <v>Bērnu profilaktiskās apskates, ko veic ģimenes ārsts bērna mājās</v>
          </cell>
          <cell r="G15">
            <v>20.549999999999997</v>
          </cell>
        </row>
        <row r="16">
          <cell r="D16" t="str">
            <v>01065</v>
          </cell>
          <cell r="E16" t="str">
            <v/>
          </cell>
          <cell r="F16" t="str">
            <v>Oftalmologa veikta profilaktiskā apskate</v>
          </cell>
          <cell r="G16">
            <v>19.45</v>
          </cell>
        </row>
        <row r="17">
          <cell r="D17" t="str">
            <v>01066</v>
          </cell>
          <cell r="E17" t="str">
            <v/>
          </cell>
          <cell r="F17" t="str">
            <v>Piemaksa par ģimenes ārsta veiktu profilaktisko apskati, izmeklējot pacientu ar saslimšanu (apmaksā tikai bērniem)</v>
          </cell>
          <cell r="G17">
            <v>4.6100000000000003</v>
          </cell>
        </row>
        <row r="18">
          <cell r="D18" t="str">
            <v>01067</v>
          </cell>
          <cell r="E18" t="str">
            <v/>
          </cell>
          <cell r="F18" t="str">
            <v>Piemaksa pneimonologam par darbu ar tuberkulozes pacientu vai kontaktpersonu (norāda pneimonologs, kurš nesaņem fiksēto ikmēneša maksājumu; vienu reizi par apmeklējumu)</v>
          </cell>
          <cell r="G18">
            <v>9.82</v>
          </cell>
        </row>
        <row r="19">
          <cell r="D19" t="str">
            <v>01068</v>
          </cell>
          <cell r="E19" t="str">
            <v/>
          </cell>
          <cell r="F19" t="str">
            <v>Piemaksa ģimenes ārstam par katru patvēruma meklētāja vai ārzemnieka, kurš izceļo no Ukrainas militāro konfliktu dēļ, apmeklējumu</v>
          </cell>
          <cell r="G19">
            <v>9.2899999999999991</v>
          </cell>
        </row>
        <row r="20">
          <cell r="D20" t="str">
            <v>01070</v>
          </cell>
          <cell r="E20" t="str">
            <v/>
          </cell>
          <cell r="F20" t="str">
            <v>Ginekologa, dzemdību speciālista veikta pirmreizēja vai atkārtota grūtnieces apskate (atbilstoši Ministru kabineta 2006. gada 25. jūlija noteikumiem Nr. 611 "Dzemdību palīdzības nodrošināšanas kārtība")</v>
          </cell>
          <cell r="G20">
            <v>29.380000000000003</v>
          </cell>
        </row>
        <row r="21">
          <cell r="D21" t="str">
            <v>01078</v>
          </cell>
          <cell r="E21" t="str">
            <v/>
          </cell>
          <cell r="F21" t="str">
            <v>Iztriepes paņemšana seksuāli transmisīvo slimību diagnostikai</v>
          </cell>
          <cell r="G21">
            <v>2.4</v>
          </cell>
        </row>
        <row r="22">
          <cell r="D22" t="str">
            <v>01083</v>
          </cell>
          <cell r="E22" t="str">
            <v/>
          </cell>
          <cell r="F22" t="str">
            <v>Materiāla paņemšana bakterioloģiskiem uzsējumiem seksuāli transmisīvo slimību diagnostikai</v>
          </cell>
          <cell r="G22">
            <v>4.21</v>
          </cell>
        </row>
        <row r="23">
          <cell r="D23" t="str">
            <v>01085</v>
          </cell>
          <cell r="E23" t="str">
            <v/>
          </cell>
          <cell r="F23" t="str">
            <v>Ģimenes ārsta veikta sirds un asinsvadu slimību riska izvērtēšana ar iegūtu riska vērtējumu zem 1 %</v>
          </cell>
          <cell r="G23">
            <v>10.07</v>
          </cell>
        </row>
        <row r="24">
          <cell r="D24" t="str">
            <v>01086</v>
          </cell>
          <cell r="E24" t="str">
            <v/>
          </cell>
          <cell r="F24" t="str">
            <v>Ģimenes ārsta veikta sirds un asinsvadu slimību riska izvērtēšana ar iegūtu riska vērtējumu no 1 līdz 2 %</v>
          </cell>
          <cell r="G24">
            <v>10.07</v>
          </cell>
        </row>
        <row r="25">
          <cell r="D25" t="str">
            <v>01087</v>
          </cell>
          <cell r="E25" t="str">
            <v/>
          </cell>
          <cell r="F25" t="str">
            <v>Ģimenes ārsta veikta sirds un asinsvadu slimību riska izvērtēšana ar iegūtu riska vērtējumu no 3 līdz 4 %</v>
          </cell>
          <cell r="G25">
            <v>10.07</v>
          </cell>
        </row>
        <row r="26">
          <cell r="D26" t="str">
            <v>01088</v>
          </cell>
          <cell r="E26" t="str">
            <v/>
          </cell>
          <cell r="F26" t="str">
            <v>Ģimenes ārsta veikta sirds un asinsvadu slimību riska izvērtēšana ar iegūtu riska vērtējumu no 5 līdz 9 %</v>
          </cell>
          <cell r="G26">
            <v>10.07</v>
          </cell>
        </row>
        <row r="27">
          <cell r="D27" t="str">
            <v>01089</v>
          </cell>
          <cell r="E27" t="str">
            <v/>
          </cell>
          <cell r="F27" t="str">
            <v>Ģimenes ārsta veikta sirds un asinsvadu slimību riska izvērtēšana ar iegūtu riska vērtējumu lielāks par 10 %</v>
          </cell>
          <cell r="G27">
            <v>10.07</v>
          </cell>
        </row>
        <row r="28">
          <cell r="D28" t="str">
            <v>01090</v>
          </cell>
          <cell r="E28" t="str">
            <v/>
          </cell>
          <cell r="F28" t="str">
            <v>Ģimenes ārsta veikta atkārtota sirds un asinsvadu slimību riska izvērtēšana ar iegūtu riska vērtējumu zem 1 %</v>
          </cell>
          <cell r="G28">
            <v>0</v>
          </cell>
        </row>
        <row r="29">
          <cell r="D29" t="str">
            <v>01091</v>
          </cell>
          <cell r="E29" t="str">
            <v/>
          </cell>
          <cell r="F29" t="str">
            <v>Ģimenes ārsta veikta atkārtota sirds un asinsvadu slimību riska izvērtēšana ar iegūtu riska vērtējumu no 1 līdz 2 %</v>
          </cell>
          <cell r="G29">
            <v>0</v>
          </cell>
        </row>
        <row r="30">
          <cell r="D30" t="str">
            <v>01092</v>
          </cell>
          <cell r="E30" t="str">
            <v/>
          </cell>
          <cell r="F30" t="str">
            <v>Ģimenes ārsta veikta atkārtota sirds un asinsvadu slimību riska izvērtēšana ar iegūtu riska vērtējumu no 3 līdz 4 %</v>
          </cell>
          <cell r="G30">
            <v>0</v>
          </cell>
        </row>
        <row r="31">
          <cell r="D31" t="str">
            <v>01093</v>
          </cell>
          <cell r="E31" t="str">
            <v/>
          </cell>
          <cell r="F31" t="str">
            <v>Ģimenes ārsta veikta atkārtota sirds un asinsvadu slimību riska izvērtēšana ar iegūtu riska vērtējumu no 5 līdz 9 %</v>
          </cell>
          <cell r="G31">
            <v>0</v>
          </cell>
        </row>
        <row r="32">
          <cell r="D32" t="str">
            <v>01094</v>
          </cell>
          <cell r="E32" t="str">
            <v/>
          </cell>
          <cell r="F32" t="str">
            <v>Ģimenes ārsta veikta atkārtota sirds un asinsvadu slimību riska izvērtēšana ar iegūtu riska vērtējumu lielāks par 10 %</v>
          </cell>
          <cell r="G32">
            <v>0</v>
          </cell>
        </row>
        <row r="33">
          <cell r="D33" t="str">
            <v>01095</v>
          </cell>
          <cell r="E33" t="str">
            <v/>
          </cell>
          <cell r="F33" t="str">
            <v>Dzemdes kakla materiāla paņemšana šķidruma citoloģijas vai CPV noteikšanai</v>
          </cell>
          <cell r="G33">
            <v>3.18</v>
          </cell>
        </row>
        <row r="34">
          <cell r="D34" t="str">
            <v>01097</v>
          </cell>
          <cell r="E34" t="str">
            <v/>
          </cell>
          <cell r="F34" t="str">
            <v>Piemaksa ģimenes ārstam par dokumentācijas un nosūtījuma sagatavošanu un personas pieteikšanu uz Covid-19 vakcinācijas veikšanu dienas stacionārā personām, kurām vakcinācija tiek veikta, ievērojot īpašu piesardzību</v>
          </cell>
          <cell r="G34">
            <v>11.34</v>
          </cell>
        </row>
        <row r="35">
          <cell r="D35" t="str">
            <v>01098</v>
          </cell>
          <cell r="E35" t="str">
            <v/>
          </cell>
          <cell r="F35" t="str">
            <v>Piemaksa ģimenes ārstam par dokumentācijas un nosūtījuma sagatavošanu, kā arī personas pieteikšanu uz  Covid-19 vakcinācijas konsīliju vai ārsta speciālista slēdzienu, ka vakcinācija ir atliekama</v>
          </cell>
          <cell r="G35">
            <v>11.34</v>
          </cell>
        </row>
        <row r="36">
          <cell r="D36" t="str">
            <v>01099</v>
          </cell>
          <cell r="E36" t="str">
            <v/>
          </cell>
          <cell r="F36" t="str">
            <v>Ārstu konsīlijs (3 speciālisti) pacientam, kuram ir nepieciešams izvērtēt Covid-19 vakcināciju. Vienam pacientam vienu reizi norāda konsīlija vadītājs. Konsīlija rezultāts - vakcinācija nav kontrindicēta</v>
          </cell>
          <cell r="G36">
            <v>68.13</v>
          </cell>
        </row>
        <row r="37">
          <cell r="D37" t="str">
            <v>01100</v>
          </cell>
          <cell r="E37" t="str">
            <v/>
          </cell>
          <cell r="F37" t="str">
            <v>Ārstu konsīlijs (3 speciālisti) pacientam, kuram ir nepieciešams izvērtēt Covid-19 vakcināciju. Vienam pacientam vienu reizi norāda konsīlija vadītājs. Konsīlija rezultāts - vakcinācija ir kontrindicēta</v>
          </cell>
          <cell r="G37">
            <v>68.13</v>
          </cell>
        </row>
        <row r="38">
          <cell r="D38" t="str">
            <v>01101</v>
          </cell>
          <cell r="E38" t="str">
            <v/>
          </cell>
          <cell r="F38" t="str">
            <v>Ārstu konsīlijs (3 speciālisti) pacientam, kuram ir nepieciešams izvērtēt Covid-19 vakcināciju. Vienam pacientam vienu reizi norāda konsīlija vadītājs. Konsīlija rezultāts - vakcinācija ir atliekama</v>
          </cell>
          <cell r="G38">
            <v>68.13</v>
          </cell>
        </row>
        <row r="39">
          <cell r="D39" t="str">
            <v>02034</v>
          </cell>
          <cell r="E39" t="str">
            <v>*</v>
          </cell>
          <cell r="F39" t="str">
            <v>Intravenozā zāļu Methylprednisolone ievade plaukstas vēnās roku pirkstu intrafalangiālo locītavu bojājuma gadījumā ar žņauga nospiešanu uz 30 minūtēm</v>
          </cell>
          <cell r="G39">
            <v>15.45</v>
          </cell>
        </row>
        <row r="40">
          <cell r="D40" t="str">
            <v>02035</v>
          </cell>
          <cell r="E40" t="str">
            <v>*</v>
          </cell>
          <cell r="F40" t="str">
            <v>Zāļu Cyclophosphamide pulsa terapija bērniem vecumā līdz 5 gadiem; diennakts kurss</v>
          </cell>
          <cell r="G40">
            <v>152.18</v>
          </cell>
        </row>
        <row r="41">
          <cell r="D41" t="str">
            <v>02036</v>
          </cell>
          <cell r="E41" t="str">
            <v>*</v>
          </cell>
          <cell r="F41" t="str">
            <v>Zāļu Cyclophosphamide pulsa terapija bērniem vecumā no 5 līdz 10 gadiem; diennakts kurss</v>
          </cell>
          <cell r="G41">
            <v>154.63</v>
          </cell>
        </row>
        <row r="42">
          <cell r="D42" t="str">
            <v>02037</v>
          </cell>
          <cell r="E42" t="str">
            <v>*</v>
          </cell>
          <cell r="F42" t="str">
            <v>Zāļu Cyclophosphamide pulsa terapija bērniem vecumā virs 10 gadiem; diennakts kurss</v>
          </cell>
          <cell r="G42">
            <v>156.79</v>
          </cell>
        </row>
        <row r="43">
          <cell r="D43" t="str">
            <v>02038</v>
          </cell>
          <cell r="E43" t="str">
            <v>*</v>
          </cell>
          <cell r="F43" t="str">
            <v>Zāļu Methylprednisolone pulsa terapija bērniem vecumā līdz 5 gadiem; 3 dienu kurss pa 2 stundām</v>
          </cell>
          <cell r="G43">
            <v>204.48</v>
          </cell>
        </row>
        <row r="44">
          <cell r="D44" t="str">
            <v>02039</v>
          </cell>
          <cell r="E44" t="str">
            <v>*</v>
          </cell>
          <cell r="F44" t="str">
            <v>Zāļu Methylprednisolone pulsa terapija bērniem vecumā no 5 līdz 10 gadiem; 3 dienu kurss pa 2 stundām</v>
          </cell>
          <cell r="G44">
            <v>210.2</v>
          </cell>
        </row>
        <row r="45">
          <cell r="D45" t="str">
            <v>02040</v>
          </cell>
          <cell r="E45" t="str">
            <v>*</v>
          </cell>
          <cell r="F45" t="str">
            <v>Zāļu Methylprednisolone pulsa terapija bērniem vecumā virs 10 gadiem; 3 dienu kurss pa 2 stundām</v>
          </cell>
          <cell r="G45">
            <v>215.89</v>
          </cell>
        </row>
        <row r="46">
          <cell r="D46" t="str">
            <v>02041</v>
          </cell>
          <cell r="E46" t="str">
            <v>*</v>
          </cell>
          <cell r="F46" t="str">
            <v>Kombinētā zāļu Methylprednisolone un Cyclophosphamide pulsa terapija bērniem vecumā līdz 5 gadiem; 3 dienu kurss pa 2 stundām</v>
          </cell>
          <cell r="G46">
            <v>205.05</v>
          </cell>
        </row>
        <row r="47">
          <cell r="D47" t="str">
            <v>02042</v>
          </cell>
          <cell r="E47" t="str">
            <v>*</v>
          </cell>
          <cell r="F47" t="str">
            <v>Kombinētā zāļu Methylprednisolone un Cyclophosphamide pulsa terapija bērniem vecumā no 5 līdz 10 gadiem; 3 dienu kurss pa 2 stundām</v>
          </cell>
          <cell r="G47">
            <v>212.53</v>
          </cell>
        </row>
        <row r="48">
          <cell r="D48" t="str">
            <v>02043</v>
          </cell>
          <cell r="E48" t="str">
            <v>*</v>
          </cell>
          <cell r="F48" t="str">
            <v>Kombinētā zāļu Methylprednisolone un Cyclophosphamide pulsa terapija bērniem vecumā virs 10 gadiem; 3 dienu kurss pa 2 stundām</v>
          </cell>
          <cell r="G48">
            <v>221.78</v>
          </cell>
        </row>
        <row r="49">
          <cell r="D49" t="str">
            <v>02077</v>
          </cell>
          <cell r="E49" t="str">
            <v/>
          </cell>
          <cell r="F49" t="str">
            <v>Piemaksa par gaismas jutīgu medikamentu ievadīšanas šļirces un savienotājvadu lietošanu</v>
          </cell>
          <cell r="G49">
            <v>2.6</v>
          </cell>
        </row>
        <row r="50">
          <cell r="D50" t="str">
            <v>02078</v>
          </cell>
          <cell r="E50" t="str">
            <v>*</v>
          </cell>
          <cell r="F50" t="str">
            <v>Zāļu ievadīšana vēnā infūzijas, parenterālās barošanas nodrošinājumam</v>
          </cell>
          <cell r="G50">
            <v>22.3</v>
          </cell>
        </row>
        <row r="51">
          <cell r="D51" t="str">
            <v>02079</v>
          </cell>
          <cell r="E51" t="str">
            <v>*</v>
          </cell>
          <cell r="F51" t="str">
            <v>Zematslēgkaula vēnas (v. subclavia) vai jūga vēnas (v. jugularis) punkcija, katetra ievadīšana medikamentu, infūzijas, parenterālās barošanas nodrošinājumam ar rentgena kontrastējamo katetru</v>
          </cell>
          <cell r="G51">
            <v>31.29</v>
          </cell>
        </row>
        <row r="52">
          <cell r="D52" t="str">
            <v>02080</v>
          </cell>
          <cell r="E52" t="str">
            <v>*</v>
          </cell>
          <cell r="F52" t="str">
            <v>Piemaksa par vienreizējās lietošanas kontrastējamo katetru</v>
          </cell>
          <cell r="G52">
            <v>9.89</v>
          </cell>
        </row>
        <row r="53">
          <cell r="D53" t="str">
            <v>02082</v>
          </cell>
          <cell r="E53" t="str">
            <v>*</v>
          </cell>
          <cell r="F53" t="str">
            <v>Piemaksa par parenterālo barošanu un infūzijas šķīdumiem (diennaktī)</v>
          </cell>
          <cell r="G53">
            <v>7.31</v>
          </cell>
        </row>
        <row r="54">
          <cell r="D54" t="str">
            <v>02083</v>
          </cell>
          <cell r="E54" t="str">
            <v>*</v>
          </cell>
          <cell r="F54" t="str">
            <v>Pastāvīga pozitīva izelpas spiediena (Continuous pozitive airway pressure – CPAP) sistēmas "Infant flow" sagatavošana, uzlikšana un lietošana pirmajā stundā (iekļautas visas sistēmas lietošanas izmaksas)</v>
          </cell>
          <cell r="G54">
            <v>98.2</v>
          </cell>
        </row>
        <row r="55">
          <cell r="D55" t="str">
            <v>02084</v>
          </cell>
          <cell r="E55" t="str">
            <v>*</v>
          </cell>
          <cell r="F55" t="str">
            <v>Pastāvīga pozitīva izelpas spiediena (Continuous pozitive airway pressure – CPAP) sistēmas "Bubble" sagatavošana, uzlikšana un lietošana pirmajā stundā (iekļautas visas sistēmas lietošanas izmaksas)</v>
          </cell>
          <cell r="G55">
            <v>76.09</v>
          </cell>
        </row>
        <row r="56">
          <cell r="D56" t="str">
            <v>02085</v>
          </cell>
          <cell r="E56" t="str">
            <v>*</v>
          </cell>
          <cell r="F56" t="str">
            <v>CPAP "Bubble" un "Infant flow" sistēma – par katru nākamo stundu, sākot no otrās stundas</v>
          </cell>
          <cell r="G56">
            <v>2.35</v>
          </cell>
        </row>
        <row r="57">
          <cell r="D57" t="str">
            <v>02086</v>
          </cell>
          <cell r="E57" t="str">
            <v>*</v>
          </cell>
          <cell r="F57" t="str">
            <v>Augstfrekvences mākslīgā plaušu ventilācija bērniem ar vienreizlietojamo elpināšanas kontūru pirmajā stundā</v>
          </cell>
          <cell r="G57">
            <v>240.34</v>
          </cell>
        </row>
        <row r="58">
          <cell r="D58" t="str">
            <v>02087</v>
          </cell>
          <cell r="E58" t="str">
            <v>*</v>
          </cell>
          <cell r="F58" t="str">
            <v>Augstfrekvences mākslīgā plaušu ventilācija bērniem par katru nākamo stundu, sākot no otrās stundas</v>
          </cell>
          <cell r="G58">
            <v>3.13</v>
          </cell>
        </row>
        <row r="59">
          <cell r="D59" t="str">
            <v>02088</v>
          </cell>
          <cell r="E59" t="str">
            <v>*</v>
          </cell>
          <cell r="F59" t="str">
            <v>Skābekļa padeve caur deguna kanilēm ("ūsām") vai masku par pirmo stundu</v>
          </cell>
          <cell r="G59">
            <v>5.04</v>
          </cell>
        </row>
        <row r="60">
          <cell r="D60" t="str">
            <v>02089</v>
          </cell>
          <cell r="E60" t="str">
            <v>*</v>
          </cell>
          <cell r="F60" t="str">
            <v>Skābekļa padeve caur deguna kanilēm ("ūsām") vai masku par katru nākamo stundu, sākot no otrās stundas</v>
          </cell>
          <cell r="G60">
            <v>2.74</v>
          </cell>
        </row>
        <row r="61">
          <cell r="D61" t="str">
            <v>02090</v>
          </cell>
          <cell r="E61" t="str">
            <v>*</v>
          </cell>
          <cell r="F61" t="str">
            <v>Asins apmaiņas operācija caur nabas vēnā (v. umbilicalis) ievadītu katetru</v>
          </cell>
          <cell r="G61">
            <v>169.27</v>
          </cell>
        </row>
        <row r="62">
          <cell r="D62" t="str">
            <v>02091</v>
          </cell>
          <cell r="E62" t="str">
            <v>*</v>
          </cell>
          <cell r="F62" t="str">
            <v>Asins apmaiņas operācija jaundzimušajam ar vienreizējās lietošanas asins apmaiņas sistēmu</v>
          </cell>
          <cell r="G62">
            <v>303.22000000000003</v>
          </cell>
        </row>
        <row r="63">
          <cell r="D63" t="str">
            <v>02094</v>
          </cell>
          <cell r="E63" t="str">
            <v/>
          </cell>
          <cell r="F63" t="str">
            <v>Piemaksa par monoklonālās antivielas Palivizumabum 50 mg lietošanu</v>
          </cell>
          <cell r="G63">
            <v>651.85</v>
          </cell>
        </row>
        <row r="64">
          <cell r="D64" t="str">
            <v>02095</v>
          </cell>
          <cell r="E64" t="str">
            <v/>
          </cell>
          <cell r="F64" t="str">
            <v>Piemaksa par monoklonālās antivielas Palivizumabum 100 mg lietošanu</v>
          </cell>
          <cell r="G64">
            <v>1235.29</v>
          </cell>
        </row>
        <row r="65">
          <cell r="D65" t="str">
            <v>02099</v>
          </cell>
          <cell r="E65" t="str">
            <v>**</v>
          </cell>
          <cell r="F65" t="str">
            <v>Manuāla peritoneālā dialīze jaundzimušajiem un zīdaiņiem ar svaru līdz 6 kg</v>
          </cell>
          <cell r="G65">
            <v>191.38</v>
          </cell>
        </row>
        <row r="66">
          <cell r="D66" t="str">
            <v>02101</v>
          </cell>
          <cell r="E66" t="str">
            <v>*</v>
          </cell>
          <cell r="F66" t="str">
            <v>Lumbālpunkcija</v>
          </cell>
          <cell r="G66">
            <v>16.95</v>
          </cell>
        </row>
        <row r="67">
          <cell r="D67" t="str">
            <v>02103</v>
          </cell>
          <cell r="E67" t="str">
            <v>*</v>
          </cell>
          <cell r="F67" t="str">
            <v>Diagnostiskā lumbālpunkcija</v>
          </cell>
          <cell r="G67">
            <v>23.09</v>
          </cell>
        </row>
        <row r="68">
          <cell r="D68" t="str">
            <v>02105</v>
          </cell>
          <cell r="E68" t="str">
            <v>*</v>
          </cell>
          <cell r="F68" t="str">
            <v>Laterālā ventrikuļa punkcija caur lielo avotiņu ultrasonoskopijas kontrolē</v>
          </cell>
          <cell r="G68">
            <v>26.77</v>
          </cell>
        </row>
        <row r="69">
          <cell r="D69" t="str">
            <v>02107</v>
          </cell>
          <cell r="E69" t="str">
            <v>*</v>
          </cell>
          <cell r="F69" t="str">
            <v>Pleiras dobuma punkcija</v>
          </cell>
          <cell r="G69">
            <v>43.02</v>
          </cell>
        </row>
        <row r="70">
          <cell r="D70" t="str">
            <v>02120</v>
          </cell>
          <cell r="E70" t="str">
            <v>*</v>
          </cell>
          <cell r="F70" t="str">
            <v>Bērna sagatavošana un pievienošana monitoriem un pirmās reizes mērījumu noteikšana un monitora pārbaude</v>
          </cell>
          <cell r="G70">
            <v>13.51</v>
          </cell>
        </row>
        <row r="71">
          <cell r="D71" t="str">
            <v>02125</v>
          </cell>
          <cell r="E71" t="str">
            <v>*</v>
          </cell>
          <cell r="F71" t="str">
            <v>Poligrāfija stacionārā</v>
          </cell>
          <cell r="G71">
            <v>249.75</v>
          </cell>
        </row>
        <row r="72">
          <cell r="D72" t="str">
            <v>02126</v>
          </cell>
          <cell r="E72" t="str">
            <v>*</v>
          </cell>
          <cell r="F72" t="str">
            <v>Polisomnogrāfija</v>
          </cell>
          <cell r="G72">
            <v>332.88</v>
          </cell>
        </row>
        <row r="73">
          <cell r="D73" t="str">
            <v>02127</v>
          </cell>
          <cell r="E73" t="str">
            <v>**</v>
          </cell>
          <cell r="F73" t="str">
            <v>Multiplais miega latentuma tests. Norāda tikai kopā ar manipulāciju 02126</v>
          </cell>
          <cell r="G73">
            <v>305.2</v>
          </cell>
        </row>
        <row r="74">
          <cell r="D74" t="str">
            <v>02130</v>
          </cell>
          <cell r="E74" t="str">
            <v/>
          </cell>
          <cell r="F74" t="str">
            <v>Bērna sagatavošana fototerapijai</v>
          </cell>
          <cell r="G74">
            <v>8.91</v>
          </cell>
        </row>
        <row r="75">
          <cell r="D75" t="str">
            <v>02131</v>
          </cell>
          <cell r="E75" t="str">
            <v>*</v>
          </cell>
          <cell r="F75" t="str">
            <v>Fototerapija 12 stundu kursam</v>
          </cell>
          <cell r="G75">
            <v>137.32</v>
          </cell>
        </row>
        <row r="76">
          <cell r="D76" t="str">
            <v>02132</v>
          </cell>
          <cell r="E76" t="str">
            <v>*</v>
          </cell>
          <cell r="F76" t="str">
            <v>Piemaksa manipulācijai 02131 par fototerapijas katru nākamo stundu, sākot no 13. stundas</v>
          </cell>
          <cell r="G76">
            <v>11.66</v>
          </cell>
        </row>
        <row r="77">
          <cell r="D77" t="str">
            <v>02139</v>
          </cell>
          <cell r="E77" t="str">
            <v>*</v>
          </cell>
          <cell r="F77" t="str">
            <v>Spieķa kaula artērijas (a. radialis) vai ciskas artērijas (a. femoralis) punkcija arteriālo asins gāzu kontrolei</v>
          </cell>
          <cell r="G77">
            <v>23.11</v>
          </cell>
        </row>
        <row r="78">
          <cell r="D78" t="str">
            <v>02140</v>
          </cell>
          <cell r="E78" t="str">
            <v>*</v>
          </cell>
          <cell r="F78" t="str">
            <v>Augšējo elpošanas ceļu atbrīvošana un taktīla stimulācija</v>
          </cell>
          <cell r="G78">
            <v>8.35</v>
          </cell>
        </row>
        <row r="79">
          <cell r="D79" t="str">
            <v>02141</v>
          </cell>
          <cell r="E79" t="str">
            <v>*</v>
          </cell>
          <cell r="F79" t="str">
            <v>Elpināšana ar pozitīvu spiedienu ieelpā (maisu – masku)</v>
          </cell>
          <cell r="G79">
            <v>9.48</v>
          </cell>
        </row>
        <row r="80">
          <cell r="D80" t="str">
            <v>02142</v>
          </cell>
          <cell r="E80" t="str">
            <v>*</v>
          </cell>
          <cell r="F80" t="str">
            <v>Vienlaikus ar elpināšanu ekstratorakālā sirds masāža</v>
          </cell>
          <cell r="G80">
            <v>9.77</v>
          </cell>
        </row>
        <row r="81">
          <cell r="D81" t="str">
            <v>02147</v>
          </cell>
          <cell r="E81" t="str">
            <v>*</v>
          </cell>
          <cell r="F81" t="str">
            <v>Elpceļu atbrīvošana, intubējot un skalojot elpceļus</v>
          </cell>
          <cell r="G81">
            <v>10.72</v>
          </cell>
        </row>
        <row r="82">
          <cell r="D82" t="str">
            <v>02148</v>
          </cell>
          <cell r="E82" t="str">
            <v>*</v>
          </cell>
          <cell r="F82" t="str">
            <v>Mākslīgā plaušu ventilācija (MPV) līdz 2 stundām</v>
          </cell>
          <cell r="G82">
            <v>44.49</v>
          </cell>
        </row>
        <row r="83">
          <cell r="D83" t="str">
            <v>02149</v>
          </cell>
          <cell r="E83" t="str">
            <v>*</v>
          </cell>
          <cell r="F83" t="str">
            <v>Mākslīgā plaušu ventilācija (MPV) par katru nākamo stundu, sākot no trešās stundas</v>
          </cell>
          <cell r="G83">
            <v>38.56</v>
          </cell>
        </row>
        <row r="84">
          <cell r="D84" t="str">
            <v>02150</v>
          </cell>
          <cell r="E84" t="str">
            <v>*</v>
          </cell>
          <cell r="F84" t="str">
            <v>Infūzijas katetra ievadīšana nabas vēnā vai nabas artērijā</v>
          </cell>
          <cell r="G84">
            <v>16.37</v>
          </cell>
        </row>
        <row r="85">
          <cell r="D85" t="str">
            <v>02151</v>
          </cell>
          <cell r="E85" t="str">
            <v>*</v>
          </cell>
          <cell r="F85" t="str">
            <v>No perifērās uz centrālo vēnu vienreizlietojamā Rtg – kontrastējamā katetra (līnijas) – ievadīšana parenterālās barošanas nodrošinājumam jaundzimušajiem</v>
          </cell>
          <cell r="G85">
            <v>65.010000000000005</v>
          </cell>
        </row>
        <row r="86">
          <cell r="D86" t="str">
            <v>02152</v>
          </cell>
          <cell r="E86" t="str">
            <v>*</v>
          </cell>
          <cell r="F86" t="str">
            <v>Piemaksa manipulācijai 02148 par vienreizējās lietošanas kontūras izmantošanu pie mākslīgās plaušu ventilācijas</v>
          </cell>
          <cell r="G86">
            <v>8.4700000000000006</v>
          </cell>
        </row>
        <row r="87">
          <cell r="D87" t="str">
            <v>02153</v>
          </cell>
          <cell r="E87" t="str">
            <v>*</v>
          </cell>
          <cell r="F87" t="str">
            <v>Piemaksa manipulācijai 02148 par vienreizējās lietošanas elpināšanas kontūru ar apsildīšanu lietošanu pie mākslīgās plaušu ventilācijas</v>
          </cell>
          <cell r="G87">
            <v>16.95</v>
          </cell>
        </row>
        <row r="88">
          <cell r="D88" t="str">
            <v>02154</v>
          </cell>
          <cell r="E88" t="str">
            <v>*</v>
          </cell>
          <cell r="F88" t="str">
            <v>Infūzijas katetra ievadīšana nabas vēnā un nabas artērijā</v>
          </cell>
          <cell r="G88">
            <v>21.28</v>
          </cell>
        </row>
        <row r="89">
          <cell r="D89" t="str">
            <v>02156</v>
          </cell>
          <cell r="E89" t="str">
            <v>*</v>
          </cell>
          <cell r="F89" t="str">
            <v>Piemaksa par Phospholipida ex pulmonibus suum (120 mg/1,5 ml endotraheopulmonārā instilācija, suspensija) lietošanu</v>
          </cell>
          <cell r="G89">
            <v>465.91</v>
          </cell>
        </row>
        <row r="90">
          <cell r="D90" t="str">
            <v>02209</v>
          </cell>
          <cell r="E90" t="str">
            <v/>
          </cell>
          <cell r="F90" t="str">
            <v>Bērna attīstības novērtēšana pie neonatologa</v>
          </cell>
          <cell r="G90">
            <v>24.21</v>
          </cell>
        </row>
        <row r="91">
          <cell r="D91" t="str">
            <v>02401</v>
          </cell>
          <cell r="E91" t="str">
            <v/>
          </cell>
          <cell r="F91" t="str">
            <v>Papildus profilaktiskā medicīniskā pārbaude</v>
          </cell>
          <cell r="G91">
            <v>11.39</v>
          </cell>
        </row>
        <row r="92">
          <cell r="D92" t="str">
            <v>02405</v>
          </cell>
          <cell r="E92" t="str">
            <v/>
          </cell>
          <cell r="F92" t="str">
            <v>Fiziskās sagatavotības novērtēšana pēc EUROFIT metodes bērniem un pusaudžiem vecumā no 8 līdz 18 gadiem</v>
          </cell>
          <cell r="G92">
            <v>9.67</v>
          </cell>
        </row>
        <row r="93">
          <cell r="D93" t="str">
            <v>03004</v>
          </cell>
          <cell r="E93" t="str">
            <v/>
          </cell>
          <cell r="F93" t="str">
            <v>Galvas, pleca, gūžas locītavas vai ķermeņa riņķa apsēju uzlikšana</v>
          </cell>
          <cell r="G93">
            <v>3.91</v>
          </cell>
        </row>
        <row r="94">
          <cell r="D94" t="str">
            <v>03006</v>
          </cell>
          <cell r="E94" t="str">
            <v/>
          </cell>
          <cell r="F94" t="str">
            <v>Locītavu stabilizācijas pārsēju uzlikšana</v>
          </cell>
          <cell r="G94">
            <v>1.67</v>
          </cell>
        </row>
        <row r="95">
          <cell r="D95" t="str">
            <v>03015</v>
          </cell>
          <cell r="E95" t="str">
            <v/>
          </cell>
          <cell r="F95" t="str">
            <v>Ģipša longetes, aptverot divas lielās locītavas (pleca, elkoņa, plaukstas, ceļa, pēdas) vai pagaidu pārsēja uzlikšana lūzuma gadījumā</v>
          </cell>
          <cell r="G95">
            <v>19.28</v>
          </cell>
        </row>
        <row r="96">
          <cell r="D96" t="str">
            <v>03016</v>
          </cell>
          <cell r="E96" t="str">
            <v/>
          </cell>
          <cell r="F96" t="str">
            <v>Augšdelma kaula lūzuma imobilizācija pēc Turnera</v>
          </cell>
          <cell r="G96">
            <v>28.02</v>
          </cell>
        </row>
        <row r="97">
          <cell r="D97" t="str">
            <v>03017</v>
          </cell>
          <cell r="E97" t="str">
            <v/>
          </cell>
          <cell r="F97" t="str">
            <v>Ģipša pārsēja uzlikšana pie spieķa kaula lūzuma tipiskā vietā, vienas locītavas imobilizācija (plaukstas, ceļa)</v>
          </cell>
          <cell r="G97">
            <v>15.48</v>
          </cell>
        </row>
        <row r="98">
          <cell r="D98" t="str">
            <v>03018</v>
          </cell>
          <cell r="E98" t="str">
            <v/>
          </cell>
          <cell r="F98" t="str">
            <v>Ģipša longetes uzlikšana metatarsālo kaulu lūzuma gadījumā</v>
          </cell>
          <cell r="G98">
            <v>19.66</v>
          </cell>
        </row>
        <row r="99">
          <cell r="D99" t="str">
            <v>03019</v>
          </cell>
          <cell r="E99" t="str">
            <v/>
          </cell>
          <cell r="F99" t="str">
            <v>Pēdas un pēdas locītavas imobilizācija ar ģipša longetēm pie apakšstilba kaulu distālās 1/3 lūzuma vai citas patoloģijas pēdas locītavas rajonā</v>
          </cell>
          <cell r="G99">
            <v>24.84</v>
          </cell>
        </row>
        <row r="100">
          <cell r="D100" t="str">
            <v>03028</v>
          </cell>
          <cell r="E100" t="str">
            <v/>
          </cell>
          <cell r="F100" t="str">
            <v>Cirkulāra ģipša pārsēja uzlikšana vienai locītavai (tutors)</v>
          </cell>
          <cell r="G100">
            <v>19.059999999999999</v>
          </cell>
        </row>
        <row r="101">
          <cell r="D101" t="str">
            <v>03029</v>
          </cell>
          <cell r="E101" t="str">
            <v/>
          </cell>
          <cell r="F101" t="str">
            <v>Divas ģipša longetes vai cirkulārs ģipša pārsējs, aptverot divas lielās locītavas. Riņķveida kakla ģipša pārsējs ar plecu saiti un galvas balstu</v>
          </cell>
          <cell r="G101">
            <v>28.73</v>
          </cell>
        </row>
        <row r="102">
          <cell r="D102" t="str">
            <v>03030</v>
          </cell>
          <cell r="E102" t="str">
            <v/>
          </cell>
          <cell r="F102" t="str">
            <v>Cirkulārs ģipša pārsējs trim locītavām (gonita tipa pārsējs)</v>
          </cell>
          <cell r="G102">
            <v>34.22</v>
          </cell>
        </row>
        <row r="103">
          <cell r="D103" t="str">
            <v>03035</v>
          </cell>
          <cell r="E103" t="str">
            <v/>
          </cell>
          <cell r="F103" t="str">
            <v>Cirkulāra ģipša pārsēja (tutora) noņemšana vienai locītavai</v>
          </cell>
          <cell r="G103">
            <v>7.43</v>
          </cell>
        </row>
        <row r="104">
          <cell r="D104" t="str">
            <v>03036</v>
          </cell>
          <cell r="E104" t="str">
            <v/>
          </cell>
          <cell r="F104" t="str">
            <v>Cirkulāra ģipša pārsēja noņemšana divām locītavām</v>
          </cell>
          <cell r="G104">
            <v>9.94</v>
          </cell>
        </row>
        <row r="105">
          <cell r="D105" t="str">
            <v>03038</v>
          </cell>
          <cell r="E105" t="str">
            <v/>
          </cell>
          <cell r="F105" t="str">
            <v>Cirkulāra ģipša pārsēja uzlikšana abām gūžas locītavām</v>
          </cell>
          <cell r="G105">
            <v>90.57</v>
          </cell>
        </row>
        <row r="106">
          <cell r="D106" t="str">
            <v>03040</v>
          </cell>
          <cell r="E106" t="str">
            <v/>
          </cell>
          <cell r="F106" t="str">
            <v>Ģipša gultas vai nakts trauka ķermenim izveidošana</v>
          </cell>
          <cell r="G106">
            <v>30.47</v>
          </cell>
        </row>
        <row r="107">
          <cell r="D107" t="str">
            <v>03041</v>
          </cell>
          <cell r="E107" t="str">
            <v/>
          </cell>
          <cell r="F107" t="str">
            <v>Ģipša pārsēja noņemšana</v>
          </cell>
          <cell r="G107">
            <v>2</v>
          </cell>
        </row>
        <row r="108">
          <cell r="D108" t="str">
            <v>03081</v>
          </cell>
          <cell r="E108" t="str">
            <v/>
          </cell>
          <cell r="F108" t="str">
            <v>Vakcīnas ievadīšana ādā, zemādā un muskulī</v>
          </cell>
          <cell r="G108">
            <v>1.25</v>
          </cell>
        </row>
        <row r="109">
          <cell r="D109" t="str">
            <v>03082</v>
          </cell>
          <cell r="E109" t="str">
            <v/>
          </cell>
          <cell r="F109" t="str">
            <v>Vakcīnas ievadīšana perorāli</v>
          </cell>
          <cell r="G109">
            <v>0.5</v>
          </cell>
        </row>
        <row r="110">
          <cell r="D110" t="str">
            <v>03084</v>
          </cell>
          <cell r="E110" t="str">
            <v>**</v>
          </cell>
          <cell r="F110" t="str">
            <v>Adrenalīna (epinefrīna) (epinephrinum) 300 µg vai 150 µg injekcija ar pildspalvveida pilnšļirci</v>
          </cell>
          <cell r="G110">
            <v>57.15</v>
          </cell>
        </row>
        <row r="111">
          <cell r="D111" t="str">
            <v>03138</v>
          </cell>
          <cell r="E111" t="str">
            <v>*</v>
          </cell>
          <cell r="F111" t="str">
            <v>Piemaksa par BCG (Bacillus Calmette-Guerin) (BCG vakcīnu intravezikālai ievadīšanai) lietošanu</v>
          </cell>
          <cell r="G111">
            <v>93.8</v>
          </cell>
        </row>
        <row r="112">
          <cell r="D112" t="str">
            <v>03148</v>
          </cell>
          <cell r="E112" t="str">
            <v>*</v>
          </cell>
          <cell r="F112" t="str">
            <v>Piemaksa par Anti-D (rh) immunoglobulin (1250 IU) lietošanu</v>
          </cell>
          <cell r="G112">
            <v>81.14</v>
          </cell>
        </row>
        <row r="113">
          <cell r="D113" t="str">
            <v>03173</v>
          </cell>
          <cell r="E113" t="str">
            <v>*</v>
          </cell>
          <cell r="F113" t="str">
            <v>Piemaksa par Anti-D (rh) immunoglobulin (250 IU) lietošanu</v>
          </cell>
          <cell r="G113">
            <v>14.6</v>
          </cell>
        </row>
        <row r="114">
          <cell r="D114" t="str">
            <v>03180</v>
          </cell>
          <cell r="E114" t="str">
            <v/>
          </cell>
          <cell r="F114" t="str">
            <v>Locītavas punkcija</v>
          </cell>
          <cell r="G114">
            <v>14.14</v>
          </cell>
        </row>
        <row r="115">
          <cell r="D115" t="str">
            <v>03183</v>
          </cell>
          <cell r="E115" t="str">
            <v/>
          </cell>
          <cell r="F115" t="str">
            <v>Pleiras dobuma punkcija, izmantojot vienreizējās lietošanas komplektu</v>
          </cell>
          <cell r="G115">
            <v>22.18</v>
          </cell>
        </row>
        <row r="116">
          <cell r="D116" t="str">
            <v>03184</v>
          </cell>
          <cell r="E116" t="str">
            <v/>
          </cell>
          <cell r="F116" t="str">
            <v>Vēdera dobuma punkcija</v>
          </cell>
          <cell r="G116">
            <v>17.420000000000002</v>
          </cell>
        </row>
        <row r="117">
          <cell r="D117" t="str">
            <v>03185</v>
          </cell>
          <cell r="E117" t="str">
            <v/>
          </cell>
          <cell r="F117" t="str">
            <v>Sirds somiņas punkcija</v>
          </cell>
          <cell r="G117">
            <v>20.14</v>
          </cell>
        </row>
        <row r="118">
          <cell r="D118" t="str">
            <v>03186</v>
          </cell>
          <cell r="E118" t="str">
            <v/>
          </cell>
          <cell r="F118" t="str">
            <v>Kaulu smadzeņu punkcija</v>
          </cell>
          <cell r="G118">
            <v>14.670000000000002</v>
          </cell>
        </row>
        <row r="119">
          <cell r="D119" t="str">
            <v>03187</v>
          </cell>
          <cell r="E119" t="str">
            <v/>
          </cell>
          <cell r="F119" t="str">
            <v>Piena dziedzeru, vienas vairogdziedzera puses, siekalu dziedzeru vai sēklinieku punkcija</v>
          </cell>
          <cell r="G119">
            <v>14.14</v>
          </cell>
        </row>
        <row r="120">
          <cell r="D120" t="str">
            <v>03188</v>
          </cell>
          <cell r="E120" t="str">
            <v/>
          </cell>
          <cell r="F120" t="str">
            <v>Aknu, liesas, aizkuņģa dziedzera punkcija</v>
          </cell>
          <cell r="G120">
            <v>20.14</v>
          </cell>
        </row>
        <row r="121">
          <cell r="D121" t="str">
            <v>03189</v>
          </cell>
          <cell r="E121" t="str">
            <v/>
          </cell>
          <cell r="F121" t="str">
            <v>Urīnpūšļa vai hidrocēles punkcija</v>
          </cell>
          <cell r="G121">
            <v>11.37</v>
          </cell>
        </row>
        <row r="122">
          <cell r="D122" t="str">
            <v>03203</v>
          </cell>
          <cell r="E122" t="str">
            <v>*</v>
          </cell>
          <cell r="F122" t="str">
            <v>Augšējo elpošanas ceļu atvēršana ar konikotomijas palīdzību, ieskaitot endotraheālo intubāciju</v>
          </cell>
          <cell r="G122">
            <v>20.8</v>
          </cell>
        </row>
        <row r="123">
          <cell r="D123" t="str">
            <v>03205</v>
          </cell>
          <cell r="E123" t="str">
            <v>*</v>
          </cell>
          <cell r="F123" t="str">
            <v>Dzīvības pamatfunkciju uzturēšanas standarts –mākslīgā elpināšana mute–mutē vai ar masku un ekstratorakāla sirds masāža virs 20 minūtēm</v>
          </cell>
          <cell r="G123">
            <v>17.03</v>
          </cell>
        </row>
        <row r="124">
          <cell r="D124" t="str">
            <v>03206</v>
          </cell>
          <cell r="E124" t="str">
            <v>*</v>
          </cell>
          <cell r="F124" t="str">
            <v>Izvērstais dzīvības pamatfunkciju uzturēšanas standarts (asistolijas, bezpulsa elektriskās aktivitātes, ventrikuļu fibrilācijas vai bezpulsa ventrikuļu tahikardijas)</v>
          </cell>
          <cell r="G124">
            <v>115.96</v>
          </cell>
        </row>
        <row r="125">
          <cell r="D125" t="str">
            <v>03207</v>
          </cell>
          <cell r="E125" t="str">
            <v>*</v>
          </cell>
          <cell r="F125" t="str">
            <v>Transkutānā kardiostimulācija, lietojot multifunkcionālu elektrodu</v>
          </cell>
          <cell r="G125">
            <v>51.91</v>
          </cell>
        </row>
        <row r="126">
          <cell r="D126" t="str">
            <v>03208</v>
          </cell>
          <cell r="E126" t="str">
            <v>*</v>
          </cell>
          <cell r="F126" t="str">
            <v>Neatliekama kardiostimulācija ar transvenozo katetru</v>
          </cell>
          <cell r="G126">
            <v>118.44</v>
          </cell>
        </row>
        <row r="127">
          <cell r="D127" t="str">
            <v>03209</v>
          </cell>
          <cell r="E127" t="str">
            <v>*</v>
          </cell>
          <cell r="F127" t="str">
            <v>Aparāta – mākslīgā plaušu ventilācija (MPV) – lietošana līdz vienai stundai. Manipulāciju norāda vienu reizi dienā</v>
          </cell>
          <cell r="G127">
            <v>38.659999999999997</v>
          </cell>
        </row>
        <row r="128">
          <cell r="D128" t="str">
            <v>03210</v>
          </cell>
          <cell r="E128" t="str">
            <v>*</v>
          </cell>
          <cell r="F128" t="str">
            <v>Aparāta – mākslīgā plaušu ventilācija (MPV) – lietošana par katru nākamo stundu līdz četrām stundām (turpmākās MPV izmaksas līdz pirmās diennakts beigām iekļautas kopējā gultasdienas vērtībā). Manipulāciju norāda vienu reizi dienā</v>
          </cell>
          <cell r="G128">
            <v>31.3</v>
          </cell>
        </row>
        <row r="129">
          <cell r="D129" t="str">
            <v>03211</v>
          </cell>
          <cell r="E129" t="str">
            <v>*</v>
          </cell>
          <cell r="F129" t="str">
            <v>Piemaksa par mākslīgo plaušu ventilāciju (MPV) par katru nākamo diennakti par vienreizlietojamiem materiāliem un aparatūras lietošanu, sākot no otrās diennakts</v>
          </cell>
          <cell r="G129">
            <v>28.47</v>
          </cell>
        </row>
        <row r="130">
          <cell r="D130" t="str">
            <v>03212</v>
          </cell>
          <cell r="E130" t="str">
            <v/>
          </cell>
          <cell r="F130" t="str">
            <v>Maska/nazālās kaniles ar skābekli līdz 6 l/min</v>
          </cell>
          <cell r="G130">
            <v>0</v>
          </cell>
        </row>
        <row r="131">
          <cell r="D131" t="str">
            <v>03213</v>
          </cell>
          <cell r="E131" t="str">
            <v/>
          </cell>
          <cell r="F131" t="str">
            <v>Maska ar skābekli līdz 15 l/min</v>
          </cell>
          <cell r="G131">
            <v>0</v>
          </cell>
        </row>
        <row r="132">
          <cell r="D132" t="str">
            <v>03214</v>
          </cell>
          <cell r="E132" t="str">
            <v/>
          </cell>
          <cell r="F132" t="str">
            <v>Plaušu ventilatora izmantošana ar neinvazīvu pozitīva spiediena piegādi (NeInvazīva Ventilācija)</v>
          </cell>
          <cell r="G132">
            <v>0</v>
          </cell>
        </row>
        <row r="133">
          <cell r="D133" t="str">
            <v>03215</v>
          </cell>
          <cell r="E133" t="str">
            <v/>
          </cell>
          <cell r="F133" t="str">
            <v>Plaušu ventilatora izmantošana ar neinvazīvu augstu  gaisa plūsmu (Augstas plūsmas nazālās kaniles)</v>
          </cell>
          <cell r="G133">
            <v>0</v>
          </cell>
        </row>
        <row r="134">
          <cell r="D134" t="str">
            <v>03216</v>
          </cell>
          <cell r="E134" t="str">
            <v/>
          </cell>
          <cell r="F134" t="str">
            <v>Plaušu ventilatora izmantošana par katrām 4 stundām (Invazīva Ventilācija)</v>
          </cell>
          <cell r="G134">
            <v>0</v>
          </cell>
        </row>
        <row r="135">
          <cell r="D135" t="str">
            <v>03217</v>
          </cell>
          <cell r="E135" t="str">
            <v/>
          </cell>
          <cell r="F135" t="str">
            <v>Plaušu ventilatora izmantošana sākot ar nākamo diennakti (Invazīva Ventilācija)</v>
          </cell>
          <cell r="G135">
            <v>0</v>
          </cell>
        </row>
        <row r="136">
          <cell r="D136" t="str">
            <v>03218</v>
          </cell>
          <cell r="E136" t="str">
            <v/>
          </cell>
          <cell r="F136" t="str">
            <v>Ekstrakorporālā membrānu oksigenācijas sistēma (ECMO)</v>
          </cell>
          <cell r="G136">
            <v>0</v>
          </cell>
        </row>
        <row r="137">
          <cell r="D137" t="str">
            <v>03221</v>
          </cell>
          <cell r="E137" t="str">
            <v>*</v>
          </cell>
          <cell r="F137" t="str">
            <v>Tiešā asins pārliešana</v>
          </cell>
          <cell r="G137">
            <v>93.9</v>
          </cell>
        </row>
        <row r="138">
          <cell r="D138" t="str">
            <v>03224</v>
          </cell>
          <cell r="E138" t="str">
            <v>*</v>
          </cell>
          <cell r="F138" t="str">
            <v>Piemaksa par traheostomas kaniles lietošanu</v>
          </cell>
          <cell r="G138">
            <v>17.54</v>
          </cell>
        </row>
        <row r="139">
          <cell r="D139" t="str">
            <v>03225</v>
          </cell>
          <cell r="E139" t="str">
            <v>*</v>
          </cell>
          <cell r="F139" t="str">
            <v>Piemaksa par traheostomas armētās kaniles lietošanu</v>
          </cell>
          <cell r="G139">
            <v>30.93</v>
          </cell>
        </row>
        <row r="140">
          <cell r="D140" t="str">
            <v>03227</v>
          </cell>
          <cell r="E140" t="str">
            <v/>
          </cell>
          <cell r="F140" t="str">
            <v>I līmeņa intensīvā terapija</v>
          </cell>
          <cell r="G140">
            <v>0</v>
          </cell>
        </row>
        <row r="141">
          <cell r="D141" t="str">
            <v>03228</v>
          </cell>
          <cell r="E141" t="str">
            <v/>
          </cell>
          <cell r="F141" t="str">
            <v>II līmeņa intensīvā terapija</v>
          </cell>
          <cell r="G141">
            <v>0</v>
          </cell>
        </row>
        <row r="142">
          <cell r="D142" t="str">
            <v>03229</v>
          </cell>
          <cell r="E142" t="str">
            <v/>
          </cell>
          <cell r="F142" t="str">
            <v>III līmeņa intensīvā terapija</v>
          </cell>
          <cell r="G142">
            <v>0</v>
          </cell>
        </row>
        <row r="143">
          <cell r="D143" t="str">
            <v>03238</v>
          </cell>
          <cell r="E143" t="str">
            <v/>
          </cell>
          <cell r="F143" t="str">
            <v>Vakcinācija pret pērtiķu bakām vienam pacientam, ja konsultāciju pirms vakcinācijas nodrošina ārsts</v>
          </cell>
          <cell r="G143">
            <v>10.23</v>
          </cell>
        </row>
        <row r="144">
          <cell r="D144" t="str">
            <v>03241</v>
          </cell>
          <cell r="E144" t="str">
            <v/>
          </cell>
          <cell r="F144" t="str">
            <v>Covid-19 sezonālā vakcinācija ar ārsta pirmsvakcinācijas apskati</v>
          </cell>
          <cell r="G144">
            <v>5.3</v>
          </cell>
        </row>
        <row r="145">
          <cell r="D145" t="str">
            <v>03242</v>
          </cell>
          <cell r="E145" t="str">
            <v/>
          </cell>
          <cell r="F145" t="str">
            <v>Covid-19 sezonālā vakcinācija ar ārsta palīga/vecmātes pirmsvakcinācijas apskati</v>
          </cell>
          <cell r="G145">
            <v>3.54</v>
          </cell>
        </row>
        <row r="146">
          <cell r="D146" t="str">
            <v>03243</v>
          </cell>
          <cell r="E146" t="str">
            <v/>
          </cell>
          <cell r="F146" t="str">
            <v>Gripas sezonālā vakcinācija ar ārsta pirmsvakcinācijas apskati</v>
          </cell>
          <cell r="G146">
            <v>5.3</v>
          </cell>
        </row>
        <row r="147">
          <cell r="D147" t="str">
            <v>03244</v>
          </cell>
          <cell r="E147" t="str">
            <v/>
          </cell>
          <cell r="F147" t="str">
            <v>Gripas sezonālā vakcinācija ar ārsta palīga/vecmātes pirmsvakcinācijas apskati</v>
          </cell>
          <cell r="G147">
            <v>3.54</v>
          </cell>
        </row>
        <row r="148">
          <cell r="D148" t="str">
            <v>04006</v>
          </cell>
          <cell r="E148" t="str">
            <v/>
          </cell>
          <cell r="F148" t="str">
            <v>Pacienta sedācija un analgēzija pie sāpīgām manipulācijām ar lietošanai gatavu gāzu maisījumu 50% N2O/50% O2</v>
          </cell>
          <cell r="G148">
            <v>29.17</v>
          </cell>
        </row>
        <row r="149">
          <cell r="D149" t="str">
            <v>04100</v>
          </cell>
          <cell r="E149" t="str">
            <v/>
          </cell>
          <cell r="F149" t="str">
            <v>Retrobulbāra anestēzija vienai acij</v>
          </cell>
          <cell r="G149">
            <v>4.93</v>
          </cell>
        </row>
        <row r="150">
          <cell r="D150" t="str">
            <v>04101</v>
          </cell>
          <cell r="E150" t="str">
            <v/>
          </cell>
          <cell r="F150" t="str">
            <v>Virsmas anestēzija rīkles, balsenes, bronhu rajonam, dziļākiem deguna rajoniem, bungādiņai, bungu dobumam vai urīnvadam un urīnpūslim</v>
          </cell>
          <cell r="G150">
            <v>9.64</v>
          </cell>
        </row>
        <row r="151">
          <cell r="D151" t="str">
            <v>04103</v>
          </cell>
          <cell r="E151" t="str">
            <v/>
          </cell>
          <cell r="F151" t="str">
            <v>Infiltrācijas anestēzija ar vietējo anestēzijas līdzekli, vada anestēzija kājas vai rokas pirkstam</v>
          </cell>
          <cell r="G151">
            <v>10.79</v>
          </cell>
        </row>
        <row r="152">
          <cell r="D152" t="str">
            <v>04106</v>
          </cell>
          <cell r="E152" t="str">
            <v>*</v>
          </cell>
          <cell r="F152" t="str">
            <v>Spinālo nervu vada anestēzija</v>
          </cell>
          <cell r="G152">
            <v>15.61</v>
          </cell>
        </row>
        <row r="153">
          <cell r="D153" t="str">
            <v>04107</v>
          </cell>
          <cell r="E153" t="str">
            <v/>
          </cell>
          <cell r="F153" t="str">
            <v>Nerva vai nervu ganglija vada anestēzija galvaskausa pamatnē vai retrobulbāra anestēzija galvaskausa pamatnē</v>
          </cell>
          <cell r="G153">
            <v>16.23</v>
          </cell>
        </row>
        <row r="154">
          <cell r="D154" t="str">
            <v>04108</v>
          </cell>
          <cell r="E154" t="str">
            <v/>
          </cell>
          <cell r="F154" t="str">
            <v>Muguras smadzeņu nerva, muguras smadzeņu gangliona un simpātiska Ramus communicans anestēzija vienā pusē</v>
          </cell>
          <cell r="G154">
            <v>13.32</v>
          </cell>
        </row>
        <row r="155">
          <cell r="D155" t="str">
            <v>04114</v>
          </cell>
          <cell r="E155" t="str">
            <v>*</v>
          </cell>
          <cell r="F155" t="str">
            <v>Piemaksa par zāļu ropivakaīna (Ropivacaini hydrochloridum) vienas ampulas (75 mg/10 ml) lietošanu</v>
          </cell>
          <cell r="G155">
            <v>5.34</v>
          </cell>
        </row>
        <row r="156">
          <cell r="D156" t="str">
            <v>04115</v>
          </cell>
          <cell r="E156" t="str">
            <v>*</v>
          </cell>
          <cell r="F156" t="str">
            <v>Pacienta sedācija anesteziologa uzraudzībā dažādu manipulāciju laikā, par 30 minūtēm. Var norādīt kopā ar manipulāciju 04103</v>
          </cell>
          <cell r="G156">
            <v>23.21</v>
          </cell>
        </row>
        <row r="157">
          <cell r="D157" t="str">
            <v>04116</v>
          </cell>
          <cell r="E157" t="str">
            <v>*</v>
          </cell>
          <cell r="F157" t="str">
            <v>Nervu pinumu anestēzija, pirmā stunda. Manipulāciju lieto pacientam, kurš atrodas operāciju zālē</v>
          </cell>
          <cell r="G157">
            <v>65.47</v>
          </cell>
        </row>
        <row r="158">
          <cell r="D158" t="str">
            <v>04117</v>
          </cell>
          <cell r="E158" t="str">
            <v>*</v>
          </cell>
          <cell r="F158" t="str">
            <v>Nervu pinumu anestēzija par katru nākamo stundu, sākot no otrās stundas. Manipulāciju lieto pacientam, kurš atrodas operāciju zālē</v>
          </cell>
          <cell r="G158">
            <v>34.659999999999997</v>
          </cell>
        </row>
        <row r="159">
          <cell r="D159" t="str">
            <v>04118</v>
          </cell>
          <cell r="E159" t="str">
            <v>*</v>
          </cell>
          <cell r="F159" t="str">
            <v>Intravenozā reģionālā anestēzija (Bīra bloks)</v>
          </cell>
          <cell r="G159">
            <v>45.37</v>
          </cell>
        </row>
        <row r="160">
          <cell r="D160" t="str">
            <v>04119</v>
          </cell>
          <cell r="E160" t="str">
            <v>*</v>
          </cell>
          <cell r="F160" t="str">
            <v>Epidurālā anestēzija ķirurģiskām operācijām,  kā arī stacionārā veikta medicīniskā aborta gadījumā par pirmajām divām stundām</v>
          </cell>
          <cell r="G160">
            <v>96.22</v>
          </cell>
        </row>
        <row r="161">
          <cell r="D161" t="str">
            <v>04120</v>
          </cell>
          <cell r="E161" t="str">
            <v>*</v>
          </cell>
          <cell r="F161" t="str">
            <v>Prolongētas spinālās analgēzijas sistēmas uzlikšana un saņemšana pirmajā diennaktī</v>
          </cell>
          <cell r="G161">
            <v>60.75</v>
          </cell>
        </row>
        <row r="162">
          <cell r="D162" t="str">
            <v>04121</v>
          </cell>
          <cell r="E162" t="str">
            <v>*</v>
          </cell>
          <cell r="F162" t="str">
            <v>Prolongētas epidurālās analgēzijas sistēmas uzlikšana. Nenorādīt kopā ar manipulācijām 04119, 04135</v>
          </cell>
          <cell r="G162">
            <v>40.57</v>
          </cell>
        </row>
        <row r="163">
          <cell r="D163" t="str">
            <v>04122</v>
          </cell>
          <cell r="E163" t="str">
            <v>*</v>
          </cell>
          <cell r="F163" t="str">
            <v>Kaudālā anestēzija</v>
          </cell>
          <cell r="G163">
            <v>48.62</v>
          </cell>
        </row>
        <row r="164">
          <cell r="D164" t="str">
            <v>04123</v>
          </cell>
          <cell r="E164" t="str">
            <v>*</v>
          </cell>
          <cell r="F164" t="str">
            <v>Prolongētā epidurālā analgēzija ar zālēm bupivakaīnu (Bupivacaine) par pirmo diennakti</v>
          </cell>
          <cell r="G164">
            <v>24.8</v>
          </cell>
        </row>
        <row r="165">
          <cell r="D165" t="str">
            <v>04124</v>
          </cell>
          <cell r="E165" t="str">
            <v>*</v>
          </cell>
          <cell r="F165" t="str">
            <v>Prolongētā epidurālā analgēzija ar zālēm bupivakaīnu (Bupivacaine) par katrām nākamajām 12 stundām, izņemot dzemdību palīdzības gadījumo</v>
          </cell>
          <cell r="G165">
            <v>12.44</v>
          </cell>
        </row>
        <row r="166">
          <cell r="D166" t="str">
            <v>04125</v>
          </cell>
          <cell r="E166" t="str">
            <v>*</v>
          </cell>
          <cell r="F166" t="str">
            <v>Piemaksa reģionālajā anestēzijā par zāļu bupivakaīna (Bupivacaine) lietošanu pirmajās divās stundās, izņemot dzemdību palīdzības gadījumos</v>
          </cell>
          <cell r="G166">
            <v>4.83</v>
          </cell>
        </row>
        <row r="167">
          <cell r="D167" t="str">
            <v>04126</v>
          </cell>
          <cell r="E167" t="str">
            <v>*</v>
          </cell>
          <cell r="F167" t="str">
            <v>Piemaksa par zāļu levobupivakaīna (Levobupivacaini hydrochloridum) vienas ampulas (50 mg/10 ml) lietošanu</v>
          </cell>
          <cell r="G167">
            <v>3.33</v>
          </cell>
        </row>
        <row r="168">
          <cell r="D168" t="str">
            <v>04127</v>
          </cell>
          <cell r="E168" t="str">
            <v>*</v>
          </cell>
          <cell r="F168" t="str">
            <v>Vispārējā anestēzija ar masku par pirmo stundu</v>
          </cell>
          <cell r="G168">
            <v>45.87</v>
          </cell>
        </row>
        <row r="169">
          <cell r="D169" t="str">
            <v>04128</v>
          </cell>
          <cell r="E169" t="str">
            <v>*</v>
          </cell>
          <cell r="F169" t="str">
            <v>Piemaksa par katru nākamo stundu pie vispārējās anestēzijas ar masku, sākot no otrās stundas</v>
          </cell>
          <cell r="G169">
            <v>31.05</v>
          </cell>
        </row>
        <row r="170">
          <cell r="D170" t="str">
            <v>04129</v>
          </cell>
          <cell r="E170" t="str">
            <v>*</v>
          </cell>
          <cell r="F170" t="str">
            <v>Prolongēta spināla analgēzija par katru nākamo diennakti, sākot no otrās diennakts</v>
          </cell>
          <cell r="G170">
            <v>11.91</v>
          </cell>
        </row>
        <row r="171">
          <cell r="D171" t="str">
            <v>04130</v>
          </cell>
          <cell r="E171" t="str">
            <v>*</v>
          </cell>
          <cell r="F171" t="str">
            <v>Piemaksa par mehāniskās infūzijas ierīces (easy pump vai analoga) izmantošanu līdz vienai diennaktij</v>
          </cell>
          <cell r="G171">
            <v>22.19</v>
          </cell>
        </row>
        <row r="172">
          <cell r="D172" t="str">
            <v>04131</v>
          </cell>
          <cell r="E172" t="str">
            <v>*</v>
          </cell>
          <cell r="F172" t="str">
            <v>Piemaksa par mehāniskās infūzijas ierīces (easy pump vai analoga) izmantošanu līdz trim diennaktīm</v>
          </cell>
          <cell r="G172">
            <v>27.96</v>
          </cell>
        </row>
        <row r="173">
          <cell r="D173" t="str">
            <v>04132</v>
          </cell>
          <cell r="E173" t="str">
            <v>*</v>
          </cell>
          <cell r="F173" t="str">
            <v>Piemaksa par mehāniskās infūzijas ierīces (easy pump vai analoga) izmantošanu līdz astoņām diennaktīm</v>
          </cell>
          <cell r="G173">
            <v>32.78</v>
          </cell>
        </row>
        <row r="174">
          <cell r="D174" t="str">
            <v>04133</v>
          </cell>
          <cell r="E174" t="str">
            <v>*</v>
          </cell>
          <cell r="F174" t="str">
            <v>Spinālā anestēzija pirmās divas stundas</v>
          </cell>
          <cell r="G174">
            <v>102.47</v>
          </cell>
        </row>
        <row r="175">
          <cell r="D175" t="str">
            <v>04134</v>
          </cell>
          <cell r="E175" t="str">
            <v>*</v>
          </cell>
          <cell r="F175" t="str">
            <v>Spinālā un epidurālā anestēzija par katru nākamo stundu, sākot no trešās stundas, izņemot dzemdību palīdzības gadījumos</v>
          </cell>
          <cell r="G175">
            <v>25.76</v>
          </cell>
        </row>
        <row r="176">
          <cell r="D176" t="str">
            <v>04135</v>
          </cell>
          <cell r="E176" t="str">
            <v>*</v>
          </cell>
          <cell r="F176" t="str">
            <v>Kombinētā spināli–epidurālā anestēzija, pirmās divas stundas</v>
          </cell>
          <cell r="G176">
            <v>135.61000000000001</v>
          </cell>
        </row>
        <row r="177">
          <cell r="D177" t="str">
            <v>04138</v>
          </cell>
          <cell r="E177" t="str">
            <v>*</v>
          </cell>
          <cell r="F177" t="str">
            <v>Kontrolētā analgēzija (PCA) vai sedācija ar perfuzoru, pirmās 24 stundas. Manipulāciju lieto pacientam, kuram nepieciešama atsāpināšana</v>
          </cell>
          <cell r="G177">
            <v>11.21</v>
          </cell>
        </row>
        <row r="178">
          <cell r="D178" t="str">
            <v>04139</v>
          </cell>
          <cell r="E178" t="str">
            <v/>
          </cell>
          <cell r="F178" t="str">
            <v>Piemaksa par kontrolēto analgēziju (PCA) par katrām nākamajām 12 stundām. Manipulāciju lieto pacientam, kuram nepieciešama atsāpināšana</v>
          </cell>
          <cell r="G178">
            <v>4.45</v>
          </cell>
        </row>
        <row r="179">
          <cell r="D179" t="str">
            <v>04140</v>
          </cell>
          <cell r="E179" t="str">
            <v>*</v>
          </cell>
          <cell r="F179" t="str">
            <v>Īslaicīga intravenozā anestēzija līdz 30 minūtēm. Nenorādīt kopā ar manipulācijām 04142 un 04143</v>
          </cell>
          <cell r="G179">
            <v>40.07</v>
          </cell>
        </row>
        <row r="180">
          <cell r="D180" t="str">
            <v>04141</v>
          </cell>
          <cell r="E180" t="str">
            <v>*</v>
          </cell>
          <cell r="F180" t="str">
            <v>Īslaicīga intravenozā anestēzija par katrām nākamajām 30 minūtēm. Nenorādīt kopā ar manipulācijām 04142 un 04143</v>
          </cell>
          <cell r="G180">
            <v>22.14</v>
          </cell>
        </row>
        <row r="181">
          <cell r="D181" t="str">
            <v>04142</v>
          </cell>
          <cell r="E181" t="str">
            <v>*</v>
          </cell>
          <cell r="F181" t="str">
            <v>Vispārējā anestēzija ar endotraheālo metodi par pirmo stundu</v>
          </cell>
          <cell r="G181">
            <v>98.09</v>
          </cell>
        </row>
        <row r="182">
          <cell r="D182" t="str">
            <v>04143</v>
          </cell>
          <cell r="E182" t="str">
            <v>*</v>
          </cell>
          <cell r="F182" t="str">
            <v>Piemaksa vispārējai anestēzijai ar endotraheālo metodi par katru nākamo stundu, sākot no otrās stundas</v>
          </cell>
          <cell r="G182">
            <v>51.89</v>
          </cell>
        </row>
        <row r="183">
          <cell r="D183" t="str">
            <v>04144</v>
          </cell>
          <cell r="E183" t="str">
            <v>*</v>
          </cell>
          <cell r="F183" t="str">
            <v>Vispārējā anestēzija ar endotraheālo metodi kardioloģijā un asinsvadu operācijās mākslīgajā asinsritē par pirmo stundu</v>
          </cell>
          <cell r="G183">
            <v>391.86</v>
          </cell>
        </row>
        <row r="184">
          <cell r="D184" t="str">
            <v>04145</v>
          </cell>
          <cell r="E184" t="str">
            <v>*</v>
          </cell>
          <cell r="F184" t="str">
            <v>Piemaksa vispārējai anestēzijai ar endotraheālo metodi kardioķirurģijā un asinsvadu operācijās mākslīgajā asinsritē par katru nākamo stundu, sākot no otrās stundas</v>
          </cell>
          <cell r="G184">
            <v>55.43</v>
          </cell>
        </row>
        <row r="185">
          <cell r="D185" t="str">
            <v>04146</v>
          </cell>
          <cell r="E185" t="str">
            <v>*</v>
          </cell>
          <cell r="F185" t="str">
            <v>Totālā intravenozā anestēzija (TIVA) par pirmo stundu. Nenorādīt kopā ar manipulācijām 04142 un 04143</v>
          </cell>
          <cell r="G185">
            <v>106.93</v>
          </cell>
        </row>
        <row r="186">
          <cell r="D186" t="str">
            <v>04147</v>
          </cell>
          <cell r="E186" t="str">
            <v>*</v>
          </cell>
          <cell r="F186" t="str">
            <v>Totālā intravenozā anestēzija (TIVA) par katru nākamo stundu, sākot no otrās stundas. Nenorādīt kopā ar manipulācijām 04142 un 04143</v>
          </cell>
          <cell r="G186">
            <v>50.13</v>
          </cell>
        </row>
        <row r="187">
          <cell r="D187" t="str">
            <v>04149</v>
          </cell>
          <cell r="E187" t="str">
            <v>*</v>
          </cell>
          <cell r="F187" t="str">
            <v>Intravenoza narkoze zoba sanācijas vai ekstrakcijas gadījumā</v>
          </cell>
          <cell r="G187">
            <v>23.25</v>
          </cell>
        </row>
        <row r="188">
          <cell r="D188" t="str">
            <v>04150</v>
          </cell>
          <cell r="E188" t="str">
            <v>*</v>
          </cell>
          <cell r="F188" t="str">
            <v>Implantējamo "portu" ievietošana ar implantējamā "porta" komplekta vērtību</v>
          </cell>
          <cell r="G188">
            <v>265.62</v>
          </cell>
        </row>
        <row r="189">
          <cell r="D189" t="str">
            <v>04155</v>
          </cell>
          <cell r="E189" t="str">
            <v>*</v>
          </cell>
          <cell r="F189" t="str">
            <v>Piemaksa par zāļu halotāna lietošanu par vienu stundu</v>
          </cell>
          <cell r="G189">
            <v>1.97</v>
          </cell>
        </row>
        <row r="190">
          <cell r="D190" t="str">
            <v>04156</v>
          </cell>
          <cell r="E190" t="str">
            <v>*</v>
          </cell>
          <cell r="F190" t="str">
            <v>Piemaksa par zāļu izoflurāna (Isoflurane) lietošanu pirmajā stundā</v>
          </cell>
          <cell r="G190">
            <v>15.44</v>
          </cell>
        </row>
        <row r="191">
          <cell r="D191" t="str">
            <v>04157</v>
          </cell>
          <cell r="E191" t="str">
            <v>*</v>
          </cell>
          <cell r="F191" t="str">
            <v>Piemaksa par zāļu sevoflurāna (Sevoflurane) lietošanu pirmajā stundā</v>
          </cell>
          <cell r="G191">
            <v>16.79</v>
          </cell>
        </row>
        <row r="192">
          <cell r="D192" t="str">
            <v>04158</v>
          </cell>
          <cell r="E192" t="str">
            <v>*</v>
          </cell>
          <cell r="F192" t="str">
            <v>Piemaksa par zāļu izoflurāna (Isoflurane) vai Sevoflurāna (Sevoflurane) lietošanu par katru nākamo stundu, sākot no otrās stundas</v>
          </cell>
          <cell r="G192">
            <v>10.31</v>
          </cell>
        </row>
        <row r="193">
          <cell r="D193" t="str">
            <v>04159</v>
          </cell>
          <cell r="E193" t="str">
            <v>*</v>
          </cell>
          <cell r="F193" t="str">
            <v>Piemaksa par zāļu mivakūrija lietošanu pirmajā stundā</v>
          </cell>
          <cell r="G193">
            <v>16.760000000000002</v>
          </cell>
        </row>
        <row r="194">
          <cell r="D194" t="str">
            <v>04160</v>
          </cell>
          <cell r="E194" t="str">
            <v>*</v>
          </cell>
          <cell r="F194" t="str">
            <v>Piemaksa par zāļu mivakūrija lietošanu par katru nākamo stundu, sākot no otrās stundas</v>
          </cell>
          <cell r="G194">
            <v>11.19</v>
          </cell>
        </row>
        <row r="195">
          <cell r="D195" t="str">
            <v>04161</v>
          </cell>
          <cell r="E195" t="str">
            <v>*</v>
          </cell>
          <cell r="F195" t="str">
            <v>Piemaksa par zāļu cisatrakūrija (Cisatracurium) lietošanu pirmajā stundā</v>
          </cell>
          <cell r="G195">
            <v>7.62</v>
          </cell>
        </row>
        <row r="196">
          <cell r="D196" t="str">
            <v>04162</v>
          </cell>
          <cell r="E196" t="str">
            <v>*</v>
          </cell>
          <cell r="F196" t="str">
            <v>Piemaksa par zāļu cisatrakūrija (Cisatracurium) lietošanu par katru nākamo stundu, sākot no otrās stundas</v>
          </cell>
          <cell r="G196">
            <v>3.82</v>
          </cell>
        </row>
        <row r="197">
          <cell r="D197" t="str">
            <v>04163</v>
          </cell>
          <cell r="E197" t="str">
            <v>*</v>
          </cell>
          <cell r="F197" t="str">
            <v>Piemaksa par remifentanīlu (Remifentanilum) par vienu stundu</v>
          </cell>
          <cell r="G197">
            <v>9.89</v>
          </cell>
        </row>
        <row r="198">
          <cell r="D198" t="str">
            <v>04164</v>
          </cell>
          <cell r="E198" t="str">
            <v>*</v>
          </cell>
          <cell r="F198" t="str">
            <v>Piemaksa par rokuronija (Rocuronium bromide) vienu ampulu (50 mg)</v>
          </cell>
          <cell r="G198">
            <v>9.89</v>
          </cell>
        </row>
        <row r="199">
          <cell r="D199" t="str">
            <v>04165</v>
          </cell>
          <cell r="E199" t="str">
            <v/>
          </cell>
          <cell r="F199" t="str">
            <v>Piemaksa par laringeālās maskas lietošanu</v>
          </cell>
          <cell r="G199">
            <v>5.93</v>
          </cell>
        </row>
        <row r="200">
          <cell r="D200" t="str">
            <v>04166</v>
          </cell>
          <cell r="E200" t="str">
            <v>*</v>
          </cell>
          <cell r="F200" t="str">
            <v>Piemaksa par dalītās intubācijas caurules lietošanu</v>
          </cell>
          <cell r="G200">
            <v>77.91</v>
          </cell>
        </row>
        <row r="201">
          <cell r="D201" t="str">
            <v>04170</v>
          </cell>
          <cell r="E201" t="str">
            <v>*</v>
          </cell>
          <cell r="F201" t="str">
            <v>Piemaksa par augstfrekvences strūklas ventilācijas (JET) izmantošanu</v>
          </cell>
          <cell r="G201">
            <v>43.12</v>
          </cell>
        </row>
        <row r="202">
          <cell r="D202" t="str">
            <v>04171</v>
          </cell>
          <cell r="E202" t="str">
            <v>*</v>
          </cell>
          <cell r="F202" t="str">
            <v>Centrālās vēnas punkcija un katetrizācija bez katetra vērtības</v>
          </cell>
          <cell r="G202">
            <v>27.76</v>
          </cell>
        </row>
        <row r="203">
          <cell r="D203" t="str">
            <v>04172</v>
          </cell>
          <cell r="E203" t="str">
            <v>*</v>
          </cell>
          <cell r="F203" t="str">
            <v>Piemaksa par centrālās vēnas vienlūmena katetra lietošanu</v>
          </cell>
          <cell r="G203">
            <v>11.3</v>
          </cell>
        </row>
        <row r="204">
          <cell r="D204" t="str">
            <v>04173</v>
          </cell>
          <cell r="E204" t="str">
            <v>*</v>
          </cell>
          <cell r="F204" t="str">
            <v>Piemaksa par centrālās vēnas divlūmenu katetra lietošanu</v>
          </cell>
          <cell r="G204">
            <v>17.23</v>
          </cell>
        </row>
        <row r="205">
          <cell r="D205" t="str">
            <v>04174</v>
          </cell>
          <cell r="E205" t="str">
            <v>*</v>
          </cell>
          <cell r="F205" t="str">
            <v>Piemaksa par centrālās vēnas trīslūmenu katetra lietošanu</v>
          </cell>
          <cell r="G205">
            <v>16.809999999999999</v>
          </cell>
        </row>
        <row r="206">
          <cell r="D206" t="str">
            <v>04175</v>
          </cell>
          <cell r="E206" t="str">
            <v>*</v>
          </cell>
          <cell r="F206" t="str">
            <v>Piemaksa par centrālās vēnas četrlūmenu katetra lietošanu</v>
          </cell>
          <cell r="G206">
            <v>31.77</v>
          </cell>
        </row>
        <row r="207">
          <cell r="D207" t="str">
            <v>04176</v>
          </cell>
          <cell r="E207" t="str">
            <v>*</v>
          </cell>
          <cell r="F207" t="str">
            <v>Piemaksa par centrālās vēnas katetra ar antibakteriālu pārklājumu lietošanu</v>
          </cell>
          <cell r="G207">
            <v>49.42</v>
          </cell>
        </row>
        <row r="208">
          <cell r="D208" t="str">
            <v>04177</v>
          </cell>
          <cell r="E208" t="str">
            <v>*</v>
          </cell>
          <cell r="F208" t="str">
            <v>Piemaksa par hemodialīzes dubultlūmena katetra lietošanu</v>
          </cell>
          <cell r="G208">
            <v>36.71</v>
          </cell>
        </row>
        <row r="209">
          <cell r="D209" t="str">
            <v>04178</v>
          </cell>
          <cell r="E209" t="str">
            <v>*</v>
          </cell>
          <cell r="F209" t="str">
            <v>Piemaksa par hemodialīzes trīslūmenu centrālās vēnas katetra lietošanu</v>
          </cell>
          <cell r="G209">
            <v>40.950000000000003</v>
          </cell>
        </row>
        <row r="210">
          <cell r="D210" t="str">
            <v>04179</v>
          </cell>
          <cell r="E210" t="str">
            <v>*</v>
          </cell>
          <cell r="F210" t="str">
            <v>Ilgtermiņa hemodialīzes katetra ievietošana vai pārlikšana bez katetra vērtības</v>
          </cell>
          <cell r="G210">
            <v>43.89</v>
          </cell>
        </row>
        <row r="211">
          <cell r="D211" t="str">
            <v>04180</v>
          </cell>
          <cell r="E211" t="str">
            <v>*</v>
          </cell>
          <cell r="F211" t="str">
            <v>Piemaksa par hemodialīzes ilgtermiņa katetra lietošanu</v>
          </cell>
          <cell r="G211">
            <v>112.95</v>
          </cell>
        </row>
        <row r="212">
          <cell r="D212" t="str">
            <v>04181</v>
          </cell>
          <cell r="E212" t="str">
            <v>*</v>
          </cell>
          <cell r="F212" t="str">
            <v>Parenterālās barošanas ilgkatetra ievietošana vai maiņa bez katetra vērtības</v>
          </cell>
          <cell r="G212">
            <v>54.11</v>
          </cell>
        </row>
        <row r="213">
          <cell r="D213" t="str">
            <v>04182</v>
          </cell>
          <cell r="E213" t="str">
            <v>*</v>
          </cell>
          <cell r="F213" t="str">
            <v>Piemaksa manipulācijai 04181 par parenterālās barošanas ilgkatetra lietošanu</v>
          </cell>
          <cell r="G213">
            <v>110.9</v>
          </cell>
        </row>
        <row r="214">
          <cell r="D214" t="str">
            <v>04183</v>
          </cell>
          <cell r="E214" t="str">
            <v>*</v>
          </cell>
          <cell r="F214" t="str">
            <v>Piemaksa manipulācijai 04181 par antibakteriāla parenterālās barošanas ilgkatetra lietošanu</v>
          </cell>
          <cell r="G214">
            <v>237</v>
          </cell>
        </row>
        <row r="215">
          <cell r="D215" t="str">
            <v>04185</v>
          </cell>
          <cell r="E215" t="str">
            <v>*</v>
          </cell>
          <cell r="F215" t="str">
            <v>Plaušu artērijas (A. pulmonalis) katetrizācija ar fibrooptisko SvO2/CCO VIGILANCE tipa katetru ar ievades komplekta vērtību</v>
          </cell>
          <cell r="G215">
            <v>378.27</v>
          </cell>
        </row>
        <row r="216">
          <cell r="D216" t="str">
            <v>04186</v>
          </cell>
          <cell r="E216" t="str">
            <v>*</v>
          </cell>
          <cell r="F216" t="str">
            <v>Invazīva asinsspiediena monitorēšana (IBP mērīšana). Nenorādīt kopā ar manipulāciju 04144</v>
          </cell>
          <cell r="G216">
            <v>58.6</v>
          </cell>
        </row>
        <row r="217">
          <cell r="D217" t="str">
            <v>04187</v>
          </cell>
          <cell r="E217" t="str">
            <v>*</v>
          </cell>
          <cell r="F217" t="str">
            <v>Piemaksa par sistēmas ar viena signāla pārveidotāju lietošanu. Nenorādīt kopā ar manipulāciju 04144</v>
          </cell>
          <cell r="G217">
            <v>19.22</v>
          </cell>
        </row>
        <row r="218">
          <cell r="D218" t="str">
            <v>04188</v>
          </cell>
          <cell r="E218" t="str">
            <v>*</v>
          </cell>
          <cell r="F218" t="str">
            <v>Piemaksa par sistēmas ar divu signālu pārveidotāju lietošanu. Nenorādīt kopā ar manipulāciju 04144</v>
          </cell>
          <cell r="G218">
            <v>30.8</v>
          </cell>
        </row>
        <row r="219">
          <cell r="D219" t="str">
            <v>04189</v>
          </cell>
          <cell r="E219" t="str">
            <v>*</v>
          </cell>
          <cell r="F219" t="str">
            <v>Piemaksa par sistēmas ar triju signālu pārveidotāju lietošanu. Nenorādīt kopā ar manipulāciju 04144</v>
          </cell>
          <cell r="G219">
            <v>42.38</v>
          </cell>
        </row>
        <row r="220">
          <cell r="D220" t="str">
            <v>04190</v>
          </cell>
          <cell r="E220" t="str">
            <v>*</v>
          </cell>
          <cell r="F220" t="str">
            <v>Plaušu artērijas (A. pulmonalis) katetrizācija ar parasto (SWAN–GANZ) katetru ar sirds funkcionālo rādītāju novērtējumu</v>
          </cell>
          <cell r="G220">
            <v>178.27</v>
          </cell>
        </row>
        <row r="221">
          <cell r="D221" t="str">
            <v>04191</v>
          </cell>
          <cell r="E221" t="str">
            <v>*</v>
          </cell>
          <cell r="F221" t="str">
            <v>Hemodinamikas monitorēšana, izmantojot PiCCO sistēmu, par pirmo diennakti ar katetra vērtību</v>
          </cell>
          <cell r="G221">
            <v>192.23</v>
          </cell>
        </row>
        <row r="222">
          <cell r="D222" t="str">
            <v>04192</v>
          </cell>
          <cell r="E222" t="str">
            <v>*</v>
          </cell>
          <cell r="F222" t="str">
            <v>Hemodinamikas monitorēšana, izmantojot PiCCO sistēmu, par katru nākamo diennakti, sākot no otrās, bez katetra vērtības</v>
          </cell>
          <cell r="G222">
            <v>19.57</v>
          </cell>
        </row>
        <row r="223">
          <cell r="D223" t="str">
            <v>04193</v>
          </cell>
          <cell r="E223" t="str">
            <v>*</v>
          </cell>
          <cell r="F223" t="str">
            <v>Piemaksa par krikotireotomijas komplekta lietošanu</v>
          </cell>
          <cell r="G223">
            <v>72.64</v>
          </cell>
        </row>
        <row r="224">
          <cell r="D224" t="str">
            <v>04194</v>
          </cell>
          <cell r="E224" t="str">
            <v>*</v>
          </cell>
          <cell r="F224" t="str">
            <v>Piemaksa par kombinētās caurules (Combi-Tube) lietošanu</v>
          </cell>
          <cell r="G224">
            <v>48.91</v>
          </cell>
        </row>
        <row r="225">
          <cell r="D225" t="str">
            <v>04195</v>
          </cell>
          <cell r="E225" t="str">
            <v>*</v>
          </cell>
          <cell r="F225" t="str">
            <v>Piemaksa par speciālās anestēzijas iekārtas ar monitoru un perfuzoru lietošanu magnētiskās rezonanses izmeklējuma procedūras laikā</v>
          </cell>
          <cell r="G225">
            <v>9.99</v>
          </cell>
        </row>
        <row r="226">
          <cell r="D226" t="str">
            <v>04196</v>
          </cell>
          <cell r="E226" t="str">
            <v>*</v>
          </cell>
          <cell r="F226" t="str">
            <v>Piemaksa par sensora lietošanu anestēzijas dziļuma monitorēšanai (Bispektrālais indekss)</v>
          </cell>
          <cell r="G226">
            <v>32.76</v>
          </cell>
        </row>
        <row r="227">
          <cell r="D227" t="str">
            <v>04198</v>
          </cell>
          <cell r="E227" t="str">
            <v>*</v>
          </cell>
          <cell r="F227" t="str">
            <v>Piemaksa par parenterālās barošanas maisījumu par vienu diennakti. Nenorādīt kopā ar manipulāciju 04199</v>
          </cell>
          <cell r="G227">
            <v>80.03</v>
          </cell>
        </row>
        <row r="228">
          <cell r="D228" t="str">
            <v>04199</v>
          </cell>
          <cell r="E228" t="str">
            <v>*</v>
          </cell>
          <cell r="F228" t="str">
            <v>Piemaksa par enterālās barošanas maisījumu par vienu diennakti. Nenorādīt kopā ar manipulāciju 04198.</v>
          </cell>
          <cell r="G228">
            <v>23.89</v>
          </cell>
        </row>
        <row r="229">
          <cell r="D229" t="str">
            <v>04200</v>
          </cell>
          <cell r="E229" t="str">
            <v>**</v>
          </cell>
          <cell r="F229" t="str">
            <v>Epidurālā analgēzija dzemdību atsāpināšanai par pirmajām divām stundām</v>
          </cell>
          <cell r="G229">
            <v>96.22</v>
          </cell>
        </row>
        <row r="230">
          <cell r="D230" t="str">
            <v>04202</v>
          </cell>
          <cell r="E230" t="str">
            <v>**</v>
          </cell>
          <cell r="F230" t="str">
            <v>Piemaksa epidurālai analgēzijai dzemdībās par zāļu bupivakaīna (Bupivacaine) vienas ampulas (50 mg/10 ml) lietošanu</v>
          </cell>
          <cell r="G230">
            <v>4.83</v>
          </cell>
        </row>
        <row r="231">
          <cell r="D231" t="str">
            <v>04203</v>
          </cell>
          <cell r="E231" t="str">
            <v>**</v>
          </cell>
          <cell r="F231" t="str">
            <v>Piemaksa par epidurālā katetra aprūpi dzemdībās, tajā skaitā papildināšana un evakuācija par katru nākamo stundu, sākot no trešās stundas</v>
          </cell>
          <cell r="G231">
            <v>25.76</v>
          </cell>
        </row>
        <row r="232">
          <cell r="D232" t="str">
            <v>04204</v>
          </cell>
          <cell r="E232" t="str">
            <v>**</v>
          </cell>
          <cell r="F232" t="str">
            <v>Piemaksa epidurālai analgēzijai dzemdībās par zāļu ropivakaīna (Ropivacaini hydrochloridum) vienas ampulas (75 mg/10 ml) lietošanu</v>
          </cell>
          <cell r="G232">
            <v>5.34</v>
          </cell>
        </row>
        <row r="233">
          <cell r="D233" t="str">
            <v>04205</v>
          </cell>
          <cell r="E233" t="str">
            <v>**</v>
          </cell>
          <cell r="F233" t="str">
            <v>Piemaksa epidurālai analgēzijai dzemdībās par zāļu hloroprokaīna (Chloroprocaini hydrochloridum) vienas ampulas (10 mg/ml) lietošanu</v>
          </cell>
          <cell r="G233">
            <v>9.06</v>
          </cell>
        </row>
        <row r="234">
          <cell r="D234" t="str">
            <v>04206</v>
          </cell>
          <cell r="E234" t="str">
            <v>*</v>
          </cell>
          <cell r="F234" t="str">
            <v>Piemaksa par zāļu hloroprokaīna (Chloroprocaini hydrochloridum) vienas ampulas (10 mg/ml) lietošanu</v>
          </cell>
          <cell r="G234">
            <v>9.06</v>
          </cell>
        </row>
        <row r="235">
          <cell r="D235" t="str">
            <v>04210</v>
          </cell>
          <cell r="E235" t="str">
            <v/>
          </cell>
          <cell r="F235" t="str">
            <v>Epidurālā analgēzija dzemdību atsāpināšanai pēc pacientes vēlēšanās</v>
          </cell>
          <cell r="G235">
            <v>0</v>
          </cell>
        </row>
        <row r="236">
          <cell r="D236" t="str">
            <v>05017</v>
          </cell>
          <cell r="E236" t="str">
            <v/>
          </cell>
          <cell r="F236" t="str">
            <v>Elektroforēze (apmaksā tikai bērniem)</v>
          </cell>
          <cell r="G236">
            <v>5.88</v>
          </cell>
        </row>
        <row r="237">
          <cell r="D237" t="str">
            <v>05021</v>
          </cell>
          <cell r="E237" t="str">
            <v/>
          </cell>
          <cell r="F237" t="str">
            <v>Transkutānā elektroneirostimulācija (TENS) (apmaksā tikai bērniem)</v>
          </cell>
          <cell r="G237">
            <v>4.99</v>
          </cell>
        </row>
        <row r="238">
          <cell r="D238" t="str">
            <v>05023</v>
          </cell>
          <cell r="E238" t="str">
            <v/>
          </cell>
          <cell r="F238" t="str">
            <v>Fonoforēze (apmaksā tikai bērniem)</v>
          </cell>
          <cell r="G238">
            <v>8.26</v>
          </cell>
        </row>
        <row r="239">
          <cell r="D239" t="str">
            <v>05024</v>
          </cell>
          <cell r="E239" t="str">
            <v/>
          </cell>
          <cell r="F239" t="str">
            <v>Diadinamiskās strāvas (DDS) terapija (apmaksā tikai bērniem)</v>
          </cell>
          <cell r="G239">
            <v>4.99</v>
          </cell>
        </row>
        <row r="240">
          <cell r="D240" t="str">
            <v>05025</v>
          </cell>
          <cell r="E240" t="str">
            <v/>
          </cell>
          <cell r="F240" t="str">
            <v>Diadinamiskās strāvas (DDS) forēze (apmaksā tikai bērniem)</v>
          </cell>
          <cell r="G240">
            <v>6.09</v>
          </cell>
        </row>
        <row r="241">
          <cell r="D241" t="str">
            <v>05026</v>
          </cell>
          <cell r="E241" t="str">
            <v/>
          </cell>
          <cell r="F241" t="str">
            <v>Sinusoidāli modulētās strāvas (SMS) terapija (apmaksā tikai bērniem)</v>
          </cell>
          <cell r="G241">
            <v>4.99</v>
          </cell>
        </row>
        <row r="242">
          <cell r="D242" t="str">
            <v>05027</v>
          </cell>
          <cell r="E242" t="str">
            <v/>
          </cell>
          <cell r="F242" t="str">
            <v>Sinusoidāli modulētās strāvas (SMS) forēze (apmaksā tikai bērniem)</v>
          </cell>
          <cell r="G242">
            <v>6.09</v>
          </cell>
        </row>
        <row r="243">
          <cell r="D243" t="str">
            <v>05031</v>
          </cell>
          <cell r="E243" t="str">
            <v/>
          </cell>
          <cell r="F243" t="str">
            <v>Darsonvalizācija (apmaksā tikai bērniem)</v>
          </cell>
          <cell r="G243">
            <v>7.16</v>
          </cell>
        </row>
        <row r="244">
          <cell r="D244" t="str">
            <v>05035</v>
          </cell>
          <cell r="E244" t="str">
            <v/>
          </cell>
          <cell r="F244" t="str">
            <v>Induktotermija (apmaksā tikai bērniem)</v>
          </cell>
          <cell r="G244">
            <v>4.67</v>
          </cell>
        </row>
        <row r="245">
          <cell r="D245" t="str">
            <v>05036</v>
          </cell>
          <cell r="E245" t="str">
            <v/>
          </cell>
          <cell r="F245" t="str">
            <v>Ultraīsviļņu terapija, centimetru viļņu terapija vai decimetru viļņu terapija (apmaksā tikai bērniem)</v>
          </cell>
          <cell r="G245">
            <v>3.56</v>
          </cell>
        </row>
        <row r="246">
          <cell r="D246" t="str">
            <v>05041</v>
          </cell>
          <cell r="E246" t="str">
            <v/>
          </cell>
          <cell r="F246" t="str">
            <v>Mainīga magnētiska lauka terapija vai pastāvīga magnētiska lauka terapija (apmaksā tikai bērniem)</v>
          </cell>
          <cell r="G246">
            <v>3.56</v>
          </cell>
        </row>
        <row r="247">
          <cell r="D247" t="str">
            <v>05044</v>
          </cell>
          <cell r="E247" t="str">
            <v/>
          </cell>
          <cell r="F247" t="str">
            <v>Ultraskaņas terapija (apmaksā tikai bērniem)</v>
          </cell>
          <cell r="G247">
            <v>8.23</v>
          </cell>
        </row>
        <row r="248">
          <cell r="D248" t="str">
            <v>05045</v>
          </cell>
          <cell r="E248" t="str">
            <v/>
          </cell>
          <cell r="F248" t="str">
            <v>Aerosolterapija (inhalācijas) (apmaksā tikai bērniem)</v>
          </cell>
          <cell r="G248">
            <v>4.8</v>
          </cell>
        </row>
        <row r="249">
          <cell r="D249" t="str">
            <v>05047</v>
          </cell>
          <cell r="E249" t="str">
            <v/>
          </cell>
          <cell r="F249" t="str">
            <v>Ultravioletā apstarošana (apmaksā tikai bērniem)</v>
          </cell>
          <cell r="G249">
            <v>4.99</v>
          </cell>
        </row>
        <row r="250">
          <cell r="D250" t="str">
            <v>05048</v>
          </cell>
          <cell r="E250" t="str">
            <v/>
          </cell>
          <cell r="F250" t="str">
            <v>Lāzera terapija vai magnetolāzera terapija (apmaksā tikai bērniem)</v>
          </cell>
          <cell r="G250">
            <v>7.16</v>
          </cell>
        </row>
        <row r="251">
          <cell r="D251" t="str">
            <v>05053</v>
          </cell>
          <cell r="E251" t="str">
            <v/>
          </cell>
          <cell r="F251" t="str">
            <v>Parafīna–ozokerīta terapija (apmaksā tikai bērniem)</v>
          </cell>
          <cell r="G251">
            <v>8.49</v>
          </cell>
        </row>
        <row r="252">
          <cell r="D252" t="str">
            <v>05102</v>
          </cell>
          <cell r="E252" t="str">
            <v/>
          </cell>
          <cell r="F252" t="str">
            <v>Vispārējā masāža bērniem līdz viena gada vecumam (līdz 40 minūtēm)</v>
          </cell>
          <cell r="G252">
            <v>8.09</v>
          </cell>
        </row>
        <row r="253">
          <cell r="D253" t="str">
            <v>05103</v>
          </cell>
          <cell r="E253" t="str">
            <v/>
          </cell>
          <cell r="F253" t="str">
            <v>Vispārējā masāža bērniem no viena līdz triju gadu vecumam (līdz 50 minūtēm)</v>
          </cell>
          <cell r="G253">
            <v>10.34</v>
          </cell>
        </row>
        <row r="254">
          <cell r="D254" t="str">
            <v>05104</v>
          </cell>
          <cell r="E254" t="str">
            <v/>
          </cell>
          <cell r="F254" t="str">
            <v>Vispārējā masāža bērniem no triju līdz 18 gadu vecumam (līdz 60 minūtēm)</v>
          </cell>
          <cell r="G254">
            <v>12.93</v>
          </cell>
        </row>
        <row r="255">
          <cell r="D255" t="str">
            <v>06003</v>
          </cell>
          <cell r="E255" t="str">
            <v/>
          </cell>
          <cell r="F255" t="str">
            <v>Elektrokardiogrammas ar 12 novadījumiem pieraksts</v>
          </cell>
          <cell r="G255">
            <v>1.83</v>
          </cell>
        </row>
        <row r="256">
          <cell r="D256" t="str">
            <v>06004</v>
          </cell>
          <cell r="E256" t="str">
            <v/>
          </cell>
          <cell r="F256" t="str">
            <v>Elektrokardiogrammas ar 12 novadījumiem apraksts</v>
          </cell>
          <cell r="G256">
            <v>6.06</v>
          </cell>
        </row>
        <row r="257">
          <cell r="D257" t="str">
            <v>06005</v>
          </cell>
          <cell r="E257" t="str">
            <v/>
          </cell>
          <cell r="F257" t="str">
            <v>Elektrokardiogrammas pieraksts ar mazāk par 12 novadījumiem no ekstremitātēm un/vai krūšu kurvja</v>
          </cell>
          <cell r="G257">
            <v>0.2200000000000002</v>
          </cell>
        </row>
        <row r="258">
          <cell r="D258" t="str">
            <v>06006</v>
          </cell>
          <cell r="E258" t="str">
            <v/>
          </cell>
          <cell r="F258" t="str">
            <v>Elektrokardiogrammas ar mazāk par 12 novadījumiem apraksts</v>
          </cell>
          <cell r="G258">
            <v>3.07</v>
          </cell>
        </row>
        <row r="259">
          <cell r="D259" t="str">
            <v>06007</v>
          </cell>
          <cell r="E259" t="str">
            <v/>
          </cell>
          <cell r="F259" t="str">
            <v>Elektrokardiogrammas ar 12 novadījumiem pieraksts bērniem līdz triju gadu vecumam</v>
          </cell>
          <cell r="G259">
            <v>3.08</v>
          </cell>
        </row>
        <row r="260">
          <cell r="D260" t="str">
            <v>06008</v>
          </cell>
          <cell r="E260" t="str">
            <v/>
          </cell>
          <cell r="F260" t="str">
            <v>Elektrokardiogrammas apraksts, salīdzinot ar ne mazāk kā piecām iepriekš pierakstītām elektrokardiogrammām. Nenorādīt kopā ar manipulācijām 06004 un 06006</v>
          </cell>
          <cell r="G260">
            <v>9.48</v>
          </cell>
        </row>
        <row r="261">
          <cell r="D261" t="str">
            <v>06011</v>
          </cell>
          <cell r="E261" t="str">
            <v/>
          </cell>
          <cell r="F261" t="str">
            <v>Elektrokardiogramma 12 novadījumos ar medikamentozām provēm, zāles ievadot per os</v>
          </cell>
          <cell r="G261">
            <v>8.8699999999999992</v>
          </cell>
        </row>
        <row r="262">
          <cell r="D262" t="str">
            <v>06012</v>
          </cell>
          <cell r="E262" t="str">
            <v/>
          </cell>
          <cell r="F262" t="str">
            <v>Elektrokardiogramma 12 novadījumos ar medikamentozām provēm, zāles ievadot i/v</v>
          </cell>
          <cell r="G262">
            <v>9.1</v>
          </cell>
        </row>
        <row r="263">
          <cell r="D263" t="str">
            <v>06013</v>
          </cell>
          <cell r="E263" t="str">
            <v/>
          </cell>
          <cell r="F263" t="str">
            <v>Elektrokardiogrammas pieraksts ar portatīvo aparātu pie slimnieka mājās</v>
          </cell>
          <cell r="G263">
            <v>7.83</v>
          </cell>
        </row>
        <row r="264">
          <cell r="D264" t="str">
            <v>06014</v>
          </cell>
          <cell r="E264" t="str">
            <v/>
          </cell>
          <cell r="F264" t="str">
            <v>Miokarda perfūzijas scintigrāfija (MPS) ar elektrokardiogrammu 12 novadījumos un medikamentozām provēm</v>
          </cell>
          <cell r="G264">
            <v>24.94</v>
          </cell>
        </row>
        <row r="265">
          <cell r="D265" t="str">
            <v>06015</v>
          </cell>
          <cell r="E265" t="str">
            <v/>
          </cell>
          <cell r="F265" t="str">
            <v>Holtera monitorēšana no 18 līdz 24 stundām</v>
          </cell>
          <cell r="G265">
            <v>36.93</v>
          </cell>
        </row>
        <row r="266">
          <cell r="D266" t="str">
            <v>06016</v>
          </cell>
          <cell r="E266" t="str">
            <v/>
          </cell>
          <cell r="F266" t="str">
            <v>Miokarda perfūzijas scintigrāfijas kardioloģiskā daļa ar slodzes testu, ar rezultātu izvērtēšanu un arhivāciju darba stacijā. Nenorādīt kopā ar manipulāciju 06021</v>
          </cell>
          <cell r="G266">
            <v>36.85</v>
          </cell>
        </row>
        <row r="267">
          <cell r="D267" t="str">
            <v>06017</v>
          </cell>
          <cell r="E267" t="str">
            <v/>
          </cell>
          <cell r="F267" t="str">
            <v>Miokarda perfūzijas scintigrāfijas kardioloģiskā daļa, kombinējot slodzes testu ar medikamentozām provēm, ar rezultātu izvērtēšanu un arhivāciju darba stacijā. Nenorādīt kopā ar manipulāciju 06021</v>
          </cell>
          <cell r="G267">
            <v>61.64</v>
          </cell>
        </row>
        <row r="268">
          <cell r="D268" t="str">
            <v>06021</v>
          </cell>
          <cell r="E268" t="str">
            <v/>
          </cell>
          <cell r="F268" t="str">
            <v>Veloergometrijas slodzes tests</v>
          </cell>
          <cell r="G268">
            <v>26.23</v>
          </cell>
        </row>
        <row r="269">
          <cell r="D269" t="str">
            <v>06032</v>
          </cell>
          <cell r="E269" t="str">
            <v/>
          </cell>
          <cell r="F269" t="str">
            <v>Ehokardiogrāfija ar hemodinamikas rādītāju noteikšanu</v>
          </cell>
          <cell r="G269">
            <v>19.62</v>
          </cell>
        </row>
        <row r="270">
          <cell r="D270" t="str">
            <v>06033</v>
          </cell>
          <cell r="E270" t="str">
            <v>*</v>
          </cell>
          <cell r="F270" t="str">
            <v>Ehokardiogrāfija ar doplerogrāfiju</v>
          </cell>
          <cell r="G270">
            <v>51.33</v>
          </cell>
        </row>
        <row r="271">
          <cell r="D271" t="str">
            <v>06034</v>
          </cell>
          <cell r="E271" t="str">
            <v>*</v>
          </cell>
          <cell r="F271" t="str">
            <v>Stresehokardiogrāfija ar fizisku slodzi vai medicīniskām provēm. Nenorādīt kopā ar manipulācijām 06011, 06012 un 06021</v>
          </cell>
          <cell r="G271">
            <v>85.88</v>
          </cell>
        </row>
        <row r="272">
          <cell r="D272" t="str">
            <v>06035</v>
          </cell>
          <cell r="E272" t="str">
            <v/>
          </cell>
          <cell r="F272" t="str">
            <v>Skrīningehokardiogrāfija</v>
          </cell>
          <cell r="G272">
            <v>30.630000000000003</v>
          </cell>
        </row>
        <row r="273">
          <cell r="D273" t="str">
            <v>06040</v>
          </cell>
          <cell r="E273" t="str">
            <v>*</v>
          </cell>
          <cell r="F273" t="str">
            <v>Stresehokardiogrāfija, lietojot sinusa mezgla kairinājumu</v>
          </cell>
          <cell r="G273">
            <v>83.15</v>
          </cell>
        </row>
        <row r="274">
          <cell r="D274" t="str">
            <v>06041</v>
          </cell>
          <cell r="E274" t="str">
            <v>*</v>
          </cell>
          <cell r="F274" t="str">
            <v>Transezofageāla ehokardiogrāfija M un B režīmos ar krāsas doplerogrāfiju, spektra analīzi un hemodinamikas rādītāju noteikšana</v>
          </cell>
          <cell r="G274">
            <v>61.010000000000005</v>
          </cell>
        </row>
        <row r="275">
          <cell r="D275" t="str">
            <v>06042</v>
          </cell>
          <cell r="E275" t="str">
            <v/>
          </cell>
          <cell r="F275" t="str">
            <v>Doplerogrāfiskās manipulācijas grūtnieces un augļa izmeklēšanā</v>
          </cell>
          <cell r="G275">
            <v>14.99</v>
          </cell>
        </row>
        <row r="276">
          <cell r="D276" t="str">
            <v>06050</v>
          </cell>
          <cell r="E276" t="str">
            <v/>
          </cell>
          <cell r="F276" t="str">
            <v>Transezofageālās elektrokardiostimulācijas slodzes tests</v>
          </cell>
          <cell r="G276">
            <v>30.67</v>
          </cell>
        </row>
        <row r="277">
          <cell r="D277" t="str">
            <v>06051</v>
          </cell>
          <cell r="E277" t="str">
            <v>*</v>
          </cell>
          <cell r="F277" t="str">
            <v>Transezofageāla elektrofizioloģiska izmeklēšana aritmiju diagnostikai</v>
          </cell>
          <cell r="G277">
            <v>30.67</v>
          </cell>
        </row>
        <row r="278">
          <cell r="D278" t="str">
            <v>06052</v>
          </cell>
          <cell r="E278" t="str">
            <v>*</v>
          </cell>
          <cell r="F278" t="str">
            <v>Transezofageāla elektrokardiostimulācija aritmijas terapijai</v>
          </cell>
          <cell r="G278">
            <v>32.06</v>
          </cell>
        </row>
        <row r="279">
          <cell r="D279" t="str">
            <v>06053</v>
          </cell>
          <cell r="E279" t="str">
            <v>*</v>
          </cell>
          <cell r="F279" t="str">
            <v>Piemaksa manipulācijām 06050, 06051 par elektrodiem transezofageālai elektrofizioloģiskai izmeklēšanai</v>
          </cell>
          <cell r="G279">
            <v>53.11</v>
          </cell>
        </row>
        <row r="280">
          <cell r="D280" t="str">
            <v>06054</v>
          </cell>
          <cell r="E280" t="str">
            <v>*</v>
          </cell>
          <cell r="F280" t="str">
            <v>Piemaksa manipulācijai 06052 par elektrodu (zondi)</v>
          </cell>
          <cell r="G280">
            <v>161.83000000000001</v>
          </cell>
        </row>
        <row r="281">
          <cell r="D281" t="str">
            <v>06056</v>
          </cell>
          <cell r="E281" t="str">
            <v>*</v>
          </cell>
          <cell r="F281" t="str">
            <v>Īslaicīga, transvenoza sirds elektrostimulācija, ieskaitot vēnu punkciju, elektrodu ievadīšanu krūšu kurvja rentgena kontrolē</v>
          </cell>
          <cell r="G281">
            <v>53.02</v>
          </cell>
        </row>
        <row r="282">
          <cell r="D282" t="str">
            <v>06057</v>
          </cell>
          <cell r="E282" t="str">
            <v>*</v>
          </cell>
          <cell r="F282" t="str">
            <v>Piemaksa manipulācijai 06056 par zondi transvenozai sirds elektrostimulācijai</v>
          </cell>
          <cell r="G282">
            <v>77.11</v>
          </cell>
        </row>
        <row r="283">
          <cell r="D283" t="str">
            <v>06060</v>
          </cell>
          <cell r="E283" t="str">
            <v>*</v>
          </cell>
          <cell r="F283" t="str">
            <v>Pagaidu EKS sistēmas korekcija</v>
          </cell>
          <cell r="G283">
            <v>135.6</v>
          </cell>
        </row>
        <row r="284">
          <cell r="D284" t="str">
            <v>06061</v>
          </cell>
          <cell r="E284" t="str">
            <v>*</v>
          </cell>
          <cell r="F284" t="str">
            <v>Intrakardiāla elektrofizioloģiska izmeklēšana aritmiju diagnostikai</v>
          </cell>
          <cell r="G284">
            <v>55.86</v>
          </cell>
        </row>
        <row r="285">
          <cell r="D285" t="str">
            <v>06062</v>
          </cell>
          <cell r="E285" t="str">
            <v>*</v>
          </cell>
          <cell r="F285" t="str">
            <v>Radiofrekventā katetra ablācija ar trīsdimensiju potenciālu reģistrācijas lietošanu</v>
          </cell>
          <cell r="G285">
            <v>415.69</v>
          </cell>
        </row>
        <row r="286">
          <cell r="D286" t="str">
            <v>06063</v>
          </cell>
          <cell r="E286" t="str">
            <v>*</v>
          </cell>
          <cell r="F286" t="str">
            <v>Piemaksa par elektroda endokardiālai izmeklēšanai un katetra ablācijai lietošanu</v>
          </cell>
          <cell r="G286">
            <v>727.44</v>
          </cell>
        </row>
        <row r="287">
          <cell r="D287" t="str">
            <v>06064</v>
          </cell>
          <cell r="E287" t="str">
            <v>*</v>
          </cell>
          <cell r="F287" t="str">
            <v>Piemaksa par speciālas pagarinātas radiofrekvences ablācijas elektrodu ievades un stabilizācijas sistēmas lietošanu</v>
          </cell>
          <cell r="G287">
            <v>91.41</v>
          </cell>
        </row>
        <row r="288">
          <cell r="D288" t="str">
            <v>06065</v>
          </cell>
          <cell r="E288" t="str">
            <v>*</v>
          </cell>
          <cell r="F288" t="str">
            <v>Piemaksa pie manipulācijām 06061, 06062 par elektrodu endokardiālai izmeklēšanai</v>
          </cell>
          <cell r="G288">
            <v>174.35</v>
          </cell>
        </row>
        <row r="289">
          <cell r="D289" t="str">
            <v>06066</v>
          </cell>
          <cell r="E289" t="str">
            <v>*</v>
          </cell>
          <cell r="F289" t="str">
            <v>Piemaksa pie manipulācijām 06061, 06062 par koronārā sinusa elektrodu (CSL)</v>
          </cell>
          <cell r="G289">
            <v>252</v>
          </cell>
        </row>
        <row r="290">
          <cell r="D290" t="str">
            <v>06067</v>
          </cell>
          <cell r="E290" t="str">
            <v>*</v>
          </cell>
          <cell r="F290" t="str">
            <v>Piemaksa par ievades komplekta radiofrekvences ablācijai un invazīviem elektrofizioloģiskiem izmeklējumiem lietošanu</v>
          </cell>
          <cell r="G290">
            <v>15.29</v>
          </cell>
        </row>
        <row r="291">
          <cell r="D291" t="str">
            <v>06068</v>
          </cell>
          <cell r="E291" t="str">
            <v/>
          </cell>
          <cell r="F291" t="str">
            <v>Elektroimpulsu plānveida terapija (defibrilācija)</v>
          </cell>
          <cell r="G291">
            <v>27.03</v>
          </cell>
        </row>
        <row r="292">
          <cell r="D292" t="str">
            <v>06069</v>
          </cell>
          <cell r="E292" t="str">
            <v/>
          </cell>
          <cell r="F292" t="str">
            <v>Elektroimpulsu neatliekamā terapija (defibrilācija)</v>
          </cell>
          <cell r="G292">
            <v>14.7</v>
          </cell>
        </row>
        <row r="293">
          <cell r="D293" t="str">
            <v>06070</v>
          </cell>
          <cell r="E293" t="str">
            <v>*</v>
          </cell>
          <cell r="F293" t="str">
            <v>Invazīvā elektroimpulsu terapija (defibrilācija)</v>
          </cell>
          <cell r="G293">
            <v>53.87</v>
          </cell>
        </row>
        <row r="294">
          <cell r="D294" t="str">
            <v>06071</v>
          </cell>
          <cell r="E294" t="str">
            <v>*</v>
          </cell>
          <cell r="F294" t="str">
            <v>Piemaksa manipulācijai 06070 par speciālo defibrilācijas zondi</v>
          </cell>
          <cell r="G294">
            <v>153.66999999999999</v>
          </cell>
        </row>
        <row r="295">
          <cell r="D295" t="str">
            <v>06075</v>
          </cell>
          <cell r="E295" t="str">
            <v/>
          </cell>
          <cell r="F295" t="str">
            <v>Centrālā venozā spiediena mērīšana</v>
          </cell>
          <cell r="G295">
            <v>9.7100000000000009</v>
          </cell>
        </row>
        <row r="296">
          <cell r="D296" t="str">
            <v>06076</v>
          </cell>
          <cell r="E296" t="str">
            <v/>
          </cell>
          <cell r="F296" t="str">
            <v>Piemaksa manipulācijai 06075 par katetra lietošanu</v>
          </cell>
          <cell r="G296">
            <v>16.95</v>
          </cell>
        </row>
        <row r="297">
          <cell r="D297" t="str">
            <v>06080</v>
          </cell>
          <cell r="E297" t="str">
            <v/>
          </cell>
          <cell r="F297" t="str">
            <v>Ekstremitāšu maģistrālo artēriju funkcionālā stāvokļa neinvazīva pletismogrāfiska novērtēšana</v>
          </cell>
          <cell r="G297">
            <v>19.09</v>
          </cell>
        </row>
        <row r="298">
          <cell r="D298" t="str">
            <v>06081</v>
          </cell>
          <cell r="E298" t="str">
            <v/>
          </cell>
          <cell r="F298" t="str">
            <v>Pulsa viļņa izplatīšanās ātruma noteikšana maģistrālajā artērijā</v>
          </cell>
          <cell r="G298">
            <v>2.88</v>
          </cell>
        </row>
        <row r="299">
          <cell r="D299" t="str">
            <v>06082</v>
          </cell>
          <cell r="E299" t="str">
            <v/>
          </cell>
          <cell r="F299" t="str">
            <v>Maģistrālo artēriju obliterācijas līmeņa un pakāpes noteikšana pēc reģionālā spiediena gradienta</v>
          </cell>
          <cell r="G299">
            <v>7.0399999999999991</v>
          </cell>
        </row>
        <row r="300">
          <cell r="D300" t="str">
            <v>06085</v>
          </cell>
          <cell r="E300" t="str">
            <v/>
          </cell>
          <cell r="F300" t="str">
            <v>Digitālo artēriju pulsa pierakstīšana vai spiediena mērīšana</v>
          </cell>
          <cell r="G300">
            <v>4.1300000000000008</v>
          </cell>
        </row>
        <row r="301">
          <cell r="D301" t="str">
            <v>06086</v>
          </cell>
          <cell r="E301" t="str">
            <v/>
          </cell>
          <cell r="F301" t="str">
            <v>Digitālo artēriju pulsa pierakstīšana vai spiediena mērīšana pirms un pēc aukstuma ekspozīcijas vai medicīniskām provēm</v>
          </cell>
          <cell r="G301">
            <v>16.21</v>
          </cell>
        </row>
        <row r="302">
          <cell r="D302" t="str">
            <v>06087</v>
          </cell>
          <cell r="E302" t="str">
            <v/>
          </cell>
          <cell r="F302" t="str">
            <v>Ekstremitāšu vēnu funkcionālā stāvokļa neinvazīva pletismogrāfiska novērtēšana</v>
          </cell>
          <cell r="G302">
            <v>7.0500000000000007</v>
          </cell>
        </row>
        <row r="303">
          <cell r="D303" t="str">
            <v>06100</v>
          </cell>
          <cell r="E303" t="str">
            <v/>
          </cell>
          <cell r="F303" t="str">
            <v>Brahiocefālo asinsvadu doplerogrāfija ar spektra analīzi un funkcionālām provēm</v>
          </cell>
          <cell r="G303">
            <v>12.719999999999999</v>
          </cell>
        </row>
        <row r="304">
          <cell r="D304" t="str">
            <v>06101</v>
          </cell>
          <cell r="E304" t="str">
            <v/>
          </cell>
          <cell r="F304" t="str">
            <v>Transkraniāla asinsvadu doplerogrāfija un spektra analīze</v>
          </cell>
          <cell r="G304">
            <v>12.719999999999999</v>
          </cell>
        </row>
        <row r="305">
          <cell r="D305" t="str">
            <v>06102</v>
          </cell>
          <cell r="E305" t="str">
            <v/>
          </cell>
          <cell r="F305" t="str">
            <v>Brahiocefālo asinsvadu dupleksskenēšana ar krāsas doplerogrāfiju un spektra analīzi</v>
          </cell>
          <cell r="G305">
            <v>27.88</v>
          </cell>
        </row>
        <row r="306">
          <cell r="D306" t="str">
            <v>06103</v>
          </cell>
          <cell r="E306" t="str">
            <v/>
          </cell>
          <cell r="F306" t="str">
            <v>Potītes indeksa noteikšana ar sešiem mērījumiem</v>
          </cell>
          <cell r="G306">
            <v>19.04</v>
          </cell>
        </row>
        <row r="307">
          <cell r="D307" t="str">
            <v>06104</v>
          </cell>
          <cell r="E307" t="str">
            <v/>
          </cell>
          <cell r="F307" t="str">
            <v>Abu apakšējo ekstremitāšu segmentālā doplerogrāfija ar 12 mērījumiem</v>
          </cell>
          <cell r="G307">
            <v>20.8</v>
          </cell>
        </row>
        <row r="308">
          <cell r="D308" t="str">
            <v>06105</v>
          </cell>
          <cell r="E308" t="str">
            <v/>
          </cell>
          <cell r="F308" t="str">
            <v>Abu augšējo ekstremitāšu maģistrālo asinsvadu doplerogrāfija un spektra analīze</v>
          </cell>
          <cell r="G308">
            <v>10.92</v>
          </cell>
        </row>
        <row r="309">
          <cell r="D309" t="str">
            <v>06106</v>
          </cell>
          <cell r="E309" t="str">
            <v/>
          </cell>
          <cell r="F309" t="str">
            <v>Abu apakšējo ekstremitāšu maģistrālo asinsvadu doplerogrāfija un spektra analīze</v>
          </cell>
          <cell r="G309">
            <v>20.81</v>
          </cell>
        </row>
        <row r="310">
          <cell r="D310" t="str">
            <v>06107</v>
          </cell>
          <cell r="E310" t="str">
            <v/>
          </cell>
          <cell r="F310" t="str">
            <v>Abu augšējo ekstremitāšu segmentāla doplerogrāfija ar 8 mērījumiem</v>
          </cell>
          <cell r="G310">
            <v>8.3000000000000007</v>
          </cell>
        </row>
        <row r="311">
          <cell r="D311" t="str">
            <v>06109</v>
          </cell>
          <cell r="E311" t="str">
            <v/>
          </cell>
          <cell r="F311" t="str">
            <v>Abu apakšējo ekstremitāšu ādas mikroasinsvadu lāzera doplerogrāfijas pieraksts</v>
          </cell>
          <cell r="G311">
            <v>7.75</v>
          </cell>
        </row>
        <row r="312">
          <cell r="D312" t="str">
            <v>06110</v>
          </cell>
          <cell r="E312" t="str">
            <v/>
          </cell>
          <cell r="F312" t="str">
            <v>Abu apakšējo ekstremitāšu ādas mikroasinsvadu lāzera doplerogrammas apraksts</v>
          </cell>
          <cell r="G312">
            <v>5.46</v>
          </cell>
        </row>
        <row r="313">
          <cell r="D313" t="str">
            <v>06111</v>
          </cell>
          <cell r="E313" t="str">
            <v/>
          </cell>
          <cell r="F313" t="str">
            <v>Abu apakšējo ekstremitāšu ādas mikroasinsvadu postokluzīvās hiperēmijas lāzera doplerogrāfijas pieraksts</v>
          </cell>
          <cell r="G313">
            <v>13.95</v>
          </cell>
        </row>
        <row r="314">
          <cell r="D314" t="str">
            <v>06112</v>
          </cell>
          <cell r="E314" t="str">
            <v/>
          </cell>
          <cell r="F314" t="str">
            <v>Abu apakšējo ekstremitāšu ādas mikroasinsvadu postokluzīvās hiperēmijas lāzera doplerogrammas apraksts</v>
          </cell>
          <cell r="G314">
            <v>13.34</v>
          </cell>
        </row>
        <row r="315">
          <cell r="D315" t="str">
            <v>06115</v>
          </cell>
          <cell r="E315" t="str">
            <v/>
          </cell>
          <cell r="F315" t="str">
            <v>Vēdera aortas un visu tās zaru krāskodēta dupleksskenēšana</v>
          </cell>
          <cell r="G315">
            <v>32.78</v>
          </cell>
        </row>
        <row r="316">
          <cell r="D316" t="str">
            <v>06116</v>
          </cell>
          <cell r="E316" t="str">
            <v/>
          </cell>
          <cell r="F316" t="str">
            <v>Aortas loka un descendējošās daļas krāskodēta dupleksskenēšana</v>
          </cell>
          <cell r="G316">
            <v>17.11</v>
          </cell>
        </row>
        <row r="317">
          <cell r="D317" t="str">
            <v>06117</v>
          </cell>
          <cell r="E317" t="str">
            <v/>
          </cell>
          <cell r="F317" t="str">
            <v>Abu roku artēriju krāskodēta dupleksskenēšana</v>
          </cell>
          <cell r="G317">
            <v>13.95</v>
          </cell>
        </row>
        <row r="318">
          <cell r="D318" t="str">
            <v>06118</v>
          </cell>
          <cell r="E318" t="str">
            <v/>
          </cell>
          <cell r="F318" t="str">
            <v>Abu kāju artēriju krāskodēta dupleksskenēšana</v>
          </cell>
          <cell r="G318">
            <v>26.86</v>
          </cell>
        </row>
        <row r="319">
          <cell r="D319" t="str">
            <v>06119</v>
          </cell>
          <cell r="E319" t="str">
            <v/>
          </cell>
          <cell r="F319" t="str">
            <v>Transkraniāla krāskodēta dupleksskenēšana (arī jaundzimušajiem)</v>
          </cell>
          <cell r="G319">
            <v>38.659999999999997</v>
          </cell>
        </row>
        <row r="320">
          <cell r="D320" t="str">
            <v>06121</v>
          </cell>
          <cell r="E320" t="str">
            <v/>
          </cell>
          <cell r="F320" t="str">
            <v>Transkraniāla krāskodēta dupleksskenēšana ar kontrastvielu</v>
          </cell>
          <cell r="G320">
            <v>113.09</v>
          </cell>
        </row>
        <row r="321">
          <cell r="D321" t="str">
            <v>06122</v>
          </cell>
          <cell r="E321" t="str">
            <v/>
          </cell>
          <cell r="F321" t="str">
            <v>Abu roku vēnu krāskodēta dupleksskenēšana</v>
          </cell>
          <cell r="G321">
            <v>21.44</v>
          </cell>
        </row>
        <row r="322">
          <cell r="D322" t="str">
            <v>06123</v>
          </cell>
          <cell r="E322" t="str">
            <v/>
          </cell>
          <cell r="F322" t="str">
            <v>Abu kāju vēnu krāskodēta dupleksskenēšana</v>
          </cell>
          <cell r="G322">
            <v>30.46</v>
          </cell>
        </row>
        <row r="323">
          <cell r="D323" t="str">
            <v>06124</v>
          </cell>
          <cell r="E323" t="str">
            <v/>
          </cell>
          <cell r="F323" t="str">
            <v>Vēdera dobuma vēnu krāskodēta dupleksskenēšana</v>
          </cell>
          <cell r="G323">
            <v>36.26</v>
          </cell>
        </row>
        <row r="324">
          <cell r="D324" t="str">
            <v>06125</v>
          </cell>
          <cell r="E324" t="str">
            <v>*</v>
          </cell>
          <cell r="F324" t="str">
            <v>Hiperbārā oksigenācija, par katru pilnu stundu</v>
          </cell>
          <cell r="G324">
            <v>33.72</v>
          </cell>
        </row>
        <row r="325">
          <cell r="D325" t="str">
            <v>06130</v>
          </cell>
          <cell r="E325" t="str">
            <v>*</v>
          </cell>
          <cell r="F325" t="str">
            <v>Vienkameras elektrokardiostimulatora implantācijas operācija bez elektrokardiostimulatora vērtības</v>
          </cell>
          <cell r="G325">
            <v>353.73</v>
          </cell>
        </row>
        <row r="326">
          <cell r="D326" t="str">
            <v>06131</v>
          </cell>
          <cell r="E326" t="str">
            <v>*</v>
          </cell>
          <cell r="F326" t="str">
            <v>Divkameru pastāvīgā elektrokardiostimulatora implantācija bez elektrokardiostimulatora un endokardiālo elektrodu vērtības</v>
          </cell>
          <cell r="G326">
            <v>501.08</v>
          </cell>
        </row>
        <row r="327">
          <cell r="D327" t="str">
            <v>06132</v>
          </cell>
          <cell r="E327" t="str">
            <v>*</v>
          </cell>
          <cell r="F327" t="str">
            <v>Vienkameras elektrokardiostimulatora darbības pārbaude un programmēšana</v>
          </cell>
          <cell r="G327">
            <v>31.37</v>
          </cell>
        </row>
        <row r="328">
          <cell r="D328" t="str">
            <v>06133</v>
          </cell>
          <cell r="E328" t="str">
            <v>*</v>
          </cell>
          <cell r="F328" t="str">
            <v>Divkameru elektrokardiostimulatora darbības pārbaude un programmēšana</v>
          </cell>
          <cell r="G328">
            <v>46.72</v>
          </cell>
        </row>
        <row r="329">
          <cell r="D329" t="str">
            <v>06134</v>
          </cell>
          <cell r="E329" t="str">
            <v>*</v>
          </cell>
          <cell r="F329" t="str">
            <v>Vienkameras ventrikulārā ICD pārbaude un programmēšana</v>
          </cell>
          <cell r="G329">
            <v>46.72</v>
          </cell>
        </row>
        <row r="330">
          <cell r="D330" t="str">
            <v>06135</v>
          </cell>
          <cell r="E330" t="str">
            <v>*</v>
          </cell>
          <cell r="F330" t="str">
            <v>Divkameru (DDD) ICD pārbaude un programmēšana</v>
          </cell>
          <cell r="G330">
            <v>58.17</v>
          </cell>
        </row>
        <row r="331">
          <cell r="D331" t="str">
            <v>06136</v>
          </cell>
          <cell r="E331" t="str">
            <v>*</v>
          </cell>
          <cell r="F331" t="str">
            <v>ICD implantācija bez ICD un endokardiālo elektrodu vērtības</v>
          </cell>
          <cell r="G331">
            <v>500.15</v>
          </cell>
        </row>
        <row r="332">
          <cell r="D332" t="str">
            <v>06137</v>
          </cell>
          <cell r="E332" t="str">
            <v>*</v>
          </cell>
          <cell r="F332" t="str">
            <v>Pastāvīgas EKS sistēmas rekonstrukcija, sistēmas korekcija bez EKS elektroda un elektroda adaptera vērtības</v>
          </cell>
          <cell r="G332">
            <v>352.05</v>
          </cell>
        </row>
        <row r="333">
          <cell r="D333" t="str">
            <v>06138</v>
          </cell>
          <cell r="E333" t="str">
            <v>*</v>
          </cell>
          <cell r="F333" t="str">
            <v>Endokardiālā elektroda maiņa</v>
          </cell>
          <cell r="G333">
            <v>352.05</v>
          </cell>
        </row>
        <row r="334">
          <cell r="D334" t="str">
            <v>06139</v>
          </cell>
          <cell r="E334" t="str">
            <v>*</v>
          </cell>
          <cell r="F334" t="str">
            <v>Elektrokardiostimulatora ložas maiņa</v>
          </cell>
          <cell r="G334">
            <v>352.05</v>
          </cell>
        </row>
        <row r="335">
          <cell r="D335" t="str">
            <v>06140</v>
          </cell>
          <cell r="E335" t="str">
            <v>*</v>
          </cell>
          <cell r="F335" t="str">
            <v>Elektrokardiostimulatora ekstirpācija</v>
          </cell>
          <cell r="G335">
            <v>352.05</v>
          </cell>
        </row>
        <row r="336">
          <cell r="D336" t="str">
            <v>06141</v>
          </cell>
          <cell r="E336" t="str">
            <v>*</v>
          </cell>
          <cell r="F336" t="str">
            <v>Ilgstošās elektrokardiogrammas monitorēšanas iekārtas implantācija bez iekārtas vērtības</v>
          </cell>
          <cell r="G336">
            <v>210.89</v>
          </cell>
        </row>
        <row r="337">
          <cell r="D337" t="str">
            <v>06150</v>
          </cell>
          <cell r="E337" t="str">
            <v>*</v>
          </cell>
          <cell r="F337" t="str">
            <v>Elektrokardiostimulatora miokardiālā implantācija</v>
          </cell>
          <cell r="G337">
            <v>1171.3499999999999</v>
          </cell>
        </row>
        <row r="338">
          <cell r="D338" t="str">
            <v>06151</v>
          </cell>
          <cell r="E338" t="str">
            <v>*</v>
          </cell>
          <cell r="F338" t="str">
            <v>Piemaksa par vienkameras elektrokardiostimulatora SSI tipa bez papildu funkcijām un SSIR tipa ar slodzes adaptīvo funkciju lietošanu</v>
          </cell>
          <cell r="G338">
            <v>317.68</v>
          </cell>
        </row>
        <row r="339">
          <cell r="D339" t="str">
            <v>06152</v>
          </cell>
          <cell r="E339" t="str">
            <v>*</v>
          </cell>
          <cell r="F339" t="str">
            <v>Piemaksa par vienkameras elektrokardiostimulatora SSIR tipa ar slodzes adaptīvo funkciju un automātisko stimulācijas sliekšņa mērīšanas sistēmu lietošanu</v>
          </cell>
          <cell r="G339">
            <v>720.24</v>
          </cell>
        </row>
        <row r="340">
          <cell r="D340" t="str">
            <v>06153</v>
          </cell>
          <cell r="E340" t="str">
            <v>*</v>
          </cell>
          <cell r="F340" t="str">
            <v>Piemaksa par divkameru elektrokardiostimulatoru VDD un DDD tipa bez papildu funkcijām lietošanu</v>
          </cell>
          <cell r="G340">
            <v>764.98</v>
          </cell>
        </row>
        <row r="341">
          <cell r="D341" t="str">
            <v>06154</v>
          </cell>
          <cell r="E341" t="str">
            <v>*</v>
          </cell>
          <cell r="F341" t="str">
            <v>Piemaksa par divkameru elektrokardiostimulatoru DDDR tipa ar slodzes adaptīvo funkciju lietošanu</v>
          </cell>
          <cell r="G341">
            <v>981.61</v>
          </cell>
        </row>
        <row r="342">
          <cell r="D342" t="str">
            <v>06155</v>
          </cell>
          <cell r="E342" t="str">
            <v>*</v>
          </cell>
          <cell r="F342" t="str">
            <v>Piemaksa manipulācijai 06131 par divkameru sarežģīto elektrokardiostimulatoru lietošanu antitahikardītisko, biatriālo vai biventrikulāro sirds kambaru resinhronizācijai (CRT)</v>
          </cell>
          <cell r="G342">
            <v>2958.76</v>
          </cell>
        </row>
        <row r="343">
          <cell r="D343" t="str">
            <v>06156</v>
          </cell>
          <cell r="E343" t="str">
            <v>*</v>
          </cell>
          <cell r="F343" t="str">
            <v>Piemaksa manipulācijai 06136 par vienkameras intrakardiālā defibrilatora (ICD) lietošanu</v>
          </cell>
          <cell r="G343">
            <v>4044.95</v>
          </cell>
        </row>
        <row r="344">
          <cell r="D344" t="str">
            <v>06157</v>
          </cell>
          <cell r="E344" t="str">
            <v>*</v>
          </cell>
          <cell r="F344" t="str">
            <v>Piemaksa manipulācijai 06136 par divkameru intrakardiālā defibrilatora vai implantējamiem kambaru kardioverteriem–defibrilatoriem ar ātriju un biventrikulārās stimulācijas funkcijām lietošanu</v>
          </cell>
          <cell r="G344">
            <v>9515.84</v>
          </cell>
        </row>
        <row r="345">
          <cell r="D345" t="str">
            <v>06158</v>
          </cell>
          <cell r="E345" t="str">
            <v>*</v>
          </cell>
          <cell r="F345" t="str">
            <v>Piemaksa manipulācijai 06141 par implantējamās ilgstošas elektrokardiogrammas monitorēšanas diagnostiskās iekārtas "REVALT" lietošanu</v>
          </cell>
          <cell r="G345">
            <v>2047.17</v>
          </cell>
        </row>
        <row r="346">
          <cell r="D346" t="str">
            <v>06160</v>
          </cell>
          <cell r="E346" t="str">
            <v>*</v>
          </cell>
          <cell r="F346" t="str">
            <v>Miokarda biopsija kā patstāvīga manipulācija</v>
          </cell>
          <cell r="G346">
            <v>430.88</v>
          </cell>
        </row>
        <row r="347">
          <cell r="D347" t="str">
            <v>06165</v>
          </cell>
          <cell r="E347" t="str">
            <v>*</v>
          </cell>
          <cell r="F347" t="str">
            <v>Piemaksa par elektrokardiostimulatora ar fiziskās slodzes adaptīvo funkciju un telemetrijas iespējām ar diviem bipolāriem elektrodiem lietošanu</v>
          </cell>
          <cell r="G347">
            <v>3106.06</v>
          </cell>
        </row>
        <row r="348">
          <cell r="D348" t="str">
            <v>06166</v>
          </cell>
          <cell r="E348" t="str">
            <v>*</v>
          </cell>
          <cell r="F348" t="str">
            <v>Piemaksa par elektroda koronāram sinusam biventrikulārajai vai biartriālai stimulācijai lietošanu</v>
          </cell>
          <cell r="G348">
            <v>559.09</v>
          </cell>
        </row>
        <row r="349">
          <cell r="D349" t="str">
            <v>06167</v>
          </cell>
          <cell r="E349" t="str">
            <v>*</v>
          </cell>
          <cell r="F349" t="str">
            <v>Piemaksa par ievades komplekta sinus coronarius elektrodu ievadei lietošanu</v>
          </cell>
          <cell r="G349">
            <v>598.63</v>
          </cell>
        </row>
        <row r="350">
          <cell r="D350" t="str">
            <v>06168</v>
          </cell>
          <cell r="E350" t="str">
            <v>*</v>
          </cell>
          <cell r="F350" t="str">
            <v>Piemaksa par aktīvās fiksācijas bipolārā elektroda pastāvīgai elektrokardiostimulācijai lietošanu</v>
          </cell>
          <cell r="G350">
            <v>231.51</v>
          </cell>
        </row>
        <row r="351">
          <cell r="D351" t="str">
            <v>06169</v>
          </cell>
          <cell r="E351" t="str">
            <v>*</v>
          </cell>
          <cell r="F351" t="str">
            <v>Piemaksa par miokardiāli bipolārā elektroda pastāvīgai elektrokardiostimulatoru miokardiālai implantācijai lietošanu</v>
          </cell>
          <cell r="G351">
            <v>314.77</v>
          </cell>
        </row>
        <row r="352">
          <cell r="D352" t="str">
            <v>06170</v>
          </cell>
          <cell r="E352" t="str">
            <v>*</v>
          </cell>
          <cell r="F352" t="str">
            <v>Piemaksa par pastāvīgā implantējamā elektroda adaptera lietošanu</v>
          </cell>
          <cell r="G352">
            <v>49.42</v>
          </cell>
        </row>
        <row r="353">
          <cell r="D353" t="str">
            <v>06171</v>
          </cell>
          <cell r="E353" t="str">
            <v>*</v>
          </cell>
          <cell r="F353" t="str">
            <v>Piemaksa par ievadu sistēmu pastāvīgā elektroda implantācijai lietošanu</v>
          </cell>
          <cell r="G353">
            <v>16.190000000000001</v>
          </cell>
        </row>
        <row r="354">
          <cell r="D354" t="str">
            <v>06172</v>
          </cell>
          <cell r="E354" t="str">
            <v>*</v>
          </cell>
          <cell r="F354" t="str">
            <v>Piemaksa par pagaidu elektrokardiostimulatora elektroda ievades ierīces ar ievadsistēmu un pagaidu elektrostimulācijas elektrodu lietošanu</v>
          </cell>
          <cell r="G354">
            <v>52.79</v>
          </cell>
        </row>
        <row r="355">
          <cell r="D355" t="str">
            <v>06173</v>
          </cell>
          <cell r="E355" t="str">
            <v>*</v>
          </cell>
          <cell r="F355" t="str">
            <v>Piemaksa par pagaidu ārējās stimulācijas vadiem intraoperatīviem mērījumiem lietošanu</v>
          </cell>
          <cell r="G355">
            <v>70.59</v>
          </cell>
        </row>
        <row r="356">
          <cell r="D356" t="str">
            <v>06174</v>
          </cell>
          <cell r="E356" t="str">
            <v>*</v>
          </cell>
          <cell r="F356" t="str">
            <v>Piemaksa par pagaidu elektrokardiostimulatora aktīvās fiksācijas bipolārā elektroda lietošanu</v>
          </cell>
          <cell r="G356">
            <v>252.15</v>
          </cell>
        </row>
        <row r="357">
          <cell r="D357" t="str">
            <v>06175</v>
          </cell>
          <cell r="E357" t="str">
            <v>*</v>
          </cell>
          <cell r="F357" t="str">
            <v>Piemaksa par pieaugušo kardiostimulācijas–defibrilācijas kontaktspilventiņu lietošanu</v>
          </cell>
          <cell r="G357">
            <v>21.45</v>
          </cell>
        </row>
        <row r="358">
          <cell r="D358" t="str">
            <v>06176</v>
          </cell>
          <cell r="E358" t="str">
            <v>*</v>
          </cell>
          <cell r="F358" t="str">
            <v>Piemaksa par savienojošas ierīces pierakstam no katetrablācijas elektroda AMAZR lietošanu</v>
          </cell>
          <cell r="G358">
            <v>281.3</v>
          </cell>
        </row>
        <row r="359">
          <cell r="D359" t="str">
            <v>06177</v>
          </cell>
          <cell r="E359" t="str">
            <v>*</v>
          </cell>
          <cell r="F359" t="str">
            <v>Piemaksa par ar Localisa 9670590 savienojama pasīvā elektroda lietošanu</v>
          </cell>
          <cell r="G359">
            <v>97.43</v>
          </cell>
        </row>
        <row r="360">
          <cell r="D360" t="str">
            <v>06178</v>
          </cell>
          <cell r="E360" t="str">
            <v>*</v>
          </cell>
          <cell r="F360" t="str">
            <v>Piemaksa par transezofagiālās elektrokardiostimulācijas sešpolāra elektroda lietošanu</v>
          </cell>
          <cell r="G360">
            <v>254.13</v>
          </cell>
        </row>
        <row r="361">
          <cell r="D361" t="str">
            <v>06179</v>
          </cell>
          <cell r="E361" t="str">
            <v>*</v>
          </cell>
          <cell r="F361" t="str">
            <v>Piemaksa par vienas sirds kameras stimulācijai lietojamā ārējā pagaidu elektrokardiostimulatora lietošanu</v>
          </cell>
          <cell r="G361">
            <v>28.23</v>
          </cell>
        </row>
        <row r="362">
          <cell r="D362" t="str">
            <v>06201</v>
          </cell>
          <cell r="E362" t="str">
            <v>*</v>
          </cell>
          <cell r="F362" t="str">
            <v>Intravaskulārā ultrasonogrāfija (IVUS) ar materiālu vērtībām. Nenorādīt kopā ar manipulācijām 60072, 60073, 60074</v>
          </cell>
          <cell r="G362">
            <v>997.28</v>
          </cell>
        </row>
        <row r="363">
          <cell r="D363" t="str">
            <v>06202</v>
          </cell>
          <cell r="E363" t="str">
            <v>*</v>
          </cell>
          <cell r="F363" t="str">
            <v>Iedzimtu un iegūtu sirds defektu korekcija ar invazīvās kardioloģijas metodi</v>
          </cell>
          <cell r="G363">
            <v>5272.17</v>
          </cell>
        </row>
        <row r="364">
          <cell r="D364" t="str">
            <v>06203</v>
          </cell>
          <cell r="E364" t="str">
            <v>*</v>
          </cell>
          <cell r="F364" t="str">
            <v>Perkutāna koronārā intervence ar zālēm pildītu stentu implantāciju stacionārā un dienas stacionārā</v>
          </cell>
          <cell r="G364">
            <v>0</v>
          </cell>
        </row>
        <row r="365">
          <cell r="D365" t="str">
            <v>06204</v>
          </cell>
          <cell r="E365" t="str">
            <v>*</v>
          </cell>
          <cell r="F365" t="str">
            <v>Transkatetrālā aortas vārstuļa implantācija (iekļauti anesteziologa pakalpojumi)</v>
          </cell>
          <cell r="G365">
            <v>24785.759999999998</v>
          </cell>
        </row>
        <row r="366">
          <cell r="D366" t="str">
            <v>06210</v>
          </cell>
          <cell r="E366" t="str">
            <v>**</v>
          </cell>
          <cell r="F366" t="str">
            <v>Ekstrakorporālā membrānu oksigenācija (EKMO) implantācija</v>
          </cell>
          <cell r="G366">
            <v>15493.85</v>
          </cell>
        </row>
        <row r="367">
          <cell r="D367" t="str">
            <v>06211</v>
          </cell>
          <cell r="E367" t="str">
            <v>**</v>
          </cell>
          <cell r="F367" t="str">
            <v>Ekstrakorporālā membrānu oksigenācija (EKMO) eksplantācija</v>
          </cell>
          <cell r="G367">
            <v>2225.29</v>
          </cell>
        </row>
        <row r="368">
          <cell r="D368" t="str">
            <v>06212</v>
          </cell>
          <cell r="E368" t="str">
            <v>**</v>
          </cell>
          <cell r="F368" t="str">
            <v>Ekstrakorporālā membrānu oksigenācija (EKMO), uzturēšanas vienas kalendārās dienas izmaksas</v>
          </cell>
          <cell r="G368">
            <v>1808.22</v>
          </cell>
        </row>
        <row r="369">
          <cell r="D369" t="str">
            <v>07002</v>
          </cell>
          <cell r="E369" t="str">
            <v/>
          </cell>
          <cell r="F369" t="str">
            <v>Izelpas maksimumplūsmas (IMP) noteikšana (PEF-metrija)</v>
          </cell>
          <cell r="G369">
            <v>2.52</v>
          </cell>
        </row>
        <row r="370">
          <cell r="D370" t="str">
            <v>07004</v>
          </cell>
          <cell r="E370" t="str">
            <v/>
          </cell>
          <cell r="F370" t="str">
            <v>Ārējās elpošanas pamatrādītāju noteikšana un analīze, izmantojot portatīvu spirogrāfu (pneimotahogrāfu)</v>
          </cell>
          <cell r="G370">
            <v>7.19</v>
          </cell>
        </row>
        <row r="371">
          <cell r="D371" t="str">
            <v>07017</v>
          </cell>
          <cell r="E371" t="str">
            <v/>
          </cell>
          <cell r="F371" t="str">
            <v>Spirogrāfija (pneimotahogrāfija) ar automātisku datoranalīzi</v>
          </cell>
          <cell r="G371">
            <v>8.19</v>
          </cell>
        </row>
        <row r="372">
          <cell r="D372" t="str">
            <v>07018</v>
          </cell>
          <cell r="E372" t="str">
            <v/>
          </cell>
          <cell r="F372" t="str">
            <v>Spirogrāfija (pneimotahogrāfija) ar automātisku datoranalīzi un bronhodilatācijas testu</v>
          </cell>
          <cell r="G372">
            <v>11.59</v>
          </cell>
        </row>
        <row r="373">
          <cell r="D373" t="str">
            <v>07023</v>
          </cell>
          <cell r="E373" t="str">
            <v/>
          </cell>
          <cell r="F373" t="str">
            <v>Elpceļu nespecifiskās reaktivitātes noteikšana ar metaholīna inhalācijām</v>
          </cell>
          <cell r="G373">
            <v>41.25</v>
          </cell>
        </row>
        <row r="374">
          <cell r="D374" t="str">
            <v>07024</v>
          </cell>
          <cell r="E374" t="str">
            <v>*</v>
          </cell>
          <cell r="F374" t="str">
            <v>Sešu minūšu iešanas tests</v>
          </cell>
          <cell r="G374">
            <v>10.99</v>
          </cell>
        </row>
        <row r="375">
          <cell r="D375" t="str">
            <v>07025</v>
          </cell>
          <cell r="E375" t="str">
            <v/>
          </cell>
          <cell r="F375" t="str">
            <v>Visa ķermeņa pletizmogrāfija</v>
          </cell>
          <cell r="G375">
            <v>17.7</v>
          </cell>
        </row>
        <row r="376">
          <cell r="D376" t="str">
            <v>07026</v>
          </cell>
          <cell r="E376" t="str">
            <v/>
          </cell>
          <cell r="F376" t="str">
            <v>Visa ķermeņa pletizmogrāfija ar bronhodilatācijas testu</v>
          </cell>
          <cell r="G376">
            <v>20.47</v>
          </cell>
        </row>
        <row r="377">
          <cell r="D377" t="str">
            <v>07028</v>
          </cell>
          <cell r="E377" t="str">
            <v/>
          </cell>
          <cell r="F377" t="str">
            <v>Plaušu difūzijas spēju noteikšana</v>
          </cell>
          <cell r="G377">
            <v>17.45</v>
          </cell>
        </row>
        <row r="378">
          <cell r="D378" t="str">
            <v>07029</v>
          </cell>
          <cell r="E378" t="str">
            <v/>
          </cell>
          <cell r="F378" t="str">
            <v>Piemaksa manipulācijai 07002 par bērna līdz 10 gadu vecumam apmācību (apmācību veic medicīnas darbinieks 15–30 minūtes pirms testa veikšanas)</v>
          </cell>
          <cell r="G378">
            <v>3.57</v>
          </cell>
        </row>
        <row r="379">
          <cell r="D379" t="str">
            <v>07030</v>
          </cell>
          <cell r="E379" t="str">
            <v/>
          </cell>
          <cell r="F379" t="str">
            <v>Piemaksa manipulācijām 07004, 07017, 07018 par bērnu līdz 10 gadu vecumam apmācību spirogrāfijas (pneimotahogrāfijas) izdarīšanai (apmācību veic medicīnas darbinieks 20–30 minūtes pirms testa veikšanas)</v>
          </cell>
          <cell r="G379">
            <v>5.71</v>
          </cell>
        </row>
        <row r="380">
          <cell r="D380" t="str">
            <v>07043</v>
          </cell>
          <cell r="E380" t="str">
            <v/>
          </cell>
          <cell r="F380" t="str">
            <v>Sviedru proves skrīninga izdarīšana ar cistiskās fibrozes (CF) indikatoru</v>
          </cell>
          <cell r="G380">
            <v>33.549999999999997</v>
          </cell>
        </row>
        <row r="381">
          <cell r="D381" t="str">
            <v>07044</v>
          </cell>
          <cell r="E381" t="str">
            <v>*</v>
          </cell>
          <cell r="F381" t="str">
            <v>Sviedru proves skrīninga izdarīšana ar sviedru analīzes sistēmu (NANODUCT) (arī rezultātu novērtēšana)</v>
          </cell>
          <cell r="G381">
            <v>41.2</v>
          </cell>
        </row>
        <row r="382">
          <cell r="D382" t="str">
            <v>07045</v>
          </cell>
          <cell r="E382" t="str">
            <v/>
          </cell>
          <cell r="F382" t="str">
            <v>Kardiopulmonālais slodžu tests</v>
          </cell>
          <cell r="G382">
            <v>35.58</v>
          </cell>
        </row>
        <row r="383">
          <cell r="D383" t="str">
            <v>07046</v>
          </cell>
          <cell r="E383" t="str">
            <v>*</v>
          </cell>
          <cell r="F383" t="str">
            <v>Sviedru kolekcija, izmantojot Macroduct iekārtu. Nenorādīt kopā ar manipulāciju 07044</v>
          </cell>
          <cell r="G383">
            <v>42.02</v>
          </cell>
        </row>
        <row r="384">
          <cell r="D384" t="str">
            <v>07060</v>
          </cell>
          <cell r="E384" t="str">
            <v/>
          </cell>
          <cell r="F384" t="str">
            <v>Inhalatora pareizas lietošanas apmācība, arī atkārtota</v>
          </cell>
          <cell r="G384">
            <v>0</v>
          </cell>
        </row>
        <row r="385">
          <cell r="D385" t="str">
            <v>07070</v>
          </cell>
          <cell r="E385" t="str">
            <v>*</v>
          </cell>
          <cell r="F385" t="str">
            <v>Transkutānā kapnogrāfija stacionārā</v>
          </cell>
          <cell r="G385">
            <v>160.69999999999999</v>
          </cell>
        </row>
        <row r="386">
          <cell r="D386" t="str">
            <v>07071</v>
          </cell>
          <cell r="E386" t="str">
            <v/>
          </cell>
          <cell r="F386" t="str">
            <v>Transkutānā kapnogrāfija personas dzīvesvietā</v>
          </cell>
          <cell r="G386">
            <v>79.760000000000005</v>
          </cell>
        </row>
        <row r="387">
          <cell r="D387" t="str">
            <v>07072</v>
          </cell>
          <cell r="E387" t="str">
            <v>*</v>
          </cell>
          <cell r="F387" t="str">
            <v>Piemaksa par transkutāno kapnogrāfiju pie manipulācijām 02125 vai 02126</v>
          </cell>
          <cell r="G387">
            <v>62.31</v>
          </cell>
        </row>
        <row r="388">
          <cell r="D388" t="str">
            <v>08001</v>
          </cell>
          <cell r="E388" t="str">
            <v/>
          </cell>
          <cell r="F388" t="str">
            <v>24 stundu barības vada un/vai kuņģa pH-metrija pieaugušajiem ar vienelektroda zondi vairākkārtējai lietošanai</v>
          </cell>
          <cell r="G388">
            <v>71.040000000000006</v>
          </cell>
        </row>
        <row r="389">
          <cell r="D389" t="str">
            <v>08002</v>
          </cell>
          <cell r="E389" t="str">
            <v>*</v>
          </cell>
          <cell r="F389" t="str">
            <v>24 stundu barības vada un/vai kuņģa pH-metrija bērniem ar vienelektroda zondi vairākkārtējai lietošanai (skābju refluksa noteikšanai)</v>
          </cell>
          <cell r="G389">
            <v>153.25</v>
          </cell>
        </row>
        <row r="390">
          <cell r="D390" t="str">
            <v>08003</v>
          </cell>
          <cell r="E390" t="str">
            <v/>
          </cell>
          <cell r="F390" t="str">
            <v>24 stundu barības vada un/vai kuņģa pH-metrija pieaugušajiem ar divu elektrodu zondi vairākkārtējai lietošanai</v>
          </cell>
          <cell r="G390">
            <v>96.75</v>
          </cell>
        </row>
        <row r="391">
          <cell r="D391" t="str">
            <v>08005</v>
          </cell>
          <cell r="E391" t="str">
            <v/>
          </cell>
          <cell r="F391" t="str">
            <v>Oddi sfinktera manometrija ar ūdens perfūzijas vienkanāla katetru vairākkārtējai lietošanai</v>
          </cell>
          <cell r="G391">
            <v>93.04</v>
          </cell>
        </row>
        <row r="392">
          <cell r="D392" t="str">
            <v>08006</v>
          </cell>
          <cell r="E392" t="str">
            <v/>
          </cell>
          <cell r="F392" t="str">
            <v>Anorektāla manometrija ar ūdens perfūzijas četrkanālu katetru vairākkārtējai lietošanai</v>
          </cell>
          <cell r="G392">
            <v>74.319999999999993</v>
          </cell>
        </row>
        <row r="393">
          <cell r="D393" t="str">
            <v>08007</v>
          </cell>
          <cell r="E393" t="str">
            <v/>
          </cell>
          <cell r="F393" t="str">
            <v>Laktozes malabsorbcijas diagnostika ar ūdeņraža elptestu</v>
          </cell>
          <cell r="G393">
            <v>54.53</v>
          </cell>
        </row>
        <row r="394">
          <cell r="D394" t="str">
            <v>08008</v>
          </cell>
          <cell r="E394" t="str">
            <v/>
          </cell>
          <cell r="F394" t="str">
            <v>Zarnu disbakteriozes diagnostika ar ūdeņraža elptestu</v>
          </cell>
          <cell r="G394">
            <v>60.45</v>
          </cell>
        </row>
        <row r="395">
          <cell r="D395" t="str">
            <v>08009</v>
          </cell>
          <cell r="E395" t="str">
            <v/>
          </cell>
          <cell r="F395" t="str">
            <v>Orāli cekālā tranzīta laika diagnostika ar ūdeņraža elptestu</v>
          </cell>
          <cell r="G395">
            <v>60.45</v>
          </cell>
        </row>
        <row r="396">
          <cell r="D396" t="str">
            <v>08010</v>
          </cell>
          <cell r="E396" t="str">
            <v/>
          </cell>
          <cell r="F396" t="str">
            <v>Barības vada manometrija ar daudzkanālu augstas izšķirtspējas ūdens perfūzijas katetru</v>
          </cell>
          <cell r="G396">
            <v>76.42</v>
          </cell>
        </row>
        <row r="397">
          <cell r="D397" t="str">
            <v>08011</v>
          </cell>
          <cell r="E397" t="str">
            <v/>
          </cell>
          <cell r="F397" t="str">
            <v>Anorektāla manometrija ar astoņkanālu ūdens perfūzijas katetru</v>
          </cell>
          <cell r="G397">
            <v>66.709999999999994</v>
          </cell>
        </row>
        <row r="398">
          <cell r="D398" t="str">
            <v>08012</v>
          </cell>
          <cell r="E398" t="str">
            <v/>
          </cell>
          <cell r="F398" t="str">
            <v>24 stundu barības vada un/vai kunģa pH-metrija pieaugušajiem ar četrelektrodu zondi vairākkārtējai lietošanai</v>
          </cell>
          <cell r="G398">
            <v>103.71</v>
          </cell>
        </row>
        <row r="399">
          <cell r="D399" t="str">
            <v>08013</v>
          </cell>
          <cell r="E399" t="str">
            <v/>
          </cell>
          <cell r="F399" t="str">
            <v>24 stundu barības vada un/vai kunģa pH-metrija pieaugušajiem ar trīselektrodu zondi vairākkārtējai lietošanai</v>
          </cell>
          <cell r="G399">
            <v>100.17</v>
          </cell>
        </row>
        <row r="400">
          <cell r="D400" t="str">
            <v>08014</v>
          </cell>
          <cell r="E400" t="str">
            <v/>
          </cell>
          <cell r="F400" t="str">
            <v>Portatīvā elektrogastrogrāfija</v>
          </cell>
          <cell r="G400">
            <v>92.62</v>
          </cell>
        </row>
        <row r="401">
          <cell r="D401" t="str">
            <v>08015</v>
          </cell>
          <cell r="E401" t="str">
            <v/>
          </cell>
          <cell r="F401" t="str">
            <v>Anorektālā sfinktera vektoru tilpumanalīze ar astoņkanālu katetru</v>
          </cell>
          <cell r="G401">
            <v>42.49</v>
          </cell>
        </row>
        <row r="402">
          <cell r="D402" t="str">
            <v>08016</v>
          </cell>
          <cell r="E402" t="str">
            <v/>
          </cell>
          <cell r="F402" t="str">
            <v>Gastroskopija ar pH-metriju vienlaikus</v>
          </cell>
          <cell r="G402">
            <v>30.119999999999997</v>
          </cell>
        </row>
        <row r="403">
          <cell r="D403" t="str">
            <v>08017</v>
          </cell>
          <cell r="E403" t="str">
            <v/>
          </cell>
          <cell r="F403" t="str">
            <v>Piemaksa manipulācijām 08061, 08062, 08111, 08112, 08113, 08136 par zondes ievadīšanu ar endoskopu</v>
          </cell>
          <cell r="G403">
            <v>17.18</v>
          </cell>
        </row>
        <row r="404">
          <cell r="D404" t="str">
            <v>08019</v>
          </cell>
          <cell r="E404" t="str">
            <v>*</v>
          </cell>
          <cell r="F404" t="str">
            <v>24 stundu pH-metrija un barības vada pretestības mērījums bērniem ar vienreizlietojamo 1,5 mm zondi. Nenorādīt kopā ar manipulāciju 08036</v>
          </cell>
          <cell r="G404">
            <v>267.83</v>
          </cell>
        </row>
        <row r="405">
          <cell r="D405" t="str">
            <v>08020</v>
          </cell>
          <cell r="E405" t="str">
            <v>*</v>
          </cell>
          <cell r="F405" t="str">
            <v>24 stundu pH-metrija un barības vada pretestības mērījums bērniem ar vienreizlietojamo 2,0 mm zondi. Nenorādīt kopā ar manipulāciju 08036</v>
          </cell>
          <cell r="G405">
            <v>217.63</v>
          </cell>
        </row>
        <row r="406">
          <cell r="D406" t="str">
            <v>08030</v>
          </cell>
          <cell r="E406" t="str">
            <v/>
          </cell>
          <cell r="F406" t="str">
            <v>Kuņģa pH-metrija vienam pacientam</v>
          </cell>
          <cell r="G406">
            <v>26.56</v>
          </cell>
        </row>
        <row r="407">
          <cell r="D407" t="str">
            <v>08035</v>
          </cell>
          <cell r="E407" t="str">
            <v/>
          </cell>
          <cell r="F407" t="str">
            <v>Endoskopiskā pH-metrija</v>
          </cell>
          <cell r="G407">
            <v>26.42</v>
          </cell>
        </row>
        <row r="408">
          <cell r="D408" t="str">
            <v>08036</v>
          </cell>
          <cell r="E408" t="str">
            <v/>
          </cell>
          <cell r="F408" t="str">
            <v>Kuņģa–barības vada refluksa izmeklēšana</v>
          </cell>
          <cell r="G408">
            <v>27.11</v>
          </cell>
        </row>
        <row r="409">
          <cell r="D409" t="str">
            <v>08037</v>
          </cell>
          <cell r="E409" t="str">
            <v/>
          </cell>
          <cell r="F409" t="str">
            <v>Automatizētā kuņģa pH-metrija vienam pacientam</v>
          </cell>
          <cell r="G409">
            <v>28.549999999999997</v>
          </cell>
        </row>
        <row r="410">
          <cell r="D410" t="str">
            <v>08050</v>
          </cell>
          <cell r="E410" t="str">
            <v/>
          </cell>
          <cell r="F410" t="str">
            <v>Duodenālā zondēšana</v>
          </cell>
          <cell r="G410">
            <v>15.850000000000001</v>
          </cell>
        </row>
        <row r="411">
          <cell r="D411" t="str">
            <v>08051</v>
          </cell>
          <cell r="E411" t="str">
            <v/>
          </cell>
          <cell r="F411" t="str">
            <v>Piemaksa manipulācijām 08059, 08062 par barības vada bužēšanu kombinēti ar ezofagoskopiju</v>
          </cell>
          <cell r="G411">
            <v>21.83</v>
          </cell>
        </row>
        <row r="412">
          <cell r="D412" t="str">
            <v>08052</v>
          </cell>
          <cell r="E412" t="str">
            <v/>
          </cell>
          <cell r="F412" t="str">
            <v>Piemaksa manipulācijām 08059, 08062 par barības vada bužēšanu bērniem</v>
          </cell>
          <cell r="G412">
            <v>22.11</v>
          </cell>
        </row>
        <row r="413">
          <cell r="D413" t="str">
            <v>08053</v>
          </cell>
          <cell r="E413" t="str">
            <v>*</v>
          </cell>
          <cell r="F413" t="str">
            <v>Barības vada endoprotēzes ielikšana bez endoprotēzes vērtības. Var norādīt kopā ar manipulāciju 08059</v>
          </cell>
          <cell r="G413">
            <v>38</v>
          </cell>
        </row>
        <row r="414">
          <cell r="D414" t="str">
            <v>08054</v>
          </cell>
          <cell r="E414" t="str">
            <v>*</v>
          </cell>
          <cell r="F414" t="str">
            <v>Piemaksa manipulācijai 08053 par barības vada metālisko stentu ar poliestera apvalku un platīna marķieriem</v>
          </cell>
          <cell r="G414">
            <v>945.93</v>
          </cell>
        </row>
        <row r="415">
          <cell r="D415" t="str">
            <v>08058</v>
          </cell>
          <cell r="E415" t="str">
            <v/>
          </cell>
          <cell r="F415" t="str">
            <v>Gastroskopija un/vai parciāla duodenoskopija bez parauga ekscīzijas un/vai punkcijas</v>
          </cell>
          <cell r="G415">
            <v>38.54</v>
          </cell>
        </row>
        <row r="416">
          <cell r="D416" t="str">
            <v>08059</v>
          </cell>
          <cell r="E416" t="str">
            <v/>
          </cell>
          <cell r="F416" t="str">
            <v>Ezofagoskopija bez parauga ekscīzijas un/vai punkcijas</v>
          </cell>
          <cell r="G416">
            <v>14.61</v>
          </cell>
        </row>
        <row r="417">
          <cell r="D417" t="str">
            <v>08060</v>
          </cell>
          <cell r="E417" t="str">
            <v>*</v>
          </cell>
          <cell r="F417" t="str">
            <v>Ezofagoskopija ar parauga ekscīziju un/vai punkciju</v>
          </cell>
          <cell r="G417">
            <v>33.46</v>
          </cell>
        </row>
        <row r="418">
          <cell r="D418" t="str">
            <v>08061</v>
          </cell>
          <cell r="E418" t="str">
            <v>*</v>
          </cell>
          <cell r="F418" t="str">
            <v>Gastroskopija un/vai parciāla duodenoskopija ar parauga ekscīziju un/vai punkciju un ureāzes norādīšanu</v>
          </cell>
          <cell r="G418">
            <v>52.02</v>
          </cell>
        </row>
        <row r="419">
          <cell r="D419" t="str">
            <v>08062</v>
          </cell>
          <cell r="E419" t="str">
            <v>*</v>
          </cell>
          <cell r="F419" t="str">
            <v>Neatliekamā ezofagoskopija un/vai gastroskopija un/vai parciālā duodenoskopija</v>
          </cell>
          <cell r="G419">
            <v>52.73</v>
          </cell>
        </row>
        <row r="420">
          <cell r="D420" t="str">
            <v>08063</v>
          </cell>
          <cell r="E420" t="str">
            <v>*</v>
          </cell>
          <cell r="F420" t="str">
            <v>Hemostāze neatliekamās augšējās vai apakšējās endoskopijas laikā bez vienreizējās lietošanas materiālu vērtībām. Var norādīt kopā ar manipulācijām 08061, 08062, 08111, 08112, 08113</v>
          </cell>
          <cell r="G420">
            <v>39.53</v>
          </cell>
        </row>
        <row r="421">
          <cell r="D421" t="str">
            <v>08065</v>
          </cell>
          <cell r="E421" t="str">
            <v>*</v>
          </cell>
          <cell r="F421" t="str">
            <v>Piemaksa par hemostāzes klipša lietošanu</v>
          </cell>
          <cell r="G421">
            <v>17.91</v>
          </cell>
        </row>
        <row r="422">
          <cell r="D422" t="str">
            <v>08066</v>
          </cell>
          <cell r="E422" t="str">
            <v>*</v>
          </cell>
          <cell r="F422" t="str">
            <v>Piemaksa par endocilpas lietošanu</v>
          </cell>
          <cell r="G422">
            <v>66.2</v>
          </cell>
        </row>
        <row r="423">
          <cell r="D423" t="str">
            <v>08070</v>
          </cell>
          <cell r="E423" t="str">
            <v>*</v>
          </cell>
          <cell r="F423" t="str">
            <v>Barības vada struktūras lāzera koagulācija</v>
          </cell>
          <cell r="G423">
            <v>27.39</v>
          </cell>
        </row>
        <row r="424">
          <cell r="D424" t="str">
            <v>08071</v>
          </cell>
          <cell r="E424" t="str">
            <v>*</v>
          </cell>
          <cell r="F424" t="str">
            <v>Svešķermeņa izņemšana no barības vada, kuņģa un divpadsmitpirkstu zarnas. Var norādīt kopā ar manipulācijām 08061 un 08062</v>
          </cell>
          <cell r="G424">
            <v>60.629999999999995</v>
          </cell>
        </row>
        <row r="425">
          <cell r="D425" t="str">
            <v>08072</v>
          </cell>
          <cell r="E425" t="str">
            <v>*</v>
          </cell>
          <cell r="F425" t="str">
            <v>Endoskopiska varikozu vēnu terapija augšējā un apakšējā gremošanas sistēmā bez varikožu klipšu un ligatūru izmaksām neatliekamā situācijā asiņojošu vēnu gadījumā. Var norādīt kopā ar manipulācijām 08061, 08062, 08111, 08112, 08113</v>
          </cell>
          <cell r="G425">
            <v>64.45</v>
          </cell>
        </row>
        <row r="426">
          <cell r="D426" t="str">
            <v>08074</v>
          </cell>
          <cell r="E426" t="str">
            <v>*</v>
          </cell>
          <cell r="F426" t="str">
            <v>Piemaksa par vienreizlietojamās cilpas lietošanu varikozo vēnu liģēšanai</v>
          </cell>
          <cell r="G426">
            <v>21.19</v>
          </cell>
        </row>
        <row r="427">
          <cell r="D427" t="str">
            <v>08075</v>
          </cell>
          <cell r="E427" t="str">
            <v>*</v>
          </cell>
          <cell r="F427" t="str">
            <v>Piemaksa par endoskopa distālā gala vairākreizlietojamo uzmavu lokālai aspirācijai vienai procedūrai</v>
          </cell>
          <cell r="G427">
            <v>0.94</v>
          </cell>
        </row>
        <row r="428">
          <cell r="D428" t="str">
            <v>08076</v>
          </cell>
          <cell r="E428" t="str">
            <v>*</v>
          </cell>
          <cell r="F428" t="str">
            <v>Endoskopiska kuņģa un duodena čūlas ārstēšana vienā seansā. Nenorādīt kopā ar manipulāciju 08135</v>
          </cell>
          <cell r="G428">
            <v>44.51</v>
          </cell>
        </row>
        <row r="429">
          <cell r="D429" t="str">
            <v>08077</v>
          </cell>
          <cell r="E429" t="str">
            <v>*</v>
          </cell>
          <cell r="F429" t="str">
            <v>Papillae Vateri endoskopiska kanulācija ar kontrastvielas ievadīšanu un/vai sekrēta ņemšanu (ERHP) bez vienreizējās lietošanas vadītāju, dilatācijas balonu un katetru vērtībām</v>
          </cell>
          <cell r="G429">
            <v>101.93</v>
          </cell>
        </row>
        <row r="430">
          <cell r="D430" t="str">
            <v>08078</v>
          </cell>
          <cell r="E430" t="str">
            <v>*</v>
          </cell>
          <cell r="F430" t="str">
            <v>Piemaksa par vienreizlietojamā žultsceļu dilatācijas balona lietošanu</v>
          </cell>
          <cell r="G430">
            <v>185.1</v>
          </cell>
        </row>
        <row r="431">
          <cell r="D431" t="str">
            <v>08079</v>
          </cell>
          <cell r="E431" t="str">
            <v>*</v>
          </cell>
          <cell r="F431" t="str">
            <v>Piemaksa par vienreizlietojamā žultsceļu balonkatetra lietošanu</v>
          </cell>
          <cell r="G431">
            <v>139.62</v>
          </cell>
        </row>
        <row r="432">
          <cell r="D432" t="str">
            <v>08080</v>
          </cell>
          <cell r="E432" t="str">
            <v>*</v>
          </cell>
          <cell r="F432" t="str">
            <v>Piemaksa manipulācijai 08077 par stenta izņemšanu no žultsceļiem</v>
          </cell>
          <cell r="G432">
            <v>9.89</v>
          </cell>
        </row>
        <row r="433">
          <cell r="D433" t="str">
            <v>08081</v>
          </cell>
          <cell r="E433" t="str">
            <v>*</v>
          </cell>
          <cell r="F433" t="str">
            <v>Līdz galam neveikta manipulācija 08077 neparedzētu apstākļu dēļ. Nenorādīt kopā ar manipulāciju 08077</v>
          </cell>
          <cell r="G433">
            <v>62.23</v>
          </cell>
        </row>
        <row r="434">
          <cell r="D434" t="str">
            <v>08085</v>
          </cell>
          <cell r="E434" t="str">
            <v/>
          </cell>
          <cell r="F434" t="str">
            <v>Pacienta sedācija endoskopisku izmeklējumu laikā</v>
          </cell>
          <cell r="G434">
            <v>8.6300000000000008</v>
          </cell>
        </row>
        <row r="435">
          <cell r="D435" t="str">
            <v>08086</v>
          </cell>
          <cell r="E435" t="str">
            <v>*</v>
          </cell>
          <cell r="F435" t="str">
            <v>Selektīva granulocītu, monocītu, makrofāgu aferēze ar Adacolumn sistēmu</v>
          </cell>
          <cell r="G435">
            <v>1371.65</v>
          </cell>
        </row>
        <row r="436">
          <cell r="D436" t="str">
            <v>08090</v>
          </cell>
          <cell r="E436" t="str">
            <v>*</v>
          </cell>
          <cell r="F436" t="str">
            <v>Endoskopiska papilosfinkterotomija bez vienreizējās lietošanas vadītāju, dilatācijas balonu un katetru vērtībām</v>
          </cell>
          <cell r="G436">
            <v>138.63</v>
          </cell>
        </row>
        <row r="437">
          <cell r="D437" t="str">
            <v>08091</v>
          </cell>
          <cell r="E437" t="str">
            <v>*</v>
          </cell>
          <cell r="F437" t="str">
            <v>Piemaksa manipulācijai 08090 par vienreizējās lietošanas katetra un vadītāja lietošanu</v>
          </cell>
          <cell r="G437">
            <v>127.07</v>
          </cell>
        </row>
        <row r="438">
          <cell r="D438" t="str">
            <v>08093</v>
          </cell>
          <cell r="E438" t="str">
            <v>*</v>
          </cell>
          <cell r="F438" t="str">
            <v>Endoskopiskā papilosfinkterotomija ar konkrementu litotripsiju un/vai ekstrakciju</v>
          </cell>
          <cell r="G438">
            <v>122.93</v>
          </cell>
        </row>
        <row r="439">
          <cell r="D439" t="str">
            <v>08094</v>
          </cell>
          <cell r="E439" t="str">
            <v>*</v>
          </cell>
          <cell r="F439" t="str">
            <v>Piemaksa manipulācijai 08093 par balonkatetra lietošanu</v>
          </cell>
          <cell r="G439">
            <v>63.54</v>
          </cell>
        </row>
        <row r="440">
          <cell r="D440" t="str">
            <v>08095</v>
          </cell>
          <cell r="E440" t="str">
            <v>*</v>
          </cell>
          <cell r="F440" t="str">
            <v>Piemaksa manipulācijai 08093 par groziņveida ekstraktora lietošanu</v>
          </cell>
          <cell r="G440">
            <v>228.72</v>
          </cell>
        </row>
        <row r="441">
          <cell r="D441" t="str">
            <v>08096</v>
          </cell>
          <cell r="E441" t="str">
            <v>*</v>
          </cell>
          <cell r="F441" t="str">
            <v>Piemaksa manipulācijai 08093 par mehāniskā litotriptora lietošanu ar viena maināmā groziņa vērtību</v>
          </cell>
          <cell r="G441">
            <v>310.61</v>
          </cell>
        </row>
        <row r="442">
          <cell r="D442" t="str">
            <v>08097</v>
          </cell>
          <cell r="E442" t="str">
            <v>*</v>
          </cell>
          <cell r="F442" t="str">
            <v>Endoskopiskā papilosfinkterotomija un stenta ievietošana žults vai aizkuņģa dziedzera vados bez endoprotēžu vērtības</v>
          </cell>
          <cell r="G442">
            <v>133.51</v>
          </cell>
        </row>
        <row r="443">
          <cell r="D443" t="str">
            <v>08098</v>
          </cell>
          <cell r="E443" t="str">
            <v>*</v>
          </cell>
          <cell r="F443" t="str">
            <v>Piemaksa par vienreizlietojamā plastikāta drenas komplekta lietošanu</v>
          </cell>
          <cell r="G443">
            <v>172.56</v>
          </cell>
        </row>
        <row r="444">
          <cell r="D444" t="str">
            <v>08099</v>
          </cell>
          <cell r="E444" t="str">
            <v>*</v>
          </cell>
          <cell r="F444" t="str">
            <v>Piemaksa par vienreizlietojamās nazobiliārās drenas komplekta lietošanu</v>
          </cell>
          <cell r="G444">
            <v>109.81</v>
          </cell>
        </row>
        <row r="445">
          <cell r="D445" t="str">
            <v>08100</v>
          </cell>
          <cell r="E445" t="str">
            <v>*</v>
          </cell>
          <cell r="F445" t="str">
            <v>Perkutānā endoskopiskā gastrostomija</v>
          </cell>
          <cell r="G445">
            <v>60.709999999999994</v>
          </cell>
        </row>
        <row r="446">
          <cell r="D446" t="str">
            <v>08101</v>
          </cell>
          <cell r="E446" t="str">
            <v>*</v>
          </cell>
          <cell r="F446" t="str">
            <v>Piemaksa manipulācijai 08100 par perkutānās endoskopiskās gastrostomijas (PEG) komplektu</v>
          </cell>
          <cell r="G446">
            <v>141.18</v>
          </cell>
        </row>
        <row r="447">
          <cell r="D447" t="str">
            <v>08102</v>
          </cell>
          <cell r="E447" t="str">
            <v>*</v>
          </cell>
          <cell r="F447" t="str">
            <v>Zondes tipa gastrostomas un zema profila (pogveida) gastrostomas nomaiņa, ko veic ārsts (bez gastrostomas vērtības)</v>
          </cell>
          <cell r="G447">
            <v>17.39</v>
          </cell>
        </row>
        <row r="448">
          <cell r="D448" t="str">
            <v>08103</v>
          </cell>
          <cell r="E448" t="str">
            <v>*</v>
          </cell>
          <cell r="F448" t="str">
            <v>Piemaksa par zondes tipa gastrostomu</v>
          </cell>
          <cell r="G448">
            <v>54.55</v>
          </cell>
        </row>
        <row r="449">
          <cell r="D449" t="str">
            <v>08104</v>
          </cell>
          <cell r="E449" t="str">
            <v>*</v>
          </cell>
          <cell r="F449" t="str">
            <v>Piemaksa par zema profila (pogveida) gastrostomijas komplektu</v>
          </cell>
          <cell r="G449">
            <v>281.06</v>
          </cell>
        </row>
        <row r="450">
          <cell r="D450" t="str">
            <v>08105</v>
          </cell>
          <cell r="E450" t="str">
            <v>*</v>
          </cell>
          <cell r="F450" t="str">
            <v>Piemaksa par zema profila (pogveida) gastrostomijas zondes pirmreizējo ievietošanas komplektu</v>
          </cell>
          <cell r="G450">
            <v>281.06</v>
          </cell>
        </row>
        <row r="451">
          <cell r="D451" t="str">
            <v>08106</v>
          </cell>
          <cell r="E451" t="str">
            <v>*</v>
          </cell>
          <cell r="F451" t="str">
            <v>Zondes tipa gastrostomas un zema profila (pogveida) gastrostomas nomaiņa, ko veic māsa (bez gastrostomas vērtības)</v>
          </cell>
          <cell r="G451">
            <v>15.13</v>
          </cell>
        </row>
        <row r="452">
          <cell r="D452" t="str">
            <v>08108</v>
          </cell>
          <cell r="E452" t="str">
            <v>*</v>
          </cell>
          <cell r="F452" t="str">
            <v>Kapsulas endoskopija</v>
          </cell>
          <cell r="G452">
            <v>577.41</v>
          </cell>
        </row>
        <row r="453">
          <cell r="D453" t="str">
            <v>08109</v>
          </cell>
          <cell r="E453" t="str">
            <v>*</v>
          </cell>
          <cell r="F453" t="str">
            <v>Kapsulas endoskopijas datu apstrāde</v>
          </cell>
          <cell r="G453">
            <v>93.52</v>
          </cell>
        </row>
        <row r="454">
          <cell r="D454" t="str">
            <v>08110</v>
          </cell>
          <cell r="E454" t="str">
            <v/>
          </cell>
          <cell r="F454" t="str">
            <v>Rektoskopija</v>
          </cell>
          <cell r="G454">
            <v>9.9699999999999989</v>
          </cell>
        </row>
        <row r="455">
          <cell r="D455" t="str">
            <v>08111</v>
          </cell>
          <cell r="E455" t="str">
            <v/>
          </cell>
          <cell r="F455" t="str">
            <v>Sigmoidoskopija ar elastīgiem instrumentiem, ieskaitot rektoskopiju</v>
          </cell>
          <cell r="G455">
            <v>37.049999999999997</v>
          </cell>
        </row>
        <row r="456">
          <cell r="D456" t="str">
            <v>08112</v>
          </cell>
          <cell r="E456" t="str">
            <v/>
          </cell>
          <cell r="F456" t="str">
            <v>Resnās zarnas izmeklēšana ar elastīgiem instrumentiem, ieskaitot rektoskopiju līdz liesas leņķim</v>
          </cell>
          <cell r="G456">
            <v>61.599999999999994</v>
          </cell>
        </row>
        <row r="457">
          <cell r="D457" t="str">
            <v>08113</v>
          </cell>
          <cell r="E457" t="str">
            <v>*</v>
          </cell>
          <cell r="F457" t="str">
            <v>Resnās zarnas izmeklēšana ar elastīgiem endoskopiem, ieskaitot rektoskopiju un sigmoidoskopiju, parauga ekscīziju un/vai punkciju</v>
          </cell>
          <cell r="G457">
            <v>136.84</v>
          </cell>
        </row>
        <row r="458">
          <cell r="D458" t="str">
            <v>08114</v>
          </cell>
          <cell r="E458" t="str">
            <v>*</v>
          </cell>
          <cell r="F458" t="str">
            <v>Piemaksa manipulācijām 08060, 08061, 08062, 08063, 08110, 08111, 08112, 08113 par līdz divu gļotādas paraugu ņemšanu sakarā ar polipu izgriešanu un/vai mezglu biopsijām, lietojot augstfrekvences elektroinstrumentu</v>
          </cell>
          <cell r="G458">
            <v>66.77</v>
          </cell>
        </row>
        <row r="459">
          <cell r="D459" t="str">
            <v>08115</v>
          </cell>
          <cell r="E459" t="str">
            <v>*</v>
          </cell>
          <cell r="F459" t="str">
            <v>Piemaksa pie manipulācijām 08060, 08061, 08062, 08063, 08110, 08111, 08112, 08113 par vairāk nekā divu gļotādas paraugu ņemšanu sakarā ar polipu izgriešanu un/vai mezglu biopsijām, lietojot augstfrekvences elektroinstrumentu</v>
          </cell>
          <cell r="G459">
            <v>73.13</v>
          </cell>
        </row>
        <row r="460">
          <cell r="D460" t="str">
            <v>08120</v>
          </cell>
          <cell r="E460" t="str">
            <v>*</v>
          </cell>
          <cell r="F460" t="str">
            <v>Endosonogrāfija, lietojot elastīgos endoskopus</v>
          </cell>
          <cell r="G460">
            <v>38.78</v>
          </cell>
        </row>
        <row r="461">
          <cell r="D461" t="str">
            <v>08121</v>
          </cell>
          <cell r="E461" t="str">
            <v>*</v>
          </cell>
          <cell r="F461" t="str">
            <v>Terapeitiskā endoskopiskā ultrasonogrāfija ar sektorāla detektora endoskopu</v>
          </cell>
          <cell r="G461">
            <v>142.32</v>
          </cell>
        </row>
        <row r="462">
          <cell r="D462" t="str">
            <v>08122</v>
          </cell>
          <cell r="E462" t="str">
            <v>*</v>
          </cell>
          <cell r="F462" t="str">
            <v>Diagnostiskā endoskopiskā ultrasonogrāfija ar sektorāla detektora endoskopu</v>
          </cell>
          <cell r="G462">
            <v>126.24000000000001</v>
          </cell>
        </row>
        <row r="463">
          <cell r="D463" t="str">
            <v>08125</v>
          </cell>
          <cell r="E463" t="str">
            <v>*</v>
          </cell>
          <cell r="F463" t="str">
            <v>Piemaksa par ultraskaņas aspirācijas un histoloģijas biopsijas adatas komplekta lietošanu</v>
          </cell>
          <cell r="G463">
            <v>258.72000000000003</v>
          </cell>
        </row>
        <row r="464">
          <cell r="D464" t="str">
            <v>08128</v>
          </cell>
          <cell r="E464" t="str">
            <v>*</v>
          </cell>
          <cell r="F464" t="str">
            <v>Piemaksa par Plexus coeliacus neirolīzes adatas komplekta lietošanu</v>
          </cell>
          <cell r="G464">
            <v>313.74</v>
          </cell>
        </row>
        <row r="465">
          <cell r="D465" t="str">
            <v>08130</v>
          </cell>
          <cell r="E465" t="str">
            <v>*</v>
          </cell>
          <cell r="F465" t="str">
            <v>Piemaksa par vienreizējās lietošanas injektora lietošanu endoskopijās</v>
          </cell>
          <cell r="G465">
            <v>46.28</v>
          </cell>
        </row>
        <row r="466">
          <cell r="D466" t="str">
            <v>08132</v>
          </cell>
          <cell r="E466" t="str">
            <v>*</v>
          </cell>
          <cell r="F466" t="str">
            <v>Piemaksa manipulācijai 08097 par endoprotēzes – žultsceļu metālisko stentu ar platīna marķieriem – lietošanu</v>
          </cell>
          <cell r="G466">
            <v>776.52</v>
          </cell>
        </row>
        <row r="467">
          <cell r="D467" t="str">
            <v>08133</v>
          </cell>
          <cell r="E467" t="str">
            <v>*</v>
          </cell>
          <cell r="F467" t="str">
            <v>Piemaksa manipulācijām 08058, 08059, 08060, 08061, 08062, 08077, 08081, 08090, 08111, 08112, 08113, 08121, 08122 par videoendoskopijas aparatūras lietošanu</v>
          </cell>
          <cell r="G467">
            <v>8.1</v>
          </cell>
        </row>
        <row r="468">
          <cell r="D468" t="str">
            <v>08134</v>
          </cell>
          <cell r="E468" t="str">
            <v>*</v>
          </cell>
          <cell r="F468" t="str">
            <v>Piemaksa par argonplazmas koagulācijas iekārtas izmantošanu</v>
          </cell>
          <cell r="G468">
            <v>93.85</v>
          </cell>
        </row>
        <row r="469">
          <cell r="D469" t="str">
            <v>08135</v>
          </cell>
          <cell r="E469" t="str">
            <v>*</v>
          </cell>
          <cell r="F469" t="str">
            <v>Lāzera koagulācija caur endoskopu, viens seanss. Nenorādīt kopā ar manipulāciju 08070</v>
          </cell>
          <cell r="G469">
            <v>21.17</v>
          </cell>
        </row>
        <row r="470">
          <cell r="D470" t="str">
            <v>08136</v>
          </cell>
          <cell r="E470" t="str">
            <v>*</v>
          </cell>
          <cell r="F470" t="str">
            <v>Endoskopu automātiskā apstrāde (ieskaitot dezinfekcijas līdzekļus)</v>
          </cell>
          <cell r="G470">
            <v>5.62</v>
          </cell>
        </row>
        <row r="471">
          <cell r="D471" t="str">
            <v>08140</v>
          </cell>
          <cell r="E471" t="str">
            <v/>
          </cell>
          <cell r="F471" t="str">
            <v>C13 elptests Helicobacter pylori noteikšanai</v>
          </cell>
          <cell r="G471">
            <v>52.94</v>
          </cell>
        </row>
        <row r="472">
          <cell r="D472" t="str">
            <v>08141</v>
          </cell>
          <cell r="E472" t="str">
            <v/>
          </cell>
          <cell r="F472" t="str">
            <v>C13 metacetīna elptests aknu funkcijas noteikšanai</v>
          </cell>
          <cell r="G472">
            <v>80.44</v>
          </cell>
        </row>
        <row r="473">
          <cell r="D473" t="str">
            <v>08142</v>
          </cell>
          <cell r="E473" t="str">
            <v/>
          </cell>
          <cell r="F473" t="str">
            <v>C13 etiķskābes elptests kuņģa evakuācijas funkcijas noteikšanai</v>
          </cell>
          <cell r="G473">
            <v>70.56</v>
          </cell>
        </row>
        <row r="474">
          <cell r="D474" t="str">
            <v>08143</v>
          </cell>
          <cell r="E474" t="str">
            <v/>
          </cell>
          <cell r="F474" t="str">
            <v>Resno zarnu tīrīšanas metode pacienta sagatavošanai resno zarnu endoskopiskai izmeklēšanai vai irigoskopijai ar klizmām</v>
          </cell>
          <cell r="G474">
            <v>11.45</v>
          </cell>
        </row>
        <row r="475">
          <cell r="D475" t="str">
            <v>08144</v>
          </cell>
          <cell r="E475" t="str">
            <v/>
          </cell>
          <cell r="F475" t="str">
            <v>C13 jaukto triglicerīdu elptests lipāzes deficīta noteikšanai</v>
          </cell>
          <cell r="G475">
            <v>100.17</v>
          </cell>
        </row>
        <row r="476">
          <cell r="D476" t="str">
            <v>08155</v>
          </cell>
          <cell r="E476" t="str">
            <v>**</v>
          </cell>
          <cell r="F476" t="str">
            <v>Perorāla endoskopiska tiešas vizualizācijas holangiopankreatoskopija</v>
          </cell>
          <cell r="G476">
            <v>3512.29</v>
          </cell>
        </row>
        <row r="477">
          <cell r="D477" t="str">
            <v>08156</v>
          </cell>
          <cell r="E477" t="str">
            <v>**</v>
          </cell>
          <cell r="F477" t="str">
            <v>Mehāniska litotripsija perorālas endoskopiskas tiešas vizualizācijas holangiopankreatoskopijas laikā</v>
          </cell>
          <cell r="G477">
            <v>4109.93</v>
          </cell>
        </row>
        <row r="478">
          <cell r="D478" t="str">
            <v>09004</v>
          </cell>
          <cell r="E478" t="str">
            <v/>
          </cell>
          <cell r="F478" t="str">
            <v>Pēdu noslogojuma noteikšana ar podogrāfu (statiskā)</v>
          </cell>
          <cell r="G478">
            <v>9.5299999999999994</v>
          </cell>
        </row>
        <row r="479">
          <cell r="D479" t="str">
            <v>09005</v>
          </cell>
          <cell r="E479" t="str">
            <v/>
          </cell>
          <cell r="F479" t="str">
            <v>Pēdu noslogojuma noteikšana ar podogrāfu (dinamiskā un posturālā)</v>
          </cell>
          <cell r="G479">
            <v>15.43</v>
          </cell>
        </row>
        <row r="480">
          <cell r="D480" t="str">
            <v>09182</v>
          </cell>
          <cell r="E480" t="str">
            <v>*</v>
          </cell>
          <cell r="F480" t="str">
            <v>Hormonālo diagnostisko testu izdarīšana – STH stimulācijas prove bez stimulatora</v>
          </cell>
          <cell r="G480">
            <v>44.39</v>
          </cell>
        </row>
        <row r="481">
          <cell r="D481" t="str">
            <v>09183</v>
          </cell>
          <cell r="E481" t="str">
            <v>*</v>
          </cell>
          <cell r="F481" t="str">
            <v>Hormonālo diagnostisko testu izdarīšana – Synacthen prove</v>
          </cell>
          <cell r="G481">
            <v>36.93</v>
          </cell>
        </row>
        <row r="482">
          <cell r="D482" t="str">
            <v>09184</v>
          </cell>
          <cell r="E482" t="str">
            <v>*</v>
          </cell>
          <cell r="F482" t="str">
            <v>Hormonālo diagnostisko testu izdarīšana – GnRH (analogi arī TRH, ACTH, GHRH) proves</v>
          </cell>
          <cell r="G482">
            <v>38.29</v>
          </cell>
        </row>
        <row r="483">
          <cell r="D483" t="str">
            <v>09185</v>
          </cell>
          <cell r="E483" t="str">
            <v>*</v>
          </cell>
          <cell r="F483" t="str">
            <v>Hormonālo diagnostisko testu izdarīšana – insulīna un/vai C-peptīda līmeņa noteikšana perorālā glikozes tolerances testa laikā</v>
          </cell>
          <cell r="G483">
            <v>36.61</v>
          </cell>
        </row>
        <row r="484">
          <cell r="D484" t="str">
            <v>09186</v>
          </cell>
          <cell r="E484" t="str">
            <v>*</v>
          </cell>
          <cell r="F484" t="str">
            <v>Hormonālo diagnostisko testu izdarīšana – horioniskā gonadotropīna tests</v>
          </cell>
          <cell r="G484">
            <v>12.63</v>
          </cell>
        </row>
        <row r="485">
          <cell r="D485" t="str">
            <v>09187</v>
          </cell>
          <cell r="E485" t="str">
            <v/>
          </cell>
          <cell r="F485" t="str">
            <v>Piemaksa manipulācijai 09182 par stimulatora – Insulin (human) lietošanu</v>
          </cell>
          <cell r="G485">
            <v>0.71</v>
          </cell>
        </row>
        <row r="486">
          <cell r="D486" t="str">
            <v>09188</v>
          </cell>
          <cell r="E486" t="str">
            <v>*</v>
          </cell>
          <cell r="F486" t="str">
            <v>Piemaksa manipulācijai 09182 par stimulatora – GHRH lietošanu (Somatropin un somatropin agonists)</v>
          </cell>
          <cell r="G486">
            <v>14.12</v>
          </cell>
        </row>
        <row r="487">
          <cell r="D487" t="str">
            <v>09189</v>
          </cell>
          <cell r="E487" t="str">
            <v>*</v>
          </cell>
          <cell r="F487" t="str">
            <v>Piemaksa manipulācijai 09182 par stimulatora – glikagona (Glicagon) lietošanu</v>
          </cell>
          <cell r="G487">
            <v>16.95</v>
          </cell>
        </row>
        <row r="488">
          <cell r="D488" t="str">
            <v>10008</v>
          </cell>
          <cell r="E488" t="str">
            <v/>
          </cell>
          <cell r="F488" t="str">
            <v>Ādas dūriena raudze (prick tests) ar vienu alergēnu</v>
          </cell>
          <cell r="G488">
            <v>5.97</v>
          </cell>
        </row>
        <row r="489">
          <cell r="D489" t="str">
            <v>10009</v>
          </cell>
          <cell r="E489" t="str">
            <v/>
          </cell>
          <cell r="F489" t="str">
            <v>Ādas dūriena raudze (prick tests), par katru nākamo alergēnu</v>
          </cell>
          <cell r="G489">
            <v>2.38</v>
          </cell>
        </row>
        <row r="490">
          <cell r="D490" t="str">
            <v>10010</v>
          </cell>
          <cell r="E490" t="str">
            <v/>
          </cell>
          <cell r="F490" t="str">
            <v>Ādas dūriena raudze (prick tests) ar vienu bišu, lapseņu indes alergēna devu</v>
          </cell>
          <cell r="G490">
            <v>16.75</v>
          </cell>
        </row>
        <row r="491">
          <cell r="D491" t="str">
            <v>10011</v>
          </cell>
          <cell r="E491" t="str">
            <v/>
          </cell>
          <cell r="F491" t="str">
            <v>Ādas dūriena raudze (prick tests), par katru nākamo bišu, lapseņu indes alergēna devu</v>
          </cell>
          <cell r="G491">
            <v>8.36</v>
          </cell>
        </row>
        <row r="492">
          <cell r="D492" t="str">
            <v>10012</v>
          </cell>
          <cell r="E492" t="str">
            <v/>
          </cell>
          <cell r="F492" t="str">
            <v>Ādas dūriena–dūriena raudze (prick–prick tests) ar vienu alergēnu</v>
          </cell>
          <cell r="G492">
            <v>4.67</v>
          </cell>
        </row>
        <row r="493">
          <cell r="D493" t="str">
            <v>10013</v>
          </cell>
          <cell r="E493" t="str">
            <v/>
          </cell>
          <cell r="F493" t="str">
            <v>Ādas dūriena–dūriena raudze (prick–prick tests), par katru nākamo alergēnu</v>
          </cell>
          <cell r="G493">
            <v>0.98</v>
          </cell>
        </row>
        <row r="494">
          <cell r="D494" t="str">
            <v>10020</v>
          </cell>
          <cell r="E494" t="str">
            <v/>
          </cell>
          <cell r="F494" t="str">
            <v>Intrakutānā testa izdarīšana ar vienu alergēnu</v>
          </cell>
          <cell r="G494">
            <v>10.66</v>
          </cell>
        </row>
        <row r="495">
          <cell r="D495" t="str">
            <v>10021</v>
          </cell>
          <cell r="E495" t="str">
            <v/>
          </cell>
          <cell r="F495" t="str">
            <v>Intrakutānā testa izdarīšana, par katru nākamo alergēnu</v>
          </cell>
          <cell r="G495">
            <v>2.9</v>
          </cell>
        </row>
        <row r="496">
          <cell r="D496" t="str">
            <v>10022</v>
          </cell>
          <cell r="E496" t="str">
            <v/>
          </cell>
          <cell r="F496" t="str">
            <v>Intrakutānā testa izdarīšana ar vienu bišu, lapseņu indes devu</v>
          </cell>
          <cell r="G496">
            <v>14.51</v>
          </cell>
        </row>
        <row r="497">
          <cell r="D497" t="str">
            <v>10023</v>
          </cell>
          <cell r="E497" t="str">
            <v/>
          </cell>
          <cell r="F497" t="str">
            <v>Par katru nākamo bišu, lapseņu indes devas ievadīšanu</v>
          </cell>
          <cell r="G497">
            <v>7.2</v>
          </cell>
        </row>
        <row r="498">
          <cell r="D498" t="str">
            <v>10025</v>
          </cell>
          <cell r="E498" t="str">
            <v/>
          </cell>
          <cell r="F498" t="str">
            <v>Specifiska imūnterapija ar alergēna injekciju (hiposensibilizācija) par katru injekciju</v>
          </cell>
          <cell r="G498">
            <v>2.85</v>
          </cell>
        </row>
        <row r="499">
          <cell r="D499" t="str">
            <v>10026</v>
          </cell>
          <cell r="E499" t="str">
            <v/>
          </cell>
          <cell r="F499" t="str">
            <v>Specifiskā imūnterapija ar alergēna injekciju (hiposensibilizācija) ar bišu, lapseņu indi, ieskaitot alergēna vērtību</v>
          </cell>
          <cell r="G499">
            <v>19.32</v>
          </cell>
        </row>
        <row r="500">
          <cell r="D500" t="str">
            <v>10033</v>
          </cell>
          <cell r="E500" t="str">
            <v/>
          </cell>
          <cell r="F500" t="str">
            <v>Ādas aplikācijas testa sagatavošana un veikšana ar trim alergēniem, ieskaitot alergēna vērtību</v>
          </cell>
          <cell r="G500">
            <v>16.43</v>
          </cell>
        </row>
        <row r="501">
          <cell r="D501" t="str">
            <v>10034</v>
          </cell>
          <cell r="E501" t="str">
            <v/>
          </cell>
          <cell r="F501" t="str">
            <v>Ādas aplikācijas testa veikšana, par katru nākamo alergēnu</v>
          </cell>
          <cell r="G501">
            <v>2.08</v>
          </cell>
        </row>
        <row r="502">
          <cell r="D502" t="str">
            <v>10037</v>
          </cell>
          <cell r="E502" t="str">
            <v/>
          </cell>
          <cell r="F502" t="str">
            <v>Ādas aplikācijas tests ar UV apstarošanu fotosensibilizācijas diagnostikai vienam pacientam</v>
          </cell>
          <cell r="G502">
            <v>100.84</v>
          </cell>
        </row>
        <row r="503">
          <cell r="D503" t="str">
            <v>10038</v>
          </cell>
          <cell r="E503" t="str">
            <v/>
          </cell>
          <cell r="F503" t="str">
            <v>Pneimotahogrāfija ar automātisko datoranalīzi bronhiālās astmas slimniekiem pirms un pēc imūnterapijas atkārtotas injekcijas</v>
          </cell>
          <cell r="G503">
            <v>9.77</v>
          </cell>
        </row>
        <row r="504">
          <cell r="D504" t="str">
            <v>10041</v>
          </cell>
          <cell r="E504" t="str">
            <v/>
          </cell>
          <cell r="F504" t="str">
            <v>Intranazāls provokācijas tests ar alergēna ekstraktu, klīnisku novērtējumu un rinomanometriju</v>
          </cell>
          <cell r="G504">
            <v>35.909999999999997</v>
          </cell>
        </row>
        <row r="505">
          <cell r="D505" t="str">
            <v>10042</v>
          </cell>
          <cell r="E505" t="str">
            <v>*</v>
          </cell>
          <cell r="F505" t="str">
            <v>Bronhu provokācijas tests ar alergēna ekstraktu, izmantojot pneimotahogrāfu un alergēna ekstraktu</v>
          </cell>
          <cell r="G505">
            <v>173.09</v>
          </cell>
        </row>
        <row r="506">
          <cell r="D506" t="str">
            <v>10043</v>
          </cell>
          <cell r="E506" t="str">
            <v>*</v>
          </cell>
          <cell r="F506" t="str">
            <v>Orālas provokācijas tests ar pārtikas vai medikamentu alergēniem</v>
          </cell>
          <cell r="G506">
            <v>76.13</v>
          </cell>
        </row>
        <row r="507">
          <cell r="D507" t="str">
            <v>10044</v>
          </cell>
          <cell r="E507" t="str">
            <v/>
          </cell>
          <cell r="F507" t="str">
            <v>"Inducēto krēpu" iegūšana un sagatavošana analīzei</v>
          </cell>
          <cell r="G507">
            <v>33.25</v>
          </cell>
        </row>
        <row r="508">
          <cell r="D508" t="str">
            <v>11001</v>
          </cell>
          <cell r="E508" t="str">
            <v/>
          </cell>
          <cell r="F508" t="str">
            <v>Lumbālpunkcija ar anestēziju</v>
          </cell>
          <cell r="G508">
            <v>8.75</v>
          </cell>
        </row>
        <row r="509">
          <cell r="D509" t="str">
            <v>11002</v>
          </cell>
          <cell r="E509" t="str">
            <v/>
          </cell>
          <cell r="F509" t="str">
            <v>Lumbālpunkcija bērniem ar anestēziju</v>
          </cell>
          <cell r="G509">
            <v>21.76</v>
          </cell>
        </row>
        <row r="510">
          <cell r="D510" t="str">
            <v>11003</v>
          </cell>
          <cell r="E510" t="str">
            <v/>
          </cell>
          <cell r="F510" t="str">
            <v>Piemaksa manipulācijām 11001, 11002 par likvora dinamisko provju pārbaudi</v>
          </cell>
          <cell r="G510">
            <v>8.5500000000000007</v>
          </cell>
        </row>
        <row r="511">
          <cell r="D511" t="str">
            <v>11004</v>
          </cell>
          <cell r="E511" t="str">
            <v/>
          </cell>
          <cell r="F511" t="str">
            <v>Klasiskā elektromiogrāfija un datu izvērtēšana</v>
          </cell>
          <cell r="G511">
            <v>26.43</v>
          </cell>
        </row>
        <row r="512">
          <cell r="D512" t="str">
            <v>11005</v>
          </cell>
          <cell r="E512" t="str">
            <v>*</v>
          </cell>
          <cell r="F512" t="str">
            <v>Neirogrāfija un kvantitatīvā elektromiogrāfija ar adatu elektrodiem un datorizētu datu apstrādi</v>
          </cell>
          <cell r="G512">
            <v>85.13</v>
          </cell>
        </row>
        <row r="513">
          <cell r="D513" t="str">
            <v>11006</v>
          </cell>
          <cell r="E513" t="str">
            <v>*</v>
          </cell>
          <cell r="F513" t="str">
            <v>Atsevišķu muskuļu šķiedru elektromiogrāfija ar adatu elektrodiem</v>
          </cell>
          <cell r="G513">
            <v>31.189999999999998</v>
          </cell>
        </row>
        <row r="514">
          <cell r="D514" t="str">
            <v>11007</v>
          </cell>
          <cell r="E514" t="str">
            <v>*</v>
          </cell>
          <cell r="F514" t="str">
            <v>Neirogrāfija ar datorizētu datu apstrādi</v>
          </cell>
          <cell r="G514">
            <v>50.95</v>
          </cell>
        </row>
        <row r="515">
          <cell r="D515" t="str">
            <v>11008</v>
          </cell>
          <cell r="E515" t="str">
            <v/>
          </cell>
          <cell r="F515" t="str">
            <v>Tremora analīze un ekstrapiramidālās sistēmas izmeklēšana</v>
          </cell>
          <cell r="G515">
            <v>25.7</v>
          </cell>
        </row>
        <row r="516">
          <cell r="D516" t="str">
            <v>11009</v>
          </cell>
          <cell r="E516" t="str">
            <v/>
          </cell>
          <cell r="F516" t="str">
            <v>Veģetatīvās nervu sistēmas izmeklēšanas testi</v>
          </cell>
          <cell r="G516">
            <v>30.840000000000003</v>
          </cell>
        </row>
        <row r="517">
          <cell r="D517" t="str">
            <v>11010</v>
          </cell>
          <cell r="E517" t="str">
            <v/>
          </cell>
          <cell r="F517" t="str">
            <v>Miastēniskās reakcijas noteikšana</v>
          </cell>
          <cell r="G517">
            <v>14.66</v>
          </cell>
        </row>
        <row r="518">
          <cell r="D518" t="str">
            <v>11011</v>
          </cell>
          <cell r="E518" t="str">
            <v/>
          </cell>
          <cell r="F518" t="str">
            <v>Trijzaru nerva (n. trigeminus) un sejas nerva (n. facialis) izmeklēšanas tests</v>
          </cell>
          <cell r="G518">
            <v>14.64</v>
          </cell>
        </row>
        <row r="519">
          <cell r="D519" t="str">
            <v>11021</v>
          </cell>
          <cell r="E519" t="str">
            <v/>
          </cell>
          <cell r="F519" t="str">
            <v>Galvas smadzeņu sānu vēderiņu punkcija caur lielo avotiņu zīdaiņiem</v>
          </cell>
          <cell r="G519">
            <v>26.5</v>
          </cell>
        </row>
        <row r="520">
          <cell r="D520" t="str">
            <v>11022</v>
          </cell>
          <cell r="E520" t="str">
            <v/>
          </cell>
          <cell r="F520" t="str">
            <v>Bērna izmeklēšana pēc Vojta metodikas, lietojot Landau, collis verticalis, collis horisontalis, Peiper-Labert proves</v>
          </cell>
          <cell r="G520">
            <v>15.22</v>
          </cell>
        </row>
        <row r="521">
          <cell r="D521" t="str">
            <v>11025</v>
          </cell>
          <cell r="E521" t="str">
            <v/>
          </cell>
          <cell r="F521" t="str">
            <v>Orientējoša redzes lauka pārbaude un datu analīze</v>
          </cell>
          <cell r="G521">
            <v>3.07</v>
          </cell>
        </row>
        <row r="522">
          <cell r="D522" t="str">
            <v>11028</v>
          </cell>
          <cell r="E522" t="str">
            <v/>
          </cell>
          <cell r="F522" t="str">
            <v>Ožas un garšas sajūtu pārbaude</v>
          </cell>
          <cell r="G522">
            <v>9.5299999999999994</v>
          </cell>
        </row>
        <row r="523">
          <cell r="D523" t="str">
            <v>11030</v>
          </cell>
          <cell r="E523" t="str">
            <v/>
          </cell>
          <cell r="F523" t="str">
            <v>Sāpju klīniskā izmeklēšana un novērtēšana (neuzrāda kopā ar manipulāciju 11031)</v>
          </cell>
          <cell r="G523">
            <v>37.81</v>
          </cell>
        </row>
        <row r="524">
          <cell r="D524" t="str">
            <v>11031</v>
          </cell>
          <cell r="E524" t="str">
            <v/>
          </cell>
          <cell r="F524" t="str">
            <v>Pirmreizēja vai atkārtota hronisko sāpju dinamiskā aprūpe (neuzrāda kopā ar manipulāciju 11030)</v>
          </cell>
          <cell r="G524">
            <v>28.74</v>
          </cell>
        </row>
        <row r="525">
          <cell r="D525" t="str">
            <v>11032</v>
          </cell>
          <cell r="E525" t="str">
            <v/>
          </cell>
          <cell r="F525" t="str">
            <v>Specializēts konsīlijs sāpju pacienta aprūpei (uzrāda katrs konsīlijā iesaistītais speciālists)</v>
          </cell>
          <cell r="G525">
            <v>35.5</v>
          </cell>
        </row>
        <row r="526">
          <cell r="D526" t="str">
            <v>11035</v>
          </cell>
          <cell r="E526" t="str">
            <v/>
          </cell>
          <cell r="F526" t="str">
            <v>Muskuļu spēka izvērtējums un pārbaude ar speciāliem sarežģītiem un instrumentāliem testiem pa muskuļu grupām</v>
          </cell>
          <cell r="G526">
            <v>9.48</v>
          </cell>
        </row>
        <row r="527">
          <cell r="D527" t="str">
            <v>11036</v>
          </cell>
          <cell r="E527" t="str">
            <v/>
          </cell>
          <cell r="F527" t="str">
            <v>Kustību koordinācijas un līdzsvara pārbaude ar testiem (citi testi, izņemot Romberga, pirksta–degungala, papēža–ceļgala, adiodohokinēzes mēģinājumus)</v>
          </cell>
          <cell r="G527">
            <v>6.18</v>
          </cell>
        </row>
        <row r="528">
          <cell r="D528" t="str">
            <v>11037</v>
          </cell>
          <cell r="E528" t="str">
            <v/>
          </cell>
          <cell r="F528" t="str">
            <v>Vibrācijas sajūtas pārbaude ar kamertoņiem</v>
          </cell>
          <cell r="G528">
            <v>7.62</v>
          </cell>
        </row>
        <row r="529">
          <cell r="D529" t="str">
            <v>11038</v>
          </cell>
          <cell r="E529" t="str">
            <v/>
          </cell>
          <cell r="F529" t="str">
            <v>Stereognozes un citu sarežģīto jušanas veidu pārbaude ar palīgierīcēm</v>
          </cell>
          <cell r="G529">
            <v>4.1300000000000008</v>
          </cell>
        </row>
        <row r="530">
          <cell r="D530" t="str">
            <v>11040</v>
          </cell>
          <cell r="E530" t="str">
            <v/>
          </cell>
          <cell r="F530" t="str">
            <v>Augstākās nervu sistēmas funkciju mērķtiecīga pārbaude, izmantojot speciālus testus</v>
          </cell>
          <cell r="G530">
            <v>3.4800000000000004</v>
          </cell>
        </row>
        <row r="531">
          <cell r="D531" t="str">
            <v>11041</v>
          </cell>
          <cell r="E531" t="str">
            <v/>
          </cell>
          <cell r="F531" t="str">
            <v>Kompresijas neiropātiju klīnisko testu pārbaude vienam līmenim</v>
          </cell>
          <cell r="G531">
            <v>5.92</v>
          </cell>
        </row>
        <row r="532">
          <cell r="D532" t="str">
            <v>11051</v>
          </cell>
          <cell r="E532" t="str">
            <v>*</v>
          </cell>
          <cell r="F532" t="str">
            <v>Elektroencefalogrāfija ar indicēto miegu</v>
          </cell>
          <cell r="G532">
            <v>97.03</v>
          </cell>
        </row>
        <row r="533">
          <cell r="D533" t="str">
            <v>11052</v>
          </cell>
          <cell r="E533" t="str">
            <v>*</v>
          </cell>
          <cell r="F533" t="str">
            <v>Elektroencefalogrāfija ar papildu funkcionālajiem un medikamentozajiem testiem</v>
          </cell>
          <cell r="G533">
            <v>75.459999999999994</v>
          </cell>
        </row>
        <row r="534">
          <cell r="D534" t="str">
            <v>11053</v>
          </cell>
          <cell r="E534" t="str">
            <v>*</v>
          </cell>
          <cell r="F534" t="str">
            <v>Elektroencefalogrāfija ar pārvietojamo iekārtu</v>
          </cell>
          <cell r="G534">
            <v>74.89</v>
          </cell>
        </row>
        <row r="535">
          <cell r="D535" t="str">
            <v>11054</v>
          </cell>
          <cell r="E535" t="str">
            <v/>
          </cell>
          <cell r="F535" t="str">
            <v>Elektroencefalogrāfija ar standarta funkcionālajiem testiem bērniem, vecākiem par septiņiem gadiem, un pieaugušajiem</v>
          </cell>
          <cell r="G535">
            <v>33.46</v>
          </cell>
        </row>
        <row r="536">
          <cell r="D536" t="str">
            <v>11055</v>
          </cell>
          <cell r="E536" t="str">
            <v/>
          </cell>
          <cell r="F536" t="str">
            <v>Elektroencefalogrāfija ar standarta funkcionālajiem testiem bērniem līdz triju gadu vecumam</v>
          </cell>
          <cell r="G536">
            <v>79.84</v>
          </cell>
        </row>
        <row r="537">
          <cell r="D537" t="str">
            <v>11056</v>
          </cell>
          <cell r="E537" t="str">
            <v/>
          </cell>
          <cell r="F537" t="str">
            <v>Elektroencefalogrāfija ar standarta funkcionālajiem testiem bērniem no triju līdz septiņu gadu vecumam</v>
          </cell>
          <cell r="G537">
            <v>54.35</v>
          </cell>
        </row>
        <row r="538">
          <cell r="D538" t="str">
            <v>11057</v>
          </cell>
          <cell r="E538" t="str">
            <v/>
          </cell>
          <cell r="F538" t="str">
            <v>Datorizēta encefalogrāfija ar biopotenciālu kartēšanu ar krāsainajiem attēliem</v>
          </cell>
          <cell r="G538">
            <v>73.62</v>
          </cell>
        </row>
        <row r="539">
          <cell r="D539" t="str">
            <v>11058</v>
          </cell>
          <cell r="E539" t="str">
            <v>*</v>
          </cell>
          <cell r="F539" t="str">
            <v>Datorizēta elektroencefalogrāfija ar video sinhronu monitorēšanu (pirmās 12 stundas) pieaugušajam</v>
          </cell>
          <cell r="G539">
            <v>187.21</v>
          </cell>
        </row>
        <row r="540">
          <cell r="D540" t="str">
            <v>11059</v>
          </cell>
          <cell r="E540" t="str">
            <v>*</v>
          </cell>
          <cell r="F540" t="str">
            <v>Piemaksa pie manipulācijas 11058 par katrām nākamajām 12 stundām</v>
          </cell>
          <cell r="G540">
            <v>143</v>
          </cell>
        </row>
        <row r="541">
          <cell r="D541" t="str">
            <v>11060</v>
          </cell>
          <cell r="E541" t="str">
            <v>*</v>
          </cell>
          <cell r="F541" t="str">
            <v>Datorizētas elektroencefalogrāfijas ar video sinhrono monitorēšanu datu apstrāde darba stacijā (pirmo 12 stundu pierakstam) pieaugušajiem</v>
          </cell>
          <cell r="G541">
            <v>114.04</v>
          </cell>
        </row>
        <row r="542">
          <cell r="D542" t="str">
            <v>11061</v>
          </cell>
          <cell r="E542" t="str">
            <v>*</v>
          </cell>
          <cell r="F542" t="str">
            <v>Datorizētas elektroencefalogrāfijas ar video sinhrono monitorēšanu datu apstrāde darba stacijā (nākamo 12 stundu pierakstam) pieaugušajiem</v>
          </cell>
          <cell r="G542">
            <v>57.03</v>
          </cell>
        </row>
        <row r="543">
          <cell r="D543" t="str">
            <v>11065</v>
          </cell>
          <cell r="E543" t="str">
            <v/>
          </cell>
          <cell r="F543" t="str">
            <v>Nervu sensoro šķiedru izmeklēšana</v>
          </cell>
          <cell r="G543">
            <v>14.64</v>
          </cell>
        </row>
        <row r="544">
          <cell r="D544" t="str">
            <v>11066</v>
          </cell>
          <cell r="E544" t="str">
            <v/>
          </cell>
          <cell r="F544" t="str">
            <v>Redzes izsaukto potenciālu noteikšana</v>
          </cell>
          <cell r="G544">
            <v>31.759999999999998</v>
          </cell>
        </row>
        <row r="545">
          <cell r="D545" t="str">
            <v>11067</v>
          </cell>
          <cell r="E545" t="str">
            <v/>
          </cell>
          <cell r="F545" t="str">
            <v>Dzirdes izsaukto potenciālu noteikšana</v>
          </cell>
          <cell r="G545">
            <v>31.630000000000003</v>
          </cell>
        </row>
        <row r="546">
          <cell r="D546" t="str">
            <v>11068</v>
          </cell>
          <cell r="E546" t="str">
            <v/>
          </cell>
          <cell r="F546" t="str">
            <v>Somatosensori izsaukto potenciālu noteikšana</v>
          </cell>
          <cell r="G546">
            <v>20.81</v>
          </cell>
        </row>
        <row r="547">
          <cell r="D547" t="str">
            <v>11069</v>
          </cell>
          <cell r="E547" t="str">
            <v>*</v>
          </cell>
          <cell r="F547" t="str">
            <v>Datorizēta elektroencefalogrāfija ar video sinhronu monitorēšanu (pirmās 12 stundas) bērnam</v>
          </cell>
          <cell r="G547">
            <v>223.83</v>
          </cell>
        </row>
        <row r="548">
          <cell r="D548" t="str">
            <v>11070</v>
          </cell>
          <cell r="E548" t="str">
            <v>*</v>
          </cell>
          <cell r="F548" t="str">
            <v>Piemaksa pie manipulācijas 11069 par katrām nākamajām 12 stundām</v>
          </cell>
          <cell r="G548">
            <v>182.25</v>
          </cell>
        </row>
        <row r="549">
          <cell r="D549" t="str">
            <v>11071</v>
          </cell>
          <cell r="E549" t="str">
            <v>*</v>
          </cell>
          <cell r="F549" t="str">
            <v>Bērna datorizēta elektroencefalogrāfija ar video sinhrono monitorēšanu, datu apstrāde darba stacijā (pirmo 12 stundu pierakstam)</v>
          </cell>
          <cell r="G549">
            <v>158.66999999999999</v>
          </cell>
        </row>
        <row r="550">
          <cell r="D550" t="str">
            <v>11072</v>
          </cell>
          <cell r="E550" t="str">
            <v>*</v>
          </cell>
          <cell r="F550" t="str">
            <v>Bērna datorizēta elektroencefalogrāfija ar video sinhrono monitorēšanu, datu apstrāde darba stacijā (nākamo 12 stundu pierakstam)</v>
          </cell>
          <cell r="G550">
            <v>135.99</v>
          </cell>
        </row>
        <row r="551">
          <cell r="D551" t="str">
            <v>11073</v>
          </cell>
          <cell r="E551" t="str">
            <v>*</v>
          </cell>
          <cell r="F551" t="str">
            <v>Piemaksa pie manipulācijas 11069 par vienu stundu</v>
          </cell>
          <cell r="G551">
            <v>14.51</v>
          </cell>
        </row>
        <row r="552">
          <cell r="D552" t="str">
            <v>11074</v>
          </cell>
          <cell r="E552" t="str">
            <v>*</v>
          </cell>
          <cell r="F552" t="str">
            <v>Piemaksa pie manipulācijas 11071 par datu apstrādi darba stacijā par vienu stundu</v>
          </cell>
          <cell r="G552">
            <v>11.34</v>
          </cell>
        </row>
        <row r="553">
          <cell r="D553" t="str">
            <v>11101</v>
          </cell>
          <cell r="E553" t="str">
            <v/>
          </cell>
          <cell r="F553" t="str">
            <v>Infiltrējoša blokāde, blokāde nervu kanālos, epidurālas un peridurālas blokādes ar materiālu un zāļu vērtībām</v>
          </cell>
          <cell r="G553">
            <v>16.07</v>
          </cell>
        </row>
        <row r="554">
          <cell r="D554" t="str">
            <v>11102</v>
          </cell>
          <cell r="E554" t="str">
            <v/>
          </cell>
          <cell r="F554" t="str">
            <v>Infiltrējoša blokāde, blokādes nervu kanālos, epidurālas un peridurālas blokādes bez materiālu un zāļu vērtībām</v>
          </cell>
          <cell r="G554">
            <v>13.31</v>
          </cell>
        </row>
        <row r="555">
          <cell r="D555" t="str">
            <v>11103</v>
          </cell>
          <cell r="E555" t="str">
            <v/>
          </cell>
          <cell r="F555" t="str">
            <v>Zvaigžņveida un citu veģetatīvo gangliju blokāde ar materiālu un zāļu vērtībām</v>
          </cell>
          <cell r="G555">
            <v>16.07</v>
          </cell>
        </row>
        <row r="556">
          <cell r="D556" t="str">
            <v>12016</v>
          </cell>
          <cell r="E556" t="str">
            <v>*</v>
          </cell>
          <cell r="F556" t="str">
            <v>Vienas tiesas noteiktas ambulatorās vai stacionārās psihiatriskās vai psiholoģiskās ekspertīzes veikšana un atzinuma sagatavošana (izņemot VSIA "Rīgas psihiatrijas un narkoloģijas centrs" tiesu psihiatrisko ekspertīžu nodaļā ar apsardzi veiktās ekspertīzes). Kompleksās tiesu psihiatriskās–tiesu psiholoģiskās ekspertīzes gadījumā norāda divas reizes</v>
          </cell>
          <cell r="G556">
            <v>402.67</v>
          </cell>
        </row>
        <row r="557">
          <cell r="D557" t="str">
            <v>13015</v>
          </cell>
          <cell r="E557" t="str">
            <v>*</v>
          </cell>
          <cell r="F557" t="str">
            <v>Akūtas intoksikācijas ārstēšana stacionārā</v>
          </cell>
          <cell r="G557">
            <v>3.39</v>
          </cell>
        </row>
        <row r="558">
          <cell r="D558" t="str">
            <v>13016</v>
          </cell>
          <cell r="E558" t="str">
            <v>*</v>
          </cell>
          <cell r="F558" t="str">
            <v>Smagas alkohola abstinences ārstēšana stacionārā</v>
          </cell>
          <cell r="G558">
            <v>2.61</v>
          </cell>
        </row>
        <row r="559">
          <cell r="D559" t="str">
            <v>13017</v>
          </cell>
          <cell r="E559" t="str">
            <v>*</v>
          </cell>
          <cell r="F559" t="str">
            <v>Alkohola motivācija stacionārā</v>
          </cell>
          <cell r="G559">
            <v>0.63</v>
          </cell>
        </row>
        <row r="560">
          <cell r="D560" t="str">
            <v>13018</v>
          </cell>
          <cell r="E560" t="str">
            <v>*</v>
          </cell>
          <cell r="F560" t="str">
            <v>Narkotisko vielu abstinences ārstēšana stacionārā</v>
          </cell>
          <cell r="G560">
            <v>3.39</v>
          </cell>
        </row>
        <row r="561">
          <cell r="D561" t="str">
            <v>13019</v>
          </cell>
          <cell r="E561" t="str">
            <v>*</v>
          </cell>
          <cell r="F561" t="str">
            <v>Pusaudžu motivācija stacionārā</v>
          </cell>
          <cell r="G561">
            <v>0.63</v>
          </cell>
        </row>
        <row r="562">
          <cell r="D562" t="str">
            <v>13020</v>
          </cell>
          <cell r="E562" t="str">
            <v>*</v>
          </cell>
          <cell r="F562" t="str">
            <v>Narkomānu motivācija stacionārā</v>
          </cell>
          <cell r="G562">
            <v>0.63</v>
          </cell>
        </row>
        <row r="563">
          <cell r="D563" t="str">
            <v>13021</v>
          </cell>
          <cell r="E563" t="str">
            <v>*</v>
          </cell>
          <cell r="F563" t="str">
            <v>Pusaudžu detoksikācija stacionārā</v>
          </cell>
          <cell r="G563">
            <v>2.61</v>
          </cell>
        </row>
        <row r="564">
          <cell r="D564" t="str">
            <v>13022</v>
          </cell>
          <cell r="E564" t="str">
            <v>*</v>
          </cell>
          <cell r="F564" t="str">
            <v>Minesotas programma stacionārā</v>
          </cell>
          <cell r="G564">
            <v>0.63</v>
          </cell>
        </row>
        <row r="565">
          <cell r="D565" t="str">
            <v>13025</v>
          </cell>
          <cell r="E565" t="str">
            <v/>
          </cell>
          <cell r="F565" t="str">
            <v>Opioīdu atkarīgo pacientu abstinences sindroma kupēšana līdz 10 dienām, par vienu dienu dienas stacionārā</v>
          </cell>
          <cell r="G565">
            <v>10.4</v>
          </cell>
        </row>
        <row r="566">
          <cell r="D566" t="str">
            <v>13026</v>
          </cell>
          <cell r="E566" t="str">
            <v/>
          </cell>
          <cell r="F566" t="str">
            <v>Opioīdu atkarīgo pacientu abstinences sindroma kupēšana no 11. dienas līdz 20. dienai, par vienu dienu dienas stacionārā</v>
          </cell>
          <cell r="G566">
            <v>6.67</v>
          </cell>
        </row>
        <row r="567">
          <cell r="D567" t="str">
            <v>13028</v>
          </cell>
          <cell r="E567" t="str">
            <v/>
          </cell>
          <cell r="F567" t="str">
            <v>Klīniskā un veselības psihologa konsultācija</v>
          </cell>
          <cell r="G567">
            <v>28.59</v>
          </cell>
        </row>
        <row r="568">
          <cell r="D568" t="str">
            <v>13029</v>
          </cell>
          <cell r="E568" t="str">
            <v/>
          </cell>
          <cell r="F568" t="str">
            <v>Klīniskā un veselības psihologa, kurš ir apguvis tālākizglītību psihoterapijā, vai psihoterapeita konsultācija</v>
          </cell>
          <cell r="G568">
            <v>31.78</v>
          </cell>
        </row>
        <row r="569">
          <cell r="D569" t="str">
            <v>13030</v>
          </cell>
          <cell r="E569" t="str">
            <v/>
          </cell>
          <cell r="F569" t="str">
            <v>Psihiatriskā izvērtēšana - pirmreizēja</v>
          </cell>
          <cell r="G569">
            <v>0</v>
          </cell>
        </row>
        <row r="570">
          <cell r="D570" t="str">
            <v>13031</v>
          </cell>
          <cell r="E570" t="str">
            <v/>
          </cell>
          <cell r="F570" t="str">
            <v>Psihiatriskā izvērtēšana - atkārtota (ārstēšanās laikā)</v>
          </cell>
          <cell r="G570">
            <v>0</v>
          </cell>
        </row>
        <row r="571">
          <cell r="D571" t="str">
            <v>13032</v>
          </cell>
          <cell r="E571" t="str">
            <v/>
          </cell>
          <cell r="F571" t="str">
            <v>Psihiatriskā izvērtēšana - atkārtota (pēc terapijas pārtraukuma)</v>
          </cell>
          <cell r="G571">
            <v>0</v>
          </cell>
        </row>
        <row r="572">
          <cell r="D572" t="str">
            <v>13033</v>
          </cell>
          <cell r="E572" t="str">
            <v/>
          </cell>
          <cell r="F572" t="str">
            <v>Psihiskās veselības stāvokļa smaguma novērtēšanas instrumentu izmantošana</v>
          </cell>
          <cell r="G572">
            <v>0</v>
          </cell>
        </row>
        <row r="573">
          <cell r="D573" t="str">
            <v>13034</v>
          </cell>
          <cell r="E573" t="str">
            <v/>
          </cell>
          <cell r="F573" t="str">
            <v>Izvērtēšana pie klīniskā/veselības psihologa, uzsākot konsultēšanu</v>
          </cell>
          <cell r="G573">
            <v>0</v>
          </cell>
        </row>
        <row r="574">
          <cell r="D574" t="str">
            <v>13040</v>
          </cell>
          <cell r="E574" t="str">
            <v/>
          </cell>
          <cell r="F574" t="str">
            <v>Kognitīvo procesu izpēte</v>
          </cell>
          <cell r="G574">
            <v>0</v>
          </cell>
        </row>
        <row r="575">
          <cell r="D575" t="str">
            <v>13041</v>
          </cell>
          <cell r="E575" t="str">
            <v/>
          </cell>
          <cell r="F575" t="str">
            <v>Intelekta izpēte</v>
          </cell>
          <cell r="G575">
            <v>0</v>
          </cell>
        </row>
        <row r="576">
          <cell r="D576" t="str">
            <v>13042</v>
          </cell>
          <cell r="E576" t="str">
            <v/>
          </cell>
          <cell r="F576" t="str">
            <v>Emocionālās un sociālās sfēras izpēte</v>
          </cell>
          <cell r="G576">
            <v>0</v>
          </cell>
        </row>
        <row r="577">
          <cell r="D577" t="str">
            <v>13043</v>
          </cell>
          <cell r="E577" t="str">
            <v/>
          </cell>
          <cell r="F577" t="str">
            <v>Personības izpēte</v>
          </cell>
          <cell r="G577">
            <v>0</v>
          </cell>
        </row>
        <row r="578">
          <cell r="D578" t="str">
            <v>13044</v>
          </cell>
          <cell r="E578" t="str">
            <v/>
          </cell>
          <cell r="F578" t="str">
            <v>Autiska spektra traucējumu psiholoģiskā diagnostika</v>
          </cell>
          <cell r="G578">
            <v>0</v>
          </cell>
        </row>
        <row r="579">
          <cell r="D579" t="str">
            <v>13045</v>
          </cell>
          <cell r="E579" t="str">
            <v/>
          </cell>
          <cell r="F579" t="str">
            <v>Cita psihodiagnostika</v>
          </cell>
          <cell r="G579">
            <v>0</v>
          </cell>
        </row>
        <row r="580">
          <cell r="D580" t="str">
            <v>13050</v>
          </cell>
          <cell r="E580" t="str">
            <v/>
          </cell>
          <cell r="F580" t="str">
            <v>Psihoterapeitiska izvērtēšana</v>
          </cell>
          <cell r="G580">
            <v>0</v>
          </cell>
        </row>
        <row r="581">
          <cell r="D581" t="str">
            <v>13051</v>
          </cell>
          <cell r="E581" t="str">
            <v/>
          </cell>
          <cell r="F581" t="str">
            <v>Izvērtēšana, ko veic funkcionālais speciālists</v>
          </cell>
          <cell r="G581">
            <v>0</v>
          </cell>
        </row>
        <row r="582">
          <cell r="D582" t="str">
            <v>13055</v>
          </cell>
          <cell r="E582" t="str">
            <v/>
          </cell>
          <cell r="F582" t="str">
            <v>Psihofarmakoterapijas uzsākšana vai korekcija</v>
          </cell>
          <cell r="G582">
            <v>0</v>
          </cell>
        </row>
        <row r="583">
          <cell r="D583" t="str">
            <v>13056</v>
          </cell>
          <cell r="E583" t="str">
            <v/>
          </cell>
          <cell r="F583" t="str">
            <v>Funkcionālā speciālista nodarbība</v>
          </cell>
          <cell r="G583">
            <v>0</v>
          </cell>
        </row>
        <row r="584">
          <cell r="D584" t="str">
            <v>13060</v>
          </cell>
          <cell r="E584" t="str">
            <v/>
          </cell>
          <cell r="F584" t="str">
            <v>Psihologa konsultācija psihologa vai garastāvokļa traucējumu kabinetā</v>
          </cell>
          <cell r="G584">
            <v>0</v>
          </cell>
        </row>
        <row r="585">
          <cell r="D585" t="str">
            <v>13061</v>
          </cell>
          <cell r="E585" t="str">
            <v/>
          </cell>
          <cell r="F585" t="str">
            <v>Psihoedukācija</v>
          </cell>
          <cell r="G585">
            <v>0</v>
          </cell>
        </row>
        <row r="586">
          <cell r="D586" t="str">
            <v>13065</v>
          </cell>
          <cell r="E586" t="str">
            <v/>
          </cell>
          <cell r="F586" t="str">
            <v>Atbalsta psihoterapija</v>
          </cell>
          <cell r="G586">
            <v>0</v>
          </cell>
        </row>
        <row r="587">
          <cell r="D587" t="str">
            <v>13066</v>
          </cell>
          <cell r="E587" t="str">
            <v/>
          </cell>
          <cell r="F587" t="str">
            <v>Psihodinamiskā psihoterapija</v>
          </cell>
          <cell r="G587">
            <v>0</v>
          </cell>
        </row>
        <row r="588">
          <cell r="D588" t="str">
            <v>13067</v>
          </cell>
          <cell r="E588" t="str">
            <v/>
          </cell>
          <cell r="F588" t="str">
            <v>Kognitīvi-biheiviorālā psihoterapija</v>
          </cell>
          <cell r="G588">
            <v>0</v>
          </cell>
        </row>
        <row r="589">
          <cell r="D589" t="str">
            <v>13068</v>
          </cell>
          <cell r="E589" t="str">
            <v/>
          </cell>
          <cell r="F589" t="str">
            <v>Krīzes intervence</v>
          </cell>
          <cell r="G589">
            <v>0</v>
          </cell>
        </row>
        <row r="590">
          <cell r="D590" t="str">
            <v>13070</v>
          </cell>
          <cell r="E590" t="str">
            <v/>
          </cell>
          <cell r="F590" t="str">
            <v>Cita strukturēta psihoterapija</v>
          </cell>
          <cell r="G590">
            <v>0</v>
          </cell>
        </row>
        <row r="591">
          <cell r="D591" t="str">
            <v>13071</v>
          </cell>
          <cell r="E591" t="str">
            <v/>
          </cell>
          <cell r="F591" t="str">
            <v>Elektrokonvulsīvā terapija</v>
          </cell>
          <cell r="G591">
            <v>0</v>
          </cell>
        </row>
        <row r="592">
          <cell r="D592" t="str">
            <v>13072</v>
          </cell>
          <cell r="E592" t="str">
            <v/>
          </cell>
          <cell r="F592" t="str">
            <v>Transkraniālā magnētiskā stimulācija</v>
          </cell>
          <cell r="G592">
            <v>0</v>
          </cell>
        </row>
        <row r="593">
          <cell r="D593" t="str">
            <v>13073</v>
          </cell>
          <cell r="E593" t="str">
            <v/>
          </cell>
          <cell r="F593" t="str">
            <v>Transkraniālā elektriskā stimulācija (tDCS)</v>
          </cell>
          <cell r="G593">
            <v>0</v>
          </cell>
        </row>
        <row r="594">
          <cell r="D594" t="str">
            <v>13074</v>
          </cell>
          <cell r="E594" t="str">
            <v>**</v>
          </cell>
          <cell r="F594" t="str">
            <v>Modificētā elektrokonvulsīvā terapija</v>
          </cell>
          <cell r="G594">
            <v>72.459999999999994</v>
          </cell>
        </row>
        <row r="595">
          <cell r="D595" t="str">
            <v>13075</v>
          </cell>
          <cell r="E595" t="str">
            <v/>
          </cell>
          <cell r="F595" t="str">
            <v>Ārsta palīga (feldšera) vai māsas patstāvīgi veiktais darbs psihiatra praksē. Nenorādīt psihiatra, bērnu psihiatra apmeklējuma dienā</v>
          </cell>
          <cell r="G595">
            <v>0</v>
          </cell>
        </row>
        <row r="596">
          <cell r="D596" t="str">
            <v>13076</v>
          </cell>
          <cell r="E596" t="str">
            <v/>
          </cell>
          <cell r="F596" t="str">
            <v>Ārsta palīga (feldšera) vai māsas patstāvīgi veiktais darbs psihiatra praksē. Norādīt psihiatra, bērnu psihiatra apmeklējuma dienā</v>
          </cell>
          <cell r="G596">
            <v>0</v>
          </cell>
        </row>
        <row r="597">
          <cell r="D597" t="str">
            <v>13077</v>
          </cell>
          <cell r="E597" t="str">
            <v/>
          </cell>
          <cell r="F597" t="str">
            <v>Psihiatra prakses ārsta palīga (feldšera) vai māsas mājas vizīte</v>
          </cell>
          <cell r="G597">
            <v>0</v>
          </cell>
        </row>
        <row r="598">
          <cell r="D598" t="str">
            <v>13078</v>
          </cell>
          <cell r="E598" t="str">
            <v/>
          </cell>
          <cell r="F598" t="str">
            <v>Multiprofesionālās komandas sapulce</v>
          </cell>
          <cell r="G598">
            <v>0</v>
          </cell>
        </row>
        <row r="599">
          <cell r="D599" t="str">
            <v>13080</v>
          </cell>
          <cell r="E599" t="str">
            <v/>
          </cell>
          <cell r="F599" t="str">
            <v>Supervīzija/kovīzija speciālistu grupā</v>
          </cell>
          <cell r="G599">
            <v>0</v>
          </cell>
        </row>
        <row r="600">
          <cell r="D600" t="str">
            <v>13081</v>
          </cell>
          <cell r="E600" t="str">
            <v/>
          </cell>
          <cell r="F600" t="str">
            <v>Piedalīšanās ambulatorā multiprofesionālā konsīlijā</v>
          </cell>
          <cell r="G600">
            <v>0</v>
          </cell>
        </row>
        <row r="601">
          <cell r="D601" t="str">
            <v>13082</v>
          </cell>
          <cell r="E601" t="str">
            <v/>
          </cell>
          <cell r="F601" t="str">
            <v>Piedalīšanās ambulatorā monoprofesionālā konsīlijā</v>
          </cell>
          <cell r="G601">
            <v>0</v>
          </cell>
        </row>
        <row r="602">
          <cell r="D602" t="str">
            <v>13083</v>
          </cell>
          <cell r="E602" t="str">
            <v/>
          </cell>
          <cell r="F602" t="str">
            <v>Ārstēšanas un rehabilitācijas plāna psihiatrijā sagatavošana</v>
          </cell>
          <cell r="G602">
            <v>0</v>
          </cell>
        </row>
        <row r="603">
          <cell r="D603" t="str">
            <v>13085</v>
          </cell>
          <cell r="E603" t="str">
            <v/>
          </cell>
          <cell r="F603" t="str">
            <v>Psihiatra/bērnu psihiatra attālināta konsultācija ģimenes ārstam</v>
          </cell>
          <cell r="G603">
            <v>0</v>
          </cell>
        </row>
        <row r="604">
          <cell r="D604" t="str">
            <v>13086</v>
          </cell>
          <cell r="E604" t="str">
            <v/>
          </cell>
          <cell r="F604" t="str">
            <v>Psihiatra/bērnu psihiatra attālināta konsultācija pacientam</v>
          </cell>
          <cell r="G604">
            <v>0</v>
          </cell>
        </row>
        <row r="605">
          <cell r="D605" t="str">
            <v>13087</v>
          </cell>
          <cell r="E605" t="str">
            <v/>
          </cell>
          <cell r="F605" t="str">
            <v>Ārstēšanas un rehabilitācijas kurss pārtraukts, jo pacients to neapmeklē</v>
          </cell>
          <cell r="G605">
            <v>0</v>
          </cell>
        </row>
        <row r="606">
          <cell r="D606" t="str">
            <v>13088</v>
          </cell>
          <cell r="E606" t="str">
            <v/>
          </cell>
          <cell r="F606" t="str">
            <v>Ārstēšanas un rehabilitācijas kurss pārtraukts, citu iemeslu dēļ</v>
          </cell>
          <cell r="G606">
            <v>0</v>
          </cell>
        </row>
        <row r="607">
          <cell r="D607" t="str">
            <v>13090</v>
          </cell>
          <cell r="E607" t="str">
            <v/>
          </cell>
          <cell r="F607" t="str">
            <v>Psihiatriskās ārstēšanas un psihiatriskās rehabilitācijas kursa plāna mērķis nav sasniegts</v>
          </cell>
          <cell r="G607">
            <v>0</v>
          </cell>
        </row>
        <row r="608">
          <cell r="D608" t="str">
            <v>13091</v>
          </cell>
          <cell r="E608" t="str">
            <v/>
          </cell>
          <cell r="F608" t="str">
            <v>Psihiatriskās ārstēšanas un psihiatriskās rehabilitācijas kursa plāna mērķis sasniegts</v>
          </cell>
          <cell r="G608">
            <v>0</v>
          </cell>
        </row>
        <row r="609">
          <cell r="D609" t="str">
            <v>13092</v>
          </cell>
          <cell r="E609" t="str">
            <v/>
          </cell>
          <cell r="F609" t="str">
            <v>Psihiatriskās ārstēšanas un psihiatriskās rehabilitācijas kursa plāna mērķis daļēji sasniegts</v>
          </cell>
          <cell r="G609">
            <v>0</v>
          </cell>
        </row>
        <row r="610">
          <cell r="D610" t="str">
            <v>13093</v>
          </cell>
          <cell r="E610" t="str">
            <v/>
          </cell>
          <cell r="F610" t="str">
            <v>Konsultācija ģimenes locekļiem</v>
          </cell>
          <cell r="G610">
            <v>0</v>
          </cell>
        </row>
        <row r="611">
          <cell r="D611" t="str">
            <v>13095</v>
          </cell>
          <cell r="E611" t="str">
            <v/>
          </cell>
          <cell r="F611" t="str">
            <v>Konsultācija pacientam ar ģimeni</v>
          </cell>
          <cell r="G611">
            <v>0</v>
          </cell>
        </row>
        <row r="612">
          <cell r="D612" t="str">
            <v>13096</v>
          </cell>
          <cell r="E612" t="str">
            <v/>
          </cell>
          <cell r="F612" t="str">
            <v>Konsultācija grupā</v>
          </cell>
          <cell r="G612">
            <v>0</v>
          </cell>
        </row>
        <row r="613">
          <cell r="D613" t="str">
            <v>13097</v>
          </cell>
          <cell r="E613" t="str">
            <v/>
          </cell>
          <cell r="F613" t="str">
            <v>Konsultācija pacientam ambulatorā kabinetā</v>
          </cell>
          <cell r="G613">
            <v>0</v>
          </cell>
        </row>
        <row r="614">
          <cell r="D614" t="str">
            <v>13098</v>
          </cell>
          <cell r="E614" t="str">
            <v/>
          </cell>
          <cell r="F614" t="str">
            <v>Attālināta konsultācija pacientam vai  ģimenes locekļiem</v>
          </cell>
          <cell r="G614">
            <v>0</v>
          </cell>
        </row>
        <row r="615">
          <cell r="D615" t="str">
            <v>13099</v>
          </cell>
          <cell r="E615" t="str">
            <v/>
          </cell>
          <cell r="F615" t="str">
            <v>Attālināta speciālistu konsultācija grupā</v>
          </cell>
          <cell r="G615">
            <v>0</v>
          </cell>
        </row>
        <row r="616">
          <cell r="D616" t="str">
            <v>13100</v>
          </cell>
          <cell r="E616" t="str">
            <v/>
          </cell>
          <cell r="F616" t="str">
            <v>Narkoloģiskā izvērtēšana – pirmreizēja</v>
          </cell>
          <cell r="G616">
            <v>0</v>
          </cell>
        </row>
        <row r="617">
          <cell r="D617" t="str">
            <v>13101</v>
          </cell>
          <cell r="E617" t="str">
            <v/>
          </cell>
          <cell r="F617" t="str">
            <v>Narkoloģiskā izvērtēšana – atkārtota (ārstēšanās laikā)</v>
          </cell>
          <cell r="G617">
            <v>0</v>
          </cell>
        </row>
        <row r="618">
          <cell r="D618" t="str">
            <v>13102</v>
          </cell>
          <cell r="E618" t="str">
            <v/>
          </cell>
          <cell r="F618" t="str">
            <v>Narkoloģiskā izvērtēšana – atkārtota (pēc terapijas pārtraukuma)</v>
          </cell>
          <cell r="G618">
            <v>0</v>
          </cell>
        </row>
        <row r="619">
          <cell r="D619" t="str">
            <v>13103</v>
          </cell>
          <cell r="E619" t="str">
            <v/>
          </cell>
          <cell r="F619" t="str">
            <v>Ārstēšanas un rehabilitācijas plāna narkoloģijā sagatavošana</v>
          </cell>
          <cell r="G619">
            <v>0</v>
          </cell>
        </row>
        <row r="620">
          <cell r="D620" t="str">
            <v>13104</v>
          </cell>
          <cell r="E620" t="str">
            <v/>
          </cell>
          <cell r="F620" t="str">
            <v>Narkologa tiešsaistes konsultācija ģimenes ārstam</v>
          </cell>
          <cell r="G620">
            <v>0</v>
          </cell>
        </row>
        <row r="621">
          <cell r="D621" t="str">
            <v>13105</v>
          </cell>
          <cell r="E621" t="str">
            <v/>
          </cell>
          <cell r="F621" t="str">
            <v>Narkologa slēdziena sagatavošana ārējām iestādēm</v>
          </cell>
          <cell r="G621">
            <v>0</v>
          </cell>
        </row>
        <row r="622">
          <cell r="D622" t="str">
            <v>13106</v>
          </cell>
          <cell r="E622" t="str">
            <v/>
          </cell>
          <cell r="F622" t="str">
            <v>Narkoloģiskās ārstēšanas un narkoloģiskās rehabilitācijas kursa plāna mērķis nav sasniegts</v>
          </cell>
          <cell r="G622">
            <v>0</v>
          </cell>
        </row>
        <row r="623">
          <cell r="D623" t="str">
            <v>13107</v>
          </cell>
          <cell r="E623" t="str">
            <v/>
          </cell>
          <cell r="F623" t="str">
            <v>Narkoloģiskās ārstēšanas un narkoloģiskās rehabilitācijas kursa plāna mērķis sasniegts</v>
          </cell>
          <cell r="G623">
            <v>0</v>
          </cell>
        </row>
        <row r="624">
          <cell r="D624" t="str">
            <v>13108</v>
          </cell>
          <cell r="E624" t="str">
            <v/>
          </cell>
          <cell r="F624" t="str">
            <v>Narkoloģiskās ārstēšanas un narkoloģiskās rehabilitācijas kursa plāna mērķis daļēji sasniegts</v>
          </cell>
          <cell r="G624">
            <v>0</v>
          </cell>
        </row>
        <row r="625">
          <cell r="D625" t="str">
            <v>13109</v>
          </cell>
          <cell r="E625" t="str">
            <v>**</v>
          </cell>
          <cell r="F625" t="str">
            <v>Autiska spektra traucējumu diagnostika</v>
          </cell>
          <cell r="G625">
            <v>283.2</v>
          </cell>
        </row>
        <row r="626">
          <cell r="D626" t="str">
            <v>13115</v>
          </cell>
          <cell r="E626" t="str">
            <v/>
          </cell>
          <cell r="F626" t="str">
            <v>Psiholoģiskā vai psihoterapeitiskā kursa rezultāts - vērojama pozitīva dinamika</v>
          </cell>
          <cell r="G626">
            <v>0</v>
          </cell>
        </row>
        <row r="627">
          <cell r="D627" t="str">
            <v>13116</v>
          </cell>
          <cell r="E627" t="str">
            <v/>
          </cell>
          <cell r="F627" t="str">
            <v>Psiholoģiskā vai psihoterapeitiskā kursa rezultāts - vērojama negatīva dinamika</v>
          </cell>
          <cell r="G627">
            <v>0</v>
          </cell>
        </row>
        <row r="628">
          <cell r="D628" t="str">
            <v>13117</v>
          </cell>
          <cell r="E628" t="str">
            <v/>
          </cell>
          <cell r="F628" t="str">
            <v>Psiholoģiskā vai psihoterapeitiskā kursa rezultāts – stāvoklis nav mainījies</v>
          </cell>
          <cell r="G628">
            <v>0</v>
          </cell>
        </row>
        <row r="629">
          <cell r="D629" t="str">
            <v>13119</v>
          </cell>
          <cell r="E629" t="str">
            <v/>
          </cell>
          <cell r="F629" t="str">
            <v>Multiprofesionālas komandas izvērtēšanas un vizītes ar vecākiem veikšana AST agrīnās intervences ietvaros, ko nodrošina 6 speciālisti. Norāda multiprofesionālas intervences komandas vadītājs vienu reizi kursa ietvaros</v>
          </cell>
          <cell r="G629">
            <v>299.82</v>
          </cell>
        </row>
        <row r="630">
          <cell r="D630" t="str">
            <v>13120</v>
          </cell>
          <cell r="E630" t="str">
            <v/>
          </cell>
          <cell r="F630" t="str">
            <v>Multiprofesionālas komandas individuāla AST agrīnās intervences plāna izstrādāšana pacientam, ko nodrošina 6 speciālisti. Norāda multiprofesionālas intervences komandas vadītājs vienu reizi kursa ietvaros</v>
          </cell>
          <cell r="G630">
            <v>159.88999999999999</v>
          </cell>
        </row>
        <row r="631">
          <cell r="D631" t="str">
            <v>13121</v>
          </cell>
          <cell r="E631" t="str">
            <v/>
          </cell>
          <cell r="F631" t="str">
            <v xml:space="preserve">Multiprofesionāls AST agrīnās intervences pakalpojums - nodarbības, ko nodrošina līdz 3 speciālistiem dienā  </v>
          </cell>
          <cell r="G631">
            <v>66.63</v>
          </cell>
        </row>
        <row r="632">
          <cell r="D632" t="str">
            <v>13122</v>
          </cell>
          <cell r="E632" t="str">
            <v/>
          </cell>
          <cell r="F632" t="str">
            <v>Multiprofesionālas komandas apspriede -  intervences novērtējums, AST agrīnās intervences ietvaros, ko nodrošina 5 speciālisti.  Norāda multiprofesionālas intervences komandas vadītājs vienu reizi kursa ietvaros</v>
          </cell>
          <cell r="G632">
            <v>313.64</v>
          </cell>
        </row>
        <row r="633">
          <cell r="D633" t="str">
            <v>13123</v>
          </cell>
          <cell r="E633" t="str">
            <v/>
          </cell>
          <cell r="F633" t="str">
            <v>Piemaksa manipulācijai 13120 un 13122 multiprofesionāla AST agrīnās intervences pakalpojuma ietvaros par viena papildus speciālista darbu (60 min.)</v>
          </cell>
          <cell r="G633">
            <v>26.64</v>
          </cell>
        </row>
        <row r="634">
          <cell r="D634" t="str">
            <v>13124</v>
          </cell>
          <cell r="E634" t="str">
            <v/>
          </cell>
          <cell r="F634" t="str">
            <v>Grupas nodarbība vecākiem AST agrīnās intervences ietvaros</v>
          </cell>
          <cell r="G634">
            <v>3.4</v>
          </cell>
        </row>
        <row r="635">
          <cell r="D635" t="str">
            <v>13125</v>
          </cell>
          <cell r="E635" t="str">
            <v/>
          </cell>
          <cell r="F635" t="str">
            <v>Psihoemocionālas attīstības izvērtējums</v>
          </cell>
          <cell r="G635">
            <v>133.37</v>
          </cell>
        </row>
        <row r="636">
          <cell r="D636" t="str">
            <v>13126</v>
          </cell>
          <cell r="E636" t="str">
            <v/>
          </cell>
          <cell r="F636" t="str">
            <v>Gala vizīte vecākiem pēc AST agrīnās intervences kursa pabeigšanas</v>
          </cell>
          <cell r="G636">
            <v>26.64</v>
          </cell>
        </row>
        <row r="637">
          <cell r="D637" t="str">
            <v>13130</v>
          </cell>
          <cell r="E637" t="str">
            <v/>
          </cell>
          <cell r="F637" t="str">
            <v>Pacienta apmeklējums klātienē pie psihiatra/bērnu psihiatra, kurš nodarbināts Psihiatra kabinetā</v>
          </cell>
          <cell r="G637">
            <v>0</v>
          </cell>
        </row>
        <row r="638">
          <cell r="D638" t="str">
            <v>13131</v>
          </cell>
          <cell r="E638" t="str">
            <v/>
          </cell>
          <cell r="F638" t="str">
            <v>Pacienta apmeklējums klātienē pie funkcionālā speciālista, kurš nodarbināts Funkcionālā speciālista kabinetā</v>
          </cell>
          <cell r="G638">
            <v>0</v>
          </cell>
        </row>
        <row r="639">
          <cell r="D639" t="str">
            <v>13132</v>
          </cell>
          <cell r="E639" t="str">
            <v/>
          </cell>
          <cell r="F639" t="str">
            <v>Attālināta konsultācija vai nodarbība pie funkcionālā speciālista, kurš nodarbināts Funkcionālā speciālista kabinetā</v>
          </cell>
          <cell r="G639">
            <v>0</v>
          </cell>
        </row>
        <row r="640">
          <cell r="D640" t="str">
            <v>13133</v>
          </cell>
          <cell r="E640" t="str">
            <v/>
          </cell>
          <cell r="F640" t="str">
            <v>Pacienta apmeklējums klātienē pie ārstniecības personas, kura nodarbināta Garīgās veselības aprūpes māsas kabinetā</v>
          </cell>
          <cell r="G640">
            <v>0</v>
          </cell>
        </row>
        <row r="641">
          <cell r="D641" t="str">
            <v>13134</v>
          </cell>
          <cell r="E641" t="str">
            <v/>
          </cell>
          <cell r="F641" t="str">
            <v>Attālināta konsultācija pie ārstniecības personas, kura nodarbināta Garīgās veselības aprūpes māsas kabinetā</v>
          </cell>
          <cell r="G641">
            <v>0</v>
          </cell>
        </row>
        <row r="642">
          <cell r="D642" t="str">
            <v>13135</v>
          </cell>
          <cell r="E642" t="str">
            <v/>
          </cell>
          <cell r="F642" t="str">
            <v>Pacienta apmeklējums klātienē pie psihologa/psihoterapeita, kurš nodarbināts Psihologa/psihoterapeita kabinetā</v>
          </cell>
          <cell r="G642">
            <v>0</v>
          </cell>
        </row>
        <row r="643">
          <cell r="D643" t="str">
            <v>13136</v>
          </cell>
          <cell r="E643" t="str">
            <v/>
          </cell>
          <cell r="F643" t="str">
            <v>Attālināta konsultācija pie psihologa/psihoterapeita, kurš nodarbināts Psihologa/psihoterapeita kabinetā</v>
          </cell>
          <cell r="G643">
            <v>0</v>
          </cell>
        </row>
        <row r="644">
          <cell r="D644" t="str">
            <v>13137</v>
          </cell>
          <cell r="E644" t="str">
            <v/>
          </cell>
          <cell r="F644" t="str">
            <v>Pacienta apmeklējums garastāvokļa traucējumu kabinetā klātienē (norāda katrs speciālists)</v>
          </cell>
          <cell r="G644">
            <v>0</v>
          </cell>
        </row>
        <row r="645">
          <cell r="D645" t="str">
            <v>13138</v>
          </cell>
          <cell r="E645" t="str">
            <v/>
          </cell>
          <cell r="F645" t="str">
            <v>Attālināta konsultācija garastāvokļa traucējumu kabinetā (norāda katrs speciālists)</v>
          </cell>
          <cell r="G645">
            <v>0</v>
          </cell>
        </row>
        <row r="646">
          <cell r="D646" t="str">
            <v>14020</v>
          </cell>
          <cell r="E646" t="str">
            <v/>
          </cell>
          <cell r="F646" t="str">
            <v>Fototerapija ar ultravioletajiem B stariem (UVB)</v>
          </cell>
          <cell r="G646">
            <v>13.34</v>
          </cell>
        </row>
        <row r="647">
          <cell r="D647" t="str">
            <v>14021</v>
          </cell>
          <cell r="E647" t="str">
            <v/>
          </cell>
          <cell r="F647" t="str">
            <v>Fotoķīmijterapija (PUVA)</v>
          </cell>
          <cell r="G647">
            <v>29.9</v>
          </cell>
        </row>
        <row r="648">
          <cell r="D648" t="str">
            <v>14022</v>
          </cell>
          <cell r="E648" t="str">
            <v/>
          </cell>
          <cell r="F648" t="str">
            <v>Lokāla fotoķīmijterapija (PUVA)</v>
          </cell>
          <cell r="G648">
            <v>21.12</v>
          </cell>
        </row>
        <row r="649">
          <cell r="D649" t="str">
            <v>14023</v>
          </cell>
          <cell r="E649" t="str">
            <v/>
          </cell>
          <cell r="F649" t="str">
            <v>Fotodinamiskā terapija</v>
          </cell>
          <cell r="G649">
            <v>31.08</v>
          </cell>
        </row>
        <row r="650">
          <cell r="D650" t="str">
            <v>14024</v>
          </cell>
          <cell r="E650" t="str">
            <v/>
          </cell>
          <cell r="F650" t="str">
            <v>Piemaksa manipulācijai 14023 par zālēm Metilester vienai procedūrai</v>
          </cell>
          <cell r="G650">
            <v>135.53</v>
          </cell>
        </row>
        <row r="651">
          <cell r="D651" t="str">
            <v>14025</v>
          </cell>
          <cell r="E651" t="str">
            <v/>
          </cell>
          <cell r="F651" t="str">
            <v>Ādas, gļotādu un ādas derivātu dermatoskopija</v>
          </cell>
          <cell r="G651">
            <v>1.95</v>
          </cell>
        </row>
        <row r="652">
          <cell r="D652" t="str">
            <v>14026</v>
          </cell>
          <cell r="E652" t="str">
            <v/>
          </cell>
          <cell r="F652" t="str">
            <v>Dermatožu lāzerterapija</v>
          </cell>
          <cell r="G652">
            <v>16.809999999999999</v>
          </cell>
        </row>
        <row r="653">
          <cell r="D653" t="str">
            <v>14027</v>
          </cell>
          <cell r="E653" t="str">
            <v/>
          </cell>
          <cell r="F653" t="str">
            <v>Dermatožu fototerapija</v>
          </cell>
          <cell r="G653">
            <v>12.77</v>
          </cell>
        </row>
        <row r="654">
          <cell r="D654" t="str">
            <v>14028</v>
          </cell>
          <cell r="E654" t="str">
            <v/>
          </cell>
          <cell r="F654" t="str">
            <v>Ādas pigmentveidojumu diagnostika ar datordermatoskopu</v>
          </cell>
          <cell r="G654">
            <v>10.71</v>
          </cell>
        </row>
        <row r="655">
          <cell r="D655" t="str">
            <v>14029</v>
          </cell>
          <cell r="E655" t="str">
            <v/>
          </cell>
          <cell r="F655" t="str">
            <v>Pacienta ārstēšana dermatoloģijas dienas stacionārā</v>
          </cell>
          <cell r="G655">
            <v>0</v>
          </cell>
        </row>
        <row r="656">
          <cell r="D656" t="str">
            <v>15008</v>
          </cell>
          <cell r="E656" t="str">
            <v/>
          </cell>
          <cell r="F656" t="str">
            <v>Medikamentoza provokācija uz seksuāli transmisīvām slimībām</v>
          </cell>
          <cell r="G656">
            <v>2.16</v>
          </cell>
        </row>
        <row r="657">
          <cell r="D657" t="str">
            <v>16001</v>
          </cell>
          <cell r="E657" t="str">
            <v/>
          </cell>
          <cell r="F657" t="str">
            <v>Maksts sieniņas un dzemdes kakla biopsija, lietojot kolposkopu</v>
          </cell>
          <cell r="G657">
            <v>28.15</v>
          </cell>
        </row>
        <row r="658">
          <cell r="D658" t="str">
            <v>16007</v>
          </cell>
          <cell r="E658" t="str">
            <v>*</v>
          </cell>
          <cell r="F658" t="str">
            <v>Dzemdes kakla konusveida elektroekscīzija</v>
          </cell>
          <cell r="G658">
            <v>40.93</v>
          </cell>
        </row>
        <row r="659">
          <cell r="D659" t="str">
            <v>16008</v>
          </cell>
          <cell r="E659" t="str">
            <v>*</v>
          </cell>
          <cell r="F659" t="str">
            <v>Maksts sieniņas un dzemdes kakla biopsija</v>
          </cell>
          <cell r="G659">
            <v>24.66</v>
          </cell>
        </row>
        <row r="660">
          <cell r="D660" t="str">
            <v>16009</v>
          </cell>
          <cell r="E660" t="str">
            <v/>
          </cell>
          <cell r="F660" t="str">
            <v>Dzemdes dobuma aspirācija un sagatavošana citoloģiskai izmeklēšanai</v>
          </cell>
          <cell r="G660">
            <v>11.09</v>
          </cell>
        </row>
        <row r="661">
          <cell r="D661" t="str">
            <v>16010</v>
          </cell>
          <cell r="E661" t="str">
            <v/>
          </cell>
          <cell r="F661" t="str">
            <v>Dzemdes noslīdējuma korekcija ar riņķi</v>
          </cell>
          <cell r="G661">
            <v>6.34</v>
          </cell>
        </row>
        <row r="662">
          <cell r="D662" t="str">
            <v>16011</v>
          </cell>
          <cell r="E662" t="str">
            <v>**</v>
          </cell>
          <cell r="F662" t="str">
            <v>Kolposkopija bez mērķbiopsijas</v>
          </cell>
          <cell r="G662">
            <v>17.03</v>
          </cell>
        </row>
        <row r="663">
          <cell r="D663" t="str">
            <v>16012</v>
          </cell>
          <cell r="E663" t="str">
            <v>**</v>
          </cell>
          <cell r="F663" t="str">
            <v>Dzemdes kakla dozētā koagulācija lokālā anestēzijā</v>
          </cell>
          <cell r="G663">
            <v>42.22</v>
          </cell>
        </row>
        <row r="664">
          <cell r="D664" t="str">
            <v>16013</v>
          </cell>
          <cell r="E664" t="str">
            <v>*</v>
          </cell>
          <cell r="F664" t="str">
            <v>Subdermālā kontracepcijas implanta ievietošana augšdelmā ar implanta vērtību</v>
          </cell>
          <cell r="G664">
            <v>139.94</v>
          </cell>
        </row>
        <row r="665">
          <cell r="D665" t="str">
            <v>16014</v>
          </cell>
          <cell r="E665" t="str">
            <v>*</v>
          </cell>
          <cell r="F665" t="str">
            <v>Subdermālā kontracepcijas implanta izņemšana no augšdelma</v>
          </cell>
          <cell r="G665">
            <v>13.98</v>
          </cell>
        </row>
        <row r="666">
          <cell r="D666" t="str">
            <v>16015</v>
          </cell>
          <cell r="E666" t="str">
            <v/>
          </cell>
          <cell r="F666" t="str">
            <v>Spirāles ievadīšana</v>
          </cell>
          <cell r="G666">
            <v>9.68</v>
          </cell>
        </row>
        <row r="667">
          <cell r="D667" t="str">
            <v>16016</v>
          </cell>
          <cell r="E667" t="str">
            <v/>
          </cell>
          <cell r="F667" t="str">
            <v>Spirāles izņemšana</v>
          </cell>
          <cell r="G667">
            <v>6.84</v>
          </cell>
        </row>
        <row r="668">
          <cell r="D668" t="str">
            <v>16017</v>
          </cell>
          <cell r="E668" t="str">
            <v/>
          </cell>
          <cell r="F668" t="str">
            <v>Maksts svešķermeņa izņemšana bērniem</v>
          </cell>
          <cell r="G668">
            <v>14.6</v>
          </cell>
        </row>
        <row r="669">
          <cell r="D669" t="str">
            <v>16018</v>
          </cell>
          <cell r="E669" t="str">
            <v/>
          </cell>
          <cell r="F669" t="str">
            <v>Bartolīnī dziedzera incīzija</v>
          </cell>
          <cell r="G669">
            <v>26.26</v>
          </cell>
        </row>
        <row r="670">
          <cell r="D670" t="str">
            <v>16019</v>
          </cell>
          <cell r="E670" t="str">
            <v/>
          </cell>
          <cell r="F670" t="str">
            <v>Bartolīnī dziedzera cistas izlobīšana</v>
          </cell>
          <cell r="G670">
            <v>66.430000000000007</v>
          </cell>
        </row>
        <row r="671">
          <cell r="D671" t="str">
            <v>16020</v>
          </cell>
          <cell r="E671" t="str">
            <v>*</v>
          </cell>
          <cell r="F671" t="str">
            <v>Cervikālā kanāla polipu noņemšana</v>
          </cell>
          <cell r="G671">
            <v>32.799999999999997</v>
          </cell>
        </row>
        <row r="672">
          <cell r="D672" t="str">
            <v>16021</v>
          </cell>
          <cell r="E672" t="str">
            <v>**</v>
          </cell>
          <cell r="F672" t="str">
            <v>Vulvas biopsija</v>
          </cell>
          <cell r="G672">
            <v>19.489999999999998</v>
          </cell>
        </row>
        <row r="673">
          <cell r="D673" t="str">
            <v>16026</v>
          </cell>
          <cell r="E673" t="str">
            <v>*</v>
          </cell>
          <cell r="F673" t="str">
            <v>Cervikālā kanāla dilatācija un abrāzija un/vai dzemdes dobuma abrāzija</v>
          </cell>
          <cell r="G673">
            <v>27.5</v>
          </cell>
        </row>
        <row r="674">
          <cell r="D674" t="str">
            <v>16027</v>
          </cell>
          <cell r="E674" t="str">
            <v>*</v>
          </cell>
          <cell r="F674" t="str">
            <v>Diagnostiskā amniocentēze un amniocentēze augļa materiāla iegūšanai</v>
          </cell>
          <cell r="G674">
            <v>111.07</v>
          </cell>
        </row>
        <row r="675">
          <cell r="D675" t="str">
            <v>16028</v>
          </cell>
          <cell r="E675" t="str">
            <v>*</v>
          </cell>
          <cell r="F675" t="str">
            <v>Amniocentēze grūtniecības pārtraukšanai</v>
          </cell>
          <cell r="G675">
            <v>105.63</v>
          </cell>
        </row>
        <row r="676">
          <cell r="D676" t="str">
            <v>16029</v>
          </cell>
          <cell r="E676" t="str">
            <v>*</v>
          </cell>
          <cell r="F676" t="str">
            <v>Histeroskopija</v>
          </cell>
          <cell r="G676">
            <v>61.91</v>
          </cell>
        </row>
        <row r="677">
          <cell r="D677" t="str">
            <v>16032</v>
          </cell>
          <cell r="E677" t="str">
            <v/>
          </cell>
          <cell r="F677" t="str">
            <v>Maksts mugurējās velves punkcija</v>
          </cell>
          <cell r="G677">
            <v>12.33</v>
          </cell>
        </row>
        <row r="678">
          <cell r="D678" t="str">
            <v>16033</v>
          </cell>
          <cell r="E678" t="str">
            <v>*</v>
          </cell>
          <cell r="F678" t="str">
            <v>Vagināla Duglasa telpas atvēršana, kolpotomija ar drenāžu</v>
          </cell>
          <cell r="G678">
            <v>28.66</v>
          </cell>
        </row>
        <row r="679">
          <cell r="D679" t="str">
            <v>16034</v>
          </cell>
          <cell r="E679" t="str">
            <v>*</v>
          </cell>
          <cell r="F679" t="str">
            <v>Transvagināla punkcija US kontrolē, horionbiopsija, folikula iegūšana</v>
          </cell>
          <cell r="G679">
            <v>67.430000000000007</v>
          </cell>
        </row>
        <row r="680">
          <cell r="D680" t="str">
            <v>16040</v>
          </cell>
          <cell r="E680" t="str">
            <v>*</v>
          </cell>
          <cell r="F680" t="str">
            <v>Dzemdes kakla amputācija</v>
          </cell>
          <cell r="G680">
            <v>280.27</v>
          </cell>
        </row>
        <row r="681">
          <cell r="D681" t="str">
            <v>16041</v>
          </cell>
          <cell r="E681" t="str">
            <v>*</v>
          </cell>
          <cell r="F681" t="str">
            <v>Maksts un starpenes plastika</v>
          </cell>
          <cell r="G681">
            <v>292.83</v>
          </cell>
        </row>
        <row r="682">
          <cell r="D682" t="str">
            <v>16042</v>
          </cell>
          <cell r="E682" t="str">
            <v>*</v>
          </cell>
          <cell r="F682" t="str">
            <v>Dzemdes venterofiksācija</v>
          </cell>
          <cell r="G682">
            <v>287.02999999999997</v>
          </cell>
        </row>
        <row r="683">
          <cell r="D683" t="str">
            <v>16043</v>
          </cell>
          <cell r="E683" t="str">
            <v>*</v>
          </cell>
          <cell r="F683" t="str">
            <v>Endometrija rezektoskopija</v>
          </cell>
          <cell r="G683">
            <v>125.34</v>
          </cell>
        </row>
        <row r="684">
          <cell r="D684" t="str">
            <v>16044</v>
          </cell>
          <cell r="E684" t="str">
            <v>*</v>
          </cell>
          <cell r="F684" t="str">
            <v>Dzemdes piedēkļu operācija</v>
          </cell>
          <cell r="G684">
            <v>201.82</v>
          </cell>
        </row>
        <row r="685">
          <cell r="D685" t="str">
            <v>16045</v>
          </cell>
          <cell r="E685" t="str">
            <v>*</v>
          </cell>
          <cell r="F685" t="str">
            <v>Piemaksa manipulācijām 16115, 16117, 16044, 16050, 16052, 16072 par vienlaikus veiktu citu operāciju</v>
          </cell>
          <cell r="G685">
            <v>92.51</v>
          </cell>
        </row>
        <row r="686">
          <cell r="D686" t="str">
            <v>16046</v>
          </cell>
          <cell r="E686" t="str">
            <v>*</v>
          </cell>
          <cell r="F686" t="str">
            <v>Piemaksa par pretsaaugumu intraperitoneālā līdzekļa (1,5 l 4 % ikodekstrīna šķīdums) lietošanu. Var norādīt arī ķirurģijā un uroloģijā</v>
          </cell>
          <cell r="G686">
            <v>103.92</v>
          </cell>
        </row>
        <row r="687">
          <cell r="D687" t="str">
            <v>16047</v>
          </cell>
          <cell r="E687" t="str">
            <v>*</v>
          </cell>
          <cell r="F687" t="str">
            <v>Piemaksa par dabīgā kolagēna implanta (2 x 7 cm) lietošanu. Var norādīt arī ķirurģijā un uroloģijā</v>
          </cell>
          <cell r="G687">
            <v>127.07</v>
          </cell>
        </row>
        <row r="688">
          <cell r="D688" t="str">
            <v>16048</v>
          </cell>
          <cell r="E688" t="str">
            <v>*</v>
          </cell>
          <cell r="F688" t="str">
            <v>Piemaksa par dabīgā kolagēna implanta (4 x 7 cm) lietošanu. Var norādīt arī ķirurģijā un uroloģijā</v>
          </cell>
          <cell r="G688">
            <v>211.77</v>
          </cell>
        </row>
        <row r="689">
          <cell r="D689" t="str">
            <v>16050</v>
          </cell>
          <cell r="E689" t="str">
            <v>*</v>
          </cell>
          <cell r="F689" t="str">
            <v>Olvadu plastiskās operācijas</v>
          </cell>
          <cell r="G689">
            <v>218.88</v>
          </cell>
        </row>
        <row r="690">
          <cell r="D690" t="str">
            <v>16051</v>
          </cell>
          <cell r="E690" t="str">
            <v/>
          </cell>
          <cell r="F690" t="str">
            <v>Olvadu caurlaidības pārbaude ar krāsvielu</v>
          </cell>
          <cell r="G690">
            <v>13.37</v>
          </cell>
        </row>
        <row r="691">
          <cell r="D691" t="str">
            <v>16052</v>
          </cell>
          <cell r="E691" t="str">
            <v>*</v>
          </cell>
          <cell r="F691" t="str">
            <v>Dzemdes perforācijas atveres sašūšana</v>
          </cell>
          <cell r="G691">
            <v>231.76</v>
          </cell>
        </row>
        <row r="692">
          <cell r="D692" t="str">
            <v>16053</v>
          </cell>
          <cell r="E692" t="str">
            <v>*</v>
          </cell>
          <cell r="F692" t="str">
            <v>Dzemdes supravagināla amputācija ar piedēkļu izņemšanu vai bez tās. Dzemdes plīsuma sašūšana</v>
          </cell>
          <cell r="G692">
            <v>315.63</v>
          </cell>
        </row>
        <row r="693">
          <cell r="D693" t="str">
            <v>16054</v>
          </cell>
          <cell r="E693" t="str">
            <v>*</v>
          </cell>
          <cell r="F693" t="str">
            <v>Laparotomiska miomektomija</v>
          </cell>
          <cell r="G693">
            <v>266.51</v>
          </cell>
        </row>
        <row r="694">
          <cell r="D694" t="str">
            <v>16060</v>
          </cell>
          <cell r="E694" t="str">
            <v>*</v>
          </cell>
          <cell r="F694" t="str">
            <v>Dzemdes amputācija dzemdību laikā vai agrīnā pēcdzemdību periodā ar piedēkļu izņemšanu vai bez tās</v>
          </cell>
          <cell r="G694">
            <v>327.83</v>
          </cell>
        </row>
        <row r="695">
          <cell r="D695" t="str">
            <v>16061</v>
          </cell>
          <cell r="E695" t="str">
            <v>*</v>
          </cell>
          <cell r="F695" t="str">
            <v>Dzemdes ekstirpācija ar olvadu izņemšanu vai bez tās</v>
          </cell>
          <cell r="G695">
            <v>349.79</v>
          </cell>
        </row>
        <row r="696">
          <cell r="D696" t="str">
            <v>16062</v>
          </cell>
          <cell r="E696" t="str">
            <v>*</v>
          </cell>
          <cell r="F696" t="str">
            <v>Dzemdes vagināla ekstirpācija</v>
          </cell>
          <cell r="G696">
            <v>407.14</v>
          </cell>
        </row>
        <row r="697">
          <cell r="D697" t="str">
            <v>16063</v>
          </cell>
          <cell r="E697" t="str">
            <v>*</v>
          </cell>
          <cell r="F697" t="str">
            <v>Dzemdes ekstirpācija dzemdību laikā vai agrīnā pēcdzemdību periodā ar piedēkļu izņemšanu vai bez tās</v>
          </cell>
          <cell r="G697">
            <v>390.96</v>
          </cell>
        </row>
        <row r="698">
          <cell r="D698" t="str">
            <v>16064</v>
          </cell>
          <cell r="E698" t="str">
            <v>*</v>
          </cell>
          <cell r="F698" t="str">
            <v>Vienkārša vulvektomija</v>
          </cell>
          <cell r="G698">
            <v>132.01</v>
          </cell>
        </row>
        <row r="699">
          <cell r="D699" t="str">
            <v>16065</v>
          </cell>
          <cell r="E699" t="str">
            <v>*</v>
          </cell>
          <cell r="F699" t="str">
            <v>Radikāla vulvektomija</v>
          </cell>
          <cell r="G699">
            <v>493.86</v>
          </cell>
        </row>
        <row r="700">
          <cell r="D700" t="str">
            <v>16070</v>
          </cell>
          <cell r="E700" t="str">
            <v>*</v>
          </cell>
          <cell r="F700" t="str">
            <v>Vertheima operācija</v>
          </cell>
          <cell r="G700">
            <v>516.27</v>
          </cell>
        </row>
        <row r="701">
          <cell r="D701" t="str">
            <v>16071</v>
          </cell>
          <cell r="E701" t="str">
            <v>*</v>
          </cell>
          <cell r="F701" t="str">
            <v>Dzemdes ekstirpācija ar mazā iegurņa limfadenektomiju vai deomentizāciju</v>
          </cell>
          <cell r="G701">
            <v>444.82</v>
          </cell>
        </row>
        <row r="702">
          <cell r="D702" t="str">
            <v>16072</v>
          </cell>
          <cell r="E702" t="str">
            <v>*</v>
          </cell>
          <cell r="F702" t="str">
            <v>Ķirurģiska kontracepcija (sterilizācija) ar laparatomiju</v>
          </cell>
          <cell r="G702">
            <v>115.55</v>
          </cell>
        </row>
        <row r="703">
          <cell r="D703" t="str">
            <v>16073</v>
          </cell>
          <cell r="E703" t="str">
            <v>*</v>
          </cell>
          <cell r="F703" t="str">
            <v>Piemaksa par ķirurģisku kontracepciju (sterilizācija) pie vienlaikus veiktas citas operācijas</v>
          </cell>
          <cell r="G703">
            <v>21.94</v>
          </cell>
        </row>
        <row r="704">
          <cell r="D704" t="str">
            <v>16074</v>
          </cell>
          <cell r="E704" t="str">
            <v>*</v>
          </cell>
          <cell r="F704" t="str">
            <v>Retroperitoneāla ileakāla limfadenoektomija</v>
          </cell>
          <cell r="G704">
            <v>445.34</v>
          </cell>
        </row>
        <row r="705">
          <cell r="D705" t="str">
            <v>16075</v>
          </cell>
          <cell r="E705" t="str">
            <v>*</v>
          </cell>
          <cell r="F705" t="str">
            <v>Šuvju uzlikšana dzemdes kaklam istmocervikālās mazspējas gadījumā</v>
          </cell>
          <cell r="G705">
            <v>66.28</v>
          </cell>
        </row>
        <row r="706">
          <cell r="D706" t="str">
            <v>16076</v>
          </cell>
          <cell r="E706" t="str">
            <v/>
          </cell>
          <cell r="F706" t="str">
            <v>Šuvju noņemšana no dzemdes kakla istmocervikālās mazspējas gadījumā</v>
          </cell>
          <cell r="G706">
            <v>26.37</v>
          </cell>
        </row>
        <row r="707">
          <cell r="D707" t="str">
            <v>16080</v>
          </cell>
          <cell r="E707" t="str">
            <v>*</v>
          </cell>
          <cell r="F707" t="str">
            <v>Diagnostiskā laparoskopija. Nenorādīt kopā ar citām laparoskopiskām operācijām</v>
          </cell>
          <cell r="G707">
            <v>344.35</v>
          </cell>
        </row>
        <row r="708">
          <cell r="D708" t="str">
            <v>16082</v>
          </cell>
          <cell r="E708" t="str">
            <v>*</v>
          </cell>
          <cell r="F708" t="str">
            <v>Laparoskopiskas operācijas – salpingektomija, salpingostomija ar augļa olas evakuāciju, cistektomija, cistovazektomija</v>
          </cell>
          <cell r="G708">
            <v>838.68</v>
          </cell>
        </row>
        <row r="709">
          <cell r="D709" t="str">
            <v>16087</v>
          </cell>
          <cell r="E709" t="str">
            <v>*</v>
          </cell>
          <cell r="F709" t="str">
            <v>Laparoskopiska saaugumu atdalīšana un salpingolīze mazajā iegurnī</v>
          </cell>
          <cell r="G709">
            <v>606.07000000000005</v>
          </cell>
        </row>
        <row r="710">
          <cell r="D710" t="str">
            <v>16088</v>
          </cell>
          <cell r="E710" t="str">
            <v>*</v>
          </cell>
          <cell r="F710" t="str">
            <v>Laparoskopiska histerektomija ar vai bez piedēkļu izņemšanu</v>
          </cell>
          <cell r="G710">
            <v>1010.95</v>
          </cell>
        </row>
        <row r="711">
          <cell r="D711" t="str">
            <v>16089</v>
          </cell>
          <cell r="E711" t="str">
            <v>*</v>
          </cell>
          <cell r="F711" t="str">
            <v>Laparoskopiska olvadu caurlaidības pārbaude, olnīcu kauterizācija</v>
          </cell>
          <cell r="G711">
            <v>514.94000000000005</v>
          </cell>
        </row>
        <row r="712">
          <cell r="D712" t="str">
            <v>16090</v>
          </cell>
          <cell r="E712" t="str">
            <v>**</v>
          </cell>
          <cell r="F712" t="str">
            <v>Laparoskopiskā miomektomija ar miomas mezgla diametru līdz 5cm, līdz piecu mezglu izņemšanai vienas laparoskopijas laikā</v>
          </cell>
          <cell r="G712">
            <v>547.61</v>
          </cell>
        </row>
        <row r="713">
          <cell r="D713" t="str">
            <v>16091</v>
          </cell>
          <cell r="E713" t="str">
            <v>**</v>
          </cell>
          <cell r="F713" t="str">
            <v>Laparoskopiskā miomektomija ar miomas mezgla diametru virs 5cm vai vairāk kā piecu miomas mezglu izņemšanu vienas laparoskopijas laikā</v>
          </cell>
          <cell r="G713">
            <v>602.04</v>
          </cell>
        </row>
        <row r="714">
          <cell r="D714" t="str">
            <v>16100</v>
          </cell>
          <cell r="E714" t="str">
            <v>*</v>
          </cell>
          <cell r="F714" t="str">
            <v>Dzemdības ārpus stacionāra</v>
          </cell>
          <cell r="G714">
            <v>56</v>
          </cell>
        </row>
        <row r="715">
          <cell r="D715" t="str">
            <v>16101</v>
          </cell>
          <cell r="E715" t="str">
            <v/>
          </cell>
          <cell r="F715" t="str">
            <v>Ārējā kardiotokogrāfija, sākot ar 22 grūtniecības nedēļām</v>
          </cell>
          <cell r="G715">
            <v>10.31</v>
          </cell>
        </row>
        <row r="716">
          <cell r="D716" t="str">
            <v>16103</v>
          </cell>
          <cell r="E716" t="str">
            <v/>
          </cell>
          <cell r="F716" t="str">
            <v>Ārējais augļa apgrozījums ultrasonogrāfijas kontrolē</v>
          </cell>
          <cell r="G716">
            <v>14.7</v>
          </cell>
        </row>
        <row r="717">
          <cell r="D717" t="str">
            <v>16106</v>
          </cell>
          <cell r="E717" t="str">
            <v>*</v>
          </cell>
          <cell r="F717" t="str">
            <v>Fizioloģiskās dzemdības. Nenorādīt kopā ar manipulācijām 16107, 16108 un 16115</v>
          </cell>
          <cell r="G717">
            <v>191.68</v>
          </cell>
        </row>
        <row r="718">
          <cell r="D718" t="str">
            <v>16107</v>
          </cell>
          <cell r="E718" t="str">
            <v>*</v>
          </cell>
          <cell r="F718" t="str">
            <v>Dzemdības dzemdību patoloģijas gadījumā. Nenorādīt kopā ar manipulācijām 16106, 16108 un 16115</v>
          </cell>
          <cell r="G718">
            <v>237.69</v>
          </cell>
        </row>
        <row r="719">
          <cell r="D719" t="str">
            <v>16108</v>
          </cell>
          <cell r="E719" t="str">
            <v>*</v>
          </cell>
          <cell r="F719" t="str">
            <v>Dzemdības ekstraģenitālas patoloģijas gadījumā. Nenorādīt kopā ar manipulācijām 16106, 16107 un 16115</v>
          </cell>
          <cell r="G719">
            <v>214.76</v>
          </cell>
        </row>
        <row r="720">
          <cell r="D720" t="str">
            <v>16109</v>
          </cell>
          <cell r="E720" t="str">
            <v>*</v>
          </cell>
          <cell r="F720" t="str">
            <v>Augļa vakuumekstrakcija vai akušierisko stangu uzlikšana</v>
          </cell>
          <cell r="G720">
            <v>14.23</v>
          </cell>
        </row>
        <row r="721">
          <cell r="D721" t="str">
            <v>16110</v>
          </cell>
          <cell r="E721" t="str">
            <v>*</v>
          </cell>
          <cell r="F721" t="str">
            <v>Augļa iekšējais apgrozījums un ekstrakcija</v>
          </cell>
          <cell r="G721">
            <v>33.99</v>
          </cell>
        </row>
        <row r="722">
          <cell r="D722" t="str">
            <v>16111</v>
          </cell>
          <cell r="E722" t="str">
            <v>*</v>
          </cell>
          <cell r="F722" t="str">
            <v>Tuboligācija pēc dzemdībām</v>
          </cell>
          <cell r="G722">
            <v>111.63</v>
          </cell>
        </row>
        <row r="723">
          <cell r="D723" t="str">
            <v>16112</v>
          </cell>
          <cell r="E723" t="str">
            <v>*</v>
          </cell>
          <cell r="F723" t="str">
            <v>Amnioinfūzijas</v>
          </cell>
          <cell r="G723">
            <v>55.72</v>
          </cell>
        </row>
        <row r="724">
          <cell r="D724" t="str">
            <v>16115</v>
          </cell>
          <cell r="E724" t="str">
            <v>*</v>
          </cell>
          <cell r="F724" t="str">
            <v>Ķeizargrieziens. Nenorādīt kopā ar manipulācijām 16106, 16107 un 16108</v>
          </cell>
          <cell r="G724">
            <v>238.77</v>
          </cell>
        </row>
        <row r="725">
          <cell r="D725" t="str">
            <v>16117</v>
          </cell>
          <cell r="E725" t="str">
            <v>*</v>
          </cell>
          <cell r="F725" t="str">
            <v>Mazais ķeizargrieziens</v>
          </cell>
          <cell r="G725">
            <v>159.07</v>
          </cell>
        </row>
        <row r="726">
          <cell r="D726" t="str">
            <v>16118</v>
          </cell>
          <cell r="E726" t="str">
            <v>*</v>
          </cell>
          <cell r="F726" t="str">
            <v>Vaginālais ķeizargrieziens</v>
          </cell>
          <cell r="G726">
            <v>109.14</v>
          </cell>
        </row>
        <row r="727">
          <cell r="D727" t="str">
            <v>16119</v>
          </cell>
          <cell r="E727" t="str">
            <v>*</v>
          </cell>
          <cell r="F727" t="str">
            <v>Augļa sadalīšanas operācija</v>
          </cell>
          <cell r="G727">
            <v>83.13</v>
          </cell>
        </row>
        <row r="728">
          <cell r="D728" t="str">
            <v>16120</v>
          </cell>
          <cell r="E728" t="str">
            <v>*</v>
          </cell>
          <cell r="F728" t="str">
            <v>Placentas manuāla atdalīšana un izdalīšana</v>
          </cell>
          <cell r="G728">
            <v>22.83</v>
          </cell>
        </row>
        <row r="729">
          <cell r="D729" t="str">
            <v>16121</v>
          </cell>
          <cell r="E729" t="str">
            <v>*</v>
          </cell>
          <cell r="F729" t="str">
            <v>Dzemdes dobuma manuāla revīzija un placentas manuāla ablācija</v>
          </cell>
          <cell r="G729">
            <v>22.76</v>
          </cell>
        </row>
        <row r="730">
          <cell r="D730" t="str">
            <v>16130</v>
          </cell>
          <cell r="E730" t="str">
            <v>*</v>
          </cell>
          <cell r="F730" t="str">
            <v>Dzemdes kakla I–II pakāpes plīsuma sašūšana</v>
          </cell>
          <cell r="G730">
            <v>39.64</v>
          </cell>
        </row>
        <row r="731">
          <cell r="D731" t="str">
            <v>16131</v>
          </cell>
          <cell r="E731" t="str">
            <v>*</v>
          </cell>
          <cell r="F731" t="str">
            <v>Dzemdes kakla III pakāpes plīsuma sašūšana</v>
          </cell>
          <cell r="G731">
            <v>61.24</v>
          </cell>
        </row>
        <row r="732">
          <cell r="D732" t="str">
            <v>16132</v>
          </cell>
          <cell r="E732" t="str">
            <v>*</v>
          </cell>
          <cell r="F732" t="str">
            <v>Starpenes I un II pakāpes un maksts plīsuma sašūšana</v>
          </cell>
          <cell r="G732">
            <v>36.299999999999997</v>
          </cell>
        </row>
        <row r="733">
          <cell r="D733" t="str">
            <v>16133</v>
          </cell>
          <cell r="E733" t="str">
            <v>*</v>
          </cell>
          <cell r="F733" t="str">
            <v>Starpenes III un IV pakāpes plīsumu sašūšana</v>
          </cell>
          <cell r="G733">
            <v>99.64</v>
          </cell>
        </row>
        <row r="734">
          <cell r="D734" t="str">
            <v>16134</v>
          </cell>
          <cell r="E734" t="str">
            <v>*</v>
          </cell>
          <cell r="F734" t="str">
            <v>Epiziotomijas, perineotomijas sašūšana</v>
          </cell>
          <cell r="G734">
            <v>32.47</v>
          </cell>
        </row>
        <row r="735">
          <cell r="D735" t="str">
            <v>16135</v>
          </cell>
          <cell r="E735" t="str">
            <v>*</v>
          </cell>
          <cell r="F735" t="str">
            <v>Piemaksa par jaundzimušā aprūpi dzemdību laikā</v>
          </cell>
          <cell r="G735">
            <v>10.59</v>
          </cell>
        </row>
        <row r="736">
          <cell r="D736" t="str">
            <v>16136</v>
          </cell>
          <cell r="E736" t="str">
            <v>*</v>
          </cell>
          <cell r="F736" t="str">
            <v>Piemaksa par jaundzimušā aprūpi, par vienu dienu pēcdzemdību periodā (vienu reizi dienā)</v>
          </cell>
          <cell r="G736">
            <v>19.190000000000001</v>
          </cell>
        </row>
        <row r="737">
          <cell r="D737" t="str">
            <v>16137</v>
          </cell>
          <cell r="E737" t="str">
            <v>*</v>
          </cell>
          <cell r="F737" t="str">
            <v>Piemaksa par pavadošās personas piedalīšanos dzemdībās</v>
          </cell>
          <cell r="G737">
            <v>2.98</v>
          </cell>
        </row>
        <row r="738">
          <cell r="D738" t="str">
            <v>16139</v>
          </cell>
          <cell r="E738" t="str">
            <v/>
          </cell>
          <cell r="F738" t="str">
            <v>Ultrasonogrāfijas izmeklējums augļa olas novietojuma vizualizācijai un sirds toņu konstatēšanai</v>
          </cell>
          <cell r="G738">
            <v>16.579999999999998</v>
          </cell>
        </row>
        <row r="739">
          <cell r="D739" t="str">
            <v>16141</v>
          </cell>
          <cell r="E739" t="str">
            <v/>
          </cell>
          <cell r="F739" t="str">
            <v>Embriju atsaldēšana</v>
          </cell>
          <cell r="G739">
            <v>164.85</v>
          </cell>
        </row>
        <row r="740">
          <cell r="D740" t="str">
            <v>16142</v>
          </cell>
          <cell r="E740" t="str">
            <v/>
          </cell>
          <cell r="F740" t="str">
            <v>Embriju saldēšana</v>
          </cell>
          <cell r="G740">
            <v>291.55</v>
          </cell>
        </row>
        <row r="741">
          <cell r="D741" t="str">
            <v>16143</v>
          </cell>
          <cell r="E741" t="str">
            <v/>
          </cell>
          <cell r="F741" t="str">
            <v>Olnīcas punkcija olšūnu aspirācijai (iekļautas visas pacientam nepieciešamās ginekologa konsultācijas un ultrasonogrāfijas izmaksas) (1. posms)</v>
          </cell>
          <cell r="G741">
            <v>430.33</v>
          </cell>
        </row>
        <row r="742">
          <cell r="D742" t="str">
            <v>16144</v>
          </cell>
          <cell r="E742" t="str">
            <v/>
          </cell>
          <cell r="F742" t="str">
            <v>Intracitoplazmatiska spermatozoīda injekcija (2. posms) ar inkubācijas periodu. Nenorādīt kopā ar manipulāciju 16145</v>
          </cell>
          <cell r="G742">
            <v>833.42</v>
          </cell>
        </row>
        <row r="743">
          <cell r="D743" t="str">
            <v>16145</v>
          </cell>
          <cell r="E743" t="str">
            <v/>
          </cell>
          <cell r="F743" t="str">
            <v>Olšūnu inseminācija ar spermatozoīdiem (2. posms) ar inkubācijas periodu. Nenorādīt kopā ar manipulāciju 16144</v>
          </cell>
          <cell r="G743">
            <v>597.9</v>
          </cell>
        </row>
        <row r="744">
          <cell r="D744" t="str">
            <v>16146</v>
          </cell>
          <cell r="E744" t="str">
            <v/>
          </cell>
          <cell r="F744" t="str">
            <v>Embriju pārstādīšana (3. posms) (iekļautas ginekologa konsultācijas izmaksas)</v>
          </cell>
          <cell r="G744">
            <v>229.52</v>
          </cell>
        </row>
        <row r="745">
          <cell r="D745" t="str">
            <v>16147</v>
          </cell>
          <cell r="E745" t="str">
            <v/>
          </cell>
          <cell r="F745" t="str">
            <v>Sēklinieku biopsija (iekļautas urologa konsultācijas un ultrasonogrāfijas izmaksas)</v>
          </cell>
          <cell r="G745">
            <v>265.37</v>
          </cell>
        </row>
        <row r="746">
          <cell r="D746" t="str">
            <v>17001</v>
          </cell>
          <cell r="E746" t="str">
            <v/>
          </cell>
          <cell r="F746" t="str">
            <v>Subjektīva refrakcijas noteikšana</v>
          </cell>
          <cell r="G746">
            <v>2.1800000000000002</v>
          </cell>
        </row>
        <row r="747">
          <cell r="D747" t="str">
            <v>17002</v>
          </cell>
          <cell r="E747" t="str">
            <v/>
          </cell>
          <cell r="F747" t="str">
            <v>Subjektīva refrakcijas noteikšana bērniem līdz astoņu gadu vecumam</v>
          </cell>
          <cell r="G747">
            <v>3.81</v>
          </cell>
        </row>
        <row r="748">
          <cell r="D748" t="str">
            <v>17003</v>
          </cell>
          <cell r="E748" t="str">
            <v/>
          </cell>
          <cell r="F748" t="str">
            <v>Subjektīva refrakcijas noteikšana astigmātisma gadījumā</v>
          </cell>
          <cell r="G748">
            <v>3.81</v>
          </cell>
        </row>
        <row r="749">
          <cell r="D749" t="str">
            <v>17004</v>
          </cell>
          <cell r="E749" t="str">
            <v/>
          </cell>
          <cell r="F749" t="str">
            <v>Subjektīva refrakcijas noteikšana astigmātisma gadījumā līdz astoņu gadu vecumam</v>
          </cell>
          <cell r="G749">
            <v>4.6100000000000003</v>
          </cell>
        </row>
        <row r="750">
          <cell r="D750" t="str">
            <v>17005</v>
          </cell>
          <cell r="E750" t="str">
            <v/>
          </cell>
          <cell r="F750" t="str">
            <v>Objektīvā refrakcijas noteikšana ar skioskopijas metodi</v>
          </cell>
          <cell r="G750">
            <v>1.66</v>
          </cell>
        </row>
        <row r="751">
          <cell r="D751" t="str">
            <v>17006</v>
          </cell>
          <cell r="E751" t="str">
            <v/>
          </cell>
          <cell r="F751" t="str">
            <v>Retinoskopija pieaugušajiem un bērniem pēc astoņu gadu vecuma</v>
          </cell>
          <cell r="G751">
            <v>3.7</v>
          </cell>
        </row>
        <row r="752">
          <cell r="D752" t="str">
            <v>17007</v>
          </cell>
          <cell r="E752" t="str">
            <v/>
          </cell>
          <cell r="F752" t="str">
            <v>Retinoskopija bērniem līdz astoņu gadu vecumam</v>
          </cell>
          <cell r="G752">
            <v>5.74</v>
          </cell>
        </row>
        <row r="753">
          <cell r="D753" t="str">
            <v>17008</v>
          </cell>
          <cell r="E753" t="str">
            <v/>
          </cell>
          <cell r="F753" t="str">
            <v>Akomodācijas rezervju noteikšana</v>
          </cell>
          <cell r="G753">
            <v>1.99</v>
          </cell>
        </row>
        <row r="754">
          <cell r="D754" t="str">
            <v>17009</v>
          </cell>
          <cell r="E754" t="str">
            <v/>
          </cell>
          <cell r="F754" t="str">
            <v>Oftalmometrija (keratometrija) abām acīm</v>
          </cell>
          <cell r="G754">
            <v>1.56</v>
          </cell>
        </row>
        <row r="755">
          <cell r="D755" t="str">
            <v>17010</v>
          </cell>
          <cell r="E755" t="str">
            <v/>
          </cell>
          <cell r="F755" t="str">
            <v>Redzes spēju orientējoša pārbaude, novērtējums</v>
          </cell>
          <cell r="G755">
            <v>1.9</v>
          </cell>
        </row>
        <row r="756">
          <cell r="D756" t="str">
            <v>17015</v>
          </cell>
          <cell r="E756" t="str">
            <v/>
          </cell>
          <cell r="F756" t="str">
            <v>Redzes asuma noteikšana tuvumā vai tālumā bērniem līdz astoņu gadu vecumam abām acīm</v>
          </cell>
          <cell r="G756">
            <v>3.14</v>
          </cell>
        </row>
        <row r="757">
          <cell r="D757" t="str">
            <v>17016</v>
          </cell>
          <cell r="E757" t="str">
            <v/>
          </cell>
          <cell r="F757" t="str">
            <v>Redzes asuma korekcija tuvumā vai tālumā bērniem līdz astoņu gadu vecumam abām acīm</v>
          </cell>
          <cell r="G757">
            <v>3.14</v>
          </cell>
        </row>
        <row r="758">
          <cell r="D758" t="str">
            <v>17017</v>
          </cell>
          <cell r="E758" t="str">
            <v/>
          </cell>
          <cell r="F758" t="str">
            <v>Redzes asuma noteikšana tuvumā vai tālumā abām acīm</v>
          </cell>
          <cell r="G758">
            <v>2.6</v>
          </cell>
        </row>
        <row r="759">
          <cell r="D759" t="str">
            <v>17018</v>
          </cell>
          <cell r="E759" t="str">
            <v/>
          </cell>
          <cell r="F759" t="str">
            <v>Redzes asuma korekcija tuvumā vai tālumā abām acīm</v>
          </cell>
          <cell r="G759">
            <v>2.6</v>
          </cell>
        </row>
        <row r="760">
          <cell r="D760" t="str">
            <v>17019</v>
          </cell>
          <cell r="E760" t="str">
            <v/>
          </cell>
          <cell r="F760" t="str">
            <v>Redzes asuma noteikšana bērniem ar Cardiff redzes aktivitātes testu abām acīm</v>
          </cell>
          <cell r="G760">
            <v>4.3</v>
          </cell>
        </row>
        <row r="761">
          <cell r="D761" t="str">
            <v>17020</v>
          </cell>
          <cell r="E761" t="str">
            <v/>
          </cell>
          <cell r="F761" t="str">
            <v>Objektīva refrakcijas noteikšana bērniem līdz astoņu gadu vecumam ar skioskopijas metodi</v>
          </cell>
          <cell r="G761">
            <v>2.65</v>
          </cell>
        </row>
        <row r="762">
          <cell r="D762" t="str">
            <v>17025</v>
          </cell>
          <cell r="E762" t="str">
            <v/>
          </cell>
          <cell r="F762" t="str">
            <v>Dinamiskā objektīvās refrakcijas noteikšana (dinamiskā retinoskopija)</v>
          </cell>
          <cell r="G762">
            <v>4.99</v>
          </cell>
        </row>
        <row r="763">
          <cell r="D763" t="str">
            <v>17028</v>
          </cell>
          <cell r="E763" t="str">
            <v/>
          </cell>
          <cell r="F763" t="str">
            <v>Asaru izdalīšanās daudzuma un/vai pārtraukuma laika (break-up-time) noteikšana abām acīm</v>
          </cell>
          <cell r="G763">
            <v>3.79</v>
          </cell>
        </row>
        <row r="764">
          <cell r="D764" t="str">
            <v>17029</v>
          </cell>
          <cell r="E764" t="str">
            <v/>
          </cell>
          <cell r="F764" t="str">
            <v>Refraktometrija</v>
          </cell>
          <cell r="G764">
            <v>1.21</v>
          </cell>
        </row>
        <row r="765">
          <cell r="D765" t="str">
            <v>17030</v>
          </cell>
          <cell r="E765" t="str">
            <v/>
          </cell>
          <cell r="F765" t="str">
            <v>Autorefraktometrija abām acīm</v>
          </cell>
          <cell r="G765">
            <v>5.55</v>
          </cell>
        </row>
        <row r="766">
          <cell r="D766" t="str">
            <v>17040</v>
          </cell>
          <cell r="E766" t="str">
            <v/>
          </cell>
          <cell r="F766" t="str">
            <v>Slēptās šķielēšanas un šķielēšanas kvalitatīva pārbaude</v>
          </cell>
          <cell r="G766">
            <v>4.6100000000000003</v>
          </cell>
        </row>
        <row r="767">
          <cell r="D767" t="str">
            <v>17042</v>
          </cell>
          <cell r="E767" t="str">
            <v/>
          </cell>
          <cell r="F767" t="str">
            <v>Stereoredzes pārbaude tuvumā, tālumā (Lang, TNC un "Mušas" testi)</v>
          </cell>
          <cell r="G767">
            <v>3.07</v>
          </cell>
        </row>
        <row r="768">
          <cell r="D768" t="str">
            <v>17045</v>
          </cell>
          <cell r="E768" t="str">
            <v/>
          </cell>
          <cell r="F768" t="str">
            <v>Binokulāro funkciju pārbaude</v>
          </cell>
          <cell r="G768">
            <v>3.1</v>
          </cell>
        </row>
        <row r="769">
          <cell r="D769" t="str">
            <v>17046</v>
          </cell>
          <cell r="E769" t="str">
            <v/>
          </cell>
          <cell r="F769" t="str">
            <v>Pozitīvo un negatīvo fūziju noteikšana</v>
          </cell>
          <cell r="G769">
            <v>3.1</v>
          </cell>
        </row>
        <row r="770">
          <cell r="D770" t="str">
            <v>17052</v>
          </cell>
          <cell r="E770" t="str">
            <v/>
          </cell>
          <cell r="F770" t="str">
            <v>Abu acu kustības diferenciālanalīze</v>
          </cell>
          <cell r="G770">
            <v>5.92</v>
          </cell>
        </row>
        <row r="771">
          <cell r="D771" t="str">
            <v>17056</v>
          </cell>
          <cell r="E771" t="str">
            <v/>
          </cell>
          <cell r="F771" t="str">
            <v>Kampimetrija (Kampimetrie) tuvumā un/vai tālumā</v>
          </cell>
          <cell r="G771">
            <v>3.07</v>
          </cell>
        </row>
        <row r="772">
          <cell r="D772" t="str">
            <v>17060</v>
          </cell>
          <cell r="E772" t="str">
            <v/>
          </cell>
          <cell r="F772" t="str">
            <v>Redzes lauka noteikšana</v>
          </cell>
          <cell r="G772">
            <v>3.07</v>
          </cell>
        </row>
        <row r="773">
          <cell r="D773" t="str">
            <v>17061</v>
          </cell>
          <cell r="E773" t="str">
            <v/>
          </cell>
          <cell r="F773" t="str">
            <v>Projekcijas krāsu perimetrija</v>
          </cell>
          <cell r="G773">
            <v>6.18</v>
          </cell>
        </row>
        <row r="774">
          <cell r="D774" t="str">
            <v>17062</v>
          </cell>
          <cell r="E774" t="str">
            <v/>
          </cell>
          <cell r="F774" t="str">
            <v>Datorizētā projekcijas statiskā krāsu perimetrija vienai acij</v>
          </cell>
          <cell r="G774">
            <v>11.09</v>
          </cell>
        </row>
        <row r="775">
          <cell r="D775" t="str">
            <v>17065</v>
          </cell>
          <cell r="E775" t="str">
            <v/>
          </cell>
          <cell r="F775" t="str">
            <v>Plaksta spraugas un kustību novērtējums abām acīm</v>
          </cell>
          <cell r="G775">
            <v>6.18</v>
          </cell>
        </row>
        <row r="776">
          <cell r="D776" t="str">
            <v>17066</v>
          </cell>
          <cell r="E776" t="str">
            <v/>
          </cell>
          <cell r="F776" t="str">
            <v>Plaksta pacēlāja muskuļa funkcijas novērtējums un shematisks pieraksts</v>
          </cell>
          <cell r="G776">
            <v>5.69</v>
          </cell>
        </row>
        <row r="777">
          <cell r="D777" t="str">
            <v>17070</v>
          </cell>
          <cell r="E777" t="str">
            <v>*</v>
          </cell>
          <cell r="F777" t="str">
            <v>Indirektā lāzerterapija zīdaiņa vecumā vienai acij</v>
          </cell>
          <cell r="G777">
            <v>82.47</v>
          </cell>
        </row>
        <row r="778">
          <cell r="D778" t="str">
            <v>17071</v>
          </cell>
          <cell r="E778" t="str">
            <v>*</v>
          </cell>
          <cell r="F778" t="str">
            <v>Indirektā lāzerterapija zīdaiņa vecumā vienlaikus otrai acij</v>
          </cell>
          <cell r="G778">
            <v>67.760000000000005</v>
          </cell>
        </row>
        <row r="779">
          <cell r="D779" t="str">
            <v>17072</v>
          </cell>
          <cell r="E779" t="str">
            <v>*</v>
          </cell>
          <cell r="F779" t="str">
            <v>Kombinētā krioterapija un lāzerterapija zīdaiņa vecumā vienai acij</v>
          </cell>
          <cell r="G779">
            <v>131.82</v>
          </cell>
        </row>
        <row r="780">
          <cell r="D780" t="str">
            <v>17073</v>
          </cell>
          <cell r="E780" t="str">
            <v>*</v>
          </cell>
          <cell r="F780" t="str">
            <v>Kombinētā krioterapija un lāzerterapija zīdaiņa vecumā vienlaikus otrai acij</v>
          </cell>
          <cell r="G780">
            <v>96.38</v>
          </cell>
        </row>
        <row r="781">
          <cell r="D781" t="str">
            <v>17080</v>
          </cell>
          <cell r="E781" t="str">
            <v/>
          </cell>
          <cell r="F781" t="str">
            <v>Acs biomikroskopija abām acīm</v>
          </cell>
          <cell r="G781">
            <v>3.27</v>
          </cell>
        </row>
        <row r="782">
          <cell r="D782" t="str">
            <v>17081</v>
          </cell>
          <cell r="E782" t="str">
            <v/>
          </cell>
          <cell r="F782" t="str">
            <v>Gonioskopija abām acīm</v>
          </cell>
          <cell r="G782">
            <v>5</v>
          </cell>
        </row>
        <row r="783">
          <cell r="D783" t="str">
            <v>17082</v>
          </cell>
          <cell r="E783" t="str">
            <v/>
          </cell>
          <cell r="F783" t="str">
            <v>Biomikrooftalmoskopija (ar Goldmaņa lēcu) abām acīm un rezultātu salīdzinoša izvērtēšana</v>
          </cell>
          <cell r="G783">
            <v>7.65</v>
          </cell>
        </row>
        <row r="784">
          <cell r="D784" t="str">
            <v>17083</v>
          </cell>
          <cell r="E784" t="str">
            <v/>
          </cell>
          <cell r="F784" t="str">
            <v>Diafonoskopija abām acīm</v>
          </cell>
          <cell r="G784">
            <v>1.66</v>
          </cell>
        </row>
        <row r="785">
          <cell r="D785" t="str">
            <v>17084</v>
          </cell>
          <cell r="E785" t="str">
            <v/>
          </cell>
          <cell r="F785" t="str">
            <v>Eksoftalmometrija</v>
          </cell>
          <cell r="G785">
            <v>1.56</v>
          </cell>
        </row>
        <row r="786">
          <cell r="D786" t="str">
            <v>17085</v>
          </cell>
          <cell r="E786" t="str">
            <v/>
          </cell>
          <cell r="F786" t="str">
            <v>Tiešā oftalmoskopija abām acīm</v>
          </cell>
          <cell r="G786">
            <v>3.46</v>
          </cell>
        </row>
        <row r="787">
          <cell r="D787" t="str">
            <v>17086</v>
          </cell>
          <cell r="E787" t="str">
            <v/>
          </cell>
          <cell r="F787" t="str">
            <v>Netiešā oftalmoskopija abām acīm</v>
          </cell>
          <cell r="G787">
            <v>3.33</v>
          </cell>
        </row>
        <row r="788">
          <cell r="D788" t="str">
            <v>17087</v>
          </cell>
          <cell r="E788" t="str">
            <v/>
          </cell>
          <cell r="F788" t="str">
            <v>Oftalmohromoskopija abām acīm</v>
          </cell>
          <cell r="G788">
            <v>1.07</v>
          </cell>
        </row>
        <row r="789">
          <cell r="D789" t="str">
            <v>17088</v>
          </cell>
          <cell r="E789" t="str">
            <v/>
          </cell>
          <cell r="F789" t="str">
            <v>Binokulārā netiešā oftalmoskopija abām acīm</v>
          </cell>
          <cell r="G789">
            <v>6.29</v>
          </cell>
        </row>
        <row r="790">
          <cell r="D790" t="str">
            <v>17089</v>
          </cell>
          <cell r="E790" t="str">
            <v/>
          </cell>
          <cell r="F790" t="str">
            <v>Binokulāra indirekta oftalmoskopija neiznēsātiem bērniem ar duktoru lietošanu abām acīm</v>
          </cell>
          <cell r="G790">
            <v>16.54</v>
          </cell>
        </row>
        <row r="791">
          <cell r="D791" t="str">
            <v>17095</v>
          </cell>
          <cell r="E791" t="str">
            <v/>
          </cell>
          <cell r="F791" t="str">
            <v>Acs asinsvadu doplerogrāfija</v>
          </cell>
          <cell r="G791">
            <v>3.27</v>
          </cell>
        </row>
        <row r="792">
          <cell r="D792" t="str">
            <v>17096</v>
          </cell>
          <cell r="E792" t="str">
            <v/>
          </cell>
          <cell r="F792" t="str">
            <v>Fluorescentā angiogrāfija ar kontrastvielu</v>
          </cell>
          <cell r="G792">
            <v>34.68</v>
          </cell>
        </row>
        <row r="793">
          <cell r="D793" t="str">
            <v>17097</v>
          </cell>
          <cell r="E793" t="str">
            <v/>
          </cell>
          <cell r="F793" t="str">
            <v>Fundus oculi fotografēšana bez kontrastvielas abām acīm</v>
          </cell>
          <cell r="G793">
            <v>13.07</v>
          </cell>
        </row>
        <row r="794">
          <cell r="D794" t="str">
            <v>17098</v>
          </cell>
          <cell r="E794" t="str">
            <v/>
          </cell>
          <cell r="F794" t="str">
            <v>Elektroretinogrāfija</v>
          </cell>
          <cell r="G794">
            <v>5.96</v>
          </cell>
        </row>
        <row r="795">
          <cell r="D795" t="str">
            <v>17100</v>
          </cell>
          <cell r="E795" t="str">
            <v/>
          </cell>
          <cell r="F795" t="str">
            <v>Asaru novadceļu zondēšana un skalošana abām acīm</v>
          </cell>
          <cell r="G795">
            <v>9.1</v>
          </cell>
        </row>
        <row r="796">
          <cell r="D796" t="str">
            <v>17101</v>
          </cell>
          <cell r="E796" t="str">
            <v/>
          </cell>
          <cell r="F796" t="str">
            <v>Tonometrija abām acīm</v>
          </cell>
          <cell r="G796">
            <v>2.39</v>
          </cell>
        </row>
        <row r="797">
          <cell r="D797" t="str">
            <v>17102</v>
          </cell>
          <cell r="E797" t="str">
            <v/>
          </cell>
          <cell r="F797" t="str">
            <v>Tonogrāfija vai elastotonometrija</v>
          </cell>
          <cell r="G797">
            <v>3.24</v>
          </cell>
        </row>
        <row r="798">
          <cell r="D798" t="str">
            <v>17103</v>
          </cell>
          <cell r="E798" t="str">
            <v>*</v>
          </cell>
          <cell r="F798" t="str">
            <v>Optiskā koherentā tomogrāfija vienai acij</v>
          </cell>
          <cell r="G798">
            <v>9.74</v>
          </cell>
        </row>
        <row r="799">
          <cell r="D799" t="str">
            <v>17112</v>
          </cell>
          <cell r="E799" t="str">
            <v/>
          </cell>
          <cell r="F799" t="str">
            <v>Oftalmodinamometriska izmeklēšana</v>
          </cell>
          <cell r="G799">
            <v>3.85</v>
          </cell>
        </row>
        <row r="800">
          <cell r="D800" t="str">
            <v>17113</v>
          </cell>
          <cell r="E800" t="str">
            <v/>
          </cell>
          <cell r="F800" t="str">
            <v>Acs ass garuma noteikšana ar ultraskaņas biometrijas palīdzību, ieskaitot otras acs salīdzinošo izmeklēšanu</v>
          </cell>
          <cell r="G800">
            <v>3.68</v>
          </cell>
        </row>
        <row r="801">
          <cell r="D801" t="str">
            <v>17114</v>
          </cell>
          <cell r="E801" t="str">
            <v/>
          </cell>
          <cell r="F801" t="str">
            <v>Ehobiometrija retrobulbārās telpas un muskuļu biezuma noteikšanai</v>
          </cell>
          <cell r="G801">
            <v>5.14</v>
          </cell>
        </row>
        <row r="802">
          <cell r="D802" t="str">
            <v>17120</v>
          </cell>
          <cell r="E802" t="str">
            <v/>
          </cell>
          <cell r="F802" t="str">
            <v>Sonogrāfiska izmeklēšana vienas acs ābola audu diagnostikai ar A attēla un B attēla metodi, ieskaitot fotodokumentāciju, kā arī otras acs salīdzinošu izmeklēšanu</v>
          </cell>
          <cell r="G802">
            <v>6.8100000000000005</v>
          </cell>
        </row>
        <row r="803">
          <cell r="D803" t="str">
            <v>17122</v>
          </cell>
          <cell r="E803" t="str">
            <v>*</v>
          </cell>
          <cell r="F803" t="str">
            <v>Beta aplikatora lietošana vienai acij par vienu seansu</v>
          </cell>
          <cell r="G803">
            <v>15.71</v>
          </cell>
        </row>
        <row r="804">
          <cell r="D804" t="str">
            <v>17123</v>
          </cell>
          <cell r="E804" t="str">
            <v/>
          </cell>
          <cell r="F804" t="str">
            <v>Svešķermeņu izņemšana no acs konjunktīvas maisa vai mehāniska skropstu matiņu izņemšana</v>
          </cell>
          <cell r="G804">
            <v>3.2</v>
          </cell>
        </row>
        <row r="805">
          <cell r="D805" t="str">
            <v>17135</v>
          </cell>
          <cell r="E805" t="str">
            <v/>
          </cell>
          <cell r="F805" t="str">
            <v>Korneosklerālu vai radzenes šuvju izņemšana</v>
          </cell>
          <cell r="G805">
            <v>19.57</v>
          </cell>
        </row>
        <row r="806">
          <cell r="D806" t="str">
            <v>17136</v>
          </cell>
          <cell r="E806" t="str">
            <v/>
          </cell>
          <cell r="F806" t="str">
            <v>Rūsas gredzena izfrēzēšana no radzenes</v>
          </cell>
          <cell r="G806">
            <v>28.020000000000003</v>
          </cell>
        </row>
        <row r="807">
          <cell r="D807" t="str">
            <v>17138</v>
          </cell>
          <cell r="E807" t="str">
            <v>*</v>
          </cell>
          <cell r="F807" t="str">
            <v>Acs konjunktīvas vai plakstiņa veidojuma likvidēšana</v>
          </cell>
          <cell r="G807">
            <v>34.979999999999997</v>
          </cell>
        </row>
        <row r="808">
          <cell r="D808" t="str">
            <v>17139</v>
          </cell>
          <cell r="E808" t="str">
            <v>*</v>
          </cell>
          <cell r="F808" t="str">
            <v>Orbītas veidojuma ekstirpācija</v>
          </cell>
          <cell r="G808">
            <v>66.06</v>
          </cell>
        </row>
        <row r="809">
          <cell r="D809" t="str">
            <v>17140</v>
          </cell>
          <cell r="E809" t="str">
            <v>*</v>
          </cell>
          <cell r="F809" t="str">
            <v>Svešķermeņu vai silikona plombu izņemšana no orbītas dobuma</v>
          </cell>
          <cell r="G809">
            <v>66.290000000000006</v>
          </cell>
        </row>
        <row r="810">
          <cell r="D810" t="str">
            <v>17141</v>
          </cell>
          <cell r="E810" t="str">
            <v/>
          </cell>
          <cell r="F810" t="str">
            <v>Asaru maisiņa pārgriešana abscesa gadījumā</v>
          </cell>
          <cell r="G810">
            <v>39.549999999999997</v>
          </cell>
        </row>
        <row r="811">
          <cell r="D811" t="str">
            <v>17142</v>
          </cell>
          <cell r="E811" t="str">
            <v>*</v>
          </cell>
          <cell r="F811" t="str">
            <v>Plakstiņa pārgriešana abscesa gadījumā</v>
          </cell>
          <cell r="G811">
            <v>46.43</v>
          </cell>
        </row>
        <row r="812">
          <cell r="D812" t="str">
            <v>17143</v>
          </cell>
          <cell r="E812" t="str">
            <v>*</v>
          </cell>
          <cell r="F812" t="str">
            <v>Plakstiņa sašūšana</v>
          </cell>
          <cell r="G812">
            <v>43.52</v>
          </cell>
        </row>
        <row r="813">
          <cell r="D813" t="str">
            <v>17151</v>
          </cell>
          <cell r="E813" t="str">
            <v>*</v>
          </cell>
          <cell r="F813" t="str">
            <v>Dakriocistorinostomija</v>
          </cell>
          <cell r="G813">
            <v>94.66</v>
          </cell>
        </row>
        <row r="814">
          <cell r="D814" t="str">
            <v>17153</v>
          </cell>
          <cell r="E814" t="str">
            <v/>
          </cell>
          <cell r="F814" t="str">
            <v>Asaru kanālu bužēšana un skalošana zīdaiņiem vienā pusē</v>
          </cell>
          <cell r="G814">
            <v>6.22</v>
          </cell>
        </row>
        <row r="815">
          <cell r="D815" t="str">
            <v>17156</v>
          </cell>
          <cell r="E815" t="str">
            <v/>
          </cell>
          <cell r="F815" t="str">
            <v>Asaru kanālu bužēšana un zondēšana zīdaiņiem vienā pusē</v>
          </cell>
          <cell r="G815">
            <v>5.78</v>
          </cell>
        </row>
        <row r="816">
          <cell r="D816" t="str">
            <v>17157</v>
          </cell>
          <cell r="E816" t="str">
            <v>*</v>
          </cell>
          <cell r="F816" t="str">
            <v>Asaru un deguna eju bužēšana ar biomateriālu operatīvā ceļā vienā pusē</v>
          </cell>
          <cell r="G816">
            <v>56.24</v>
          </cell>
        </row>
        <row r="817">
          <cell r="D817" t="str">
            <v>17165</v>
          </cell>
          <cell r="E817" t="str">
            <v>*</v>
          </cell>
          <cell r="F817" t="str">
            <v>Asaru kanāla pārrāvuma sašūšana</v>
          </cell>
          <cell r="G817">
            <v>58.32</v>
          </cell>
        </row>
        <row r="818">
          <cell r="D818" t="str">
            <v>17166</v>
          </cell>
          <cell r="E818" t="str">
            <v>*</v>
          </cell>
          <cell r="F818" t="str">
            <v>Asaru punktiņa operācija vienā pusē</v>
          </cell>
          <cell r="G818">
            <v>26.03</v>
          </cell>
        </row>
        <row r="819">
          <cell r="D819" t="str">
            <v>17170</v>
          </cell>
          <cell r="E819" t="str">
            <v>*</v>
          </cell>
          <cell r="F819" t="str">
            <v>Asaru maisiņa izņemšana</v>
          </cell>
          <cell r="G819">
            <v>74.45</v>
          </cell>
        </row>
        <row r="820">
          <cell r="D820" t="str">
            <v>17171</v>
          </cell>
          <cell r="E820" t="str">
            <v>*</v>
          </cell>
          <cell r="F820" t="str">
            <v>Asaru dziedzeru izņemšana</v>
          </cell>
          <cell r="G820">
            <v>74.17</v>
          </cell>
        </row>
        <row r="821">
          <cell r="D821" t="str">
            <v>17172</v>
          </cell>
          <cell r="E821" t="str">
            <v>*</v>
          </cell>
          <cell r="F821" t="str">
            <v>Paplašināto vai sašaurināto plakstiņu spraugu plastiska korektūra, kā arī epikantus, ektropiona, entropiona vai nepareiza plakstiņa stāvokļa labošana</v>
          </cell>
          <cell r="G821">
            <v>57.49</v>
          </cell>
        </row>
        <row r="822">
          <cell r="D822" t="str">
            <v>17180</v>
          </cell>
          <cell r="E822" t="str">
            <v>*</v>
          </cell>
          <cell r="F822" t="str">
            <v>Plakstiņu noslīdēšanas (ptosis) operācija ar tiešu plakstiņa pacēlāju saīsināšanu</v>
          </cell>
          <cell r="G822">
            <v>77.55</v>
          </cell>
        </row>
        <row r="823">
          <cell r="D823" t="str">
            <v>17181</v>
          </cell>
          <cell r="E823" t="str">
            <v>*</v>
          </cell>
          <cell r="F823" t="str">
            <v>Plakstiņa noslīdēšanas (ptosis) operācija ar tiešu plakstiņa pacelšanu</v>
          </cell>
          <cell r="G823">
            <v>69.36</v>
          </cell>
        </row>
        <row r="824">
          <cell r="D824" t="str">
            <v>17182</v>
          </cell>
          <cell r="E824" t="str">
            <v>*</v>
          </cell>
          <cell r="F824" t="str">
            <v>Piemaksa manipulācijām 17180, 17181 par biomateriālu izmantošanu</v>
          </cell>
          <cell r="G824">
            <v>84.71</v>
          </cell>
        </row>
        <row r="825">
          <cell r="D825" t="str">
            <v>17183</v>
          </cell>
          <cell r="E825" t="str">
            <v>*</v>
          </cell>
          <cell r="F825" t="str">
            <v>Tenona telpas bioplombēšanas operācija pie progresējošas tuvredzības vienā acī</v>
          </cell>
          <cell r="G825">
            <v>57.44</v>
          </cell>
        </row>
        <row r="826">
          <cell r="D826" t="str">
            <v>17186</v>
          </cell>
          <cell r="E826" t="str">
            <v>*</v>
          </cell>
          <cell r="F826" t="str">
            <v>Acu konjunktīvas saaugumu operēšana ar plastiku</v>
          </cell>
          <cell r="G826">
            <v>85.59</v>
          </cell>
        </row>
        <row r="827">
          <cell r="D827" t="str">
            <v>17187</v>
          </cell>
          <cell r="E827" t="str">
            <v>*</v>
          </cell>
          <cell r="F827" t="str">
            <v>Pterīga operācija</v>
          </cell>
          <cell r="G827">
            <v>54.64</v>
          </cell>
        </row>
        <row r="828">
          <cell r="D828" t="str">
            <v>17188</v>
          </cell>
          <cell r="E828" t="str">
            <v>*</v>
          </cell>
          <cell r="F828" t="str">
            <v>Pterīga operācija ar kārtaino keratoplastiku</v>
          </cell>
          <cell r="G828">
            <v>65.150000000000006</v>
          </cell>
        </row>
        <row r="829">
          <cell r="D829" t="str">
            <v>17189</v>
          </cell>
          <cell r="E829" t="str">
            <v>*</v>
          </cell>
          <cell r="F829" t="str">
            <v>Konjunktīvas brūces sašūšana</v>
          </cell>
          <cell r="G829">
            <v>22.3</v>
          </cell>
        </row>
        <row r="830">
          <cell r="D830" t="str">
            <v>17195</v>
          </cell>
          <cell r="E830" t="str">
            <v>*</v>
          </cell>
          <cell r="F830" t="str">
            <v>Radzenes vai sklēras brūces sašūšana, uzliekot līdz piecām šuvēm</v>
          </cell>
          <cell r="G830">
            <v>80.53</v>
          </cell>
        </row>
        <row r="831">
          <cell r="D831" t="str">
            <v>17196</v>
          </cell>
          <cell r="E831" t="str">
            <v>*</v>
          </cell>
          <cell r="F831" t="str">
            <v>Radzenes vai sklēras brūces sašūšana, uzliekot vairāk par piecām šuvēm. Nenorādīt kopā ar manipulāciju 17195</v>
          </cell>
          <cell r="G831">
            <v>120.02</v>
          </cell>
        </row>
        <row r="832">
          <cell r="D832" t="str">
            <v>17197</v>
          </cell>
          <cell r="E832" t="str">
            <v>*</v>
          </cell>
          <cell r="F832" t="str">
            <v>Radzenes segšana ar konjunktīvu</v>
          </cell>
          <cell r="G832">
            <v>65.55</v>
          </cell>
        </row>
        <row r="833">
          <cell r="D833" t="str">
            <v>17199</v>
          </cell>
          <cell r="E833" t="str">
            <v>*</v>
          </cell>
          <cell r="F833" t="str">
            <v>Saaugumu discīzija starp acs ābolu un plakstiņu</v>
          </cell>
          <cell r="G833">
            <v>50.76</v>
          </cell>
        </row>
        <row r="834">
          <cell r="D834" t="str">
            <v>17205</v>
          </cell>
          <cell r="E834" t="str">
            <v>*</v>
          </cell>
          <cell r="F834" t="str">
            <v>Intraokulāra svešķermeņa izņemšana ar magnētu</v>
          </cell>
          <cell r="G834">
            <v>117.37</v>
          </cell>
        </row>
        <row r="835">
          <cell r="D835" t="str">
            <v>17206</v>
          </cell>
          <cell r="E835" t="str">
            <v>*</v>
          </cell>
          <cell r="F835" t="str">
            <v>Intraokulāra svešķermeņa amagnētiska izņemšana</v>
          </cell>
          <cell r="G835">
            <v>270.57</v>
          </cell>
        </row>
        <row r="836">
          <cell r="D836" t="str">
            <v>17207</v>
          </cell>
          <cell r="E836" t="str">
            <v>*</v>
          </cell>
          <cell r="F836" t="str">
            <v>Intraokulāra svešķermeņa izņemšana diasklerāli, lokalizējot ar apgriezto binokulāro oftalmoskopiju, un lokālas sklēras plombes piešūšana sklēras grieziena vietā</v>
          </cell>
          <cell r="G836">
            <v>166.94</v>
          </cell>
        </row>
        <row r="837">
          <cell r="D837" t="str">
            <v>17215</v>
          </cell>
          <cell r="E837" t="str">
            <v>*</v>
          </cell>
          <cell r="F837" t="str">
            <v>Acs muskuļu miotomija un tenotomija</v>
          </cell>
          <cell r="G837">
            <v>70.64</v>
          </cell>
        </row>
        <row r="838">
          <cell r="D838" t="str">
            <v>17216</v>
          </cell>
          <cell r="E838" t="str">
            <v>*</v>
          </cell>
          <cell r="F838" t="str">
            <v>Vienas acs viena muskuļa operācija pie šķielēšanas</v>
          </cell>
          <cell r="G838">
            <v>134.83000000000001</v>
          </cell>
        </row>
        <row r="839">
          <cell r="D839" t="str">
            <v>17217</v>
          </cell>
          <cell r="E839" t="str">
            <v>*</v>
          </cell>
          <cell r="F839" t="str">
            <v>Šķielēšanas labošanas operācija, operējot slīpo muskuli</v>
          </cell>
          <cell r="G839">
            <v>146.76</v>
          </cell>
        </row>
        <row r="840">
          <cell r="D840" t="str">
            <v>17218</v>
          </cell>
          <cell r="E840" t="str">
            <v>*</v>
          </cell>
          <cell r="F840" t="str">
            <v>Piemaksa manipulācijām 17216, 17217 par katru nākamo muskuli acī, sākot no otrā</v>
          </cell>
          <cell r="G840">
            <v>63.15</v>
          </cell>
        </row>
        <row r="841">
          <cell r="D841" t="str">
            <v>17219</v>
          </cell>
          <cell r="E841" t="str">
            <v>*</v>
          </cell>
          <cell r="F841" t="str">
            <v>Piemaksa manipulācijām 17216, 17217 par otras acs operāciju</v>
          </cell>
          <cell r="G841">
            <v>68.650000000000006</v>
          </cell>
        </row>
        <row r="842">
          <cell r="D842" t="str">
            <v>17225</v>
          </cell>
          <cell r="E842" t="str">
            <v>*</v>
          </cell>
          <cell r="F842" t="str">
            <v>Svešķermeņa evakuācija no konjunktīvas asā ceļā</v>
          </cell>
          <cell r="G842">
            <v>25.25</v>
          </cell>
        </row>
        <row r="843">
          <cell r="D843" t="str">
            <v>17226</v>
          </cell>
          <cell r="E843" t="str">
            <v>*</v>
          </cell>
          <cell r="F843" t="str">
            <v>Radzenes svešķermeņa evakuācija ar magnētu</v>
          </cell>
          <cell r="G843">
            <v>28.450000000000003</v>
          </cell>
        </row>
        <row r="844">
          <cell r="D844" t="str">
            <v>17227</v>
          </cell>
          <cell r="E844" t="str">
            <v>*</v>
          </cell>
          <cell r="F844" t="str">
            <v>Keratotomija</v>
          </cell>
          <cell r="G844">
            <v>50.84</v>
          </cell>
        </row>
        <row r="845">
          <cell r="D845" t="str">
            <v>17228</v>
          </cell>
          <cell r="E845" t="str">
            <v>*</v>
          </cell>
          <cell r="F845" t="str">
            <v>Radzenes kārtainā transplantācija</v>
          </cell>
          <cell r="G845">
            <v>387.83</v>
          </cell>
        </row>
        <row r="846">
          <cell r="D846" t="str">
            <v>17229</v>
          </cell>
          <cell r="E846" t="str">
            <v>*</v>
          </cell>
          <cell r="F846" t="str">
            <v>Radzenes totāla transplantācija</v>
          </cell>
          <cell r="G846">
            <v>529.86</v>
          </cell>
        </row>
        <row r="847">
          <cell r="D847" t="str">
            <v>17230</v>
          </cell>
          <cell r="E847" t="str">
            <v>*</v>
          </cell>
          <cell r="F847" t="str">
            <v>Radzenes ķīmiska piededzināšana</v>
          </cell>
          <cell r="G847">
            <v>20.84</v>
          </cell>
        </row>
        <row r="848">
          <cell r="D848" t="str">
            <v>17231</v>
          </cell>
          <cell r="E848" t="str">
            <v>*</v>
          </cell>
          <cell r="F848" t="str">
            <v>Radzenes nokasīšana</v>
          </cell>
          <cell r="G848">
            <v>21.97</v>
          </cell>
        </row>
        <row r="849">
          <cell r="D849" t="str">
            <v>17232</v>
          </cell>
          <cell r="E849" t="str">
            <v>*</v>
          </cell>
          <cell r="F849" t="str">
            <v>Konjunktīvas un radzenes termoterapija un krioterapija</v>
          </cell>
          <cell r="G849">
            <v>19.09</v>
          </cell>
        </row>
        <row r="850">
          <cell r="D850" t="str">
            <v>17233</v>
          </cell>
          <cell r="E850" t="str">
            <v>*</v>
          </cell>
          <cell r="F850" t="str">
            <v>Acs priekšējās kameras atvēršana, izskalošana un/vai atkal atjaunošana ar šuvju uzlikšanu</v>
          </cell>
          <cell r="G850">
            <v>178.8</v>
          </cell>
        </row>
        <row r="851">
          <cell r="D851" t="str">
            <v>17240</v>
          </cell>
          <cell r="E851" t="str">
            <v/>
          </cell>
          <cell r="F851" t="str">
            <v>Sekundāras kataraktas discīzija ar lāzera palīdzību</v>
          </cell>
          <cell r="G851">
            <v>7.2</v>
          </cell>
        </row>
        <row r="852">
          <cell r="D852" t="str">
            <v>17241</v>
          </cell>
          <cell r="E852" t="str">
            <v/>
          </cell>
          <cell r="F852" t="str">
            <v>Acs ārējo daļu lāzerkoagulācija</v>
          </cell>
          <cell r="G852">
            <v>8.43</v>
          </cell>
        </row>
        <row r="853">
          <cell r="D853" t="str">
            <v>17242</v>
          </cell>
          <cell r="E853" t="str">
            <v>*</v>
          </cell>
          <cell r="F853" t="str">
            <v>Kapsulotomija vai sekundāras kataraktas discīzija</v>
          </cell>
          <cell r="G853">
            <v>77.88</v>
          </cell>
        </row>
        <row r="854">
          <cell r="D854" t="str">
            <v>17243</v>
          </cell>
          <cell r="E854" t="str">
            <v>*</v>
          </cell>
          <cell r="F854" t="str">
            <v>Kataraktas operācija – kataraktas krioekstrakcija</v>
          </cell>
          <cell r="G854">
            <v>90.63</v>
          </cell>
        </row>
        <row r="855">
          <cell r="D855" t="str">
            <v>17244</v>
          </cell>
          <cell r="E855" t="str">
            <v>*</v>
          </cell>
          <cell r="F855" t="str">
            <v>Luksētas lēcas krioekstrakcija ar iridektomiju</v>
          </cell>
          <cell r="G855">
            <v>51.94</v>
          </cell>
        </row>
        <row r="856">
          <cell r="D856" t="str">
            <v>17245</v>
          </cell>
          <cell r="E856" t="str">
            <v>*</v>
          </cell>
          <cell r="F856" t="str">
            <v>Luksētas lēcas ekstrakcija ar cilpu un iridektomija</v>
          </cell>
          <cell r="G856">
            <v>108.39</v>
          </cell>
        </row>
        <row r="857">
          <cell r="D857" t="str">
            <v>17250</v>
          </cell>
          <cell r="E857" t="str">
            <v>*</v>
          </cell>
          <cell r="F857" t="str">
            <v>Intrakapsulāra kataraktas ekstirpācija pēc antiglaukomatozas operācijas</v>
          </cell>
          <cell r="G857">
            <v>109.91</v>
          </cell>
        </row>
        <row r="858">
          <cell r="D858" t="str">
            <v>17251</v>
          </cell>
          <cell r="E858" t="str">
            <v>*</v>
          </cell>
          <cell r="F858" t="str">
            <v>Ekstrakapsulāra kataraktas ekstrakcija pēc antiglaukomatozas operācijas (apmaksā, tikai ja veic ambulatori vai dienas stacionārā. Diennakts stacionārā apmaksā, ja pacientam kontrindikāciju dēļ nav iespējams veikt dienas stacionārā)</v>
          </cell>
          <cell r="G858">
            <v>147.51</v>
          </cell>
        </row>
        <row r="859">
          <cell r="D859" t="str">
            <v>17252</v>
          </cell>
          <cell r="E859" t="str">
            <v>*</v>
          </cell>
          <cell r="F859" t="str">
            <v>Ekstrakapsulāra kataraktas ekstrakcija vienlaikus ar antiglaukomatozu operāciju (apmaksā, tikai ja veic ambulatori vai dienas stacionārā. Diennakts stacionārā apmaksā, ja pacientam kontrindikāciju dēļ nav iespējams veikt dienas stacionārā)</v>
          </cell>
          <cell r="G859">
            <v>136.26</v>
          </cell>
        </row>
        <row r="860">
          <cell r="D860" t="str">
            <v>17253</v>
          </cell>
          <cell r="E860" t="str">
            <v>*</v>
          </cell>
          <cell r="F860" t="str">
            <v>Ekstrakapsulāra kataraktas ekstrakcija ar intraokulāras lēcas implantāciju un vienlaikus ar antiglaukomatozu operāciju (apmaksā, tikai ja veic ambulatori vai dienas stacionārā. Diennakts stacionārā apmaksā, ja pacientam kontrindikāciju dēļ nav iespējams veikt dienas stacionārā)</v>
          </cell>
          <cell r="G860">
            <v>142.09</v>
          </cell>
        </row>
        <row r="861">
          <cell r="D861" t="str">
            <v>17254</v>
          </cell>
          <cell r="E861" t="str">
            <v>*</v>
          </cell>
          <cell r="F861" t="str">
            <v>Kataraktas ekstrakcija ar priekšējo vitrektomiju un intraokulāras lēcas implantāciju</v>
          </cell>
          <cell r="G861">
            <v>472.74</v>
          </cell>
        </row>
        <row r="862">
          <cell r="D862" t="str">
            <v>17255</v>
          </cell>
          <cell r="E862" t="str">
            <v>*</v>
          </cell>
          <cell r="F862" t="str">
            <v>Ekstrakapsulāra kataraktas ekstrakcija, izmantojot irigāciju–aspirāciju (apmaksā, tikai ja veic ambulatori vai dienas stacionārā. Diennakts stacionārā apmaksā, ja pacientam kontrindikāciju dēļ nav iespējams veikt dienas stacionārā)</v>
          </cell>
          <cell r="G862">
            <v>146.56</v>
          </cell>
        </row>
        <row r="863">
          <cell r="D863" t="str">
            <v>17256</v>
          </cell>
          <cell r="E863" t="str">
            <v>*</v>
          </cell>
          <cell r="F863" t="str">
            <v>Ekstrakapsulāra kataraktas ekstrakcija, izmantojot irigāciju–aspirāciju ar lēcas vērtību (apmaksā, tikai ja veic ambulatori vai dienas stacionārā. Diennakts stacionārā apmaksā, ja pacientam kontrindikāciju dēļ nav iespējams veikt dienas stacionārā)</v>
          </cell>
          <cell r="G863">
            <v>188.04</v>
          </cell>
        </row>
        <row r="864">
          <cell r="D864" t="str">
            <v>17257</v>
          </cell>
          <cell r="E864" t="str">
            <v>*</v>
          </cell>
          <cell r="F864" t="str">
            <v>Ekstrakapsulāra kataraktas ekstrakcija, izmantojot fakoemulsifikāciju</v>
          </cell>
          <cell r="G864">
            <v>225.52</v>
          </cell>
        </row>
        <row r="865">
          <cell r="D865" t="str">
            <v>17258</v>
          </cell>
          <cell r="E865" t="str">
            <v>*</v>
          </cell>
          <cell r="F865" t="str">
            <v>Piemaksa manipulācijai 17257 par vienreizējā fakoemulsifikācijas komplekta lietošanu</v>
          </cell>
          <cell r="G865">
            <v>66.41</v>
          </cell>
        </row>
        <row r="866">
          <cell r="D866" t="str">
            <v>17259</v>
          </cell>
          <cell r="E866" t="str">
            <v>*</v>
          </cell>
          <cell r="F866" t="str">
            <v>Piemaksa par salokāmās lēcas lietošanu</v>
          </cell>
          <cell r="G866">
            <v>73.42</v>
          </cell>
        </row>
        <row r="867">
          <cell r="D867" t="str">
            <v>17270</v>
          </cell>
          <cell r="E867" t="str">
            <v>*</v>
          </cell>
          <cell r="F867" t="str">
            <v>Intraokulāra lēcas implantācija priekšējā kamerā</v>
          </cell>
          <cell r="G867">
            <v>184.35</v>
          </cell>
        </row>
        <row r="868">
          <cell r="D868" t="str">
            <v>17271</v>
          </cell>
          <cell r="E868" t="str">
            <v>*</v>
          </cell>
          <cell r="F868" t="str">
            <v>Intraokulāra lēcas implantācija mugurējā kamerā</v>
          </cell>
          <cell r="G868">
            <v>127.66</v>
          </cell>
        </row>
        <row r="869">
          <cell r="D869" t="str">
            <v>17272</v>
          </cell>
          <cell r="E869" t="str">
            <v>*</v>
          </cell>
          <cell r="F869" t="str">
            <v>Intraokulāras lēcas izņemšana vai pārvietošana</v>
          </cell>
          <cell r="G869">
            <v>176.94</v>
          </cell>
        </row>
        <row r="870">
          <cell r="D870" t="str">
            <v>17273</v>
          </cell>
          <cell r="E870" t="str">
            <v>*</v>
          </cell>
          <cell r="F870" t="str">
            <v>Mugurējā sklerotomija</v>
          </cell>
          <cell r="G870">
            <v>61.730000000000004</v>
          </cell>
        </row>
        <row r="871">
          <cell r="D871" t="str">
            <v>17274</v>
          </cell>
          <cell r="E871" t="str">
            <v>*</v>
          </cell>
          <cell r="F871" t="str">
            <v>Ciklodiatermijas vai ciklokriotermijas operācija</v>
          </cell>
          <cell r="G871">
            <v>49.05</v>
          </cell>
        </row>
        <row r="872">
          <cell r="D872" t="str">
            <v>17280</v>
          </cell>
          <cell r="E872" t="str">
            <v>*</v>
          </cell>
          <cell r="F872" t="str">
            <v>Lāzera iridektomija</v>
          </cell>
          <cell r="G872">
            <v>10.94</v>
          </cell>
        </row>
        <row r="873">
          <cell r="D873" t="str">
            <v>17281</v>
          </cell>
          <cell r="E873" t="str">
            <v/>
          </cell>
          <cell r="F873" t="str">
            <v>Lāzera trabekuloplastika</v>
          </cell>
          <cell r="G873">
            <v>28.51</v>
          </cell>
        </row>
        <row r="874">
          <cell r="D874" t="str">
            <v>17285</v>
          </cell>
          <cell r="E874" t="str">
            <v>*</v>
          </cell>
          <cell r="F874" t="str">
            <v>Atvērta kakta glaukomas operācija</v>
          </cell>
          <cell r="G874">
            <v>103.19</v>
          </cell>
        </row>
        <row r="875">
          <cell r="D875" t="str">
            <v>17286</v>
          </cell>
          <cell r="E875" t="str">
            <v>*</v>
          </cell>
          <cell r="F875" t="str">
            <v>Antiglaukomatoza operācija (trabekulotomija, trabekulostomija, trabekulektomija)</v>
          </cell>
          <cell r="G875">
            <v>108.18</v>
          </cell>
        </row>
        <row r="876">
          <cell r="D876" t="str">
            <v>17287</v>
          </cell>
          <cell r="E876" t="str">
            <v>*</v>
          </cell>
          <cell r="F876" t="str">
            <v>Slēgta kakta glaukomas operācija ar fistulizējošiem elementiem</v>
          </cell>
          <cell r="G876">
            <v>102.91</v>
          </cell>
        </row>
        <row r="877">
          <cell r="D877" t="str">
            <v>17288</v>
          </cell>
          <cell r="E877" t="str">
            <v>*</v>
          </cell>
          <cell r="F877" t="str">
            <v>Bazāla iridektomija</v>
          </cell>
          <cell r="G877">
            <v>64.39</v>
          </cell>
        </row>
        <row r="878">
          <cell r="D878" t="str">
            <v>17289</v>
          </cell>
          <cell r="E878" t="str">
            <v>*</v>
          </cell>
          <cell r="F878" t="str">
            <v>Neovaskulāra glaukomas operācija – modificētas antiglaukomatozas operācijas ar fistulizējošiem elementiem</v>
          </cell>
          <cell r="G878">
            <v>108.18</v>
          </cell>
        </row>
        <row r="879">
          <cell r="D879" t="str">
            <v>17290</v>
          </cell>
          <cell r="E879" t="str">
            <v>*</v>
          </cell>
          <cell r="F879" t="str">
            <v>Operācija pie varavīksnenes, ciliārķermeņa traumatiskiem bojājumiem</v>
          </cell>
          <cell r="G879">
            <v>77.900000000000006</v>
          </cell>
        </row>
        <row r="880">
          <cell r="D880" t="str">
            <v>17295</v>
          </cell>
          <cell r="E880" t="str">
            <v/>
          </cell>
          <cell r="F880" t="str">
            <v>Tīklenes lāzerkoagulācija (viens seanss)</v>
          </cell>
          <cell r="G880">
            <v>11.69</v>
          </cell>
        </row>
        <row r="881">
          <cell r="D881" t="str">
            <v>17296</v>
          </cell>
          <cell r="E881" t="str">
            <v/>
          </cell>
          <cell r="F881" t="str">
            <v>Tīklenes lāzerkoagulācija (par katru nākamo seansu tās pašas acs ārstēšanas procesā)</v>
          </cell>
          <cell r="G881">
            <v>11.81</v>
          </cell>
        </row>
        <row r="882">
          <cell r="D882" t="str">
            <v>17297</v>
          </cell>
          <cell r="E882" t="str">
            <v/>
          </cell>
          <cell r="F882" t="str">
            <v>Tīklenes lāzerkoagulācija pēc fluorescentās angiogrāfijas datiem</v>
          </cell>
          <cell r="G882">
            <v>24.93</v>
          </cell>
        </row>
        <row r="883">
          <cell r="D883" t="str">
            <v>17298</v>
          </cell>
          <cell r="E883" t="str">
            <v>*</v>
          </cell>
          <cell r="F883" t="str">
            <v>Piemaksa par zāļu Verteporfinum lietošanu (viena procedūra)</v>
          </cell>
          <cell r="G883">
            <v>1265.04</v>
          </cell>
        </row>
        <row r="884">
          <cell r="D884" t="str">
            <v>17300</v>
          </cell>
          <cell r="E884" t="str">
            <v>*</v>
          </cell>
          <cell r="F884" t="str">
            <v>Sklēras baklings ar implantātu vai sklēras cirklāža</v>
          </cell>
          <cell r="G884">
            <v>179.12</v>
          </cell>
        </row>
        <row r="885">
          <cell r="D885" t="str">
            <v>17301</v>
          </cell>
          <cell r="E885" t="str">
            <v>*</v>
          </cell>
          <cell r="F885" t="str">
            <v>Acs priekšējo daļu rekonstrukcija</v>
          </cell>
          <cell r="G885">
            <v>195.11</v>
          </cell>
        </row>
        <row r="886">
          <cell r="D886" t="str">
            <v>17302</v>
          </cell>
          <cell r="E886" t="str">
            <v>*</v>
          </cell>
          <cell r="F886" t="str">
            <v>Orbītas eksenterācija</v>
          </cell>
          <cell r="G886">
            <v>211.86</v>
          </cell>
        </row>
        <row r="887">
          <cell r="D887" t="str">
            <v>17303</v>
          </cell>
          <cell r="E887" t="str">
            <v>*</v>
          </cell>
          <cell r="F887" t="str">
            <v>Sklēras baklings ar intravitreālo operāciju</v>
          </cell>
          <cell r="G887">
            <v>1108.3399999999999</v>
          </cell>
        </row>
        <row r="888">
          <cell r="D888" t="str">
            <v>17304</v>
          </cell>
          <cell r="E888" t="str">
            <v>*</v>
          </cell>
          <cell r="F888" t="str">
            <v>Vitreālā ķirurģija (caur pars plana)</v>
          </cell>
          <cell r="G888">
            <v>359</v>
          </cell>
        </row>
        <row r="889">
          <cell r="D889" t="str">
            <v>17305</v>
          </cell>
          <cell r="E889" t="str">
            <v>*</v>
          </cell>
          <cell r="F889" t="str">
            <v>Piemaksa par silikona ievadīšanu</v>
          </cell>
          <cell r="G889">
            <v>180.72</v>
          </cell>
        </row>
        <row r="890">
          <cell r="D890" t="str">
            <v>17306</v>
          </cell>
          <cell r="E890" t="str">
            <v>*</v>
          </cell>
          <cell r="F890" t="str">
            <v>Piemaksa par perfluordekalīna šķīduma ACRI–DECA lietošanu intraokulārām aplikācijām</v>
          </cell>
          <cell r="G890">
            <v>186.36</v>
          </cell>
        </row>
        <row r="891">
          <cell r="D891" t="str">
            <v>17307</v>
          </cell>
          <cell r="E891" t="str">
            <v>*</v>
          </cell>
          <cell r="F891" t="str">
            <v>Piemaksa manipulācijai 17304 par vitrektomijas vienreizējās lietošanas komplekta lietošanu</v>
          </cell>
          <cell r="G891">
            <v>471.61</v>
          </cell>
        </row>
        <row r="892">
          <cell r="D892" t="str">
            <v>17308</v>
          </cell>
          <cell r="E892" t="str">
            <v>*</v>
          </cell>
          <cell r="F892" t="str">
            <v>Piemaksa manipulācijai 17304 par intravitreālās gāzes lietošanu</v>
          </cell>
          <cell r="G892">
            <v>45.18</v>
          </cell>
        </row>
        <row r="893">
          <cell r="D893" t="str">
            <v>17310</v>
          </cell>
          <cell r="E893" t="str">
            <v>*</v>
          </cell>
          <cell r="F893" t="str">
            <v>Skleroplastiskās operācijas</v>
          </cell>
          <cell r="G893">
            <v>126.42</v>
          </cell>
        </row>
        <row r="894">
          <cell r="D894" t="str">
            <v>17320</v>
          </cell>
          <cell r="E894" t="str">
            <v>*</v>
          </cell>
          <cell r="F894" t="str">
            <v>Acs ābola eviscerācija</v>
          </cell>
          <cell r="G894">
            <v>46.52</v>
          </cell>
        </row>
        <row r="895">
          <cell r="D895" t="str">
            <v>17321</v>
          </cell>
          <cell r="E895" t="str">
            <v>*</v>
          </cell>
          <cell r="F895" t="str">
            <v>Acs ābola enukleācija</v>
          </cell>
          <cell r="G895">
            <v>56.87</v>
          </cell>
        </row>
        <row r="896">
          <cell r="D896" t="str">
            <v>17322</v>
          </cell>
          <cell r="E896" t="str">
            <v>*</v>
          </cell>
          <cell r="F896" t="str">
            <v>Piemaksa manipulācijām 17320, 17321, 17325 par pagaidu protēzes lietošanu pēcoperācijas periodā</v>
          </cell>
          <cell r="G896">
            <v>35.299999999999997</v>
          </cell>
        </row>
        <row r="897">
          <cell r="D897" t="str">
            <v>17323</v>
          </cell>
          <cell r="E897" t="str">
            <v>*</v>
          </cell>
          <cell r="F897" t="str">
            <v>Donora materiāla sagatavošana radzenes transplantācijai</v>
          </cell>
          <cell r="G897">
            <v>272.36</v>
          </cell>
        </row>
        <row r="898">
          <cell r="D898" t="str">
            <v>17324</v>
          </cell>
          <cell r="E898" t="str">
            <v>*</v>
          </cell>
          <cell r="F898" t="str">
            <v>Rutēna un joda aplikatora lietošana acs melanomas ārstēšanai</v>
          </cell>
          <cell r="G898">
            <v>445.79</v>
          </cell>
        </row>
        <row r="899">
          <cell r="D899" t="str">
            <v>17325</v>
          </cell>
          <cell r="E899" t="str">
            <v>*</v>
          </cell>
          <cell r="F899" t="str">
            <v>Acs ābola enukleācija ar četru muskuļu sašūšanu un/vai implanta iešūšanu</v>
          </cell>
          <cell r="G899">
            <v>121.38</v>
          </cell>
        </row>
        <row r="900">
          <cell r="D900" t="str">
            <v>17326</v>
          </cell>
          <cell r="E900" t="str">
            <v>*</v>
          </cell>
          <cell r="F900" t="str">
            <v>Orbitotomija</v>
          </cell>
          <cell r="G900">
            <v>198.76</v>
          </cell>
        </row>
        <row r="901">
          <cell r="D901" t="str">
            <v>17335</v>
          </cell>
          <cell r="E901" t="str">
            <v>*</v>
          </cell>
          <cell r="F901" t="str">
            <v>Krioterapija vienai acij neiznēsātiem bērniem retinopātijas gadījumā</v>
          </cell>
          <cell r="G901">
            <v>38.31</v>
          </cell>
        </row>
        <row r="902">
          <cell r="D902" t="str">
            <v>17336</v>
          </cell>
          <cell r="E902" t="str">
            <v>*</v>
          </cell>
          <cell r="F902" t="str">
            <v>Krioterapija vienlaikus otrai acij</v>
          </cell>
          <cell r="G902">
            <v>23.64</v>
          </cell>
        </row>
        <row r="903">
          <cell r="D903" t="str">
            <v>17340</v>
          </cell>
          <cell r="E903" t="str">
            <v>*</v>
          </cell>
          <cell r="F903" t="str">
            <v>Molusku ekstirpācija sejas un acu plakstiņu rajonā</v>
          </cell>
          <cell r="G903">
            <v>24.65</v>
          </cell>
        </row>
        <row r="904">
          <cell r="D904" t="str">
            <v>17360</v>
          </cell>
          <cell r="E904" t="str">
            <v/>
          </cell>
          <cell r="F904" t="str">
            <v>Redzes spēju novērtējums vājredzīgiem un neredzīgiem bērniem – bērniem, kuriem noteikta invaliditāte un konstatējamas apgrūtinātas kontaktēšanās spējas, vai bērniem līdz triju gadu vecumam ar neskaidrību par redzes spējām</v>
          </cell>
          <cell r="G904">
            <v>8.01</v>
          </cell>
        </row>
        <row r="905">
          <cell r="D905" t="str">
            <v>17361</v>
          </cell>
          <cell r="E905" t="str">
            <v/>
          </cell>
          <cell r="F905" t="str">
            <v>Kontrastredzes izmeklēšana dažādos attālumos</v>
          </cell>
          <cell r="G905">
            <v>6.13</v>
          </cell>
        </row>
        <row r="906">
          <cell r="D906" t="str">
            <v>17362</v>
          </cell>
          <cell r="E906" t="str">
            <v/>
          </cell>
          <cell r="F906" t="str">
            <v>Krāsu redzes izmeklēšana pie dažādām redzes spējām bērniem</v>
          </cell>
          <cell r="G906">
            <v>6.74</v>
          </cell>
        </row>
        <row r="907">
          <cell r="D907" t="str">
            <v>17363</v>
          </cell>
          <cell r="E907" t="str">
            <v/>
          </cell>
          <cell r="F907" t="str">
            <v>Krēslas redzes novērtēšanas testi, redzes adaptācijas novērtēšana</v>
          </cell>
          <cell r="G907">
            <v>6.59</v>
          </cell>
        </row>
        <row r="908">
          <cell r="D908" t="str">
            <v>17364</v>
          </cell>
          <cell r="E908" t="str">
            <v/>
          </cell>
          <cell r="F908" t="str">
            <v>Orientējoša redzes lauka noteikšana bērniem ar ierobežotām redzes spējām, bērniem, kuriem noteikta invaliditāte un konstatējamas apgrūtinātas kontaktēšanās spējas</v>
          </cell>
          <cell r="G908">
            <v>7.89</v>
          </cell>
        </row>
        <row r="909">
          <cell r="D909" t="str">
            <v>17365</v>
          </cell>
          <cell r="E909" t="str">
            <v/>
          </cell>
          <cell r="F909" t="str">
            <v>Vājredzīgo un neredzīgo bērnu redzes un alternatīvo uztveres spēju novērtēšanas fotodokumentācija un iespējamā salīdzināšana dinamikā</v>
          </cell>
          <cell r="G909">
            <v>26.01</v>
          </cell>
        </row>
        <row r="910">
          <cell r="D910" t="str">
            <v>17366</v>
          </cell>
          <cell r="E910" t="str">
            <v/>
          </cell>
          <cell r="F910" t="str">
            <v>Vecāku apmācība kontaktkorekcijas lietošanai bērniem</v>
          </cell>
          <cell r="G910">
            <v>6.28</v>
          </cell>
        </row>
        <row r="911">
          <cell r="D911" t="str">
            <v>17367</v>
          </cell>
          <cell r="E911" t="str">
            <v/>
          </cell>
          <cell r="F911" t="str">
            <v>Kontaktkorekcijas piemērošana bērniem līdz astoņu gadu vecumam</v>
          </cell>
          <cell r="G911">
            <v>8.41</v>
          </cell>
        </row>
        <row r="912">
          <cell r="D912" t="str">
            <v>17368</v>
          </cell>
          <cell r="E912" t="str">
            <v/>
          </cell>
          <cell r="F912" t="str">
            <v>Nodarbību vadīšana, bērnu, vecāku un pedagogu konsultēšana pēc dzīves un mācību vietas</v>
          </cell>
          <cell r="G912">
            <v>59.81</v>
          </cell>
        </row>
        <row r="913">
          <cell r="D913" t="str">
            <v>17369</v>
          </cell>
          <cell r="E913" t="str">
            <v/>
          </cell>
          <cell r="F913" t="str">
            <v>Piemaksa par darbu ar vājredzīgu, neredzīgu bērnu vai bērnu, kuram noteikta invaliditāte un konstatējamas apgrūtinātas kontaktēšanās spējas</v>
          </cell>
          <cell r="G913">
            <v>10.97</v>
          </cell>
        </row>
        <row r="914">
          <cell r="D914" t="str">
            <v>17370</v>
          </cell>
          <cell r="E914" t="str">
            <v/>
          </cell>
          <cell r="F914" t="str">
            <v>Binokulāro redzes lauku noteikšana un novērtēšana</v>
          </cell>
          <cell r="G914">
            <v>10.08</v>
          </cell>
        </row>
        <row r="915">
          <cell r="D915" t="str">
            <v>17371</v>
          </cell>
          <cell r="E915" t="str">
            <v/>
          </cell>
          <cell r="F915" t="str">
            <v>Koordimetrija</v>
          </cell>
          <cell r="G915">
            <v>10.46</v>
          </cell>
        </row>
        <row r="916">
          <cell r="D916" t="str">
            <v>17372</v>
          </cell>
          <cell r="E916" t="str">
            <v/>
          </cell>
          <cell r="F916" t="str">
            <v>Digitāla fotodokumentācija patoloģijas izvērtēšanai dinamikā (šķielēšana, iedzimtas patoloģijas)</v>
          </cell>
          <cell r="G916">
            <v>18.37</v>
          </cell>
        </row>
        <row r="917">
          <cell r="D917" t="str">
            <v>17373</v>
          </cell>
          <cell r="E917" t="str">
            <v/>
          </cell>
          <cell r="F917" t="str">
            <v>Prizmu adaptācijas tests</v>
          </cell>
          <cell r="G917">
            <v>12.94</v>
          </cell>
        </row>
        <row r="918">
          <cell r="D918" t="str">
            <v>17374</v>
          </cell>
          <cell r="E918" t="str">
            <v/>
          </cell>
          <cell r="F918" t="str">
            <v>Šķielēšanas kvalitatīva leņķa noteikšana septiņos skata virzienos</v>
          </cell>
          <cell r="G918">
            <v>9.2899999999999991</v>
          </cell>
        </row>
        <row r="919">
          <cell r="D919" t="str">
            <v>17375</v>
          </cell>
          <cell r="E919" t="str">
            <v/>
          </cell>
          <cell r="F919" t="str">
            <v>Šķielēšanas kvalitatīva leņķa noteikšana deviņos skata virzienos</v>
          </cell>
          <cell r="G919">
            <v>12.66</v>
          </cell>
        </row>
        <row r="920">
          <cell r="D920" t="str">
            <v>17380</v>
          </cell>
          <cell r="E920" t="str">
            <v/>
          </cell>
          <cell r="F920" t="str">
            <v>Vizuālo vingrinājumu un sensoro etalonu lietošana redzes funkciju aktivizēšanai un stimulēšanai</v>
          </cell>
          <cell r="G920">
            <v>21.75</v>
          </cell>
        </row>
        <row r="921">
          <cell r="D921" t="str">
            <v>17381</v>
          </cell>
          <cell r="E921" t="str">
            <v/>
          </cell>
          <cell r="F921" t="str">
            <v>Neredzīga, vājredzīga bērna izziņas darbības novērtēšana, psiholoģiski pedagoģiskā izpēte</v>
          </cell>
          <cell r="G921">
            <v>14.7</v>
          </cell>
        </row>
        <row r="922">
          <cell r="D922" t="str">
            <v>17382</v>
          </cell>
          <cell r="E922" t="str">
            <v/>
          </cell>
          <cell r="F922" t="str">
            <v>Taktilā jutīguma izkopšanas nodarbības</v>
          </cell>
          <cell r="G922">
            <v>14.14</v>
          </cell>
        </row>
        <row r="923">
          <cell r="D923" t="str">
            <v>17383</v>
          </cell>
          <cell r="E923" t="str">
            <v/>
          </cell>
          <cell r="F923" t="str">
            <v>Orientēšanās spēju attīstīšana un izkopšana vājredzīgiem un neredzīgiem bērniem</v>
          </cell>
          <cell r="G923">
            <v>14</v>
          </cell>
        </row>
        <row r="924">
          <cell r="D924" t="str">
            <v>17384</v>
          </cell>
          <cell r="E924" t="str">
            <v/>
          </cell>
          <cell r="F924" t="str">
            <v>Vecāku un pedagogu apmācība individuālam darbam ar vājredzīgu vai neredzīgu bērnu</v>
          </cell>
          <cell r="G924">
            <v>14.22</v>
          </cell>
        </row>
        <row r="925">
          <cell r="D925" t="str">
            <v>17390</v>
          </cell>
          <cell r="E925" t="str">
            <v/>
          </cell>
          <cell r="F925" t="str">
            <v>Vājredzīgu un neredzīgu bērnu runas traucējumu diagnostikas testi</v>
          </cell>
          <cell r="G925">
            <v>22.12</v>
          </cell>
        </row>
        <row r="926">
          <cell r="D926" t="str">
            <v>17391</v>
          </cell>
          <cell r="E926" t="str">
            <v/>
          </cell>
          <cell r="F926" t="str">
            <v>Vecāku un pedagogu konsultēšana un apmācība individuālam darbam ar vājredzīgu vai neredzīgu bērnu</v>
          </cell>
          <cell r="G926">
            <v>14.17</v>
          </cell>
        </row>
        <row r="927">
          <cell r="D927" t="str">
            <v>17392</v>
          </cell>
          <cell r="E927" t="str">
            <v/>
          </cell>
          <cell r="F927" t="str">
            <v>Valodas attīstības nodarbība vājredzīgiem vai neredzīgiem bērniem</v>
          </cell>
          <cell r="G927">
            <v>14.14</v>
          </cell>
        </row>
        <row r="928">
          <cell r="D928" t="str">
            <v>17393</v>
          </cell>
          <cell r="E928" t="str">
            <v/>
          </cell>
          <cell r="F928" t="str">
            <v>Mikrologopēdiskās nodarbības bērniem līdz viena gada vecumam, ietverot sejas, artikulācijas aparāta un elpošanu stimulējošas masāžas. Punktu un pirkstu sīkās motorikas un palmāro refleksu stimulējošas masāžas</v>
          </cell>
          <cell r="G928">
            <v>11.04</v>
          </cell>
        </row>
        <row r="929">
          <cell r="D929" t="str">
            <v>17394</v>
          </cell>
          <cell r="E929" t="str">
            <v/>
          </cell>
          <cell r="F929" t="str">
            <v>Vājredzīgu un neredzīgu bērnu valodas attīstības stimulēšana pirmsrunas periodā</v>
          </cell>
          <cell r="G929">
            <v>7.74</v>
          </cell>
        </row>
        <row r="930">
          <cell r="D930" t="str">
            <v>17395</v>
          </cell>
          <cell r="E930" t="str">
            <v/>
          </cell>
          <cell r="F930" t="str">
            <v>Alternatīvās saziņas metožu lietošana vājredzīgiem un neredzīgiem bērniem ar valodas attīstības traucējumiem</v>
          </cell>
          <cell r="G930">
            <v>14.14</v>
          </cell>
        </row>
        <row r="931">
          <cell r="D931" t="str">
            <v>17400</v>
          </cell>
          <cell r="E931" t="str">
            <v/>
          </cell>
          <cell r="F931" t="str">
            <v>Vājredzīgu un neredzīgu, vājdzirdīgu un nedzirdīgu bērnu pirmreizējā psiholoģiskā izpēte (līdz 10 testiem)</v>
          </cell>
          <cell r="G931">
            <v>36.01</v>
          </cell>
        </row>
        <row r="932">
          <cell r="D932" t="str">
            <v>17401</v>
          </cell>
          <cell r="E932" t="str">
            <v/>
          </cell>
          <cell r="F932" t="str">
            <v>Vājredzīgu un neredzīgu, vājdzirdīgu un nedzirdīgu bērnu pirmreizējā psiholoģiskā izpēte (virs 10 testiem)</v>
          </cell>
          <cell r="G932">
            <v>53.91</v>
          </cell>
        </row>
        <row r="933">
          <cell r="D933" t="str">
            <v>17402</v>
          </cell>
          <cell r="E933" t="str">
            <v/>
          </cell>
          <cell r="F933" t="str">
            <v>Atkārtota pacienta stāvokļa noteikšana un salīdzināšana ar iepriekšējiem rezultātiem</v>
          </cell>
          <cell r="G933">
            <v>8.44</v>
          </cell>
        </row>
        <row r="934">
          <cell r="D934" t="str">
            <v>17403</v>
          </cell>
          <cell r="E934" t="str">
            <v/>
          </cell>
          <cell r="F934" t="str">
            <v>Pārrunas ar vecākiem par mājās veicamo korekciju attīstošo darbu psihisko procesu attīstībai</v>
          </cell>
          <cell r="G934">
            <v>16.350000000000001</v>
          </cell>
        </row>
        <row r="935">
          <cell r="D935" t="str">
            <v>17404</v>
          </cell>
          <cell r="E935" t="str">
            <v/>
          </cell>
          <cell r="F935" t="str">
            <v>Psihokorekcijas nodarbība psihisko procesu attīstīšanai</v>
          </cell>
          <cell r="G935">
            <v>12.56</v>
          </cell>
        </row>
        <row r="936">
          <cell r="D936" t="str">
            <v>17405</v>
          </cell>
          <cell r="E936" t="str">
            <v/>
          </cell>
          <cell r="F936" t="str">
            <v>Psiholoģiskā konsultēšana</v>
          </cell>
          <cell r="G936">
            <v>14.53</v>
          </cell>
        </row>
        <row r="937">
          <cell r="D937" t="str">
            <v>17406</v>
          </cell>
          <cell r="E937" t="str">
            <v/>
          </cell>
          <cell r="F937" t="str">
            <v>Atbalsta grupas vadīšana</v>
          </cell>
          <cell r="G937">
            <v>12.56</v>
          </cell>
        </row>
        <row r="938">
          <cell r="D938" t="str">
            <v>18012</v>
          </cell>
          <cell r="E938" t="str">
            <v/>
          </cell>
          <cell r="F938" t="str">
            <v>Deguna tamponāde no priekšpuses</v>
          </cell>
          <cell r="G938">
            <v>21.89</v>
          </cell>
        </row>
        <row r="939">
          <cell r="D939" t="str">
            <v>18013</v>
          </cell>
          <cell r="E939" t="str">
            <v/>
          </cell>
          <cell r="F939" t="str">
            <v>Mugurējā tamponāde</v>
          </cell>
          <cell r="G939">
            <v>26.89</v>
          </cell>
        </row>
        <row r="940">
          <cell r="D940" t="str">
            <v>18014</v>
          </cell>
          <cell r="E940" t="str">
            <v/>
          </cell>
          <cell r="F940" t="str">
            <v>Elektrokoagulācijas lietošana otorinolaringoloģijā</v>
          </cell>
          <cell r="G940">
            <v>11.14</v>
          </cell>
        </row>
        <row r="941">
          <cell r="D941" t="str">
            <v>18020</v>
          </cell>
          <cell r="E941" t="str">
            <v/>
          </cell>
          <cell r="F941" t="str">
            <v>Rinomanometriskā izmeklēšana ar plūsmas mērīšanu (nazālās sekundes kapacitāte, nazālā maksimālā plūsma) vienā apmeklējumā</v>
          </cell>
          <cell r="G941">
            <v>31.16</v>
          </cell>
        </row>
        <row r="942">
          <cell r="D942" t="str">
            <v>18021</v>
          </cell>
          <cell r="E942" t="str">
            <v/>
          </cell>
          <cell r="F942" t="str">
            <v>Deguna galveno dobumu un/vai deguna–rīkles dobuma endoskopiska izmeklēšana, ieskaitot balss saišu izmeklēšanu</v>
          </cell>
          <cell r="G942">
            <v>14.32</v>
          </cell>
        </row>
        <row r="943">
          <cell r="D943" t="str">
            <v>18022</v>
          </cell>
          <cell r="E943" t="str">
            <v>*</v>
          </cell>
          <cell r="F943" t="str">
            <v>Deguna gliemežnīcas daļēja vai pilnīga izņemšana</v>
          </cell>
          <cell r="G943">
            <v>127.21000000000001</v>
          </cell>
        </row>
        <row r="944">
          <cell r="D944" t="str">
            <v>18023</v>
          </cell>
          <cell r="E944" t="str">
            <v/>
          </cell>
          <cell r="F944" t="str">
            <v>Operatīva deguna polipu izņemšana</v>
          </cell>
          <cell r="G944">
            <v>19.62</v>
          </cell>
        </row>
        <row r="945">
          <cell r="D945" t="str">
            <v>18024</v>
          </cell>
          <cell r="E945" t="str">
            <v>*</v>
          </cell>
          <cell r="F945" t="str">
            <v>Sarežģīta operatīva deguna polipu vai liela jaunveidojuma izņemšana no deguna</v>
          </cell>
          <cell r="G945">
            <v>127.21000000000001</v>
          </cell>
        </row>
        <row r="946">
          <cell r="D946" t="str">
            <v>18030</v>
          </cell>
          <cell r="E946" t="str">
            <v/>
          </cell>
          <cell r="F946" t="str">
            <v>Piemaksa manipulācijām 18022, 18023, 18024 par lāzera koagulāciju</v>
          </cell>
          <cell r="G946">
            <v>15.71</v>
          </cell>
        </row>
        <row r="947">
          <cell r="D947" t="str">
            <v>18031</v>
          </cell>
          <cell r="E947" t="str">
            <v/>
          </cell>
          <cell r="F947" t="str">
            <v>Krioterapija – lieto ausu, kakla, deguna saslimšanu gadījumā, ja to izdara dobumos, izmantojot specializētos LOR instrumentus</v>
          </cell>
          <cell r="G947">
            <v>8.74</v>
          </cell>
        </row>
        <row r="948">
          <cell r="D948" t="str">
            <v>18032</v>
          </cell>
          <cell r="E948" t="str">
            <v>*</v>
          </cell>
          <cell r="F948" t="str">
            <v>Abscesa atvēršana deguna starpsienā</v>
          </cell>
          <cell r="G948">
            <v>16.91</v>
          </cell>
        </row>
        <row r="949">
          <cell r="D949" t="str">
            <v>18033</v>
          </cell>
          <cell r="E949" t="str">
            <v>*</v>
          </cell>
          <cell r="F949" t="str">
            <v>Submukoza rezekcija deguna starpsienā (apmaksā tikai ambulatori vai dienas stacionārā. Diennakts stacionārā apmaksā, ja pacientam kontrindikāciju dēļ nav iespējams veikt dienas stacionārā)</v>
          </cell>
          <cell r="G949">
            <v>127.21000000000001</v>
          </cell>
        </row>
        <row r="950">
          <cell r="D950" t="str">
            <v>18034</v>
          </cell>
          <cell r="E950" t="str">
            <v>*</v>
          </cell>
          <cell r="F950" t="str">
            <v>Submukoza rezekcija deguna starpsienā ar deformētu skrimšļaudu rezekciju (apmaksā tikai ambulatori vai dienas stacionārā. Diennakts stacionārā apmaksā, ja pacientam kontrindikāciju dēļ nav iespējams veikt dienas stacionārā)</v>
          </cell>
          <cell r="G950">
            <v>127.21000000000001</v>
          </cell>
        </row>
        <row r="951">
          <cell r="D951" t="str">
            <v>18035</v>
          </cell>
          <cell r="E951" t="str">
            <v>*</v>
          </cell>
          <cell r="F951" t="str">
            <v>Plastiska operācija deguna šķērssienas perforācijas slēgšanai</v>
          </cell>
          <cell r="G951">
            <v>126.92</v>
          </cell>
        </row>
        <row r="952">
          <cell r="D952" t="str">
            <v>18036</v>
          </cell>
          <cell r="E952" t="str">
            <v>*</v>
          </cell>
          <cell r="F952" t="str">
            <v>Operatīva deguna eju sašaurināšana</v>
          </cell>
          <cell r="G952">
            <v>126.92</v>
          </cell>
        </row>
        <row r="953">
          <cell r="D953" t="str">
            <v>18037</v>
          </cell>
          <cell r="E953" t="str">
            <v>*</v>
          </cell>
          <cell r="F953" t="str">
            <v>Skrimšļainās hoānu stenozes vai slēguma novēršana</v>
          </cell>
          <cell r="G953">
            <v>126.92</v>
          </cell>
        </row>
        <row r="954">
          <cell r="D954" t="str">
            <v>18038</v>
          </cell>
          <cell r="E954" t="str">
            <v>*</v>
          </cell>
          <cell r="F954" t="str">
            <v>Deguna kaulu operatīva repozīcija vaļēja lūzuma gadījumā</v>
          </cell>
          <cell r="G954">
            <v>123.31</v>
          </cell>
        </row>
        <row r="955">
          <cell r="D955" t="str">
            <v>18040</v>
          </cell>
          <cell r="E955" t="str">
            <v>*</v>
          </cell>
          <cell r="F955" t="str">
            <v>Deguna koriģējoša operācija iedzimtu defektu gadījumā pēc heiloplastikas</v>
          </cell>
          <cell r="G955">
            <v>127.21000000000001</v>
          </cell>
        </row>
        <row r="956">
          <cell r="D956" t="str">
            <v>18041</v>
          </cell>
          <cell r="E956" t="str">
            <v>*</v>
          </cell>
          <cell r="F956" t="str">
            <v>Deguna koriģējošas un rekonstruktīvas operācijas</v>
          </cell>
          <cell r="G956">
            <v>127.21000000000001</v>
          </cell>
        </row>
        <row r="957">
          <cell r="D957" t="str">
            <v>18042</v>
          </cell>
          <cell r="E957" t="str">
            <v>*</v>
          </cell>
          <cell r="F957" t="str">
            <v>Iedzimtas cistas vai fistulas ekscīzija deguna mugurējā daļā</v>
          </cell>
          <cell r="G957">
            <v>127.21000000000001</v>
          </cell>
        </row>
        <row r="958">
          <cell r="D958" t="str">
            <v>18045</v>
          </cell>
          <cell r="E958" t="str">
            <v/>
          </cell>
          <cell r="F958" t="str">
            <v>Deguna blakusdobumu sonogrāfiska izmeklēšana</v>
          </cell>
          <cell r="G958">
            <v>7.9399999999999995</v>
          </cell>
        </row>
        <row r="959">
          <cell r="D959" t="str">
            <v>18046</v>
          </cell>
          <cell r="E959" t="str">
            <v/>
          </cell>
          <cell r="F959" t="str">
            <v>Haimora dobuma punkcija, ieskaitot skalošanu un/vai medikamentu ievadīšanu</v>
          </cell>
          <cell r="G959">
            <v>13.06</v>
          </cell>
        </row>
        <row r="960">
          <cell r="D960" t="str">
            <v>18047</v>
          </cell>
          <cell r="E960" t="str">
            <v>*</v>
          </cell>
          <cell r="F960" t="str">
            <v>Deguna blakusdobumu endoskopiska operācija</v>
          </cell>
          <cell r="G960">
            <v>81.709999999999994</v>
          </cell>
        </row>
        <row r="961">
          <cell r="D961" t="str">
            <v>18048</v>
          </cell>
          <cell r="E961" t="str">
            <v>*</v>
          </cell>
          <cell r="F961" t="str">
            <v>Pieres, sfenoidālā, etmoidālā abpusēja dobumu zondēšana un skalošana pa dabīgo vai mākslīgo atveri, ieskaitot zāļu ievadīšanu (operācija)</v>
          </cell>
          <cell r="G961">
            <v>106.42</v>
          </cell>
        </row>
        <row r="962">
          <cell r="D962" t="str">
            <v>18055</v>
          </cell>
          <cell r="E962" t="str">
            <v>*</v>
          </cell>
          <cell r="F962" t="str">
            <v>Funkcionāla endonazāla deguna blakusdobumu operācija Messerklingera tehnikā</v>
          </cell>
          <cell r="G962">
            <v>151.36000000000001</v>
          </cell>
        </row>
        <row r="963">
          <cell r="D963" t="str">
            <v>18056</v>
          </cell>
          <cell r="E963" t="str">
            <v>*</v>
          </cell>
          <cell r="F963" t="str">
            <v>Daļēja vai pilnīga haimora dobuma iztīrīšana no deguna puses</v>
          </cell>
          <cell r="G963">
            <v>107.63</v>
          </cell>
        </row>
        <row r="964">
          <cell r="D964" t="str">
            <v>18057</v>
          </cell>
          <cell r="E964" t="str">
            <v>*</v>
          </cell>
          <cell r="F964" t="str">
            <v>Haimora dobumu vienpusēja radikāla operācija</v>
          </cell>
          <cell r="G964">
            <v>112.7</v>
          </cell>
        </row>
        <row r="965">
          <cell r="D965" t="str">
            <v>18058</v>
          </cell>
          <cell r="E965" t="str">
            <v>*</v>
          </cell>
          <cell r="F965" t="str">
            <v>Retroaurikulārās atveres vai abpusēja haimora dobuma fistulas operatīva slēgšana</v>
          </cell>
          <cell r="G965">
            <v>112.42</v>
          </cell>
        </row>
        <row r="966">
          <cell r="D966" t="str">
            <v>18059</v>
          </cell>
          <cell r="E966" t="str">
            <v>*</v>
          </cell>
          <cell r="F966" t="str">
            <v>Pieres dobuma trepanācija no ārpuses. Var veikt tikai stacionārā</v>
          </cell>
          <cell r="G966">
            <v>112.42</v>
          </cell>
        </row>
        <row r="967">
          <cell r="D967" t="str">
            <v>18060</v>
          </cell>
          <cell r="E967" t="str">
            <v>*</v>
          </cell>
          <cell r="F967" t="str">
            <v>Operatīva pieres dobuma un eventuāli etmoidālo šūnu atvēršana no deguna iekšpuses</v>
          </cell>
          <cell r="G967">
            <v>112.7</v>
          </cell>
        </row>
        <row r="968">
          <cell r="D968" t="str">
            <v>18061</v>
          </cell>
          <cell r="E968" t="str">
            <v>*</v>
          </cell>
          <cell r="F968" t="str">
            <v>Pieres un sfenoidālā dobuma zondēšana un skalošana, izmantojot drenāžu</v>
          </cell>
          <cell r="G968">
            <v>40.44</v>
          </cell>
        </row>
        <row r="969">
          <cell r="D969" t="str">
            <v>18062</v>
          </cell>
          <cell r="E969" t="str">
            <v>*</v>
          </cell>
          <cell r="F969" t="str">
            <v>Spārnkaula operācija vai etmoidālo šūnu iztīrīšana caur degunu</v>
          </cell>
          <cell r="G969">
            <v>112.7</v>
          </cell>
        </row>
        <row r="970">
          <cell r="D970" t="str">
            <v>18063</v>
          </cell>
          <cell r="E970" t="str">
            <v>*</v>
          </cell>
          <cell r="F970" t="str">
            <v>Operatīva pieres vai etmoidālo šūnu atvēršana un iztīrīšana no ārpuses</v>
          </cell>
          <cell r="G970">
            <v>112.42</v>
          </cell>
        </row>
        <row r="971">
          <cell r="D971" t="str">
            <v>18064</v>
          </cell>
          <cell r="E971" t="str">
            <v>*</v>
          </cell>
          <cell r="F971" t="str">
            <v>Orbītas apakšējās sienas rekonstruktīva operācija pēc traumas bez biomateriālu vērtības</v>
          </cell>
          <cell r="G971">
            <v>191.11</v>
          </cell>
        </row>
        <row r="972">
          <cell r="D972" t="str">
            <v>18065</v>
          </cell>
          <cell r="E972" t="str">
            <v>*</v>
          </cell>
          <cell r="F972" t="str">
            <v>Piemaksa manipulācijai 18064 par biomateriālu</v>
          </cell>
          <cell r="G972">
            <v>112.95</v>
          </cell>
        </row>
        <row r="973">
          <cell r="D973" t="str">
            <v>18066</v>
          </cell>
          <cell r="E973" t="str">
            <v>*</v>
          </cell>
          <cell r="F973" t="str">
            <v>Orbītas dekompresija</v>
          </cell>
          <cell r="G973">
            <v>191.11</v>
          </cell>
        </row>
        <row r="974">
          <cell r="D974" t="str">
            <v>18070</v>
          </cell>
          <cell r="E974" t="str">
            <v/>
          </cell>
          <cell r="F974" t="str">
            <v>Durtu svešķermeņu izņemšana no mutes dobuma vai rīkles</v>
          </cell>
          <cell r="G974">
            <v>10.77</v>
          </cell>
        </row>
        <row r="975">
          <cell r="D975" t="str">
            <v>18071</v>
          </cell>
          <cell r="E975" t="str">
            <v>*</v>
          </cell>
          <cell r="F975" t="str">
            <v>Bioptāta paņemšana no rīkles</v>
          </cell>
          <cell r="G975">
            <v>18.64</v>
          </cell>
        </row>
        <row r="976">
          <cell r="D976" t="str">
            <v>18073</v>
          </cell>
          <cell r="E976" t="str">
            <v>*</v>
          </cell>
          <cell r="F976" t="str">
            <v>Tonsilektomija – vienas vai abu aukslēju mandeļu izlobīšana un rezekcija ar kapsulu</v>
          </cell>
          <cell r="G976">
            <v>93.9</v>
          </cell>
        </row>
        <row r="977">
          <cell r="D977" t="str">
            <v>18075</v>
          </cell>
          <cell r="E977" t="str">
            <v>*</v>
          </cell>
          <cell r="F977" t="str">
            <v>Konservatīvi neapturamas asiņošanas operatīva ārstēšana pēc tonsilektomijas</v>
          </cell>
          <cell r="G977">
            <v>93.61</v>
          </cell>
        </row>
        <row r="978">
          <cell r="D978" t="str">
            <v>18076</v>
          </cell>
          <cell r="E978" t="str">
            <v>*</v>
          </cell>
          <cell r="F978" t="str">
            <v>Peritonsilāra abscesa atvēršana</v>
          </cell>
          <cell r="G978">
            <v>17.809999999999999</v>
          </cell>
        </row>
        <row r="979">
          <cell r="D979" t="str">
            <v>18077</v>
          </cell>
          <cell r="E979" t="str">
            <v>*</v>
          </cell>
          <cell r="F979" t="str">
            <v>Peritonsilāra abscesa atkārtota atvēršana</v>
          </cell>
          <cell r="G979">
            <v>16.61</v>
          </cell>
        </row>
        <row r="980">
          <cell r="D980" t="str">
            <v>18078</v>
          </cell>
          <cell r="E980" t="str">
            <v>*</v>
          </cell>
          <cell r="F980" t="str">
            <v>Retrotonsilāra, retrofaringeāla abscesa atvēršana</v>
          </cell>
          <cell r="G980">
            <v>19.86</v>
          </cell>
        </row>
        <row r="981">
          <cell r="D981" t="str">
            <v>18079</v>
          </cell>
          <cell r="E981" t="str">
            <v>*</v>
          </cell>
          <cell r="F981" t="str">
            <v>Adenotomija – palielinātas rīkles mandeles izņemšana</v>
          </cell>
          <cell r="G981">
            <v>93.9</v>
          </cell>
        </row>
        <row r="982">
          <cell r="D982" t="str">
            <v>18080</v>
          </cell>
          <cell r="E982" t="str">
            <v>*</v>
          </cell>
          <cell r="F982" t="str">
            <v>Konservatīvi neapturamas asiņošanas operatīva ārstēšana pēc adenotomijas</v>
          </cell>
          <cell r="G982">
            <v>93.61</v>
          </cell>
        </row>
        <row r="983">
          <cell r="D983" t="str">
            <v>18088</v>
          </cell>
          <cell r="E983" t="str">
            <v/>
          </cell>
          <cell r="F983" t="str">
            <v>Balss saišu stroboskopiska izmeklēšana</v>
          </cell>
          <cell r="G983">
            <v>10.48</v>
          </cell>
        </row>
        <row r="984">
          <cell r="D984" t="str">
            <v>18089</v>
          </cell>
          <cell r="E984" t="str">
            <v/>
          </cell>
          <cell r="F984" t="str">
            <v>Balss saišu stroboskopiska izmeklēšana, izmantojot videostroboskopu</v>
          </cell>
          <cell r="G984">
            <v>35.090000000000003</v>
          </cell>
        </row>
        <row r="985">
          <cell r="D985" t="str">
            <v>18091</v>
          </cell>
          <cell r="E985" t="str">
            <v/>
          </cell>
          <cell r="F985" t="str">
            <v>Tiešā mikrolaringoskopija ar mikroskopu un balsta laringoskopu</v>
          </cell>
          <cell r="G985">
            <v>35.29</v>
          </cell>
        </row>
        <row r="986">
          <cell r="D986" t="str">
            <v>18092</v>
          </cell>
          <cell r="E986" t="str">
            <v>*</v>
          </cell>
          <cell r="F986" t="str">
            <v>Bioptāta paņemšana no balsenes mikrolaringoskopijas laikā</v>
          </cell>
          <cell r="G986">
            <v>82.13</v>
          </cell>
        </row>
        <row r="987">
          <cell r="D987" t="str">
            <v>18093</v>
          </cell>
          <cell r="E987" t="str">
            <v>*</v>
          </cell>
          <cell r="F987" t="str">
            <v>Endolaringeāla mikrolaringoskopiska operācija</v>
          </cell>
          <cell r="G987">
            <v>131.75</v>
          </cell>
        </row>
        <row r="988">
          <cell r="D988" t="str">
            <v>18094</v>
          </cell>
          <cell r="E988" t="str">
            <v>*</v>
          </cell>
          <cell r="F988" t="str">
            <v>Zāļu (botulīna toksīna (Botulinum toxin), silikona vai tauku) ievadīšana balsenē mikrolaringoskopijas laikā, ar zāļu vērtību</v>
          </cell>
          <cell r="G988">
            <v>111.32</v>
          </cell>
        </row>
        <row r="989">
          <cell r="D989" t="str">
            <v>18100</v>
          </cell>
          <cell r="E989" t="str">
            <v/>
          </cell>
          <cell r="F989" t="str">
            <v>Fibrorinofaringolaringoskopija</v>
          </cell>
          <cell r="G989">
            <v>27.28</v>
          </cell>
        </row>
        <row r="990">
          <cell r="D990" t="str">
            <v>18101</v>
          </cell>
          <cell r="E990" t="str">
            <v>*</v>
          </cell>
          <cell r="F990" t="str">
            <v>Mikroķirurģiska biopsijas paņemšana balsenē, lietojot fibroendoskopu</v>
          </cell>
          <cell r="G990">
            <v>39.700000000000003</v>
          </cell>
        </row>
        <row r="991">
          <cell r="D991" t="str">
            <v>18102</v>
          </cell>
          <cell r="E991" t="str">
            <v>*</v>
          </cell>
          <cell r="F991" t="str">
            <v>Piemaksa par CO2 lāzera izmantošanu ausu, kakla un deguna operācijās</v>
          </cell>
          <cell r="G991">
            <v>126.79</v>
          </cell>
        </row>
        <row r="992">
          <cell r="D992" t="str">
            <v>18103</v>
          </cell>
          <cell r="E992" t="str">
            <v/>
          </cell>
          <cell r="F992" t="str">
            <v>Endobronhiāla ārstēšana ar elastīgo cauruli, balsenes bužēšana</v>
          </cell>
          <cell r="G992">
            <v>15.79</v>
          </cell>
        </row>
        <row r="993">
          <cell r="D993" t="str">
            <v>18106</v>
          </cell>
          <cell r="E993" t="str">
            <v/>
          </cell>
          <cell r="F993" t="str">
            <v>Polipu vai citu jaunveidojumu izņemšana no balsenes</v>
          </cell>
          <cell r="G993">
            <v>17.11</v>
          </cell>
        </row>
        <row r="994">
          <cell r="D994" t="str">
            <v>18107</v>
          </cell>
          <cell r="E994" t="str">
            <v/>
          </cell>
          <cell r="F994" t="str">
            <v>Polipu vai citu jaunveidojumu izņemšana no balsenes bērniem līdz septiņu gadu vecumam</v>
          </cell>
          <cell r="G994">
            <v>18.63</v>
          </cell>
        </row>
        <row r="995">
          <cell r="D995" t="str">
            <v>18108</v>
          </cell>
          <cell r="E995" t="str">
            <v/>
          </cell>
          <cell r="F995" t="str">
            <v>Balsenes abscesa atvēršana</v>
          </cell>
          <cell r="G995">
            <v>9.9700000000000006</v>
          </cell>
        </row>
        <row r="996">
          <cell r="D996" t="str">
            <v>18109</v>
          </cell>
          <cell r="E996" t="str">
            <v>*</v>
          </cell>
          <cell r="F996" t="str">
            <v>Polipu vai citu jaunveidojumu mikroķirurģiska izņemšana no balsenes</v>
          </cell>
          <cell r="G996">
            <v>18.350000000000001</v>
          </cell>
        </row>
        <row r="997">
          <cell r="D997" t="str">
            <v>18110</v>
          </cell>
          <cell r="E997" t="str">
            <v>*</v>
          </cell>
          <cell r="F997" t="str">
            <v>Traheostomas slēgšana</v>
          </cell>
          <cell r="G997">
            <v>93.87</v>
          </cell>
        </row>
        <row r="998">
          <cell r="D998" t="str">
            <v>18115</v>
          </cell>
          <cell r="E998" t="str">
            <v/>
          </cell>
          <cell r="F998" t="str">
            <v>Sēra korķu izņemšana, arī abpusēja</v>
          </cell>
          <cell r="G998">
            <v>7.4</v>
          </cell>
        </row>
        <row r="999">
          <cell r="D999" t="str">
            <v>18118</v>
          </cell>
          <cell r="E999" t="str">
            <v/>
          </cell>
          <cell r="F999" t="str">
            <v>Nekustīga svešķermeņa izņemšana no dzirdes ejas</v>
          </cell>
          <cell r="G999">
            <v>8.44</v>
          </cell>
        </row>
        <row r="1000">
          <cell r="D1000" t="str">
            <v>18126</v>
          </cell>
          <cell r="E1000" t="str">
            <v>*</v>
          </cell>
          <cell r="F1000" t="str">
            <v>Operācija ārējā dzirdes ejā – labdabīgu ādas jaunveidojumu izņemšana</v>
          </cell>
          <cell r="G1000">
            <v>108.06</v>
          </cell>
        </row>
        <row r="1001">
          <cell r="D1001" t="str">
            <v>18127</v>
          </cell>
          <cell r="E1001" t="str">
            <v>*</v>
          </cell>
          <cell r="F1001" t="str">
            <v>Viena vai vairāku polipu izņemšana no dzirdes ejas vai bungu dobuma, arī vairākas procedūras (stacionārā)</v>
          </cell>
          <cell r="G1001">
            <v>107.78</v>
          </cell>
        </row>
        <row r="1002">
          <cell r="D1002" t="str">
            <v>18128</v>
          </cell>
          <cell r="E1002" t="str">
            <v/>
          </cell>
          <cell r="F1002" t="str">
            <v>Viena vai vairāku polipu izņemšana no dzirdes ejas vai bungu dobuma</v>
          </cell>
          <cell r="G1002">
            <v>19.57</v>
          </cell>
        </row>
        <row r="1003">
          <cell r="D1003" t="str">
            <v>18129</v>
          </cell>
          <cell r="E1003" t="str">
            <v>*</v>
          </cell>
          <cell r="F1003" t="str">
            <v>Stenozes vai eksostenozes operatīva novēršana dzirdes ejas skrimšļa daļā</v>
          </cell>
          <cell r="G1003">
            <v>107.78</v>
          </cell>
        </row>
        <row r="1004">
          <cell r="D1004" t="str">
            <v>18135</v>
          </cell>
          <cell r="E1004" t="str">
            <v/>
          </cell>
          <cell r="F1004" t="str">
            <v>Bungādiņas un/vai bungu dobuma izmeklēšana ar binokulārmikroskopiju. Norāda vienu reizi apmeklējuma laikā</v>
          </cell>
          <cell r="G1004">
            <v>9.52</v>
          </cell>
        </row>
        <row r="1005">
          <cell r="D1005" t="str">
            <v>18140</v>
          </cell>
          <cell r="E1005" t="str">
            <v/>
          </cell>
          <cell r="F1005" t="str">
            <v>Bungādiņas incīzija (paracentēze)</v>
          </cell>
          <cell r="G1005">
            <v>7.6</v>
          </cell>
        </row>
        <row r="1006">
          <cell r="D1006" t="str">
            <v>18141</v>
          </cell>
          <cell r="E1006" t="str">
            <v>*</v>
          </cell>
          <cell r="F1006" t="str">
            <v>Bungu drenāžas ielikšana ar protēzes vērtību</v>
          </cell>
          <cell r="G1006">
            <v>123.6</v>
          </cell>
        </row>
        <row r="1007">
          <cell r="D1007" t="str">
            <v>18142</v>
          </cell>
          <cell r="E1007" t="str">
            <v>*</v>
          </cell>
          <cell r="F1007" t="str">
            <v>Bungādiņas protēzes ielikšana vai nomaiņa vai pastāvīgas caurulītes atkārtota ielikšana vai izņemšana ar protēzes vērtību</v>
          </cell>
          <cell r="G1007">
            <v>123.6</v>
          </cell>
        </row>
        <row r="1008">
          <cell r="D1008" t="str">
            <v>18152</v>
          </cell>
          <cell r="E1008" t="str">
            <v>*</v>
          </cell>
          <cell r="F1008" t="str">
            <v>Miringoplastika no dzirdes kanāla puses</v>
          </cell>
          <cell r="G1008">
            <v>109.35</v>
          </cell>
        </row>
        <row r="1009">
          <cell r="D1009" t="str">
            <v>18153</v>
          </cell>
          <cell r="E1009" t="str">
            <v>*</v>
          </cell>
          <cell r="F1009" t="str">
            <v>Aizmugurējās dzirdes ejas sieniņas plastika, rekonstrukcija</v>
          </cell>
          <cell r="G1009">
            <v>180.91</v>
          </cell>
        </row>
        <row r="1010">
          <cell r="D1010" t="str">
            <v>18154</v>
          </cell>
          <cell r="E1010" t="str">
            <v>*</v>
          </cell>
          <cell r="F1010" t="str">
            <v>Radikāla vidusauss operācija</v>
          </cell>
          <cell r="G1010">
            <v>181.19</v>
          </cell>
        </row>
        <row r="1011">
          <cell r="D1011" t="str">
            <v>18155</v>
          </cell>
          <cell r="E1011" t="str">
            <v>*</v>
          </cell>
          <cell r="F1011" t="str">
            <v>Vidusauss holesteatomas operācija</v>
          </cell>
          <cell r="G1011">
            <v>181.19</v>
          </cell>
        </row>
        <row r="1012">
          <cell r="D1012" t="str">
            <v>18156</v>
          </cell>
          <cell r="E1012" t="str">
            <v>*</v>
          </cell>
          <cell r="F1012" t="str">
            <v>Timpanoplastika</v>
          </cell>
          <cell r="G1012">
            <v>181.19</v>
          </cell>
        </row>
        <row r="1013">
          <cell r="D1013" t="str">
            <v>18157</v>
          </cell>
          <cell r="E1013" t="str">
            <v>*</v>
          </cell>
          <cell r="F1013" t="str">
            <v>Timpanoplastika ar interpozīciju un dzirdes skriemeļu ķēdes izveidošanu, bez protēzes vērtības</v>
          </cell>
          <cell r="G1013">
            <v>181.19</v>
          </cell>
        </row>
        <row r="1014">
          <cell r="D1014" t="str">
            <v>18158</v>
          </cell>
          <cell r="E1014" t="str">
            <v>*</v>
          </cell>
          <cell r="F1014" t="str">
            <v>Piemaksa manipulācijai 18157 par protēzi</v>
          </cell>
          <cell r="G1014">
            <v>317.68</v>
          </cell>
        </row>
        <row r="1015">
          <cell r="D1015" t="str">
            <v>18159</v>
          </cell>
          <cell r="E1015" t="str">
            <v>*</v>
          </cell>
          <cell r="F1015" t="str">
            <v>Piemaksa par kohleārā (dzirdes) implanta lietošanu</v>
          </cell>
          <cell r="G1015">
            <v>13214.87</v>
          </cell>
        </row>
        <row r="1016">
          <cell r="D1016" t="str">
            <v>18160</v>
          </cell>
          <cell r="E1016" t="str">
            <v>*</v>
          </cell>
          <cell r="F1016" t="str">
            <v>Piemaksa par kohleārā (dzirdes) implanta ārējās daļas procesora lietošanu</v>
          </cell>
          <cell r="G1016">
            <v>10597.3</v>
          </cell>
        </row>
        <row r="1017">
          <cell r="D1017" t="str">
            <v>18161</v>
          </cell>
          <cell r="E1017" t="str">
            <v>*</v>
          </cell>
          <cell r="F1017" t="str">
            <v>Piemaksa par iekšējās auss implanta (kohleāra) sistēmas ar runas procesoru lietošanu</v>
          </cell>
          <cell r="G1017">
            <v>24001.360000000001</v>
          </cell>
        </row>
        <row r="1018">
          <cell r="D1018" t="str">
            <v>18162</v>
          </cell>
          <cell r="E1018" t="str">
            <v>*</v>
          </cell>
          <cell r="F1018" t="str">
            <v>Kohleārā implanta implantācija bez implanta vērtības</v>
          </cell>
          <cell r="G1018">
            <v>393.36</v>
          </cell>
        </row>
        <row r="1019">
          <cell r="D1019" t="str">
            <v>18163</v>
          </cell>
          <cell r="E1019" t="str">
            <v>*</v>
          </cell>
          <cell r="F1019" t="str">
            <v>Kaulā ievietojamā dzirdes aparāta (BAHA) implanta daļas ievietošana bez implanta vērtības</v>
          </cell>
          <cell r="G1019">
            <v>188.85</v>
          </cell>
        </row>
        <row r="1020">
          <cell r="D1020" t="str">
            <v>18164</v>
          </cell>
          <cell r="E1020" t="str">
            <v>*</v>
          </cell>
          <cell r="F1020" t="str">
            <v>Piemaksa par kaulā ievietojamo dzirdes aparātu (BAHA)</v>
          </cell>
          <cell r="G1020">
            <v>7234.56</v>
          </cell>
        </row>
        <row r="1021">
          <cell r="D1021" t="str">
            <v>18167</v>
          </cell>
          <cell r="E1021" t="str">
            <v/>
          </cell>
          <cell r="F1021" t="str">
            <v>Eksperimentāla līdzsvara rotācijas un/vai siltuma pārbaude pie horizontāla un vertikāla kairinājuma ar automatizētu stimulāciju un digitālu kontroli</v>
          </cell>
          <cell r="G1021">
            <v>28.5</v>
          </cell>
        </row>
        <row r="1022">
          <cell r="D1022" t="str">
            <v>18168</v>
          </cell>
          <cell r="E1022" t="str">
            <v/>
          </cell>
          <cell r="F1022" t="str">
            <v>Elektronistagmogrāfija spontānā un/vai eksperimentālā nistagma reģistrēšanai un izvērtēšanai</v>
          </cell>
          <cell r="G1022">
            <v>29.08</v>
          </cell>
        </row>
        <row r="1023">
          <cell r="D1023" t="str">
            <v>18169</v>
          </cell>
          <cell r="E1023" t="str">
            <v>**</v>
          </cell>
          <cell r="F1023" t="str">
            <v>Piemaksa par otras iekšējās auss implanta (kohleāra) sistēmas ar runas procesoru lietošanu abpusējas, vienlaicīgas kohleāro implantu implantācijas laikā</v>
          </cell>
          <cell r="G1023">
            <v>24001.360000000001</v>
          </cell>
        </row>
        <row r="1024">
          <cell r="D1024" t="str">
            <v>18170</v>
          </cell>
          <cell r="E1024" t="str">
            <v/>
          </cell>
          <cell r="F1024" t="str">
            <v>Signālspoles maiņa kohleārajam implantam</v>
          </cell>
          <cell r="G1024">
            <v>421.33</v>
          </cell>
        </row>
        <row r="1025">
          <cell r="D1025" t="str">
            <v>18171</v>
          </cell>
          <cell r="E1025" t="str">
            <v/>
          </cell>
          <cell r="F1025" t="str">
            <v>Savienotājvadiņa maiņa kohleārajam implantam</v>
          </cell>
          <cell r="G1025">
            <v>170.33</v>
          </cell>
        </row>
        <row r="1026">
          <cell r="D1026" t="str">
            <v>18172</v>
          </cell>
          <cell r="E1026" t="str">
            <v/>
          </cell>
          <cell r="F1026" t="str">
            <v>Bateriju maiņa kohleārajam implantam</v>
          </cell>
          <cell r="G1026">
            <v>496.33</v>
          </cell>
        </row>
        <row r="1027">
          <cell r="D1027" t="str">
            <v>18173</v>
          </cell>
          <cell r="E1027" t="str">
            <v>*</v>
          </cell>
          <cell r="F1027" t="str">
            <v>Kaulā ievietojamā dzirdes aparāta (BAHA) implanta daļas maiņa bez implanta vērtības</v>
          </cell>
          <cell r="G1027">
            <v>188.85</v>
          </cell>
        </row>
        <row r="1028">
          <cell r="D1028" t="str">
            <v>18174</v>
          </cell>
          <cell r="E1028" t="str">
            <v/>
          </cell>
          <cell r="F1028" t="str">
            <v>Kaula vadīšanas skaņas procesora regulēšana, pielāgošana, programmēšana (BAHA)</v>
          </cell>
          <cell r="G1028">
            <v>196</v>
          </cell>
        </row>
        <row r="1029">
          <cell r="D1029" t="str">
            <v>18175</v>
          </cell>
          <cell r="E1029" t="str">
            <v>*</v>
          </cell>
          <cell r="F1029" t="str">
            <v>Mastoidantrotomija</v>
          </cell>
          <cell r="G1029">
            <v>180.91</v>
          </cell>
        </row>
        <row r="1030">
          <cell r="D1030" t="str">
            <v>18177</v>
          </cell>
          <cell r="E1030" t="str">
            <v>*</v>
          </cell>
          <cell r="F1030" t="str">
            <v>Incīzija ārējā auss ejā abscesa atvēršanai</v>
          </cell>
          <cell r="G1030">
            <v>18.059999999999999</v>
          </cell>
        </row>
        <row r="1031">
          <cell r="D1031" t="str">
            <v>18178</v>
          </cell>
          <cell r="E1031" t="str">
            <v>*</v>
          </cell>
          <cell r="F1031" t="str">
            <v>Bojātas ārējās auss rezekcija</v>
          </cell>
          <cell r="G1031">
            <v>109.06</v>
          </cell>
        </row>
        <row r="1032">
          <cell r="D1032" t="str">
            <v>18179</v>
          </cell>
          <cell r="E1032" t="str">
            <v>*</v>
          </cell>
          <cell r="F1032" t="str">
            <v>Ārējās auss plastiskās un rekonstruktīvās operācijas</v>
          </cell>
          <cell r="G1032">
            <v>109.35</v>
          </cell>
        </row>
        <row r="1033">
          <cell r="D1033" t="str">
            <v>18180</v>
          </cell>
          <cell r="E1033" t="str">
            <v>*</v>
          </cell>
          <cell r="F1033" t="str">
            <v>Pieauss rajona iedzimtu fistulu ekscīzija</v>
          </cell>
          <cell r="G1033">
            <v>109.35</v>
          </cell>
        </row>
        <row r="1034">
          <cell r="D1034" t="str">
            <v>18187</v>
          </cell>
          <cell r="E1034" t="str">
            <v>*</v>
          </cell>
          <cell r="F1034" t="str">
            <v>Mēles labdabīgu jaunveidojumu ekscīzija</v>
          </cell>
          <cell r="G1034">
            <v>100.51</v>
          </cell>
        </row>
        <row r="1035">
          <cell r="D1035" t="str">
            <v>18188</v>
          </cell>
          <cell r="E1035" t="str">
            <v>*</v>
          </cell>
          <cell r="F1035" t="str">
            <v>Incīzija siekalu dziedzeru vai to izvadu rajonā iekaisuma gadījumā</v>
          </cell>
          <cell r="G1035">
            <v>18.18</v>
          </cell>
        </row>
        <row r="1036">
          <cell r="D1036" t="str">
            <v>18196</v>
          </cell>
          <cell r="E1036" t="str">
            <v>*</v>
          </cell>
          <cell r="F1036" t="str">
            <v>Zemžokļa siekalu dziedzera ekstirpācija un/vai izvadu liģēšana</v>
          </cell>
          <cell r="G1036">
            <v>102.92</v>
          </cell>
        </row>
        <row r="1037">
          <cell r="D1037" t="str">
            <v>18198</v>
          </cell>
          <cell r="E1037" t="str">
            <v>*</v>
          </cell>
          <cell r="F1037" t="str">
            <v>Abscesu un flegmonu atvēršana sejas–žokļu rajonā</v>
          </cell>
          <cell r="G1037">
            <v>16.829999999999998</v>
          </cell>
        </row>
        <row r="1038">
          <cell r="D1038" t="str">
            <v>18199</v>
          </cell>
          <cell r="E1038" t="str">
            <v>*</v>
          </cell>
          <cell r="F1038" t="str">
            <v>Incīzija aukslēju abscesa gadījumā</v>
          </cell>
          <cell r="G1038">
            <v>18.18</v>
          </cell>
        </row>
        <row r="1039">
          <cell r="D1039" t="str">
            <v>18205</v>
          </cell>
          <cell r="E1039" t="str">
            <v>*</v>
          </cell>
          <cell r="F1039" t="str">
            <v>Labdabīgu jaunveidojumu ekscīzija aukslējās</v>
          </cell>
          <cell r="G1039">
            <v>102.92</v>
          </cell>
        </row>
        <row r="1040">
          <cell r="D1040" t="str">
            <v>18206</v>
          </cell>
          <cell r="E1040" t="str">
            <v>*</v>
          </cell>
          <cell r="F1040" t="str">
            <v>Labdabīgu jaunveidojumu ekscīzija citās vietās mutes dobumā (izņemot aukslējas)</v>
          </cell>
          <cell r="G1040">
            <v>102.92</v>
          </cell>
        </row>
        <row r="1041">
          <cell r="D1041" t="str">
            <v>18207</v>
          </cell>
          <cell r="E1041" t="str">
            <v>*</v>
          </cell>
          <cell r="F1041" t="str">
            <v>Plastiskās un rekonstruktīvās operācijas mutes dobumā ar vietējiem audiem</v>
          </cell>
          <cell r="G1041">
            <v>102.64</v>
          </cell>
        </row>
        <row r="1042">
          <cell r="D1042" t="str">
            <v>18208</v>
          </cell>
          <cell r="E1042" t="str">
            <v>*</v>
          </cell>
          <cell r="F1042" t="str">
            <v>Plastiskās un rekonstruktīvās operācijas mutes dobumā ar lēveru uz asinsvadu kājiņas</v>
          </cell>
          <cell r="G1042">
            <v>411.57</v>
          </cell>
        </row>
        <row r="1043">
          <cell r="D1043" t="str">
            <v>18209</v>
          </cell>
          <cell r="E1043" t="str">
            <v>*</v>
          </cell>
          <cell r="F1043" t="str">
            <v>Vaiga kaula osteosintēze bez implanta vērtības</v>
          </cell>
          <cell r="G1043">
            <v>127.04</v>
          </cell>
        </row>
        <row r="1044">
          <cell r="D1044" t="str">
            <v>18210</v>
          </cell>
          <cell r="E1044" t="str">
            <v>*</v>
          </cell>
          <cell r="F1044" t="str">
            <v>Augšžokļa lūzuma operatīva korekcija</v>
          </cell>
          <cell r="G1044">
            <v>127.04</v>
          </cell>
        </row>
        <row r="1045">
          <cell r="D1045" t="str">
            <v>18211</v>
          </cell>
          <cell r="E1045" t="str">
            <v>*</v>
          </cell>
          <cell r="F1045" t="str">
            <v>Sejas kaulu lūzumu operatīva korekcija (izņemot augšžokli)</v>
          </cell>
          <cell r="G1045">
            <v>127.04</v>
          </cell>
        </row>
        <row r="1046">
          <cell r="D1046" t="str">
            <v>18212</v>
          </cell>
          <cell r="E1046" t="str">
            <v>*</v>
          </cell>
          <cell r="F1046" t="str">
            <v>Sejas kaulu bojājuma ekscīzija iekaisuma vai labdabīgu jaunveidojumu gadījumā</v>
          </cell>
          <cell r="G1046">
            <v>127.04</v>
          </cell>
        </row>
        <row r="1047">
          <cell r="D1047" t="str">
            <v>18213</v>
          </cell>
          <cell r="E1047" t="str">
            <v>*</v>
          </cell>
          <cell r="F1047" t="str">
            <v>Hipertrofētu rētu (keloīdu) ekscīzija galvas, sejas un kakla rajonā</v>
          </cell>
          <cell r="G1047">
            <v>127.33000000000001</v>
          </cell>
        </row>
        <row r="1048">
          <cell r="D1048" t="str">
            <v>18214</v>
          </cell>
          <cell r="E1048" t="str">
            <v>*</v>
          </cell>
          <cell r="F1048" t="str">
            <v>Faringostomas plastika</v>
          </cell>
          <cell r="G1048">
            <v>102.64</v>
          </cell>
        </row>
        <row r="1049">
          <cell r="D1049" t="str">
            <v>18215</v>
          </cell>
          <cell r="E1049" t="str">
            <v>*</v>
          </cell>
          <cell r="F1049" t="str">
            <v>Faringoplastika ar ādas lēveru</v>
          </cell>
          <cell r="G1049">
            <v>397.44</v>
          </cell>
        </row>
        <row r="1050">
          <cell r="D1050" t="str">
            <v>18220</v>
          </cell>
          <cell r="E1050" t="str">
            <v>*</v>
          </cell>
          <cell r="F1050" t="str">
            <v>Labdabīga rīkles audzēja izņemšana</v>
          </cell>
          <cell r="G1050">
            <v>93.61</v>
          </cell>
        </row>
        <row r="1051">
          <cell r="D1051" t="str">
            <v>18221</v>
          </cell>
          <cell r="E1051" t="str">
            <v>*</v>
          </cell>
          <cell r="F1051" t="str">
            <v>Balsenes rezekcija, horizontāla vai laterāla</v>
          </cell>
          <cell r="G1051">
            <v>397.44</v>
          </cell>
        </row>
        <row r="1052">
          <cell r="D1052" t="str">
            <v>18224</v>
          </cell>
          <cell r="E1052" t="str">
            <v>*</v>
          </cell>
          <cell r="F1052" t="str">
            <v>Laringektomija</v>
          </cell>
          <cell r="G1052">
            <v>397.44</v>
          </cell>
        </row>
        <row r="1053">
          <cell r="D1053" t="str">
            <v>18225</v>
          </cell>
          <cell r="E1053" t="str">
            <v>*</v>
          </cell>
          <cell r="F1053" t="str">
            <v>Laringektomija ar vairogdziedzera rezekciju vai rīkles rezekciju</v>
          </cell>
          <cell r="G1053">
            <v>397.44</v>
          </cell>
        </row>
        <row r="1054">
          <cell r="D1054" t="str">
            <v>18229</v>
          </cell>
          <cell r="E1054" t="str">
            <v>*</v>
          </cell>
          <cell r="F1054" t="str">
            <v>Hordektomija</v>
          </cell>
          <cell r="G1054">
            <v>397.44</v>
          </cell>
        </row>
        <row r="1055">
          <cell r="D1055" t="str">
            <v>18230</v>
          </cell>
          <cell r="E1055" t="str">
            <v>*</v>
          </cell>
          <cell r="F1055" t="str">
            <v>Traheostoma, uz laiku vai pastāvīgi</v>
          </cell>
          <cell r="G1055">
            <v>60.61</v>
          </cell>
        </row>
        <row r="1056">
          <cell r="D1056" t="str">
            <v>18231</v>
          </cell>
          <cell r="E1056" t="str">
            <v>*</v>
          </cell>
          <cell r="F1056" t="str">
            <v>Piemaksa par balsenes stentu</v>
          </cell>
          <cell r="G1056">
            <v>176.48</v>
          </cell>
        </row>
        <row r="1057">
          <cell r="D1057" t="str">
            <v>18232</v>
          </cell>
          <cell r="E1057" t="str">
            <v>**</v>
          </cell>
          <cell r="F1057" t="str">
            <v>Primāra balss protēžu implantācija laringektomijas laikā</v>
          </cell>
          <cell r="G1057">
            <v>426.81</v>
          </cell>
        </row>
        <row r="1058">
          <cell r="D1058" t="str">
            <v>18233</v>
          </cell>
          <cell r="E1058" t="str">
            <v>**</v>
          </cell>
          <cell r="F1058" t="str">
            <v xml:space="preserve">Sekundāra balss protēžu implantācija pēc laringektomijas </v>
          </cell>
          <cell r="G1058">
            <v>442.6</v>
          </cell>
        </row>
        <row r="1059">
          <cell r="D1059" t="str">
            <v>18234</v>
          </cell>
          <cell r="E1059" t="str">
            <v>**</v>
          </cell>
          <cell r="F1059" t="str">
            <v>Balss protēžu nomaiņa pēc laringektomijas</v>
          </cell>
          <cell r="G1059">
            <v>362.18</v>
          </cell>
        </row>
        <row r="1060">
          <cell r="D1060" t="str">
            <v>18240</v>
          </cell>
          <cell r="E1060" t="str">
            <v>*</v>
          </cell>
          <cell r="F1060" t="str">
            <v>Laringostomas plastika</v>
          </cell>
          <cell r="G1060">
            <v>102.64</v>
          </cell>
        </row>
        <row r="1061">
          <cell r="D1061" t="str">
            <v>18241</v>
          </cell>
          <cell r="E1061" t="str">
            <v>*</v>
          </cell>
          <cell r="F1061" t="str">
            <v>Laringofaringostomas plastika</v>
          </cell>
          <cell r="G1061">
            <v>397.44</v>
          </cell>
        </row>
        <row r="1062">
          <cell r="D1062" t="str">
            <v>18242</v>
          </cell>
          <cell r="E1062" t="str">
            <v>*</v>
          </cell>
          <cell r="F1062" t="str">
            <v>Kakla cistu izņemšana</v>
          </cell>
          <cell r="G1062">
            <v>102.92</v>
          </cell>
        </row>
        <row r="1063">
          <cell r="D1063" t="str">
            <v>18243</v>
          </cell>
          <cell r="E1063" t="str">
            <v>*</v>
          </cell>
          <cell r="F1063" t="str">
            <v>Preskalēnā biopsija – kakla limfmezglu paplašināta izņemšana</v>
          </cell>
          <cell r="G1063">
            <v>102.92</v>
          </cell>
        </row>
        <row r="1064">
          <cell r="D1064" t="str">
            <v>18244</v>
          </cell>
          <cell r="E1064" t="str">
            <v>*</v>
          </cell>
          <cell r="F1064" t="str">
            <v>Moura operācija</v>
          </cell>
          <cell r="G1064">
            <v>382.56</v>
          </cell>
        </row>
        <row r="1065">
          <cell r="D1065" t="str">
            <v>18245</v>
          </cell>
          <cell r="E1065" t="str">
            <v>*</v>
          </cell>
          <cell r="F1065" t="str">
            <v>Augšžokļa kaula rezekcija ļaundabīga audzēja gadījumā</v>
          </cell>
          <cell r="G1065">
            <v>462.51</v>
          </cell>
        </row>
        <row r="1066">
          <cell r="D1066" t="str">
            <v>18246</v>
          </cell>
          <cell r="E1066" t="str">
            <v>*</v>
          </cell>
          <cell r="F1066" t="str">
            <v>Maksilektomija – totāla augšžokļa kaula izņemšana ļaundabīga audzēja gadījumā</v>
          </cell>
          <cell r="G1066">
            <v>617.91999999999996</v>
          </cell>
        </row>
        <row r="1067">
          <cell r="D1067" t="str">
            <v>18247</v>
          </cell>
          <cell r="E1067" t="str">
            <v>*</v>
          </cell>
          <cell r="F1067" t="str">
            <v>Ārējās auss rezekcija ļaundabīga audzēja gadījumā</v>
          </cell>
          <cell r="G1067">
            <v>189.2</v>
          </cell>
        </row>
        <row r="1068">
          <cell r="D1068" t="str">
            <v>18248</v>
          </cell>
          <cell r="E1068" t="str">
            <v>*</v>
          </cell>
          <cell r="F1068" t="str">
            <v>Ārējās auss amputācija ļaundabīga audzēja gadījumā</v>
          </cell>
          <cell r="G1068">
            <v>244.08</v>
          </cell>
        </row>
        <row r="1069">
          <cell r="D1069" t="str">
            <v>18249</v>
          </cell>
          <cell r="E1069" t="str">
            <v>*</v>
          </cell>
          <cell r="F1069" t="str">
            <v>Konservatīvi neapturamas asiņošanas operatīva ārstēšana miega artērijas (a. carotis) sistēmā ar ļaundabīgiem audzējiem galvas–kakla rajonā</v>
          </cell>
          <cell r="G1069">
            <v>356.03</v>
          </cell>
        </row>
        <row r="1070">
          <cell r="D1070" t="str">
            <v>18250</v>
          </cell>
          <cell r="E1070" t="str">
            <v>*</v>
          </cell>
          <cell r="F1070" t="str">
            <v>Radikāla kakla limfmezglu ekstirpācija ļaundabīga audzēja gadījumā vienā pusē (Crileoperācija)</v>
          </cell>
          <cell r="G1070">
            <v>436.33</v>
          </cell>
        </row>
        <row r="1071">
          <cell r="D1071" t="str">
            <v>18260</v>
          </cell>
          <cell r="E1071" t="str">
            <v>*</v>
          </cell>
          <cell r="F1071" t="str">
            <v>Pieauss siekalu dziedzera ekstirpācija, saglabājot sejas nerva (n. facialis) zarus ļaundabīga audzēja gadījumā</v>
          </cell>
          <cell r="G1071">
            <v>410.72</v>
          </cell>
        </row>
        <row r="1072">
          <cell r="D1072" t="str">
            <v>18261</v>
          </cell>
          <cell r="E1072" t="str">
            <v>*</v>
          </cell>
          <cell r="F1072" t="str">
            <v>Komplicēta pieauss siekalu dziedzera rezekcija ļaundabīga audzēja gadījumā</v>
          </cell>
          <cell r="G1072">
            <v>538.42999999999995</v>
          </cell>
        </row>
        <row r="1073">
          <cell r="D1073" t="str">
            <v>18262</v>
          </cell>
          <cell r="E1073" t="str">
            <v>*</v>
          </cell>
          <cell r="F1073" t="str">
            <v>Apakšžokļa daļas rezekcija ļaundabīga audzēja gadījumā</v>
          </cell>
          <cell r="G1073">
            <v>410.47</v>
          </cell>
        </row>
        <row r="1074">
          <cell r="D1074" t="str">
            <v>18263</v>
          </cell>
          <cell r="E1074" t="str">
            <v>*</v>
          </cell>
          <cell r="F1074" t="str">
            <v>Apakšžokļa totāla rezekcija ļaundabīga audzēja gadījumā</v>
          </cell>
          <cell r="G1074">
            <v>476.38</v>
          </cell>
        </row>
        <row r="1075">
          <cell r="D1075" t="str">
            <v>18264</v>
          </cell>
          <cell r="E1075" t="str">
            <v>*</v>
          </cell>
          <cell r="F1075" t="str">
            <v>Radikāla kakla limfmezglu ekstirpācija ļaundabīga audzēja gadījumā abās pusēs</v>
          </cell>
          <cell r="G1075">
            <v>625.63</v>
          </cell>
        </row>
        <row r="1076">
          <cell r="D1076" t="str">
            <v>18265</v>
          </cell>
          <cell r="E1076" t="str">
            <v>*</v>
          </cell>
          <cell r="F1076" t="str">
            <v>Ļaundabīga ādas un mīksto audu audzēja ekscīzija</v>
          </cell>
          <cell r="G1076">
            <v>189.2</v>
          </cell>
        </row>
        <row r="1077">
          <cell r="D1077" t="str">
            <v>18266</v>
          </cell>
          <cell r="E1077" t="str">
            <v>*</v>
          </cell>
          <cell r="F1077" t="str">
            <v>Komplicēta defekta slēgšana ar lēveru sejas–kakla apvidū</v>
          </cell>
          <cell r="G1077">
            <v>272.92</v>
          </cell>
        </row>
        <row r="1078">
          <cell r="D1078" t="str">
            <v>18267</v>
          </cell>
          <cell r="E1078" t="str">
            <v>*</v>
          </cell>
          <cell r="F1078" t="str">
            <v>Mutes pamatnes rezekcija ļaundabīga audzēja gadījumā</v>
          </cell>
          <cell r="G1078">
            <v>272.92</v>
          </cell>
        </row>
        <row r="1079">
          <cell r="D1079" t="str">
            <v>18268</v>
          </cell>
          <cell r="E1079" t="str">
            <v>*</v>
          </cell>
          <cell r="F1079" t="str">
            <v>Lūpas rezekcija ļaundabīga audzēja gadījumā</v>
          </cell>
          <cell r="G1079">
            <v>272.92</v>
          </cell>
        </row>
        <row r="1080">
          <cell r="D1080" t="str">
            <v>18269</v>
          </cell>
          <cell r="E1080" t="str">
            <v>*</v>
          </cell>
          <cell r="F1080" t="str">
            <v>Komplicēta lūpas rezekcija ļaundabīga audzēja gadījumā</v>
          </cell>
          <cell r="G1080">
            <v>436.41</v>
          </cell>
        </row>
        <row r="1081">
          <cell r="D1081" t="str">
            <v>18270</v>
          </cell>
          <cell r="E1081" t="str">
            <v>*</v>
          </cell>
          <cell r="F1081" t="str">
            <v>Plastiskās un rekonstruktīvās operācijas mutes dobumā ar vietējiem audiem ļaundabīga audzēja gadījumā</v>
          </cell>
          <cell r="G1081">
            <v>371.04</v>
          </cell>
        </row>
        <row r="1082">
          <cell r="D1082" t="str">
            <v>18280</v>
          </cell>
          <cell r="E1082" t="str">
            <v/>
          </cell>
          <cell r="F1082" t="str">
            <v>Audiometrija – dzirdes sliekšņa pārbaude</v>
          </cell>
          <cell r="G1082">
            <v>12.06</v>
          </cell>
        </row>
        <row r="1083">
          <cell r="D1083" t="str">
            <v>18281</v>
          </cell>
          <cell r="E1083" t="str">
            <v/>
          </cell>
          <cell r="F1083" t="str">
            <v>Virssliekšņa testi</v>
          </cell>
          <cell r="G1083">
            <v>12.09</v>
          </cell>
        </row>
        <row r="1084">
          <cell r="D1084" t="str">
            <v>18282</v>
          </cell>
          <cell r="E1084" t="str">
            <v/>
          </cell>
          <cell r="F1084" t="str">
            <v>Valodas audiometriska izmeklēšana vienai ausij</v>
          </cell>
          <cell r="G1084">
            <v>12.18</v>
          </cell>
        </row>
        <row r="1085">
          <cell r="D1085" t="str">
            <v>18283</v>
          </cell>
          <cell r="E1085" t="str">
            <v/>
          </cell>
          <cell r="F1085" t="str">
            <v>Valodas audiometriska izmeklēšana dzirdes aparāta kontrolei brīvā skaņu laukā</v>
          </cell>
          <cell r="G1085">
            <v>7.83</v>
          </cell>
        </row>
        <row r="1086">
          <cell r="D1086" t="str">
            <v>18284</v>
          </cell>
          <cell r="E1086" t="str">
            <v/>
          </cell>
          <cell r="F1086" t="str">
            <v>Timpanometrija ar impedances mērīšanu, bungādiņas dzirdes skriemeļu aparāta kustīguma noteikšana ar grafisku līknes ceļa attēlošanu (vienpusēji vai abpusēji)</v>
          </cell>
          <cell r="G1086">
            <v>16.46</v>
          </cell>
        </row>
        <row r="1087">
          <cell r="D1087" t="str">
            <v>18285</v>
          </cell>
          <cell r="E1087" t="str">
            <v/>
          </cell>
          <cell r="F1087" t="str">
            <v>Refleksu noteikšana iekšējās auss muskuļiem ar impedances mērīšanu, vismaz ar četrām pārbaudes frekvencēm, ar kontralaterāliem novadījumiem, nosakot arī refleksa izzušanas brīdi (vienpusēji vai abpusēji)</v>
          </cell>
          <cell r="G1087">
            <v>16.32</v>
          </cell>
        </row>
        <row r="1088">
          <cell r="D1088" t="str">
            <v>18286</v>
          </cell>
          <cell r="E1088" t="str">
            <v/>
          </cell>
          <cell r="F1088" t="str">
            <v>Dzirdes aparāta pielaikošana</v>
          </cell>
          <cell r="G1088">
            <v>23.9</v>
          </cell>
        </row>
        <row r="1089">
          <cell r="D1089" t="str">
            <v>18287</v>
          </cell>
          <cell r="E1089" t="str">
            <v/>
          </cell>
          <cell r="F1089" t="str">
            <v>Dzirdes aparāta noregulēšana un raksturlīkņu nomērīšana</v>
          </cell>
          <cell r="G1089">
            <v>24.62</v>
          </cell>
        </row>
        <row r="1090">
          <cell r="D1090" t="str">
            <v>18340</v>
          </cell>
          <cell r="E1090" t="str">
            <v>*</v>
          </cell>
          <cell r="F1090" t="str">
            <v>Otoakustiskā emisija</v>
          </cell>
          <cell r="G1090">
            <v>17.600000000000001</v>
          </cell>
        </row>
        <row r="1091">
          <cell r="D1091" t="str">
            <v>18341</v>
          </cell>
          <cell r="E1091" t="str">
            <v>*</v>
          </cell>
          <cell r="F1091" t="str">
            <v>Objektīvā audiometrija – smadzeņu izraisīto potenciālu mērīšana</v>
          </cell>
          <cell r="G1091">
            <v>115.76</v>
          </cell>
        </row>
        <row r="1092">
          <cell r="D1092" t="str">
            <v>18344</v>
          </cell>
          <cell r="E1092" t="str">
            <v>*</v>
          </cell>
          <cell r="F1092" t="str">
            <v>Kohleārā implanta runas procesora programmēšana</v>
          </cell>
          <cell r="G1092">
            <v>293.74</v>
          </cell>
        </row>
        <row r="1093">
          <cell r="D1093" t="str">
            <v>18351</v>
          </cell>
          <cell r="E1093" t="str">
            <v>*</v>
          </cell>
          <cell r="F1093" t="str">
            <v>Individuālā auss ieliktņa izgatavošana un pielāgošana</v>
          </cell>
          <cell r="G1093">
            <v>100</v>
          </cell>
        </row>
        <row r="1094">
          <cell r="D1094" t="str">
            <v>19010</v>
          </cell>
          <cell r="E1094" t="str">
            <v/>
          </cell>
          <cell r="F1094" t="str">
            <v>Stenta izņemšana ar fleksiblo fibrocistoskopu</v>
          </cell>
          <cell r="G1094">
            <v>163.47</v>
          </cell>
        </row>
        <row r="1095">
          <cell r="D1095" t="str">
            <v>19015</v>
          </cell>
          <cell r="E1095" t="str">
            <v/>
          </cell>
          <cell r="F1095" t="str">
            <v>Urīnpūšļa katetrizācija bez vienreizlietojamā katetra vērtības</v>
          </cell>
          <cell r="G1095">
            <v>5.14</v>
          </cell>
        </row>
        <row r="1096">
          <cell r="D1096" t="str">
            <v>19016</v>
          </cell>
          <cell r="E1096" t="str">
            <v/>
          </cell>
          <cell r="F1096" t="str">
            <v>Urīnpūšļa katetrizācija ar vienreizlietojamā katetra vērtību</v>
          </cell>
          <cell r="G1096">
            <v>8.35</v>
          </cell>
        </row>
        <row r="1097">
          <cell r="D1097" t="str">
            <v>19017</v>
          </cell>
          <cell r="E1097" t="str">
            <v/>
          </cell>
          <cell r="F1097" t="str">
            <v>Pastāvīga katetra ielikšana, urīnpūšļa katetrizācija ar skalošanu, medikamentu instilāciju un/vai asins sarecējumu izskalošanu</v>
          </cell>
          <cell r="G1097">
            <v>16.39</v>
          </cell>
        </row>
        <row r="1098">
          <cell r="D1098" t="str">
            <v>19018</v>
          </cell>
          <cell r="E1098" t="str">
            <v/>
          </cell>
          <cell r="F1098" t="str">
            <v>Urīnpūšļa skalošana un/vai instilācija, ielikta pastāvīga katetra gadījumā</v>
          </cell>
          <cell r="G1098">
            <v>6.94</v>
          </cell>
        </row>
        <row r="1099">
          <cell r="D1099" t="str">
            <v>19019</v>
          </cell>
          <cell r="E1099" t="str">
            <v>*</v>
          </cell>
          <cell r="F1099" t="str">
            <v>Meatotomija</v>
          </cell>
          <cell r="G1099">
            <v>127.66</v>
          </cell>
        </row>
        <row r="1100">
          <cell r="D1100" t="str">
            <v>19020</v>
          </cell>
          <cell r="E1100" t="str">
            <v/>
          </cell>
          <cell r="F1100" t="str">
            <v>Parafimozes neasiņojoša likvidēšana</v>
          </cell>
          <cell r="G1100">
            <v>24.6</v>
          </cell>
        </row>
        <row r="1101">
          <cell r="D1101" t="str">
            <v>19021</v>
          </cell>
          <cell r="E1101" t="str">
            <v>*</v>
          </cell>
          <cell r="F1101" t="str">
            <v>Cirkumcīzija (apmaksā tikai ambulatori vai dienas stacionārā. Diennakts stacionārā apmaksā gadījumā, ja pacientam kontrindikāciju dēļ nav iespējams veikt dienas stacionārā)</v>
          </cell>
          <cell r="G1101">
            <v>126.71000000000001</v>
          </cell>
        </row>
        <row r="1102">
          <cell r="D1102" t="str">
            <v>19022</v>
          </cell>
          <cell r="E1102" t="str">
            <v/>
          </cell>
          <cell r="F1102" t="str">
            <v>Priekšādas salipuma atdalīšana</v>
          </cell>
          <cell r="G1102">
            <v>10.61</v>
          </cell>
        </row>
        <row r="1103">
          <cell r="D1103" t="str">
            <v>19030</v>
          </cell>
          <cell r="E1103" t="str">
            <v>*</v>
          </cell>
          <cell r="F1103" t="str">
            <v>Plastiska priekšādas un/vai frenulum operācija</v>
          </cell>
          <cell r="G1103">
            <v>126.18</v>
          </cell>
        </row>
        <row r="1104">
          <cell r="D1104" t="str">
            <v>19031</v>
          </cell>
          <cell r="E1104" t="str">
            <v>*</v>
          </cell>
          <cell r="F1104" t="str">
            <v>Skrotālā vazotomija (sterilizācija)</v>
          </cell>
          <cell r="G1104">
            <v>132.97999999999999</v>
          </cell>
        </row>
        <row r="1105">
          <cell r="D1105" t="str">
            <v>19032</v>
          </cell>
          <cell r="E1105" t="str">
            <v>*</v>
          </cell>
          <cell r="F1105" t="str">
            <v>Vēnu (varikozes) operācija ar sēklinieka maisiņa griezumu (apmaksā tikai ambulatori vai dienas stacionārā. Diennakts stacionārā apmaksā gadījumā, ja pacientam kontrindikāciju dēļ nav iespējams veikt dienas stacionārā)</v>
          </cell>
          <cell r="G1105">
            <v>132.97999999999999</v>
          </cell>
        </row>
        <row r="1106">
          <cell r="D1106" t="str">
            <v>19033</v>
          </cell>
          <cell r="E1106" t="str">
            <v>*</v>
          </cell>
          <cell r="F1106" t="str">
            <v>Vēnu (varikozes) operācija ar v. spermatica nosiešanu (vēdera griezums) (apmaksā tikai ambulatori vai dienas stacionārā. Diennakts stacionārā apmaksā gadījumā, ja pacientam kontrindikāciju dēļ nav iespējams veikt dienas stacionārā)</v>
          </cell>
          <cell r="G1106">
            <v>132.97999999999999</v>
          </cell>
        </row>
        <row r="1107">
          <cell r="D1107" t="str">
            <v>19034</v>
          </cell>
          <cell r="E1107" t="str">
            <v>*</v>
          </cell>
          <cell r="F1107" t="str">
            <v>Hidro- un/vai spermatocēles operācija</v>
          </cell>
          <cell r="G1107">
            <v>132.97999999999999</v>
          </cell>
        </row>
        <row r="1108">
          <cell r="D1108" t="str">
            <v>19035</v>
          </cell>
          <cell r="E1108" t="str">
            <v>*</v>
          </cell>
          <cell r="F1108" t="str">
            <v>Sēklinieka izņemšana, ieskaitot sēklinieka piedēkļa izņemšanu</v>
          </cell>
          <cell r="G1108">
            <v>132.97999999999999</v>
          </cell>
        </row>
        <row r="1109">
          <cell r="D1109" t="str">
            <v>19036</v>
          </cell>
          <cell r="E1109" t="str">
            <v>*</v>
          </cell>
          <cell r="F1109" t="str">
            <v>Abpusēja orhektomija</v>
          </cell>
          <cell r="G1109">
            <v>132.97999999999999</v>
          </cell>
        </row>
        <row r="1110">
          <cell r="D1110" t="str">
            <v>19037</v>
          </cell>
          <cell r="E1110" t="str">
            <v>*</v>
          </cell>
          <cell r="F1110" t="str">
            <v>Orhopeksija</v>
          </cell>
          <cell r="G1110">
            <v>132.69</v>
          </cell>
        </row>
        <row r="1111">
          <cell r="D1111" t="str">
            <v>19038</v>
          </cell>
          <cell r="E1111" t="str">
            <v>*</v>
          </cell>
          <cell r="F1111" t="str">
            <v>Cirkšņa kriptorhisma operācija</v>
          </cell>
          <cell r="G1111">
            <v>132.97999999999999</v>
          </cell>
        </row>
        <row r="1112">
          <cell r="D1112" t="str">
            <v>19039</v>
          </cell>
          <cell r="E1112" t="str">
            <v>*</v>
          </cell>
          <cell r="F1112" t="str">
            <v>Oliņas novadīšana pie augstas retences vai izņemšana</v>
          </cell>
          <cell r="G1112">
            <v>132.97999999999999</v>
          </cell>
        </row>
        <row r="1113">
          <cell r="D1113" t="str">
            <v>19045</v>
          </cell>
          <cell r="E1113" t="str">
            <v>*</v>
          </cell>
          <cell r="F1113" t="str">
            <v>Vazovazostomija</v>
          </cell>
          <cell r="G1113">
            <v>132.97999999999999</v>
          </cell>
        </row>
        <row r="1114">
          <cell r="D1114" t="str">
            <v>19046</v>
          </cell>
          <cell r="E1114" t="str">
            <v>*</v>
          </cell>
          <cell r="F1114" t="str">
            <v>Dzimumlocekļa endoprotezēšana bez protēzes vērtības</v>
          </cell>
          <cell r="G1114">
            <v>132.69</v>
          </cell>
        </row>
        <row r="1115">
          <cell r="D1115" t="str">
            <v>19047</v>
          </cell>
          <cell r="E1115" t="str">
            <v>*</v>
          </cell>
          <cell r="F1115" t="str">
            <v>Prostatas adenomas operatīva izņemšana</v>
          </cell>
          <cell r="G1115">
            <v>132.69</v>
          </cell>
        </row>
        <row r="1116">
          <cell r="D1116" t="str">
            <v>19048</v>
          </cell>
          <cell r="E1116" t="str">
            <v>*</v>
          </cell>
          <cell r="F1116" t="str">
            <v>Priekšdziedzera transuretrālā rezekcija, incīzija vai urīnpūšļa kakla rezekcija</v>
          </cell>
          <cell r="G1116">
            <v>168.06</v>
          </cell>
        </row>
        <row r="1117">
          <cell r="D1117" t="str">
            <v>19049</v>
          </cell>
          <cell r="E1117" t="str">
            <v>*</v>
          </cell>
          <cell r="F1117" t="str">
            <v>Piemaksa manipulācijām 19048, 19067, 19075, 19085 par Cistofix komplekta lietošanu</v>
          </cell>
          <cell r="G1117">
            <v>28.23</v>
          </cell>
        </row>
        <row r="1118">
          <cell r="D1118" t="str">
            <v>19050</v>
          </cell>
          <cell r="E1118" t="str">
            <v>*</v>
          </cell>
          <cell r="F1118" t="str">
            <v>Piemaksa par kapsulas iešķelšanas naža lietošanu</v>
          </cell>
          <cell r="G1118">
            <v>36.71</v>
          </cell>
        </row>
        <row r="1119">
          <cell r="D1119" t="str">
            <v>19052</v>
          </cell>
          <cell r="E1119" t="str">
            <v>*</v>
          </cell>
          <cell r="F1119" t="str">
            <v>Mikcijas cistometrija ar datu apstrādi darba stacijā</v>
          </cell>
          <cell r="G1119">
            <v>159.18</v>
          </cell>
        </row>
        <row r="1120">
          <cell r="D1120" t="str">
            <v>19053</v>
          </cell>
          <cell r="E1120" t="str">
            <v>*</v>
          </cell>
          <cell r="F1120" t="str">
            <v>Mikcijas cistometrija un uretras spiediena profilometrija ar datu apstrādi darba stacijā</v>
          </cell>
          <cell r="G1120">
            <v>215.08</v>
          </cell>
        </row>
        <row r="1121">
          <cell r="D1121" t="str">
            <v>19055</v>
          </cell>
          <cell r="E1121" t="str">
            <v>*</v>
          </cell>
          <cell r="F1121" t="str">
            <v>Apakšējo urīnceļu urodinamiskie izmeklējumi</v>
          </cell>
          <cell r="G1121">
            <v>73.52</v>
          </cell>
        </row>
        <row r="1122">
          <cell r="D1122" t="str">
            <v>19056</v>
          </cell>
          <cell r="E1122" t="str">
            <v>*</v>
          </cell>
          <cell r="F1122" t="str">
            <v>Transuretrāla mikroviļņu terapija (TUMT)</v>
          </cell>
          <cell r="G1122">
            <v>146.49</v>
          </cell>
        </row>
        <row r="1123">
          <cell r="D1123" t="str">
            <v>19057</v>
          </cell>
          <cell r="E1123" t="str">
            <v>*</v>
          </cell>
          <cell r="F1123" t="str">
            <v>Optiska uretrotomija</v>
          </cell>
          <cell r="G1123">
            <v>100.39</v>
          </cell>
        </row>
        <row r="1124">
          <cell r="D1124" t="str">
            <v>19058</v>
          </cell>
          <cell r="E1124" t="str">
            <v>*</v>
          </cell>
          <cell r="F1124" t="str">
            <v>Uretras rezekcija</v>
          </cell>
          <cell r="G1124">
            <v>110.82</v>
          </cell>
        </row>
        <row r="1125">
          <cell r="D1125" t="str">
            <v>19059</v>
          </cell>
          <cell r="E1125" t="str">
            <v>*</v>
          </cell>
          <cell r="F1125" t="str">
            <v>Cistoskopija, ieskaitot uretroskopiju un/vai biopsiju. Nenorādīt kopā ar manipulāciju 19161, 19173, 19175, 19081, 19178 un 19179</v>
          </cell>
          <cell r="G1125">
            <v>43.4</v>
          </cell>
        </row>
        <row r="1126">
          <cell r="D1126" t="str">
            <v>19061</v>
          </cell>
          <cell r="E1126" t="str">
            <v>*</v>
          </cell>
          <cell r="F1126" t="str">
            <v>Bioatgriezeniskās saites metode pie pāraktīva urīnpūšļa</v>
          </cell>
          <cell r="G1126">
            <v>147.4</v>
          </cell>
        </row>
        <row r="1127">
          <cell r="D1127" t="str">
            <v>19062</v>
          </cell>
          <cell r="E1127" t="str">
            <v>*</v>
          </cell>
          <cell r="F1127" t="str">
            <v>Bioatgriezeniskās saites metode pie slodzes urīna nesaturēšanas</v>
          </cell>
          <cell r="G1127">
            <v>58.59</v>
          </cell>
        </row>
        <row r="1128">
          <cell r="D1128" t="str">
            <v>19063</v>
          </cell>
          <cell r="E1128" t="str">
            <v>*</v>
          </cell>
          <cell r="F1128" t="str">
            <v>Intravezikāla stimulācija pie hipotoniska urīnpūšļa</v>
          </cell>
          <cell r="G1128">
            <v>234.09</v>
          </cell>
        </row>
        <row r="1129">
          <cell r="D1129" t="str">
            <v>19064</v>
          </cell>
          <cell r="E1129" t="str">
            <v>*</v>
          </cell>
          <cell r="F1129" t="str">
            <v>Elektromiogrāfija starpenes muskulatūrai</v>
          </cell>
          <cell r="G1129">
            <v>36.53</v>
          </cell>
        </row>
        <row r="1130">
          <cell r="D1130" t="str">
            <v>19066</v>
          </cell>
          <cell r="E1130" t="str">
            <v/>
          </cell>
          <cell r="F1130" t="str">
            <v>Urofloumetrija – urīna izdalīšanās mērīšana, ieskaitot reģistrāciju</v>
          </cell>
          <cell r="G1130">
            <v>8.39</v>
          </cell>
        </row>
        <row r="1131">
          <cell r="D1131" t="str">
            <v>19067</v>
          </cell>
          <cell r="E1131" t="str">
            <v>*</v>
          </cell>
          <cell r="F1131" t="str">
            <v>Urīnpūšļa fistulas perkutāna uzlikšana, ieskaitot skalošanu, katetra fiksāciju un apsēja uzlikšanu un katetra vērtību</v>
          </cell>
          <cell r="G1131">
            <v>123.78</v>
          </cell>
        </row>
        <row r="1132">
          <cell r="D1132" t="str">
            <v>19068</v>
          </cell>
          <cell r="E1132" t="str">
            <v>*</v>
          </cell>
          <cell r="F1132" t="str">
            <v>Operatīva urīnpūšļa fistulas uzlikšana</v>
          </cell>
          <cell r="G1132">
            <v>127.53</v>
          </cell>
        </row>
        <row r="1133">
          <cell r="D1133" t="str">
            <v>19069</v>
          </cell>
          <cell r="E1133" t="str">
            <v>*</v>
          </cell>
          <cell r="F1133" t="str">
            <v>Urīnpūšļa akmeņu skaldīšana un izņemšana, lietojot elektrodus</v>
          </cell>
          <cell r="G1133">
            <v>96.76</v>
          </cell>
        </row>
        <row r="1134">
          <cell r="D1134" t="str">
            <v>19070</v>
          </cell>
          <cell r="E1134" t="str">
            <v>*</v>
          </cell>
          <cell r="F1134" t="str">
            <v>Urīnpūšļa asins tamponādes tīrīšana</v>
          </cell>
          <cell r="G1134">
            <v>46.24</v>
          </cell>
        </row>
        <row r="1135">
          <cell r="D1135" t="str">
            <v>19071</v>
          </cell>
          <cell r="E1135" t="str">
            <v>**</v>
          </cell>
          <cell r="F1135" t="str">
            <v>Piemaksa manipulācijām 19059 un 19075 par urīnpūšļa fotodinamisku diagnostiku (FDD). Iekļautas heksaminolevulēnskābes (HAL) izmaksas</v>
          </cell>
          <cell r="G1135">
            <v>647.59</v>
          </cell>
        </row>
        <row r="1136">
          <cell r="D1136" t="str">
            <v>19075</v>
          </cell>
          <cell r="E1136" t="str">
            <v>*</v>
          </cell>
          <cell r="F1136" t="str">
            <v>Operatīva iejaukšanās urīnpūslī, transuretrāla lielu svešķermeņu un/vai lielu audzēju izņemšana un stenta izņemšana</v>
          </cell>
          <cell r="G1136">
            <v>267.66000000000003</v>
          </cell>
        </row>
        <row r="1137">
          <cell r="D1137" t="str">
            <v>19077</v>
          </cell>
          <cell r="E1137" t="str">
            <v>*</v>
          </cell>
          <cell r="F1137" t="str">
            <v>Urīnvada atveres paplašināšana ar griezienu</v>
          </cell>
          <cell r="G1137">
            <v>60.010000000000005</v>
          </cell>
        </row>
        <row r="1138">
          <cell r="D1138" t="str">
            <v>19078</v>
          </cell>
          <cell r="E1138" t="str">
            <v>*</v>
          </cell>
          <cell r="F1138" t="str">
            <v>Operatīva viena vai vairāku akmeņu izņemšana no urīnvadiem vai nieru bļodiņām</v>
          </cell>
          <cell r="G1138">
            <v>286.23</v>
          </cell>
        </row>
        <row r="1139">
          <cell r="D1139" t="str">
            <v>19079</v>
          </cell>
          <cell r="E1139" t="str">
            <v>*</v>
          </cell>
          <cell r="F1139" t="str">
            <v>Nieres cistas perkutāna punkcija</v>
          </cell>
          <cell r="G1139">
            <v>135.22</v>
          </cell>
        </row>
        <row r="1140">
          <cell r="D1140" t="str">
            <v>19080</v>
          </cell>
          <cell r="E1140" t="str">
            <v>*</v>
          </cell>
          <cell r="F1140" t="str">
            <v>Nieru fistulas operatīva un/vai perkutāna uzlikšana</v>
          </cell>
          <cell r="G1140">
            <v>278.11</v>
          </cell>
        </row>
        <row r="1141">
          <cell r="D1141" t="str">
            <v>19081</v>
          </cell>
          <cell r="E1141" t="str">
            <v>*</v>
          </cell>
          <cell r="F1141" t="str">
            <v>PCNL- perkutāna nefrolitotomija iekļaujot retrogrādu introrenālu endoskopiju. Nenorāda kopā ar 19080, 19173, 19175, 19178 un 19179</v>
          </cell>
          <cell r="G1141">
            <v>1351.81</v>
          </cell>
        </row>
        <row r="1142">
          <cell r="D1142" t="str">
            <v>19085</v>
          </cell>
          <cell r="E1142" t="str">
            <v/>
          </cell>
          <cell r="F1142" t="str">
            <v>Urīnpūšļa fistulas izveidošana ar katetra ielikšanu, ieskaitot skalošanu, katetra fiksāciju un apsēju un katetra vērtību</v>
          </cell>
          <cell r="G1142">
            <v>33.72</v>
          </cell>
        </row>
        <row r="1143">
          <cell r="D1143" t="str">
            <v>19086</v>
          </cell>
          <cell r="E1143" t="str">
            <v/>
          </cell>
          <cell r="F1143" t="str">
            <v>Urīnpūšļa fistulas katetra maiņa, ieskaitot skalošanu, katetra fiksāciju un apsēju un katetra vērtību</v>
          </cell>
          <cell r="G1143">
            <v>12.61</v>
          </cell>
        </row>
        <row r="1144">
          <cell r="D1144" t="str">
            <v>19088</v>
          </cell>
          <cell r="E1144" t="str">
            <v/>
          </cell>
          <cell r="F1144" t="str">
            <v>Urostomas apkope (bez katetra maiņas)</v>
          </cell>
          <cell r="G1144">
            <v>13.63</v>
          </cell>
        </row>
        <row r="1145">
          <cell r="D1145" t="str">
            <v>19089</v>
          </cell>
          <cell r="E1145" t="str">
            <v>*</v>
          </cell>
          <cell r="F1145" t="str">
            <v>Operatīva nieres fistulas katetra maiņa, ieskaitot katetra vērtību</v>
          </cell>
          <cell r="G1145">
            <v>94.89</v>
          </cell>
        </row>
        <row r="1146">
          <cell r="D1146" t="str">
            <v>19095</v>
          </cell>
          <cell r="E1146" t="str">
            <v>*</v>
          </cell>
          <cell r="F1146" t="str">
            <v>Paranefrīta drenāža</v>
          </cell>
          <cell r="G1146">
            <v>104.64</v>
          </cell>
        </row>
        <row r="1147">
          <cell r="D1147" t="str">
            <v>19097</v>
          </cell>
          <cell r="E1147" t="str">
            <v>*</v>
          </cell>
          <cell r="F1147" t="str">
            <v>Nefrektomija</v>
          </cell>
          <cell r="G1147">
            <v>277.82</v>
          </cell>
        </row>
        <row r="1148">
          <cell r="D1148" t="str">
            <v>19098</v>
          </cell>
          <cell r="E1148" t="str">
            <v>*</v>
          </cell>
          <cell r="F1148" t="str">
            <v>Nieres cistas perkutāna rezekcija</v>
          </cell>
          <cell r="G1148">
            <v>129.03</v>
          </cell>
        </row>
        <row r="1149">
          <cell r="D1149" t="str">
            <v>19099</v>
          </cell>
          <cell r="E1149" t="str">
            <v>*</v>
          </cell>
          <cell r="F1149" t="str">
            <v>Perkutāna nieres pielouretrālā segmenta plastika</v>
          </cell>
          <cell r="G1149">
            <v>182.58</v>
          </cell>
        </row>
        <row r="1150">
          <cell r="D1150" t="str">
            <v>19100</v>
          </cell>
          <cell r="E1150" t="str">
            <v>*</v>
          </cell>
          <cell r="F1150" t="str">
            <v>Nefropeksija</v>
          </cell>
          <cell r="G1150">
            <v>277.82</v>
          </cell>
        </row>
        <row r="1151">
          <cell r="D1151" t="str">
            <v>19101</v>
          </cell>
          <cell r="E1151" t="str">
            <v>*</v>
          </cell>
          <cell r="F1151" t="str">
            <v>Nieres bļodiņas – urīnvada anastamoze</v>
          </cell>
          <cell r="G1151">
            <v>286.23</v>
          </cell>
        </row>
        <row r="1152">
          <cell r="D1152" t="str">
            <v>19102</v>
          </cell>
          <cell r="E1152" t="str">
            <v>*</v>
          </cell>
          <cell r="F1152" t="str">
            <v>Nieres dekapsulācija, perinefrālo saaugumu atdalīšana</v>
          </cell>
          <cell r="G1152">
            <v>286.23</v>
          </cell>
        </row>
        <row r="1153">
          <cell r="D1153" t="str">
            <v>19103</v>
          </cell>
          <cell r="E1153" t="str">
            <v>*</v>
          </cell>
          <cell r="F1153" t="str">
            <v>Ureterokutoneostomija, vienpusējā</v>
          </cell>
          <cell r="G1153">
            <v>277.82</v>
          </cell>
        </row>
        <row r="1154">
          <cell r="D1154" t="str">
            <v>19104</v>
          </cell>
          <cell r="E1154" t="str">
            <v>*</v>
          </cell>
          <cell r="F1154" t="str">
            <v>Ureterocistoanastomoze</v>
          </cell>
          <cell r="G1154">
            <v>286.38</v>
          </cell>
        </row>
        <row r="1155">
          <cell r="D1155" t="str">
            <v>19105</v>
          </cell>
          <cell r="E1155" t="str">
            <v>*</v>
          </cell>
          <cell r="F1155" t="str">
            <v>Parciālā cistektomija</v>
          </cell>
          <cell r="G1155">
            <v>286.38</v>
          </cell>
        </row>
        <row r="1156">
          <cell r="D1156" t="str">
            <v>19110</v>
          </cell>
          <cell r="E1156" t="str">
            <v>*</v>
          </cell>
          <cell r="F1156" t="str">
            <v>Parciālā cistektomija ar ureterocistoanastomozi</v>
          </cell>
          <cell r="G1156">
            <v>327.49</v>
          </cell>
        </row>
        <row r="1157">
          <cell r="D1157" t="str">
            <v>19111</v>
          </cell>
          <cell r="E1157" t="str">
            <v>*</v>
          </cell>
          <cell r="F1157" t="str">
            <v>Cistektomija ar urīnvada pārstādīšanu zarnā un/vai urīna rezervuāra izveidošanu no zarnas</v>
          </cell>
          <cell r="G1157">
            <v>745.16</v>
          </cell>
        </row>
        <row r="1158">
          <cell r="D1158" t="str">
            <v>19112</v>
          </cell>
          <cell r="E1158" t="str">
            <v>*</v>
          </cell>
          <cell r="F1158" t="str">
            <v>Urīnvadu–zarnu anastamoze (ar šinas vērtību)</v>
          </cell>
          <cell r="G1158">
            <v>286.19</v>
          </cell>
        </row>
        <row r="1159">
          <cell r="D1159" t="str">
            <v>19113</v>
          </cell>
          <cell r="E1159" t="str">
            <v>*</v>
          </cell>
          <cell r="F1159" t="str">
            <v>Cistektomija ar ureterokutoneostomiju</v>
          </cell>
          <cell r="G1159">
            <v>286.19</v>
          </cell>
        </row>
        <row r="1160">
          <cell r="D1160" t="str">
            <v>19114</v>
          </cell>
          <cell r="E1160" t="str">
            <v>*</v>
          </cell>
          <cell r="F1160" t="str">
            <v>Orhofunikulektomija</v>
          </cell>
          <cell r="G1160">
            <v>278.11</v>
          </cell>
        </row>
        <row r="1161">
          <cell r="D1161" t="str">
            <v>19115</v>
          </cell>
          <cell r="E1161" t="str">
            <v>*</v>
          </cell>
          <cell r="F1161" t="str">
            <v>Radikāla prostatektomija</v>
          </cell>
          <cell r="G1161">
            <v>331.02</v>
          </cell>
        </row>
        <row r="1162">
          <cell r="D1162" t="str">
            <v>19116</v>
          </cell>
          <cell r="E1162" t="str">
            <v>*</v>
          </cell>
          <cell r="F1162" t="str">
            <v>Urīnpūšļa fistulas operatīva plastika, slēgšana</v>
          </cell>
          <cell r="G1162">
            <v>127.66999999999999</v>
          </cell>
        </row>
        <row r="1163">
          <cell r="D1163" t="str">
            <v>19117</v>
          </cell>
          <cell r="E1163" t="str">
            <v>*</v>
          </cell>
          <cell r="F1163" t="str">
            <v>Periuretrālas cistas ekscīzija</v>
          </cell>
          <cell r="G1163">
            <v>119.16</v>
          </cell>
        </row>
        <row r="1164">
          <cell r="D1164" t="str">
            <v>19118</v>
          </cell>
          <cell r="E1164" t="str">
            <v>*</v>
          </cell>
          <cell r="F1164" t="str">
            <v>Ekstraperitoneālas, pararenālas vai paravezikālas hematomas, flegmonas incīzija un drenāža</v>
          </cell>
          <cell r="G1164">
            <v>277.85000000000002</v>
          </cell>
        </row>
        <row r="1165">
          <cell r="D1165" t="str">
            <v>19125</v>
          </cell>
          <cell r="E1165" t="str">
            <v>*</v>
          </cell>
          <cell r="F1165" t="str">
            <v>Retrosimfizāra uretras un pūšļa kakliņa fiksācija</v>
          </cell>
          <cell r="G1165">
            <v>278.13</v>
          </cell>
        </row>
        <row r="1166">
          <cell r="D1166" t="str">
            <v>19126</v>
          </cell>
          <cell r="E1166" t="str">
            <v>*</v>
          </cell>
          <cell r="F1166" t="str">
            <v>Piemaksa manipulācijām 19125, 19201 par retrosimfizāra polipropilēna urīnpūšļa kakliņa fiksējošās endoprotēzes lietošanu</v>
          </cell>
          <cell r="G1166">
            <v>423.55</v>
          </cell>
        </row>
        <row r="1167">
          <cell r="D1167" t="str">
            <v>19127</v>
          </cell>
          <cell r="E1167" t="str">
            <v>*</v>
          </cell>
          <cell r="F1167" t="str">
            <v>Proksimālās uretras daļas plastiskā operācija</v>
          </cell>
          <cell r="G1167">
            <v>277.85000000000002</v>
          </cell>
        </row>
        <row r="1168">
          <cell r="D1168" t="str">
            <v>19134</v>
          </cell>
          <cell r="E1168" t="str">
            <v>*</v>
          </cell>
          <cell r="F1168" t="str">
            <v>Uretras endoprotezēšana pie apakšējo urīnceļu obstrukcijas vīriešiem</v>
          </cell>
          <cell r="G1168">
            <v>99.99</v>
          </cell>
        </row>
        <row r="1169">
          <cell r="D1169" t="str">
            <v>19135</v>
          </cell>
          <cell r="E1169" t="str">
            <v>*</v>
          </cell>
          <cell r="F1169" t="str">
            <v>Piemaksa par urīnizvadkanāla endoprotēzes pie labdabīgas prostatas hiperplāzijas (UroLume vai analoga) lietošanu</v>
          </cell>
          <cell r="G1169">
            <v>1812.8</v>
          </cell>
        </row>
        <row r="1170">
          <cell r="D1170" t="str">
            <v>19145</v>
          </cell>
          <cell r="E1170" t="str">
            <v>*</v>
          </cell>
          <cell r="F1170" t="str">
            <v>Distālās uretras (priekšējās) daļas plastiskā operācija</v>
          </cell>
          <cell r="G1170">
            <v>277.85000000000002</v>
          </cell>
        </row>
        <row r="1171">
          <cell r="D1171" t="str">
            <v>19146</v>
          </cell>
          <cell r="E1171" t="str">
            <v>*</v>
          </cell>
          <cell r="F1171" t="str">
            <v>Transvaginālas vezikovaginālas fistulas aizvēršana</v>
          </cell>
          <cell r="G1171">
            <v>277.85000000000002</v>
          </cell>
        </row>
        <row r="1172">
          <cell r="D1172" t="str">
            <v>19147</v>
          </cell>
          <cell r="E1172" t="str">
            <v>*</v>
          </cell>
          <cell r="F1172" t="str">
            <v>Transabdominālas vezikovaginālas fistulas aizvēršana</v>
          </cell>
          <cell r="G1172">
            <v>277.85000000000002</v>
          </cell>
        </row>
        <row r="1173">
          <cell r="D1173" t="str">
            <v>19148</v>
          </cell>
          <cell r="E1173" t="str">
            <v>*</v>
          </cell>
          <cell r="F1173" t="str">
            <v>Dzimumlocekļa svešķermeņu ekscīzija</v>
          </cell>
          <cell r="G1173">
            <v>119.16</v>
          </cell>
        </row>
        <row r="1174">
          <cell r="D1174" t="str">
            <v>19149</v>
          </cell>
          <cell r="E1174" t="str">
            <v>*</v>
          </cell>
          <cell r="F1174" t="str">
            <v>Dzimumlocekļa amputācija</v>
          </cell>
          <cell r="G1174">
            <v>118.88</v>
          </cell>
        </row>
        <row r="1175">
          <cell r="D1175" t="str">
            <v>19150</v>
          </cell>
          <cell r="E1175" t="str">
            <v>*</v>
          </cell>
          <cell r="F1175" t="str">
            <v>Hipospādijas un epispādijas plastika</v>
          </cell>
          <cell r="G1175">
            <v>118.88</v>
          </cell>
        </row>
        <row r="1176">
          <cell r="D1176" t="str">
            <v>19151</v>
          </cell>
          <cell r="E1176" t="str">
            <v>*</v>
          </cell>
          <cell r="F1176" t="str">
            <v>Kavernozo ķermeņu punkcija, indurācijas ekscīzija</v>
          </cell>
          <cell r="G1176">
            <v>120.2</v>
          </cell>
        </row>
        <row r="1177">
          <cell r="D1177" t="str">
            <v>19155</v>
          </cell>
          <cell r="E1177" t="str">
            <v>*</v>
          </cell>
          <cell r="F1177" t="str">
            <v>Nieru sašūšana pie traumām</v>
          </cell>
          <cell r="G1177">
            <v>286.38</v>
          </cell>
        </row>
        <row r="1178">
          <cell r="D1178" t="str">
            <v>19156</v>
          </cell>
          <cell r="E1178" t="str">
            <v>*</v>
          </cell>
          <cell r="F1178" t="str">
            <v>Urīnpūšļa sašūšana pie traumām ar transabdominālo pieeju</v>
          </cell>
          <cell r="G1178">
            <v>127.39</v>
          </cell>
        </row>
        <row r="1179">
          <cell r="D1179" t="str">
            <v>19157</v>
          </cell>
          <cell r="E1179" t="str">
            <v>*</v>
          </cell>
          <cell r="F1179" t="str">
            <v>Urīnpūšļa sašūšana pie traumām ar transvezikālo pieeju</v>
          </cell>
          <cell r="G1179">
            <v>127.39</v>
          </cell>
        </row>
        <row r="1180">
          <cell r="D1180" t="str">
            <v>19158</v>
          </cell>
          <cell r="E1180" t="str">
            <v>*</v>
          </cell>
          <cell r="F1180" t="str">
            <v>Prostatas un sēklinieka biopsija ar vienreizlietojamās adatas vērtību</v>
          </cell>
          <cell r="G1180">
            <v>56.91</v>
          </cell>
        </row>
        <row r="1181">
          <cell r="D1181" t="str">
            <v>19159</v>
          </cell>
          <cell r="E1181" t="str">
            <v>*</v>
          </cell>
          <cell r="F1181" t="str">
            <v>Prostatas abscesa atvēršana</v>
          </cell>
          <cell r="G1181">
            <v>118.88</v>
          </cell>
        </row>
        <row r="1182">
          <cell r="D1182" t="str">
            <v>19160</v>
          </cell>
          <cell r="E1182" t="str">
            <v>*</v>
          </cell>
          <cell r="F1182" t="str">
            <v>Emaskulācija</v>
          </cell>
          <cell r="G1182">
            <v>118.88</v>
          </cell>
        </row>
        <row r="1183">
          <cell r="D1183" t="str">
            <v>19161</v>
          </cell>
          <cell r="E1183" t="str">
            <v>*</v>
          </cell>
          <cell r="F1183" t="str">
            <v>Fleksibla apakšējo urīnceļu endoskopija. Nenorādīt kopā ar manipulāciju 19059, 19173, 19175, 19081, 19178 un 19179</v>
          </cell>
          <cell r="G1183">
            <v>138.41</v>
          </cell>
        </row>
        <row r="1184">
          <cell r="D1184" t="str">
            <v>19163</v>
          </cell>
          <cell r="E1184" t="str">
            <v/>
          </cell>
          <cell r="F1184" t="str">
            <v>Transrektāla tēmēta prostatas biopsija</v>
          </cell>
          <cell r="G1184">
            <v>235.9</v>
          </cell>
        </row>
        <row r="1185">
          <cell r="D1185" t="str">
            <v>19164</v>
          </cell>
          <cell r="E1185" t="str">
            <v/>
          </cell>
          <cell r="F1185" t="str">
            <v>Transperineāla tēmēta prostatas biopsija</v>
          </cell>
          <cell r="G1185">
            <v>304.14999999999998</v>
          </cell>
        </row>
        <row r="1186">
          <cell r="D1186" t="str">
            <v>19165</v>
          </cell>
          <cell r="E1186" t="str">
            <v/>
          </cell>
          <cell r="F1186" t="str">
            <v>Priekšdziedzera vēža minimāli invazīvas ārstēšanas procedūra ar AIFU (augstas intensitātes fokusēta ultraskaņa) iekārtu</v>
          </cell>
          <cell r="G1186">
            <v>2043.83</v>
          </cell>
        </row>
        <row r="1187">
          <cell r="D1187" t="str">
            <v>19170</v>
          </cell>
          <cell r="E1187" t="str">
            <v>*</v>
          </cell>
          <cell r="F1187" t="str">
            <v>Cirkšņa limfadenektomija, vienpusēja</v>
          </cell>
          <cell r="G1187">
            <v>119.16</v>
          </cell>
        </row>
        <row r="1188">
          <cell r="D1188" t="str">
            <v>19171</v>
          </cell>
          <cell r="E1188" t="str">
            <v>*</v>
          </cell>
          <cell r="F1188" t="str">
            <v>Retroperitoneāla limfadenektomija</v>
          </cell>
          <cell r="G1188">
            <v>277.85000000000002</v>
          </cell>
        </row>
        <row r="1189">
          <cell r="D1189" t="str">
            <v>19172</v>
          </cell>
          <cell r="E1189" t="str">
            <v>*</v>
          </cell>
          <cell r="F1189" t="str">
            <v>Ureteru sašūšana</v>
          </cell>
          <cell r="G1189">
            <v>277.85000000000002</v>
          </cell>
        </row>
        <row r="1190">
          <cell r="D1190" t="str">
            <v>19173</v>
          </cell>
          <cell r="E1190" t="str">
            <v>*</v>
          </cell>
          <cell r="F1190" t="str">
            <v>Semirigida URS (ureterorenoskopija), izmantojot akmeņu skaldīšanas / evakuācijas un / vai citas ierīces, iekļaujot fleksiblu apakšējo urīnceļu endoskopiju. Nenorādīt kopā ar manipulācijām 19080, 19081, 19161, 19175, 19178 un 19179</v>
          </cell>
          <cell r="G1190">
            <v>593.17999999999995</v>
          </cell>
        </row>
        <row r="1191">
          <cell r="D1191" t="str">
            <v>19175</v>
          </cell>
          <cell r="E1191" t="str">
            <v>*</v>
          </cell>
          <cell r="F1191" t="str">
            <v>Retrogrāda intrarenāla endoskopija, izmantojot akmeņu skaldīšanas / evakuācijas un / vai citas ierīces
iekļaujot (izmantojot) semirigido uroterorenoskopiju vienā vai abās nierēs. Nenorādīt kopā ar manipulācijām 19161, 19080, 19081, 19173, 19178 un 19179</v>
          </cell>
          <cell r="G1191">
            <v>1043.25</v>
          </cell>
        </row>
        <row r="1192">
          <cell r="D1192" t="str">
            <v>19177</v>
          </cell>
          <cell r="E1192" t="str">
            <v>*</v>
          </cell>
          <cell r="F1192" t="str">
            <v>Operatīva akmeņa izņemšana no urīnpūšļa</v>
          </cell>
          <cell r="G1192">
            <v>127.39</v>
          </cell>
        </row>
        <row r="1193">
          <cell r="D1193" t="str">
            <v>19178</v>
          </cell>
          <cell r="E1193" t="str">
            <v>*</v>
          </cell>
          <cell r="F1193" t="str">
            <v>Semirigida diagnostiska URS (ureterorenoskopija), iekļaujot fleksiblu apakšējo urīnceļu endoskopiju</v>
          </cell>
          <cell r="G1193">
            <v>418.6</v>
          </cell>
        </row>
        <row r="1194">
          <cell r="D1194" t="str">
            <v>19179</v>
          </cell>
          <cell r="E1194" t="str">
            <v>*</v>
          </cell>
          <cell r="F1194" t="str">
            <v>Retrogrāda intrarenāla diagnostiska endoskopija vienā vai abās nierēs</v>
          </cell>
          <cell r="G1194">
            <v>687.09</v>
          </cell>
        </row>
        <row r="1195">
          <cell r="D1195" t="str">
            <v>19185</v>
          </cell>
          <cell r="E1195" t="str">
            <v>*</v>
          </cell>
          <cell r="F1195" t="str">
            <v>Nieres rezekcija</v>
          </cell>
          <cell r="G1195">
            <v>286.38</v>
          </cell>
        </row>
        <row r="1196">
          <cell r="D1196" t="str">
            <v>19186</v>
          </cell>
          <cell r="E1196" t="str">
            <v>*</v>
          </cell>
          <cell r="F1196" t="str">
            <v>Adrenalektomija</v>
          </cell>
          <cell r="G1196">
            <v>286.38</v>
          </cell>
        </row>
        <row r="1197">
          <cell r="D1197" t="str">
            <v>19187</v>
          </cell>
          <cell r="E1197" t="str">
            <v>*</v>
          </cell>
          <cell r="F1197" t="str">
            <v>Ekstrakorporālā litotripsija</v>
          </cell>
          <cell r="G1197">
            <v>245.94</v>
          </cell>
        </row>
        <row r="1198">
          <cell r="D1198" t="str">
            <v>19195</v>
          </cell>
          <cell r="E1198" t="str">
            <v>*</v>
          </cell>
          <cell r="F1198" t="str">
            <v>Diagnostiskā laparoskopija. Nenorādīt kopā ar citām operācijām</v>
          </cell>
          <cell r="G1198">
            <v>350.56</v>
          </cell>
        </row>
        <row r="1199">
          <cell r="D1199" t="str">
            <v>19196</v>
          </cell>
          <cell r="E1199" t="str">
            <v>*</v>
          </cell>
          <cell r="F1199" t="str">
            <v>Laparoskopiska adrenalektomija</v>
          </cell>
          <cell r="G1199">
            <v>938.02</v>
          </cell>
        </row>
        <row r="1200">
          <cell r="D1200" t="str">
            <v>19197</v>
          </cell>
          <cell r="E1200" t="str">
            <v>*</v>
          </cell>
          <cell r="F1200" t="str">
            <v>Laparoskopiska testikulāro vēnu liģēšana</v>
          </cell>
          <cell r="G1200">
            <v>483.33</v>
          </cell>
        </row>
        <row r="1201">
          <cell r="D1201" t="str">
            <v>19198</v>
          </cell>
          <cell r="E1201" t="str">
            <v>*</v>
          </cell>
          <cell r="F1201" t="str">
            <v>Laparoskopiska transperitoneāla limfadenektomija, t. sk. sēklinieku audzēja gadījumā</v>
          </cell>
          <cell r="G1201">
            <v>588.70000000000005</v>
          </cell>
        </row>
        <row r="1202">
          <cell r="D1202" t="str">
            <v>19199</v>
          </cell>
          <cell r="E1202" t="str">
            <v>*</v>
          </cell>
          <cell r="F1202" t="str">
            <v>Ekstraperitoneāla laparoskopiska iegurņa limfmezglu ekstirpācija, t. sk. priekšdziedzera audzēja gadījumā</v>
          </cell>
          <cell r="G1202">
            <v>378.25</v>
          </cell>
        </row>
        <row r="1203">
          <cell r="D1203" t="str">
            <v>19200</v>
          </cell>
          <cell r="E1203" t="str">
            <v>*</v>
          </cell>
          <cell r="F1203" t="str">
            <v>Laparoskopiska ureterolitotomija</v>
          </cell>
          <cell r="G1203">
            <v>466.04</v>
          </cell>
        </row>
        <row r="1204">
          <cell r="D1204" t="str">
            <v>19201</v>
          </cell>
          <cell r="E1204" t="str">
            <v>*</v>
          </cell>
          <cell r="F1204" t="str">
            <v>Laparoskopiska urīnpūšļa kakla fiksācija (stresa inkontinences korekcija)</v>
          </cell>
          <cell r="G1204">
            <v>511.37</v>
          </cell>
        </row>
        <row r="1205">
          <cell r="D1205" t="str">
            <v>19202</v>
          </cell>
          <cell r="E1205" t="str">
            <v>*</v>
          </cell>
          <cell r="F1205" t="str">
            <v>Laparoskopiskā nefrektomija</v>
          </cell>
          <cell r="G1205">
            <v>774.76</v>
          </cell>
        </row>
        <row r="1206">
          <cell r="D1206" t="str">
            <v>19203</v>
          </cell>
          <cell r="E1206" t="str">
            <v>*</v>
          </cell>
          <cell r="F1206" t="str">
            <v>Ar roku asistēta laparoskopija (pie uroģenitālā trakta operācijām)</v>
          </cell>
          <cell r="G1206">
            <v>599.16</v>
          </cell>
        </row>
        <row r="1207">
          <cell r="D1207" t="str">
            <v>19204</v>
          </cell>
          <cell r="E1207" t="str">
            <v>*</v>
          </cell>
          <cell r="F1207" t="str">
            <v>Ar roku asistēta nefrektomija</v>
          </cell>
          <cell r="G1207">
            <v>1019.29</v>
          </cell>
        </row>
        <row r="1208">
          <cell r="D1208" t="str">
            <v>19257</v>
          </cell>
          <cell r="E1208" t="str">
            <v>*</v>
          </cell>
          <cell r="F1208" t="str">
            <v>Potenciālā orgānu donoru izmeklēšana</v>
          </cell>
          <cell r="G1208">
            <v>428.4</v>
          </cell>
        </row>
        <row r="1209">
          <cell r="D1209" t="str">
            <v>19258</v>
          </cell>
          <cell r="E1209" t="str">
            <v>*</v>
          </cell>
          <cell r="F1209" t="str">
            <v>Donora sagatavošana, nieru paņemšana, konservācija un tipēšana</v>
          </cell>
          <cell r="G1209">
            <v>2164.59</v>
          </cell>
        </row>
        <row r="1210">
          <cell r="D1210" t="str">
            <v>19259</v>
          </cell>
          <cell r="E1210" t="str">
            <v>*</v>
          </cell>
          <cell r="F1210" t="str">
            <v>Donornieres sagatavošana un transplantācija</v>
          </cell>
          <cell r="G1210">
            <v>7406.09</v>
          </cell>
        </row>
        <row r="1211">
          <cell r="D1211" t="str">
            <v>19260</v>
          </cell>
          <cell r="E1211" t="str">
            <v>*</v>
          </cell>
          <cell r="F1211" t="str">
            <v>Piemaksa par zālēm pēc nieres transplantācijas</v>
          </cell>
          <cell r="G1211">
            <v>3331.65</v>
          </cell>
        </row>
        <row r="1212">
          <cell r="D1212" t="str">
            <v>19270</v>
          </cell>
          <cell r="E1212" t="str">
            <v>**</v>
          </cell>
          <cell r="F1212" t="str">
            <v>Hroniska hemodialīze (iekļautas pacientam nepieciešamās materiālu un medikamentu izmaksas)</v>
          </cell>
          <cell r="G1212">
            <v>155.08000000000001</v>
          </cell>
        </row>
        <row r="1213">
          <cell r="D1213" t="str">
            <v>19273</v>
          </cell>
          <cell r="E1213" t="str">
            <v>*</v>
          </cell>
          <cell r="F1213" t="str">
            <v>Piemaksa par zālēm Erythropoietin 3000 IU (vai ekvivalents mcg)</v>
          </cell>
          <cell r="G1213">
            <v>25.79</v>
          </cell>
        </row>
        <row r="1214">
          <cell r="D1214" t="str">
            <v>19275</v>
          </cell>
          <cell r="E1214" t="str">
            <v>**</v>
          </cell>
          <cell r="F1214" t="str">
            <v>Akūta hemodialīze (iekļautas pacientam nepieciešamās materiālu un medikamentu izmaksas)</v>
          </cell>
          <cell r="G1214">
            <v>362.01</v>
          </cell>
        </row>
        <row r="1215">
          <cell r="D1215" t="str">
            <v>19276</v>
          </cell>
          <cell r="E1215" t="str">
            <v>**</v>
          </cell>
          <cell r="F1215" t="str">
            <v>Hemofiltrācija un hemodiafiltrācija (iekļautas pacientam nepieciešamās materiālu un medikamentu izmaksas)</v>
          </cell>
          <cell r="G1215">
            <v>127.42</v>
          </cell>
        </row>
        <row r="1216">
          <cell r="D1216" t="str">
            <v>19277</v>
          </cell>
          <cell r="E1216" t="str">
            <v>**</v>
          </cell>
          <cell r="F1216" t="str">
            <v>Hemodialīze pēc transplantācijas (iekļautas pacientam nepieciešamās materiālu un medikamentu izmaksas)</v>
          </cell>
          <cell r="G1216">
            <v>219.87</v>
          </cell>
        </row>
        <row r="1217">
          <cell r="D1217" t="str">
            <v>19278</v>
          </cell>
          <cell r="E1217" t="str">
            <v>**</v>
          </cell>
          <cell r="F1217" t="str">
            <v>Akūtas automatizētās peritoneālās dialīzes seanss</v>
          </cell>
          <cell r="G1217">
            <v>100.03</v>
          </cell>
        </row>
        <row r="1218">
          <cell r="D1218" t="str">
            <v>19279</v>
          </cell>
          <cell r="E1218" t="str">
            <v>*</v>
          </cell>
          <cell r="F1218" t="str">
            <v>Piemaksa par peritoneoskopa Y-TEC materiālu komplekta lietošanu</v>
          </cell>
          <cell r="G1218">
            <v>141.18</v>
          </cell>
        </row>
        <row r="1219">
          <cell r="D1219" t="str">
            <v>19280</v>
          </cell>
          <cell r="E1219" t="str">
            <v>*</v>
          </cell>
          <cell r="F1219" t="str">
            <v>Peritoneālās dialīzes katetra implantācija ar katetra vērtību</v>
          </cell>
          <cell r="G1219">
            <v>146.74</v>
          </cell>
        </row>
        <row r="1220">
          <cell r="D1220" t="str">
            <v>19281</v>
          </cell>
          <cell r="E1220" t="str">
            <v>*</v>
          </cell>
          <cell r="F1220" t="str">
            <v>Peritoneālās dialīzes slimnieku apmācība, aprūpe un kontrole vienam pacientam vienu reizi mēnesī ambulatori vai stacionārā (laboratorisko izmeklējumu izmaksas iekļautas tarifā)</v>
          </cell>
          <cell r="G1220">
            <v>93.6</v>
          </cell>
        </row>
        <row r="1221">
          <cell r="D1221" t="str">
            <v>19282</v>
          </cell>
          <cell r="E1221" t="str">
            <v>*</v>
          </cell>
          <cell r="F1221" t="str">
            <v>Piemaksa par intravenozā dzelzs preparāta ievadi nieru aizstājējterapijai</v>
          </cell>
          <cell r="G1221">
            <v>12.26</v>
          </cell>
        </row>
        <row r="1222">
          <cell r="D1222" t="str">
            <v>19283</v>
          </cell>
          <cell r="E1222" t="str">
            <v>**</v>
          </cell>
          <cell r="F1222" t="str">
            <v>Piemaksa manipulācijām 19275, 19302, 19305, 19307 par ogļskābās gāzes adsorbcijas filtru - kolonna (ECCO2R vai analogs)</v>
          </cell>
          <cell r="G1222">
            <v>1764</v>
          </cell>
        </row>
        <row r="1223">
          <cell r="D1223" t="str">
            <v>19284</v>
          </cell>
          <cell r="E1223" t="str">
            <v>**</v>
          </cell>
          <cell r="F1223" t="str">
            <v>Piemaksa manipulācijām 19302 un 19305, pielietojot papildu citokinīnu adsorbcijas filtru</v>
          </cell>
          <cell r="G1223">
            <v>1734.6</v>
          </cell>
        </row>
        <row r="1224">
          <cell r="D1224" t="str">
            <v>19285</v>
          </cell>
          <cell r="E1224" t="str">
            <v>*</v>
          </cell>
          <cell r="F1224" t="str">
            <v>Piemaksa par zālēm Erythropoetin 2000 IU (vai ekvivalents mcg)</v>
          </cell>
          <cell r="G1224">
            <v>18.36</v>
          </cell>
        </row>
        <row r="1225">
          <cell r="D1225" t="str">
            <v>19286</v>
          </cell>
          <cell r="E1225" t="str">
            <v>*</v>
          </cell>
          <cell r="F1225" t="str">
            <v>Piemaksa par zālēm Erythropoetin 4000 IU (vai ekvivalents mcg)</v>
          </cell>
          <cell r="G1225">
            <v>36.93</v>
          </cell>
        </row>
        <row r="1226">
          <cell r="D1226" t="str">
            <v>19287</v>
          </cell>
          <cell r="E1226" t="str">
            <v>*</v>
          </cell>
          <cell r="F1226" t="str">
            <v>Piemaksa par zālēm Erythropoetin 6000 IU</v>
          </cell>
          <cell r="G1226">
            <v>54.37</v>
          </cell>
        </row>
        <row r="1227">
          <cell r="D1227" t="str">
            <v>19288</v>
          </cell>
          <cell r="E1227" t="str">
            <v>*</v>
          </cell>
          <cell r="F1227" t="str">
            <v>Piemaksa par zālēm Erythropoetin 10 000 IU (vai ekvivalents mcg)</v>
          </cell>
          <cell r="G1227">
            <v>92.35</v>
          </cell>
        </row>
        <row r="1228">
          <cell r="D1228" t="str">
            <v>19289</v>
          </cell>
          <cell r="E1228" t="str">
            <v>*</v>
          </cell>
          <cell r="F1228" t="str">
            <v>Piemaksa par zālēm Erythropoietin 30 000 IU (vai ekvivalents mcg)</v>
          </cell>
          <cell r="G1228">
            <v>277.02999999999997</v>
          </cell>
        </row>
        <row r="1229">
          <cell r="D1229" t="str">
            <v>19290</v>
          </cell>
          <cell r="E1229" t="str">
            <v>*</v>
          </cell>
          <cell r="F1229" t="str">
            <v>Piemaksa par zālēm Erythropoietin 40 000 IU 9 (vai ekvivalents mcg)</v>
          </cell>
          <cell r="G1229">
            <v>419.38</v>
          </cell>
        </row>
        <row r="1230">
          <cell r="D1230" t="str">
            <v>19291</v>
          </cell>
          <cell r="E1230" t="str">
            <v>**</v>
          </cell>
          <cell r="F1230" t="str">
            <v>Piemaksa manipulācijām 19304, 19305 un 19307 par reģionālu citrāta antikoagulāciju</v>
          </cell>
          <cell r="G1230">
            <v>214.89</v>
          </cell>
        </row>
        <row r="1231">
          <cell r="D1231" t="str">
            <v>19300</v>
          </cell>
          <cell r="E1231" t="str">
            <v>**</v>
          </cell>
          <cell r="F1231" t="str">
            <v>Lēna nepārtraukta hemofiltrācija (SCUF), viena diennakts bez dialīzes katetra vērtības</v>
          </cell>
          <cell r="G1231">
            <v>299.69</v>
          </cell>
        </row>
        <row r="1232">
          <cell r="D1232" t="str">
            <v>19302</v>
          </cell>
          <cell r="E1232" t="str">
            <v>**</v>
          </cell>
          <cell r="F1232" t="str">
            <v>Nepārtraukta venovenozā hemofiltrācija (CVVH), viena diennakts bez dialīzes katetra vērtības</v>
          </cell>
          <cell r="G1232">
            <v>495.03</v>
          </cell>
        </row>
        <row r="1233">
          <cell r="D1233" t="str">
            <v>19304</v>
          </cell>
          <cell r="E1233" t="str">
            <v>**</v>
          </cell>
          <cell r="F1233" t="str">
            <v>Nepārtraukta venovenozā hemodialīze (CVVHD), viena diennakts bez dialīzes katetra vērtības</v>
          </cell>
          <cell r="G1233">
            <v>495.03</v>
          </cell>
        </row>
        <row r="1234">
          <cell r="D1234" t="str">
            <v>19305</v>
          </cell>
          <cell r="E1234" t="str">
            <v>**</v>
          </cell>
          <cell r="F1234" t="str">
            <v>Nepārtraukta venovenozā hemodiafiltrācija (CVVHDF) par vienu diennakti bez dialīzes katetra vērtības</v>
          </cell>
          <cell r="G1234">
            <v>690.43</v>
          </cell>
        </row>
        <row r="1235">
          <cell r="D1235" t="str">
            <v>19307</v>
          </cell>
          <cell r="E1235" t="str">
            <v>**</v>
          </cell>
          <cell r="F1235" t="str">
            <v>Nepārtraukta venovenozā augstas plūsmas dialīze (CVVHFD) par vienu diennakti bez dialīzes katetra vērtības</v>
          </cell>
          <cell r="G1235">
            <v>495.03</v>
          </cell>
        </row>
        <row r="1236">
          <cell r="D1236" t="str">
            <v>19309</v>
          </cell>
          <cell r="E1236" t="str">
            <v>**</v>
          </cell>
          <cell r="F1236" t="str">
            <v>Nepārtraukta venovenozā plazmas filtrācija un adsorbcija (CPFA) par vienu diennakti bez dialīzes katetra vērtības</v>
          </cell>
          <cell r="G1236">
            <v>554.44000000000005</v>
          </cell>
        </row>
        <row r="1237">
          <cell r="D1237" t="str">
            <v>20010</v>
          </cell>
          <cell r="E1237" t="str">
            <v/>
          </cell>
          <cell r="F1237" t="str">
            <v>Mazas brūces primārā apdare, tualete. Nedzīstošu un dzīstošu brūču pārsiešana (brūces garums mazāks par 5 cm, virsma mazāka par 10 cm2, tilpums mazāks par 3 cm3)</v>
          </cell>
          <cell r="G1237">
            <v>11.34</v>
          </cell>
        </row>
        <row r="1238">
          <cell r="D1238" t="str">
            <v>20013</v>
          </cell>
          <cell r="E1238" t="str">
            <v/>
          </cell>
          <cell r="F1238" t="str">
            <v>Lielas brūces primārā apdare, tualete. Dzīstošu brūču pārsiešana (garums lielāks par 5 cm, virsma lielāka par 10 cm2, tilpums lielāks par 3 cm3)</v>
          </cell>
          <cell r="G1238">
            <v>12.36</v>
          </cell>
        </row>
        <row r="1239">
          <cell r="D1239" t="str">
            <v>20014</v>
          </cell>
          <cell r="E1239" t="str">
            <v>*</v>
          </cell>
          <cell r="F1239" t="str">
            <v>Brūču primārā ķirurģiskā apdare, ieskaitot izgriešanu un noslēgšanu</v>
          </cell>
          <cell r="G1239">
            <v>25.12</v>
          </cell>
        </row>
        <row r="1240">
          <cell r="D1240" t="str">
            <v>20015</v>
          </cell>
          <cell r="E1240" t="str">
            <v/>
          </cell>
          <cell r="F1240" t="str">
            <v>Diegu vai klamburu izņemšana no brūcēm vienā vai vairākās apmeklējumu reizēs</v>
          </cell>
          <cell r="G1240">
            <v>6.45</v>
          </cell>
        </row>
        <row r="1241">
          <cell r="D1241" t="str">
            <v>20019</v>
          </cell>
          <cell r="E1241" t="str">
            <v/>
          </cell>
          <cell r="F1241" t="str">
            <v>Ligatūras, svešķermeņa, kas redzams brūcē, izņemšana</v>
          </cell>
          <cell r="G1241">
            <v>14.47</v>
          </cell>
        </row>
        <row r="1242">
          <cell r="D1242" t="str">
            <v>20028</v>
          </cell>
          <cell r="E1242" t="str">
            <v/>
          </cell>
          <cell r="F1242" t="str">
            <v>Lielas, nedzīstošas brūces apdare, tualete, pārsiešana un/vai nekrožu izgriešana</v>
          </cell>
          <cell r="G1242">
            <v>26.45</v>
          </cell>
        </row>
        <row r="1243">
          <cell r="D1243" t="str">
            <v>20029</v>
          </cell>
          <cell r="E1243" t="str">
            <v/>
          </cell>
          <cell r="F1243" t="str">
            <v>Nekrektomija audiem ar virsmu virs 150 cm2</v>
          </cell>
          <cell r="G1243">
            <v>43.87</v>
          </cell>
        </row>
        <row r="1244">
          <cell r="D1244" t="str">
            <v>20030</v>
          </cell>
          <cell r="E1244" t="str">
            <v/>
          </cell>
          <cell r="F1244" t="str">
            <v>Zāļu ievadīšana, dobumu skalošana abscesa un strutojošu brūču gadījumā, drenas maiņa</v>
          </cell>
          <cell r="G1244">
            <v>10.61</v>
          </cell>
        </row>
        <row r="1245">
          <cell r="D1245" t="str">
            <v>20031</v>
          </cell>
          <cell r="E1245" t="str">
            <v/>
          </cell>
          <cell r="F1245" t="str">
            <v>Antirabiskais darbs (pirmā pieņemšana)</v>
          </cell>
          <cell r="G1245">
            <v>6.33</v>
          </cell>
        </row>
        <row r="1246">
          <cell r="D1246" t="str">
            <v>20037</v>
          </cell>
          <cell r="E1246" t="str">
            <v>**</v>
          </cell>
          <cell r="F1246" t="str">
            <v>Skriemeļu punkcijas biopsija, ko veic rentgena kontrolē</v>
          </cell>
          <cell r="G1246">
            <v>185.24</v>
          </cell>
        </row>
        <row r="1247">
          <cell r="D1247" t="str">
            <v>20038</v>
          </cell>
          <cell r="E1247" t="str">
            <v>**</v>
          </cell>
          <cell r="F1247" t="str">
            <v>Skriemeļu vaļēja biopsija, ko veic rentgena kontrolē, izmantojot želatīna un trombīna hemostātiķi</v>
          </cell>
          <cell r="G1247">
            <v>647.80999999999995</v>
          </cell>
        </row>
        <row r="1248">
          <cell r="D1248" t="str">
            <v>20039</v>
          </cell>
          <cell r="E1248" t="str">
            <v>*</v>
          </cell>
          <cell r="F1248" t="str">
            <v>Punkcijas biopsija operāciju zālē</v>
          </cell>
          <cell r="G1248">
            <v>35.54</v>
          </cell>
        </row>
        <row r="1249">
          <cell r="D1249" t="str">
            <v>20040</v>
          </cell>
          <cell r="E1249" t="str">
            <v/>
          </cell>
          <cell r="F1249" t="str">
            <v>Virspusējo audu punkcijas biopsija</v>
          </cell>
          <cell r="G1249">
            <v>18.11</v>
          </cell>
        </row>
        <row r="1250">
          <cell r="D1250" t="str">
            <v>20041</v>
          </cell>
          <cell r="E1250" t="str">
            <v>*</v>
          </cell>
          <cell r="F1250" t="str">
            <v>Vaļēja kaulu, muskulatūras, cīpslu, limfmezglu biopsija, ļaundabīgu ādas un mīksto audu veidojumu ekscīzija (operāciju zālē)</v>
          </cell>
          <cell r="G1250">
            <v>82.87</v>
          </cell>
        </row>
        <row r="1251">
          <cell r="D1251" t="str">
            <v>20043</v>
          </cell>
          <cell r="E1251" t="str">
            <v>*</v>
          </cell>
          <cell r="F1251" t="str">
            <v>Bursas ekstripācija (operāciju zālē)</v>
          </cell>
          <cell r="G1251">
            <v>94.1</v>
          </cell>
        </row>
        <row r="1252">
          <cell r="D1252" t="str">
            <v>20044</v>
          </cell>
          <cell r="E1252" t="str">
            <v/>
          </cell>
          <cell r="F1252" t="str">
            <v>Virspusēja incīzija ar drenāžu/bez drenāžas (furunkuls, karbunkuls, panarīcijs, abscess, flegmona, mastīti)</v>
          </cell>
          <cell r="G1252">
            <v>38.06</v>
          </cell>
        </row>
        <row r="1253">
          <cell r="D1253" t="str">
            <v>20050</v>
          </cell>
          <cell r="E1253" t="str">
            <v/>
          </cell>
          <cell r="F1253" t="str">
            <v>Ādas transplantācija maza ādas defekta nosegšanai (līdz 10 cm2)</v>
          </cell>
          <cell r="G1253">
            <v>14.899999999999999</v>
          </cell>
        </row>
        <row r="1254">
          <cell r="D1254" t="str">
            <v>20051</v>
          </cell>
          <cell r="E1254" t="str">
            <v/>
          </cell>
          <cell r="F1254" t="str">
            <v>Hemangiomas Naevus flammeus izņemšana ar lāzeru, viens seanss</v>
          </cell>
          <cell r="G1254">
            <v>7.13</v>
          </cell>
        </row>
        <row r="1255">
          <cell r="D1255" t="str">
            <v>20053</v>
          </cell>
          <cell r="E1255" t="str">
            <v/>
          </cell>
          <cell r="F1255" t="str">
            <v>Hipertrofisku rētu, hemangiomu, kapilaropātijas, pigmentu patoloģijas un teleangiektāzijas selektīvā fototermolīze (viens impulss, laukums līdz 3 cm2)</v>
          </cell>
          <cell r="G1255">
            <v>11.35</v>
          </cell>
        </row>
        <row r="1256">
          <cell r="D1256" t="str">
            <v>20056</v>
          </cell>
          <cell r="E1256" t="str">
            <v>*</v>
          </cell>
          <cell r="F1256" t="str">
            <v>Lāzerdestrukcija – labdabīgu un ļaundabīgu ādas un zemādas veidojumu likvidācija</v>
          </cell>
          <cell r="G1256">
            <v>21.79</v>
          </cell>
        </row>
        <row r="1257">
          <cell r="D1257" t="str">
            <v>20057</v>
          </cell>
          <cell r="E1257" t="str">
            <v>*</v>
          </cell>
          <cell r="F1257" t="str">
            <v>Kriodestrukcija, elektrokoagulācija – viena ādas vai zemādas veidojuma likvidācija. Apmaksa tiek veikta ne vairāk kā par trim veidojumiem viena apmeklējuma laikā</v>
          </cell>
          <cell r="G1257">
            <v>21.18</v>
          </cell>
        </row>
        <row r="1258">
          <cell r="D1258" t="str">
            <v>20059</v>
          </cell>
          <cell r="E1258" t="str">
            <v>*</v>
          </cell>
          <cell r="F1258" t="str">
            <v>Lokāla labdabīga ādas un zemādas veidojuma ekstirpācija, virspusējo audu (ādas, zemādas) biopsija operāciju zālē</v>
          </cell>
          <cell r="G1258">
            <v>56.45</v>
          </cell>
        </row>
        <row r="1259">
          <cell r="D1259" t="str">
            <v>20060</v>
          </cell>
          <cell r="E1259" t="str">
            <v/>
          </cell>
          <cell r="F1259" t="str">
            <v>Lokāla labdabīga ādas un zemādas veidojuma ekstirpācija, virspusējo audu (ādas, zemādas) biopsija. Nenorādīt kopā ar manipulāciju 20010 un 20013</v>
          </cell>
          <cell r="G1259">
            <v>47.33</v>
          </cell>
        </row>
        <row r="1260">
          <cell r="D1260" t="str">
            <v>20065</v>
          </cell>
          <cell r="E1260" t="str">
            <v>*</v>
          </cell>
          <cell r="F1260" t="str">
            <v>Impulsa lāzera ablācija. Autodermoplastika ar laukumu līdz 100 cm2</v>
          </cell>
          <cell r="G1260">
            <v>43.44</v>
          </cell>
        </row>
        <row r="1261">
          <cell r="D1261" t="str">
            <v>20066</v>
          </cell>
          <cell r="E1261" t="str">
            <v>*</v>
          </cell>
          <cell r="F1261" t="str">
            <v>Piemaksa manipulācijai 20065 par katriem nākamajiem 100 cm2</v>
          </cell>
          <cell r="G1261">
            <v>76.14</v>
          </cell>
        </row>
        <row r="1262">
          <cell r="D1262" t="str">
            <v>20070</v>
          </cell>
          <cell r="E1262" t="str">
            <v/>
          </cell>
          <cell r="F1262" t="str">
            <v>Rokas vai kājas pirksta naga trepanācija vai rezekcija</v>
          </cell>
          <cell r="G1262">
            <v>15.030000000000001</v>
          </cell>
        </row>
        <row r="1263">
          <cell r="D1263" t="str">
            <v>20071</v>
          </cell>
          <cell r="E1263" t="str">
            <v/>
          </cell>
          <cell r="F1263" t="str">
            <v>Kājas vai rokas pirksta naga ablācija ar daļēju vai pilnīgu naga saknes iznīcināšanu. Nenorādīt kopā ar manipulāciju 20010</v>
          </cell>
          <cell r="G1263">
            <v>35.15</v>
          </cell>
        </row>
        <row r="1264">
          <cell r="D1264" t="str">
            <v>20072</v>
          </cell>
          <cell r="E1264" t="str">
            <v/>
          </cell>
          <cell r="F1264" t="str">
            <v>Piemaksa manipulācijām 20070, 20071 par katru nākamo nagu, sākot ar otro</v>
          </cell>
          <cell r="G1264">
            <v>2.29</v>
          </cell>
        </row>
        <row r="1265">
          <cell r="D1265" t="str">
            <v>20073</v>
          </cell>
          <cell r="E1265" t="str">
            <v/>
          </cell>
          <cell r="F1265" t="str">
            <v>Kaula un cīpslas maksts, panarīciju atvēršana, ieskaitot drenāžu, plaukstas flegmonas atvēršana</v>
          </cell>
          <cell r="G1265">
            <v>41.85</v>
          </cell>
        </row>
        <row r="1266">
          <cell r="D1266" t="str">
            <v>20075</v>
          </cell>
          <cell r="E1266" t="str">
            <v/>
          </cell>
          <cell r="F1266" t="str">
            <v>Vienas vai vairāku drenu ievietošana locītavās, kaulos vai mīkstajos audos, izmantojot atsevišķu pieeju, ieskaitot skalošanu (operāciju zālē)</v>
          </cell>
          <cell r="G1266">
            <v>33.340000000000003</v>
          </cell>
        </row>
        <row r="1267">
          <cell r="D1267" t="str">
            <v>20085</v>
          </cell>
          <cell r="E1267" t="str">
            <v>*</v>
          </cell>
          <cell r="F1267" t="str">
            <v>Pirkstu kaula ekscīzija, rezekcija traumu, audzēju vai citu saslimšanu gadījumā. Pirkstu ekskohleācija un plastika</v>
          </cell>
          <cell r="G1267">
            <v>153.07</v>
          </cell>
        </row>
        <row r="1268">
          <cell r="D1268" t="str">
            <v>20087</v>
          </cell>
          <cell r="E1268" t="str">
            <v>*</v>
          </cell>
          <cell r="F1268" t="str">
            <v>Lielo locītavu Z plastika pie kontraktūrām</v>
          </cell>
          <cell r="G1268">
            <v>123.14</v>
          </cell>
        </row>
        <row r="1269">
          <cell r="D1269" t="str">
            <v>20098</v>
          </cell>
          <cell r="E1269" t="str">
            <v>*</v>
          </cell>
          <cell r="F1269" t="str">
            <v>Muskuļu un/vai fasciju šuve, ieskaitot svaigas brūces apstrādi</v>
          </cell>
          <cell r="G1269">
            <v>82.24</v>
          </cell>
        </row>
        <row r="1270">
          <cell r="D1270" t="str">
            <v>20100</v>
          </cell>
          <cell r="E1270" t="str">
            <v>*</v>
          </cell>
          <cell r="F1270" t="str">
            <v>Iztaisnotāja cīpslas sagatavošana un sašūšana, traumu gadījumos ietverot svaigas brūces apstrādi</v>
          </cell>
          <cell r="G1270">
            <v>54.76</v>
          </cell>
        </row>
        <row r="1271">
          <cell r="D1271" t="str">
            <v>20101</v>
          </cell>
          <cell r="E1271" t="str">
            <v>*</v>
          </cell>
          <cell r="F1271" t="str">
            <v>Savilcēja cīpslas sagatavošana un sašūšana, traumu gadījumos ietverot svaigas brūces apstrādi</v>
          </cell>
          <cell r="G1271">
            <v>80.819999999999993</v>
          </cell>
        </row>
        <row r="1272">
          <cell r="D1272" t="str">
            <v>20108</v>
          </cell>
          <cell r="E1272" t="str">
            <v>*</v>
          </cell>
          <cell r="F1272" t="str">
            <v>Ahilla cīpslas šuve</v>
          </cell>
          <cell r="G1272">
            <v>100.91</v>
          </cell>
        </row>
        <row r="1273">
          <cell r="D1273" t="str">
            <v>20119</v>
          </cell>
          <cell r="E1273" t="str">
            <v/>
          </cell>
          <cell r="F1273" t="str">
            <v>Skeleta ekstenzija</v>
          </cell>
          <cell r="G1273">
            <v>17.11</v>
          </cell>
        </row>
        <row r="1274">
          <cell r="D1274" t="str">
            <v>20127</v>
          </cell>
          <cell r="E1274" t="str">
            <v/>
          </cell>
          <cell r="F1274" t="str">
            <v>Svešķermeņa izņemšana Rtg kontrolē</v>
          </cell>
          <cell r="G1274">
            <v>30.11</v>
          </cell>
        </row>
        <row r="1275">
          <cell r="D1275" t="str">
            <v>20128</v>
          </cell>
          <cell r="E1275" t="str">
            <v>*</v>
          </cell>
          <cell r="F1275" t="str">
            <v>Kaula vai skrimšļa materiāla ņemšana brīvai pārstādīšanai vai osteonekrektomija</v>
          </cell>
          <cell r="G1275">
            <v>83.06</v>
          </cell>
        </row>
        <row r="1276">
          <cell r="D1276" t="str">
            <v>20130</v>
          </cell>
          <cell r="E1276" t="str">
            <v>*</v>
          </cell>
          <cell r="F1276" t="str">
            <v>Iegurņa kaulu osteotomija</v>
          </cell>
          <cell r="G1276">
            <v>326.25</v>
          </cell>
        </row>
        <row r="1277">
          <cell r="D1277" t="str">
            <v>20139</v>
          </cell>
          <cell r="E1277" t="str">
            <v>*</v>
          </cell>
          <cell r="F1277" t="str">
            <v>Plaukstas, pēdas vai žokļa locītavas izmežģījuma operatīva reponēšana</v>
          </cell>
          <cell r="G1277">
            <v>83.36</v>
          </cell>
        </row>
        <row r="1278">
          <cell r="D1278" t="str">
            <v>20140</v>
          </cell>
          <cell r="E1278" t="str">
            <v>*</v>
          </cell>
          <cell r="F1278" t="str">
            <v>Lielo locītavu mežģījuma vaļēja repozīcija</v>
          </cell>
          <cell r="G1278">
            <v>227.12</v>
          </cell>
        </row>
        <row r="1279">
          <cell r="D1279" t="str">
            <v>20141</v>
          </cell>
          <cell r="E1279" t="str">
            <v>*</v>
          </cell>
          <cell r="F1279" t="str">
            <v>Atslēgas kaula galu vai patellas mežģījuma vaļēja repozīcija</v>
          </cell>
          <cell r="G1279">
            <v>169.73</v>
          </cell>
        </row>
        <row r="1280">
          <cell r="D1280" t="str">
            <v>20145</v>
          </cell>
          <cell r="E1280" t="str">
            <v>*</v>
          </cell>
          <cell r="F1280" t="str">
            <v>Pleca locītavas stabilizējoša operācija</v>
          </cell>
          <cell r="G1280">
            <v>356.65</v>
          </cell>
        </row>
        <row r="1281">
          <cell r="D1281" t="str">
            <v>20146</v>
          </cell>
          <cell r="E1281" t="str">
            <v>*</v>
          </cell>
          <cell r="F1281" t="str">
            <v>Locītavu saišu plastika, sašūšana rokas un kājas pirkstu, plaukstas, pēdas un žokļa locītavām</v>
          </cell>
          <cell r="G1281">
            <v>136.65</v>
          </cell>
        </row>
        <row r="1282">
          <cell r="D1282" t="str">
            <v>20147</v>
          </cell>
          <cell r="E1282" t="str">
            <v>*</v>
          </cell>
          <cell r="F1282" t="str">
            <v>Dziļi guloša svešķermeņa izņemšana no mīkstajiem audiem, kauliem ar operācijas palīdzību (arī Rtg kontrolē)</v>
          </cell>
          <cell r="G1282">
            <v>67.56</v>
          </cell>
        </row>
        <row r="1283">
          <cell r="D1283" t="str">
            <v>20149</v>
          </cell>
          <cell r="E1283" t="str">
            <v>*</v>
          </cell>
          <cell r="F1283" t="str">
            <v>Stieples fiksācija vairākām mazām locītavām vai īkšķa pamatnei plaukstā vai pēdā</v>
          </cell>
          <cell r="G1283">
            <v>35.4</v>
          </cell>
        </row>
        <row r="1284">
          <cell r="D1284" t="str">
            <v>20155</v>
          </cell>
          <cell r="E1284" t="str">
            <v>*</v>
          </cell>
          <cell r="F1284" t="str">
            <v>Rokas vai kājas pirksta locītavas rezekcija (artrodēze)</v>
          </cell>
          <cell r="G1284">
            <v>45.62</v>
          </cell>
        </row>
        <row r="1285">
          <cell r="D1285" t="str">
            <v>20159</v>
          </cell>
          <cell r="E1285" t="str">
            <v>*</v>
          </cell>
          <cell r="F1285" t="str">
            <v>Kaula audzēja vai dobuma ekskohleācija</v>
          </cell>
          <cell r="G1285">
            <v>202.6</v>
          </cell>
        </row>
        <row r="1286">
          <cell r="D1286" t="str">
            <v>20161</v>
          </cell>
          <cell r="E1286" t="str">
            <v>*</v>
          </cell>
          <cell r="F1286" t="str">
            <v>Osteotomija lieliem stobra kauliem (bez fiksācijas)</v>
          </cell>
          <cell r="G1286">
            <v>317.77999999999997</v>
          </cell>
        </row>
        <row r="1287">
          <cell r="D1287" t="str">
            <v>20164</v>
          </cell>
          <cell r="E1287" t="str">
            <v>*</v>
          </cell>
          <cell r="F1287" t="str">
            <v>Piemaksa par osteosintēzes skrūves plaukstas kauliem lietošanu</v>
          </cell>
          <cell r="G1287">
            <v>106.63</v>
          </cell>
        </row>
        <row r="1288">
          <cell r="D1288" t="str">
            <v>20165</v>
          </cell>
          <cell r="E1288" t="str">
            <v>*</v>
          </cell>
          <cell r="F1288" t="str">
            <v>Piemaksa par implanta – augšstilba plāksne ar skrūvēm – lietošanu</v>
          </cell>
          <cell r="G1288">
            <v>107.3</v>
          </cell>
        </row>
        <row r="1289">
          <cell r="D1289" t="str">
            <v>20166</v>
          </cell>
          <cell r="E1289" t="str">
            <v>*</v>
          </cell>
          <cell r="F1289" t="str">
            <v>Piemaksa par implanta – augšstilba interlocking stienis – lietošanu</v>
          </cell>
          <cell r="G1289">
            <v>244.26</v>
          </cell>
        </row>
        <row r="1290">
          <cell r="D1290" t="str">
            <v>20167</v>
          </cell>
          <cell r="E1290" t="str">
            <v>*</v>
          </cell>
          <cell r="F1290" t="str">
            <v>Piemaksa par implanta – leņķa plāksne ar skrūvēm – lietošanu</v>
          </cell>
          <cell r="G1290">
            <v>186.36</v>
          </cell>
        </row>
        <row r="1291">
          <cell r="D1291" t="str">
            <v>20168</v>
          </cell>
          <cell r="E1291" t="str">
            <v>*</v>
          </cell>
          <cell r="F1291" t="str">
            <v>Piemaksa par implanta – tibijas kondiļu T-plāksne ar skrūvēm – lietošanu</v>
          </cell>
          <cell r="G1291">
            <v>197.66</v>
          </cell>
        </row>
        <row r="1292">
          <cell r="D1292" t="str">
            <v>20169</v>
          </cell>
          <cell r="E1292" t="str">
            <v>*</v>
          </cell>
          <cell r="F1292" t="str">
            <v>Piemaksa par implanta – tibijas plāksne ar skrūvēm – lietošanu</v>
          </cell>
          <cell r="G1292">
            <v>83.31</v>
          </cell>
        </row>
        <row r="1293">
          <cell r="D1293" t="str">
            <v>20170</v>
          </cell>
          <cell r="E1293" t="str">
            <v>*</v>
          </cell>
          <cell r="F1293" t="str">
            <v>Piemaksa par implanta – tibijas stienis (universālais) – lietošanu</v>
          </cell>
          <cell r="G1293">
            <v>172.24</v>
          </cell>
        </row>
        <row r="1294">
          <cell r="D1294" t="str">
            <v>20171</v>
          </cell>
          <cell r="E1294" t="str">
            <v>*</v>
          </cell>
          <cell r="F1294" t="str">
            <v>Piemaksa par implanta – tibijas stienis (unreamed) – lietošanu</v>
          </cell>
          <cell r="G1294">
            <v>321.89999999999998</v>
          </cell>
        </row>
        <row r="1295">
          <cell r="D1295" t="str">
            <v>20172</v>
          </cell>
          <cell r="E1295" t="str">
            <v>*</v>
          </cell>
          <cell r="F1295" t="str">
            <v>Piemaksa par implanta – iegurņa un acetabulum osteosintēzes plāksne ar skrūvēm – lietošanu</v>
          </cell>
          <cell r="G1295">
            <v>248.48</v>
          </cell>
        </row>
        <row r="1296">
          <cell r="D1296" t="str">
            <v>20173</v>
          </cell>
          <cell r="E1296" t="str">
            <v>*</v>
          </cell>
          <cell r="F1296" t="str">
            <v>Piemaksa par implanta ar skrūvēm – dinamiskā gūžas skrūve–plāksne vai dinamiskā kondiļu skrūve–plāksne (DHS vai DCS) – lietošanu</v>
          </cell>
          <cell r="G1296">
            <v>268.25</v>
          </cell>
        </row>
        <row r="1297">
          <cell r="D1297" t="str">
            <v>20174</v>
          </cell>
          <cell r="E1297" t="str">
            <v>*</v>
          </cell>
          <cell r="F1297" t="str">
            <v>Piemaksa par implanta – atslēgas kaula plāksne ar skrūvēm – lietošanu</v>
          </cell>
          <cell r="G1297">
            <v>59.29</v>
          </cell>
        </row>
        <row r="1298">
          <cell r="D1298" t="str">
            <v>20175</v>
          </cell>
          <cell r="E1298" t="str">
            <v>*</v>
          </cell>
          <cell r="F1298" t="str">
            <v>Piemaksa par implanta – augšdelma kaula plāksne ar skrūvēm – lietošanu</v>
          </cell>
          <cell r="G1298">
            <v>96.81</v>
          </cell>
        </row>
        <row r="1299">
          <cell r="D1299" t="str">
            <v>20176</v>
          </cell>
          <cell r="E1299" t="str">
            <v>*</v>
          </cell>
          <cell r="F1299" t="str">
            <v>Piemaksa par implanta – plāksne ar skrūvi humerus distālā gala fiksācijai – lietošanu</v>
          </cell>
          <cell r="G1299">
            <v>79.069999999999993</v>
          </cell>
        </row>
        <row r="1300">
          <cell r="D1300" t="str">
            <v>20177</v>
          </cell>
          <cell r="E1300" t="str">
            <v>*</v>
          </cell>
          <cell r="F1300" t="str">
            <v>Piemaksa par implanta – tension band (Zuggurtung) – lietošanu</v>
          </cell>
          <cell r="G1300">
            <v>11.3</v>
          </cell>
        </row>
        <row r="1301">
          <cell r="D1301" t="str">
            <v>20178</v>
          </cell>
          <cell r="E1301" t="str">
            <v>*</v>
          </cell>
          <cell r="F1301" t="str">
            <v>Piemaksa par implanta – apakšdelma plāksne ar skrūvēm (vienam kaulam) – lietošanu</v>
          </cell>
          <cell r="G1301">
            <v>66.36</v>
          </cell>
        </row>
        <row r="1302">
          <cell r="D1302" t="str">
            <v>20179</v>
          </cell>
          <cell r="E1302" t="str">
            <v>*</v>
          </cell>
          <cell r="F1302" t="str">
            <v>Piemaksa par implanta – 6,5 mm spongiozā skrūve – lietošanu</v>
          </cell>
          <cell r="G1302">
            <v>9.89</v>
          </cell>
        </row>
        <row r="1303">
          <cell r="D1303" t="str">
            <v>20180</v>
          </cell>
          <cell r="E1303" t="str">
            <v>*</v>
          </cell>
          <cell r="F1303" t="str">
            <v>Piemaksa par implanta – kortikālā skrūve – lietošanu</v>
          </cell>
          <cell r="G1303">
            <v>5.65</v>
          </cell>
        </row>
        <row r="1304">
          <cell r="D1304" t="str">
            <v>20181</v>
          </cell>
          <cell r="E1304" t="str">
            <v>*</v>
          </cell>
          <cell r="F1304" t="str">
            <v>Piemaksa par implanta – Endera stienis – lietošanu</v>
          </cell>
          <cell r="G1304">
            <v>50.83</v>
          </cell>
        </row>
        <row r="1305">
          <cell r="D1305" t="str">
            <v>20182</v>
          </cell>
          <cell r="E1305" t="str">
            <v>*</v>
          </cell>
          <cell r="F1305" t="str">
            <v>Piemaksa par implanta – Kinčera stienis – lietošanu</v>
          </cell>
          <cell r="G1305">
            <v>87.54</v>
          </cell>
        </row>
        <row r="1306">
          <cell r="D1306" t="str">
            <v>20183</v>
          </cell>
          <cell r="E1306" t="str">
            <v>*</v>
          </cell>
          <cell r="F1306" t="str">
            <v>Piemaksa par implanta – rādija distālā gala plāksne ar skrūvēm – lietošanu</v>
          </cell>
          <cell r="G1306">
            <v>38.130000000000003</v>
          </cell>
        </row>
        <row r="1307">
          <cell r="D1307" t="str">
            <v>20184</v>
          </cell>
          <cell r="E1307" t="str">
            <v>*</v>
          </cell>
          <cell r="F1307" t="str">
            <v>Piemaksa par implanta – plaukstas vai pleznas kaula un falangu plāksne un skrūves – lietošanu</v>
          </cell>
          <cell r="G1307">
            <v>38.130000000000003</v>
          </cell>
        </row>
        <row r="1308">
          <cell r="D1308" t="str">
            <v>20185</v>
          </cell>
          <cell r="E1308" t="str">
            <v>*</v>
          </cell>
          <cell r="F1308" t="str">
            <v>Piemaksa par implanta – laterālās potītes plāksne ar skrūvēm – lietošanu</v>
          </cell>
          <cell r="G1308">
            <v>35.299999999999997</v>
          </cell>
        </row>
        <row r="1309">
          <cell r="D1309" t="str">
            <v>20186</v>
          </cell>
          <cell r="E1309" t="str">
            <v>*</v>
          </cell>
          <cell r="F1309" t="str">
            <v>Piemaksa par implanta – mediālās potītes skrūve – lietošanu</v>
          </cell>
          <cell r="G1309">
            <v>8.4700000000000006</v>
          </cell>
        </row>
        <row r="1310">
          <cell r="D1310" t="str">
            <v>20187</v>
          </cell>
          <cell r="E1310" t="str">
            <v>*</v>
          </cell>
          <cell r="F1310" t="str">
            <v>Piemaksa par implanta – Barouk skrūve – lietošanu</v>
          </cell>
          <cell r="G1310">
            <v>42.36</v>
          </cell>
        </row>
        <row r="1311">
          <cell r="D1311" t="str">
            <v>20188</v>
          </cell>
          <cell r="E1311" t="str">
            <v>*</v>
          </cell>
          <cell r="F1311" t="str">
            <v>Piemaksa par implanta – Tomofix ar skrūvēm – lietošanu</v>
          </cell>
          <cell r="G1311">
            <v>416.22</v>
          </cell>
        </row>
        <row r="1312">
          <cell r="D1312" t="str">
            <v>20189</v>
          </cell>
          <cell r="E1312" t="str">
            <v>*</v>
          </cell>
          <cell r="F1312" t="str">
            <v>Piemaksa par implanta – 7,0 mm kanulētā skrūve – lietošanu</v>
          </cell>
          <cell r="G1312">
            <v>53.66</v>
          </cell>
        </row>
        <row r="1313">
          <cell r="D1313" t="str">
            <v>20190</v>
          </cell>
          <cell r="E1313" t="str">
            <v>*</v>
          </cell>
          <cell r="F1313" t="str">
            <v>Piemaksa par implanta – 3,5 mm kanulētā skrūve – lietošanu</v>
          </cell>
          <cell r="G1313">
            <v>39.53</v>
          </cell>
        </row>
        <row r="1314">
          <cell r="D1314" t="str">
            <v>20191</v>
          </cell>
          <cell r="E1314" t="str">
            <v>*</v>
          </cell>
          <cell r="F1314" t="str">
            <v>Piemaksa par implanta – papēža plāksne ar skrūvēm – lietošanu</v>
          </cell>
          <cell r="G1314">
            <v>232.96</v>
          </cell>
        </row>
        <row r="1315">
          <cell r="D1315" t="str">
            <v>20192</v>
          </cell>
          <cell r="E1315" t="str">
            <v>*</v>
          </cell>
          <cell r="F1315" t="str">
            <v>Piemaksa par implanta – Vaila osteotomijas skrūve –lietošanu</v>
          </cell>
          <cell r="G1315">
            <v>22.59</v>
          </cell>
        </row>
        <row r="1316">
          <cell r="D1316" t="str">
            <v>20193</v>
          </cell>
          <cell r="E1316" t="str">
            <v>*</v>
          </cell>
          <cell r="F1316" t="str">
            <v>Piemaksa par implanta – augšdelma kaula bloķētais stienis – lietošanu</v>
          </cell>
          <cell r="G1316">
            <v>225.9</v>
          </cell>
        </row>
        <row r="1317">
          <cell r="D1317" t="str">
            <v>20194</v>
          </cell>
          <cell r="E1317" t="str">
            <v>*</v>
          </cell>
          <cell r="F1317" t="str">
            <v>Piemaksa par kalcija sāļu implanta (viena vienība 25 ml) lietošanu</v>
          </cell>
          <cell r="G1317">
            <v>310.61</v>
          </cell>
        </row>
        <row r="1318">
          <cell r="D1318" t="str">
            <v>20195</v>
          </cell>
          <cell r="E1318" t="str">
            <v>*</v>
          </cell>
          <cell r="F1318" t="str">
            <v>Piemaksa par gūžas locītavas virsmu aizvietojošas metāls–metāls endoprotēzes lietošanu</v>
          </cell>
          <cell r="G1318">
            <v>2682.51</v>
          </cell>
        </row>
        <row r="1319">
          <cell r="D1319" t="str">
            <v>20196</v>
          </cell>
          <cell r="E1319" t="str">
            <v>*</v>
          </cell>
          <cell r="F1319" t="str">
            <v>Piemaksa par femur proksimālas fiksācijas metāls–metāls endoprotēzes lietošanu</v>
          </cell>
          <cell r="G1319">
            <v>2682.51</v>
          </cell>
        </row>
        <row r="1320">
          <cell r="D1320" t="str">
            <v>20200</v>
          </cell>
          <cell r="E1320" t="str">
            <v>*</v>
          </cell>
          <cell r="F1320" t="str">
            <v>Mazo stobrkaulu koriģējoša osteotomija, Z veida osteotomija I metatarsālajam kaulam</v>
          </cell>
          <cell r="G1320">
            <v>259.22000000000003</v>
          </cell>
        </row>
        <row r="1321">
          <cell r="D1321" t="str">
            <v>20201</v>
          </cell>
          <cell r="E1321" t="str">
            <v>*</v>
          </cell>
          <cell r="F1321" t="str">
            <v>Piemaksa par kompresijas–distrakcijas aparāta (ārējās fiksācijas aparāts) lietošanu</v>
          </cell>
          <cell r="G1321">
            <v>564.74</v>
          </cell>
        </row>
        <row r="1322">
          <cell r="D1322" t="str">
            <v>20202</v>
          </cell>
          <cell r="E1322" t="str">
            <v>*</v>
          </cell>
          <cell r="F1322" t="str">
            <v>Lielo stobra kaulu osteosintēze ar stieni (bez implanta vērtības)</v>
          </cell>
          <cell r="G1322">
            <v>353.22</v>
          </cell>
        </row>
        <row r="1323">
          <cell r="D1323" t="str">
            <v>20203</v>
          </cell>
          <cell r="E1323" t="str">
            <v>*</v>
          </cell>
          <cell r="F1323" t="str">
            <v>Mazo stobra kaulu, plaukstas un pēdas kaulu, falangu osteosintēze (bez implanta vērtības)</v>
          </cell>
          <cell r="G1323">
            <v>217.09</v>
          </cell>
        </row>
        <row r="1324">
          <cell r="D1324" t="str">
            <v>20204</v>
          </cell>
          <cell r="E1324" t="str">
            <v>*</v>
          </cell>
          <cell r="F1324" t="str">
            <v>Kaula iekšējās fiksācijas izņemšana no lieliem stobra kauliem</v>
          </cell>
          <cell r="G1324">
            <v>173.05</v>
          </cell>
        </row>
        <row r="1325">
          <cell r="D1325" t="str">
            <v>20205</v>
          </cell>
          <cell r="E1325" t="str">
            <v>*</v>
          </cell>
          <cell r="F1325" t="str">
            <v>Fiksatora izņemšana no mazajiem kauliem, bloķējošo skrūvju izņemšana</v>
          </cell>
          <cell r="G1325">
            <v>102.82</v>
          </cell>
        </row>
        <row r="1326">
          <cell r="D1326" t="str">
            <v>20206</v>
          </cell>
          <cell r="E1326" t="str">
            <v>*</v>
          </cell>
          <cell r="F1326" t="str">
            <v>Reparatīvas operācijas pie garo stobra kaulu pseidoartrozēm un/vai kaula transports, ekstremitātes pagarināšana, Hahutova operācija (bez implanta vērtības)</v>
          </cell>
          <cell r="G1326">
            <v>350.17</v>
          </cell>
        </row>
        <row r="1327">
          <cell r="D1327" t="str">
            <v>20207</v>
          </cell>
          <cell r="E1327" t="str">
            <v>*</v>
          </cell>
          <cell r="F1327" t="str">
            <v>Slēgta repozīcija ar transosālu vai transartikulāru fiksāciju</v>
          </cell>
          <cell r="G1327">
            <v>89.92</v>
          </cell>
        </row>
        <row r="1328">
          <cell r="D1328" t="str">
            <v>20208</v>
          </cell>
          <cell r="E1328" t="str">
            <v>*</v>
          </cell>
          <cell r="F1328" t="str">
            <v>Lielo stobrkaulu osteosintēze ar plāksni (bez implanta vērtības)</v>
          </cell>
          <cell r="G1328">
            <v>206.15</v>
          </cell>
        </row>
        <row r="1329">
          <cell r="D1329" t="str">
            <v>20209</v>
          </cell>
          <cell r="E1329" t="str">
            <v>*</v>
          </cell>
          <cell r="F1329" t="str">
            <v>Papildu stieples (stieņa) ievadīšana ārējās fiksācijas aparātam</v>
          </cell>
          <cell r="G1329">
            <v>40.61</v>
          </cell>
        </row>
        <row r="1330">
          <cell r="D1330" t="str">
            <v>20210</v>
          </cell>
          <cell r="E1330" t="str">
            <v>*</v>
          </cell>
          <cell r="F1330" t="str">
            <v>Ārējās fiksācijas aparāta uzlikšana bez aparāta vērtības</v>
          </cell>
          <cell r="G1330">
            <v>178.16</v>
          </cell>
        </row>
        <row r="1331">
          <cell r="D1331" t="str">
            <v>20211</v>
          </cell>
          <cell r="E1331" t="str">
            <v>*</v>
          </cell>
          <cell r="F1331" t="str">
            <v>Piemaksa par kaulu cementa vienas porcijas (20 g) lietošanu</v>
          </cell>
          <cell r="G1331">
            <v>26.83</v>
          </cell>
        </row>
        <row r="1332">
          <cell r="D1332" t="str">
            <v>20212</v>
          </cell>
          <cell r="E1332" t="str">
            <v>*</v>
          </cell>
          <cell r="F1332" t="str">
            <v>Ārējās fiksācijas aparāta noņemšana (operācija)</v>
          </cell>
          <cell r="G1332">
            <v>41.13</v>
          </cell>
        </row>
        <row r="1333">
          <cell r="D1333" t="str">
            <v>20214</v>
          </cell>
          <cell r="E1333" t="str">
            <v>*</v>
          </cell>
          <cell r="F1333" t="str">
            <v>Lielo stobrkaulu osteosintēze ar skrūvēm (bez implanta vērtības)</v>
          </cell>
          <cell r="G1333">
            <v>167.32</v>
          </cell>
        </row>
        <row r="1334">
          <cell r="D1334" t="str">
            <v>20215</v>
          </cell>
          <cell r="E1334" t="str">
            <v>*</v>
          </cell>
          <cell r="F1334" t="str">
            <v>Lielo stobra kaulu rezekcija, iegurņa kaula, kaula audzēju rezekcija un plastika (bez implanta vērtības)</v>
          </cell>
          <cell r="G1334">
            <v>507.48</v>
          </cell>
        </row>
        <row r="1335">
          <cell r="D1335" t="str">
            <v>20217</v>
          </cell>
          <cell r="E1335" t="str">
            <v>*</v>
          </cell>
          <cell r="F1335" t="str">
            <v>Pēdas un plaukstas pirkstu locītavu artrotomija</v>
          </cell>
          <cell r="G1335">
            <v>58.2</v>
          </cell>
        </row>
        <row r="1336">
          <cell r="D1336" t="str">
            <v>20218</v>
          </cell>
          <cell r="E1336" t="str">
            <v>*</v>
          </cell>
          <cell r="F1336" t="str">
            <v>Lielo locītavu artrotomija, meniskektomija un/vai citu locītavu struktūru izņemšana (saites, svešķermeņi un citi), locītavas skalošanas sistēmas uzlikšana</v>
          </cell>
          <cell r="G1336">
            <v>90.55</v>
          </cell>
        </row>
        <row r="1337">
          <cell r="D1337" t="str">
            <v>20219</v>
          </cell>
          <cell r="E1337" t="str">
            <v>*</v>
          </cell>
          <cell r="F1337" t="str">
            <v>Sinovijektomija ceļa locītavai</v>
          </cell>
          <cell r="G1337">
            <v>142.22999999999999</v>
          </cell>
        </row>
        <row r="1338">
          <cell r="D1338" t="str">
            <v>20220</v>
          </cell>
          <cell r="E1338" t="str">
            <v>*</v>
          </cell>
          <cell r="F1338" t="str">
            <v>Lielo locītavu artrodēze (bez fiksācijas)</v>
          </cell>
          <cell r="G1338">
            <v>349.5</v>
          </cell>
        </row>
        <row r="1339">
          <cell r="D1339" t="str">
            <v>20222</v>
          </cell>
          <cell r="E1339" t="str">
            <v>*</v>
          </cell>
          <cell r="F1339" t="str">
            <v>Roku un kāju pirkstu, plaukstas un pēdu artroplastika</v>
          </cell>
          <cell r="G1339">
            <v>195.54</v>
          </cell>
        </row>
        <row r="1340">
          <cell r="D1340" t="str">
            <v>20224</v>
          </cell>
          <cell r="E1340" t="str">
            <v>*</v>
          </cell>
          <cell r="F1340" t="str">
            <v>Apakšdelma viena kaula osteosintēze</v>
          </cell>
          <cell r="G1340">
            <v>251.2</v>
          </cell>
        </row>
        <row r="1341">
          <cell r="D1341" t="str">
            <v>20225</v>
          </cell>
          <cell r="E1341" t="str">
            <v>*</v>
          </cell>
          <cell r="F1341" t="str">
            <v>Spieķa kaula galviņas osteosintēze (bez implanta vērtības)</v>
          </cell>
          <cell r="G1341">
            <v>197.82</v>
          </cell>
        </row>
        <row r="1342">
          <cell r="D1342" t="str">
            <v>20226</v>
          </cell>
          <cell r="E1342" t="str">
            <v>*</v>
          </cell>
          <cell r="F1342" t="str">
            <v>Olecranon osteosintēze (bez implanta vērtības)</v>
          </cell>
          <cell r="G1342">
            <v>175.66</v>
          </cell>
        </row>
        <row r="1343">
          <cell r="D1343" t="str">
            <v>20227</v>
          </cell>
          <cell r="E1343" t="str">
            <v>*</v>
          </cell>
          <cell r="F1343" t="str">
            <v>Augšdelma proksimālā gala osteosintēze ar plāksni (bez implanta vērtības)</v>
          </cell>
          <cell r="G1343">
            <v>270.02</v>
          </cell>
        </row>
        <row r="1344">
          <cell r="D1344" t="str">
            <v>20228</v>
          </cell>
          <cell r="E1344" t="str">
            <v>*</v>
          </cell>
          <cell r="F1344" t="str">
            <v>Augšdelma kaula proksimālā gala osteosintēze ar stieplēm un/vai savelkošo cilpu (bez implanta vērtības)</v>
          </cell>
          <cell r="G1344">
            <v>218.37</v>
          </cell>
        </row>
        <row r="1345">
          <cell r="D1345" t="str">
            <v>20229</v>
          </cell>
          <cell r="E1345" t="str">
            <v>*</v>
          </cell>
          <cell r="F1345" t="str">
            <v>Atslēgas kaula OS ar plāksni, lāpstiņas OS ar plāksni (bez implanta vērtības)</v>
          </cell>
          <cell r="G1345">
            <v>161.81</v>
          </cell>
        </row>
        <row r="1346">
          <cell r="D1346" t="str">
            <v>20230</v>
          </cell>
          <cell r="E1346" t="str">
            <v>*</v>
          </cell>
          <cell r="F1346" t="str">
            <v>Gūžas locītavas totāla endoprotezēšana ar cementējamu endoprotēzi (bez protēzes vērtības)</v>
          </cell>
          <cell r="G1346">
            <v>469.97</v>
          </cell>
        </row>
        <row r="1347">
          <cell r="D1347" t="str">
            <v>20231</v>
          </cell>
          <cell r="E1347" t="str">
            <v>*</v>
          </cell>
          <cell r="F1347" t="str">
            <v>Gūžas locītavas endoprotezēšana ar bezcementa endoprotēzi (bez protēzes vērtības)</v>
          </cell>
          <cell r="G1347">
            <v>466.23</v>
          </cell>
        </row>
        <row r="1348">
          <cell r="D1348" t="str">
            <v>20232</v>
          </cell>
          <cell r="E1348" t="str">
            <v>*</v>
          </cell>
          <cell r="F1348" t="str">
            <v>Ceļa locītavas endoprotezēšana (bez protēzes vērtības)</v>
          </cell>
          <cell r="G1348">
            <v>586.26</v>
          </cell>
        </row>
        <row r="1349">
          <cell r="D1349" t="str">
            <v>20233</v>
          </cell>
          <cell r="E1349" t="str">
            <v>*</v>
          </cell>
          <cell r="F1349" t="str">
            <v>Piemaksa par bezcementa gūžas locītavas endoprotēzes lietošanu</v>
          </cell>
          <cell r="G1349">
            <v>1729.52</v>
          </cell>
        </row>
        <row r="1350">
          <cell r="D1350" t="str">
            <v>20234</v>
          </cell>
          <cell r="E1350" t="str">
            <v>*</v>
          </cell>
          <cell r="F1350" t="str">
            <v>Piemaksa par cementējamās gūžas locītavas endoprotēzes lietošanu</v>
          </cell>
          <cell r="G1350">
            <v>543.55999999999995</v>
          </cell>
        </row>
        <row r="1351">
          <cell r="D1351" t="str">
            <v>20235</v>
          </cell>
          <cell r="E1351" t="str">
            <v>*</v>
          </cell>
          <cell r="F1351" t="str">
            <v>Piemaksa par ceļa locītavas endoprotēzes lietošanu</v>
          </cell>
          <cell r="G1351">
            <v>1128.07</v>
          </cell>
        </row>
        <row r="1352">
          <cell r="D1352" t="str">
            <v>20236</v>
          </cell>
          <cell r="E1352" t="str">
            <v>*</v>
          </cell>
          <cell r="F1352" t="str">
            <v>Femurokapitāla gūžas locītavas endoprotezēšana (bez protēzes vērtības)</v>
          </cell>
          <cell r="G1352">
            <v>368.87</v>
          </cell>
        </row>
        <row r="1353">
          <cell r="D1353" t="str">
            <v>20237</v>
          </cell>
          <cell r="E1353" t="str">
            <v>*</v>
          </cell>
          <cell r="F1353" t="str">
            <v>Piemaksa par femurokapitālās gūžas locītavas endoprotēzes lietošanu</v>
          </cell>
          <cell r="G1353">
            <v>124.25</v>
          </cell>
        </row>
        <row r="1354">
          <cell r="D1354" t="str">
            <v>20239</v>
          </cell>
          <cell r="E1354" t="str">
            <v>*</v>
          </cell>
          <cell r="F1354" t="str">
            <v>Pleca locītavas endoprotezēšana (bez protēzes vērtības)</v>
          </cell>
          <cell r="G1354">
            <v>472.1</v>
          </cell>
        </row>
        <row r="1355">
          <cell r="D1355" t="str">
            <v>20240</v>
          </cell>
          <cell r="E1355" t="str">
            <v>*</v>
          </cell>
          <cell r="F1355" t="str">
            <v>Cementējamas gūžas locītavas revīzijas endoprotēzes implantēšana (bez protēzes vērtības)</v>
          </cell>
          <cell r="G1355">
            <v>557.36</v>
          </cell>
        </row>
        <row r="1356">
          <cell r="D1356" t="str">
            <v>20241</v>
          </cell>
          <cell r="E1356" t="str">
            <v>*</v>
          </cell>
          <cell r="F1356" t="str">
            <v>Bezcementa gūžas locītavas revīzijas endoprotēzes implantēšana (bez protēzes vērtības)</v>
          </cell>
          <cell r="G1356">
            <v>506.47</v>
          </cell>
        </row>
        <row r="1357">
          <cell r="D1357" t="str">
            <v>20242</v>
          </cell>
          <cell r="E1357" t="str">
            <v>*</v>
          </cell>
          <cell r="F1357" t="str">
            <v>Ceļa locītavas revīzijas endoprotēzes implantēšana (bez protēzes vērtības)</v>
          </cell>
          <cell r="G1357">
            <v>578.83000000000004</v>
          </cell>
        </row>
        <row r="1358">
          <cell r="D1358" t="str">
            <v>20243</v>
          </cell>
          <cell r="E1358" t="str">
            <v>*</v>
          </cell>
          <cell r="F1358" t="str">
            <v>Piemaksa par instrumentu komplektu gūžas revīzijas operācijai</v>
          </cell>
          <cell r="G1358">
            <v>115.07</v>
          </cell>
        </row>
        <row r="1359">
          <cell r="D1359" t="str">
            <v>20244</v>
          </cell>
          <cell r="E1359" t="str">
            <v>*</v>
          </cell>
          <cell r="F1359" t="str">
            <v>Piemaksa par instrumentu komplektu bezcementa endoprotēzes implantācijai</v>
          </cell>
          <cell r="G1359">
            <v>190.46</v>
          </cell>
        </row>
        <row r="1360">
          <cell r="D1360" t="str">
            <v>20245</v>
          </cell>
          <cell r="E1360" t="str">
            <v>*</v>
          </cell>
          <cell r="F1360" t="str">
            <v>Augšdelma kaula distālās metaepifīzes osteosintēze (bez implanta vērtības)</v>
          </cell>
          <cell r="G1360">
            <v>185.32</v>
          </cell>
        </row>
        <row r="1361">
          <cell r="D1361" t="str">
            <v>20246</v>
          </cell>
          <cell r="E1361" t="str">
            <v>*</v>
          </cell>
          <cell r="F1361" t="str">
            <v>Apakšdelma kaula distālās metaepifīzes osteosintēze (bez implanta vērtības)</v>
          </cell>
          <cell r="G1361">
            <v>139.81</v>
          </cell>
        </row>
        <row r="1362">
          <cell r="D1362" t="str">
            <v>20247</v>
          </cell>
          <cell r="E1362" t="str">
            <v>*</v>
          </cell>
          <cell r="F1362" t="str">
            <v>Veltņa kaula osteosintēze (bez implanta vērtības)</v>
          </cell>
          <cell r="G1362">
            <v>169.42</v>
          </cell>
        </row>
        <row r="1363">
          <cell r="D1363" t="str">
            <v>20248</v>
          </cell>
          <cell r="E1363" t="str">
            <v>*</v>
          </cell>
          <cell r="F1363" t="str">
            <v>Papēža kaula lūzuma osteosintēze (bez implanta vērtības)</v>
          </cell>
          <cell r="G1363">
            <v>149.09</v>
          </cell>
        </row>
        <row r="1364">
          <cell r="D1364" t="str">
            <v>20249</v>
          </cell>
          <cell r="E1364" t="str">
            <v>*</v>
          </cell>
          <cell r="F1364" t="str">
            <v>Plaukstas un pēdas pirkstu eksartikulācija vai amputācija, tai skaitā amputācijas stumbra apstrāde</v>
          </cell>
          <cell r="G1364">
            <v>45.83</v>
          </cell>
        </row>
        <row r="1365">
          <cell r="D1365" t="str">
            <v>20250</v>
          </cell>
          <cell r="E1365" t="str">
            <v/>
          </cell>
          <cell r="F1365" t="str">
            <v>Piemaksa manipulācijām 20249, 20149 par katru pirkstu, sākot no otrā</v>
          </cell>
          <cell r="G1365">
            <v>7.75</v>
          </cell>
        </row>
        <row r="1366">
          <cell r="D1366" t="str">
            <v>20251</v>
          </cell>
          <cell r="E1366" t="str">
            <v>*</v>
          </cell>
          <cell r="F1366" t="str">
            <v>Augšējo vai apakšējo ekstremitāšu eksartikulācija, amputācija, revīzija (par katru ekstremitāti)</v>
          </cell>
          <cell r="G1366">
            <v>255.36</v>
          </cell>
        </row>
        <row r="1367">
          <cell r="D1367" t="str">
            <v>20253</v>
          </cell>
          <cell r="E1367" t="str">
            <v>*</v>
          </cell>
          <cell r="F1367" t="str">
            <v>Lielo locītavu eksartikulācija</v>
          </cell>
          <cell r="G1367">
            <v>208.46</v>
          </cell>
        </row>
        <row r="1368">
          <cell r="D1368" t="str">
            <v>20257</v>
          </cell>
          <cell r="E1368" t="str">
            <v>*</v>
          </cell>
          <cell r="F1368" t="str">
            <v>Acetabulum un/vai iegurņa kaulu osteosintēze (bez implantu vērtības)</v>
          </cell>
          <cell r="G1368">
            <v>406.68</v>
          </cell>
        </row>
        <row r="1369">
          <cell r="D1369" t="str">
            <v>20258</v>
          </cell>
          <cell r="E1369" t="str">
            <v>*</v>
          </cell>
          <cell r="F1369" t="str">
            <v>Simfīzes osteosintēze (bez implanta vērtības)</v>
          </cell>
          <cell r="G1369">
            <v>209.52</v>
          </cell>
        </row>
        <row r="1370">
          <cell r="D1370" t="str">
            <v>20259</v>
          </cell>
          <cell r="E1370" t="str">
            <v>*</v>
          </cell>
          <cell r="F1370" t="str">
            <v>Femur transtrohanter lūzuma osteosintēze ar stieplēm (bez implanta vērtības)</v>
          </cell>
          <cell r="G1370">
            <v>169.58</v>
          </cell>
        </row>
        <row r="1371">
          <cell r="D1371" t="str">
            <v>20260</v>
          </cell>
          <cell r="E1371" t="str">
            <v>*</v>
          </cell>
          <cell r="F1371" t="str">
            <v>Femur kakliņa osteosintēze ar kanulētām skrūvēm (bez implanta vērtības)</v>
          </cell>
          <cell r="G1371">
            <v>253.71</v>
          </cell>
        </row>
        <row r="1372">
          <cell r="D1372" t="str">
            <v>20261</v>
          </cell>
          <cell r="E1372" t="str">
            <v>*</v>
          </cell>
          <cell r="F1372" t="str">
            <v>Augšstilba kaula lūzuma osteosintēze ar dinamisko gūžas skrūvi–plāksni vai dinamisko kondiļu skrūvi–plāksni (DHS vai DCS) (bez implanta vērtības)</v>
          </cell>
          <cell r="G1372">
            <v>311.88</v>
          </cell>
        </row>
        <row r="1373">
          <cell r="D1373" t="str">
            <v>20262</v>
          </cell>
          <cell r="E1373" t="str">
            <v>*</v>
          </cell>
          <cell r="F1373" t="str">
            <v>Augšstilba kaula trohanteru zonas osteosintēze ar skrūvi (bez implanta vērtības)</v>
          </cell>
          <cell r="G1373">
            <v>140.07</v>
          </cell>
        </row>
        <row r="1374">
          <cell r="D1374" t="str">
            <v>20263</v>
          </cell>
          <cell r="E1374" t="str">
            <v>*</v>
          </cell>
          <cell r="F1374" t="str">
            <v>Lielo stobra kaulu diafīzes osteosintēze ar plāksni (bez implanta vērtības)</v>
          </cell>
          <cell r="G1374">
            <v>263.82</v>
          </cell>
        </row>
        <row r="1375">
          <cell r="D1375" t="str">
            <v>20264</v>
          </cell>
          <cell r="E1375" t="str">
            <v>*</v>
          </cell>
          <cell r="F1375" t="str">
            <v>Lielo stobra kaulu osteosintēze ar bloķēto stieni (bez implanta vērtības)</v>
          </cell>
          <cell r="G1375">
            <v>313.14</v>
          </cell>
        </row>
        <row r="1376">
          <cell r="D1376" t="str">
            <v>20265</v>
          </cell>
          <cell r="E1376" t="str">
            <v>*</v>
          </cell>
          <cell r="F1376" t="str">
            <v>Osteosintēze ar leņķa plāksni (bez implanta vērtības)</v>
          </cell>
          <cell r="G1376">
            <v>209.91</v>
          </cell>
        </row>
        <row r="1377">
          <cell r="D1377" t="str">
            <v>20266</v>
          </cell>
          <cell r="E1377" t="str">
            <v>*</v>
          </cell>
          <cell r="F1377" t="str">
            <v>Patellas osteosintēze (bez implanta vērtības)</v>
          </cell>
          <cell r="G1377">
            <v>153.22</v>
          </cell>
        </row>
        <row r="1378">
          <cell r="D1378" t="str">
            <v>20267</v>
          </cell>
          <cell r="E1378" t="str">
            <v>*</v>
          </cell>
          <cell r="F1378" t="str">
            <v>Lielā lielkaula proksimālā gala osteosintēze (bez implanta vērtības)</v>
          </cell>
          <cell r="G1378">
            <v>390.68</v>
          </cell>
        </row>
        <row r="1379">
          <cell r="D1379" t="str">
            <v>20268</v>
          </cell>
          <cell r="E1379" t="str">
            <v>*</v>
          </cell>
          <cell r="F1379" t="str">
            <v>Tībijas distālās metaepifīzes OS (bez implanta vērtības)</v>
          </cell>
          <cell r="G1379">
            <v>331.5</v>
          </cell>
        </row>
        <row r="1380">
          <cell r="D1380" t="str">
            <v>20269</v>
          </cell>
          <cell r="E1380" t="str">
            <v>*</v>
          </cell>
          <cell r="F1380" t="str">
            <v>Mazā liela kaula osteosintēze ar plāksni (bez implanta vērtības)</v>
          </cell>
          <cell r="G1380">
            <v>245.04</v>
          </cell>
        </row>
        <row r="1381">
          <cell r="D1381" t="str">
            <v>20270</v>
          </cell>
          <cell r="E1381" t="str">
            <v>*</v>
          </cell>
          <cell r="F1381" t="str">
            <v>Potītes lūzuma osteosintēze (bez implanta vērtības)</v>
          </cell>
          <cell r="G1381">
            <v>257.26</v>
          </cell>
        </row>
        <row r="1382">
          <cell r="D1382" t="str">
            <v>20271</v>
          </cell>
          <cell r="E1382" t="str">
            <v>*</v>
          </cell>
          <cell r="F1382" t="str">
            <v>Trīspotīšu lūzuma osteosintēze (bez implanta vērtības)</v>
          </cell>
          <cell r="G1382">
            <v>419.46</v>
          </cell>
        </row>
        <row r="1383">
          <cell r="D1383" t="str">
            <v>20272</v>
          </cell>
          <cell r="E1383" t="str">
            <v>*</v>
          </cell>
          <cell r="F1383" t="str">
            <v>Piemaksa par instrumentu komplektu bezcementa endoprotēzes revīzijai</v>
          </cell>
          <cell r="G1383">
            <v>252.65</v>
          </cell>
        </row>
        <row r="1384">
          <cell r="D1384" t="str">
            <v>20273</v>
          </cell>
          <cell r="E1384" t="str">
            <v>*</v>
          </cell>
          <cell r="F1384" t="str">
            <v>Piemaksa par instrumentu komplektu gūžas locītavas cementējamas endoprotēzes implantācijai</v>
          </cell>
          <cell r="G1384">
            <v>192.49</v>
          </cell>
        </row>
        <row r="1385">
          <cell r="D1385" t="str">
            <v>20274</v>
          </cell>
          <cell r="E1385" t="str">
            <v>*</v>
          </cell>
          <cell r="F1385" t="str">
            <v>Piemaksa par instrumentu komplektu pleca locītavas endoprotezēšanai</v>
          </cell>
          <cell r="G1385">
            <v>278.83999999999997</v>
          </cell>
        </row>
        <row r="1386">
          <cell r="D1386" t="str">
            <v>20275</v>
          </cell>
          <cell r="E1386" t="str">
            <v>*</v>
          </cell>
          <cell r="F1386" t="str">
            <v>Piemaksa par navigācijas sistēmas lietošanu ortopēdiskajās operācijās</v>
          </cell>
          <cell r="G1386">
            <v>88.08</v>
          </cell>
        </row>
        <row r="1387">
          <cell r="D1387" t="str">
            <v>20276</v>
          </cell>
          <cell r="E1387" t="str">
            <v>*</v>
          </cell>
          <cell r="F1387" t="str">
            <v>Hibrīda tipa totāla gūžas locītavas endoprotezēšana</v>
          </cell>
          <cell r="G1387">
            <v>558.63</v>
          </cell>
        </row>
        <row r="1388">
          <cell r="D1388" t="str">
            <v>20279</v>
          </cell>
          <cell r="E1388" t="str">
            <v>*</v>
          </cell>
          <cell r="F1388" t="str">
            <v>Piemaksa par pleca locītavas endoprotēzes lietošanu</v>
          </cell>
          <cell r="G1388">
            <v>2042.94</v>
          </cell>
        </row>
        <row r="1389">
          <cell r="D1389" t="str">
            <v>20280</v>
          </cell>
          <cell r="E1389" t="str">
            <v>*</v>
          </cell>
          <cell r="F1389" t="str">
            <v>Piemaksa par instrumentu komplektu ceļa locītavas endoprotezēšanai</v>
          </cell>
          <cell r="G1389">
            <v>84.71</v>
          </cell>
        </row>
        <row r="1390">
          <cell r="D1390" t="str">
            <v>20281</v>
          </cell>
          <cell r="E1390" t="str">
            <v>*</v>
          </cell>
          <cell r="F1390" t="str">
            <v>Artroskopija (ceļa, elkoņa, pēdas, plaukstas locītavai). Nenorādīt kopā ar manipulācijām 20285, 20290, 20291, 20292, 20293</v>
          </cell>
          <cell r="G1390">
            <v>266.18</v>
          </cell>
        </row>
        <row r="1391">
          <cell r="D1391" t="str">
            <v>20282</v>
          </cell>
          <cell r="E1391" t="str">
            <v>*</v>
          </cell>
          <cell r="F1391" t="str">
            <v>Artroskopiska pleca locītavas subakromiālā dekompresija vai stabilizējoša operācija (apmaksā tikai ambulatori vai dienas stacionārā. Diennakts stacionārā apmaksā gadījumos, ja kontrindikāciju dēļ nav iespējams veikt dienas stacionārā). Nenorādīt kopā ar manipulāciju 20288</v>
          </cell>
          <cell r="G1391">
            <v>628.58000000000004</v>
          </cell>
        </row>
        <row r="1392">
          <cell r="D1392" t="str">
            <v>20283</v>
          </cell>
          <cell r="E1392" t="str">
            <v>*</v>
          </cell>
          <cell r="F1392" t="str">
            <v>Piemaksa par implantu – Suretacs tapa vai enkurs – artroskopiskai operācijai (1 gab.)</v>
          </cell>
          <cell r="G1392">
            <v>92.48</v>
          </cell>
        </row>
        <row r="1393">
          <cell r="D1393" t="str">
            <v>20284</v>
          </cell>
          <cell r="E1393" t="str">
            <v>*</v>
          </cell>
          <cell r="F1393" t="str">
            <v>Artroskopiska pleca rotatoru cīpslu sašūšana. Nenorādīt kopā ar manipulāciju 20288</v>
          </cell>
          <cell r="G1393">
            <v>590.73</v>
          </cell>
        </row>
        <row r="1394">
          <cell r="D1394" t="str">
            <v>20285</v>
          </cell>
          <cell r="E1394" t="str">
            <v>*</v>
          </cell>
          <cell r="F1394" t="str">
            <v>Artroskopiska ceļa locītavas krustenisko saišu rekonstrukcija (bez interferences skrūvju vērtības)</v>
          </cell>
          <cell r="G1394">
            <v>532.76</v>
          </cell>
        </row>
        <row r="1395">
          <cell r="D1395" t="str">
            <v>20286</v>
          </cell>
          <cell r="E1395" t="str">
            <v>*</v>
          </cell>
          <cell r="F1395" t="str">
            <v>Piemaksa par krustveida saites implantācijas komplekta ar cīpslu vai transfikssistēmu lietošanu</v>
          </cell>
          <cell r="G1395">
            <v>131.31</v>
          </cell>
        </row>
        <row r="1396">
          <cell r="D1396" t="str">
            <v>20287</v>
          </cell>
          <cell r="E1396" t="str">
            <v>*</v>
          </cell>
          <cell r="F1396" t="str">
            <v>Piemaksa par vienas interferences skrūves lietošanu</v>
          </cell>
          <cell r="G1396">
            <v>53.66</v>
          </cell>
        </row>
        <row r="1397">
          <cell r="D1397" t="str">
            <v>20288</v>
          </cell>
          <cell r="E1397" t="str">
            <v>*</v>
          </cell>
          <cell r="F1397" t="str">
            <v>Artroskopija (pleca, gūžas locītavai)</v>
          </cell>
          <cell r="G1397">
            <v>352.28</v>
          </cell>
        </row>
        <row r="1398">
          <cell r="D1398" t="str">
            <v>20289</v>
          </cell>
          <cell r="E1398" t="str">
            <v>*</v>
          </cell>
          <cell r="F1398" t="str">
            <v>Piemaksa par viena enkura lietošanu pleca locītavas operācijai</v>
          </cell>
          <cell r="G1398">
            <v>38.97</v>
          </cell>
        </row>
        <row r="1399">
          <cell r="D1399" t="str">
            <v>20290</v>
          </cell>
          <cell r="E1399" t="str">
            <v>*</v>
          </cell>
          <cell r="F1399" t="str">
            <v>Artroskopiska ceļa locītavas menisku vai plaukstas triangulārā fibroskrimšļa kompleksa sašūšana</v>
          </cell>
          <cell r="G1399">
            <v>609.63</v>
          </cell>
        </row>
        <row r="1400">
          <cell r="D1400" t="str">
            <v>20291</v>
          </cell>
          <cell r="E1400" t="str">
            <v>*</v>
          </cell>
          <cell r="F1400" t="str">
            <v>Artroskopiska ceļa locītavas vai plaukstas kaulu skrimšļa defekta mozaīkplastika</v>
          </cell>
          <cell r="G1400">
            <v>410.75</v>
          </cell>
        </row>
        <row r="1401">
          <cell r="D1401" t="str">
            <v>20292</v>
          </cell>
          <cell r="E1401" t="str">
            <v>*</v>
          </cell>
          <cell r="F1401" t="str">
            <v>Artroskopiska ceļa locītavas kaulu osteosintēze (bez implantu vērtības)</v>
          </cell>
          <cell r="G1401">
            <v>518.94000000000005</v>
          </cell>
        </row>
        <row r="1402">
          <cell r="D1402" t="str">
            <v>20293</v>
          </cell>
          <cell r="E1402" t="str">
            <v>*</v>
          </cell>
          <cell r="F1402" t="str">
            <v>Artroskopiska ceļa, plaukstas, elkoņa locītavas sinovijektomija</v>
          </cell>
          <cell r="G1402">
            <v>505.96</v>
          </cell>
        </row>
        <row r="1403">
          <cell r="D1403" t="str">
            <v>20300</v>
          </cell>
          <cell r="E1403" t="str">
            <v>*</v>
          </cell>
          <cell r="F1403" t="str">
            <v>5–10 % lielu apdeguma brūču primāra apstrāde, pārsiešanas sejai un plaukstām vai pēdām</v>
          </cell>
          <cell r="G1403">
            <v>89.64</v>
          </cell>
        </row>
        <row r="1404">
          <cell r="D1404" t="str">
            <v>20301</v>
          </cell>
          <cell r="E1404" t="str">
            <v>*</v>
          </cell>
          <cell r="F1404" t="str">
            <v>11–30 % lielu apdeguma brūču apstrāde un pārsiešanas</v>
          </cell>
          <cell r="G1404">
            <v>219.28</v>
          </cell>
        </row>
        <row r="1405">
          <cell r="D1405" t="str">
            <v>20302</v>
          </cell>
          <cell r="E1405" t="str">
            <v>*</v>
          </cell>
          <cell r="F1405" t="str">
            <v>Virs 30 % lielu apdeguma brūču apstrāde un pārsiešanas</v>
          </cell>
          <cell r="G1405">
            <v>337.44</v>
          </cell>
        </row>
        <row r="1406">
          <cell r="D1406" t="str">
            <v>20303</v>
          </cell>
          <cell r="E1406" t="str">
            <v>*</v>
          </cell>
          <cell r="F1406" t="str">
            <v>Nekrotomija un nekrektomija pie 5–10 % apdeguma sejai, plaukstām vai pēdām, arī dziļām mīksto audu nekrozēm pie traumām un traumu sekām</v>
          </cell>
          <cell r="G1406">
            <v>171.34</v>
          </cell>
        </row>
        <row r="1407">
          <cell r="D1407" t="str">
            <v>20304</v>
          </cell>
          <cell r="E1407" t="str">
            <v>*</v>
          </cell>
          <cell r="F1407" t="str">
            <v>Nekrotomija un nekrektomija pie 11–30 % apdegumu virsmas, arī dziļām mīksto audu nekrozēm pie traumām un traumu sekām</v>
          </cell>
          <cell r="G1407">
            <v>263.95</v>
          </cell>
        </row>
        <row r="1408">
          <cell r="D1408" t="str">
            <v>20305</v>
          </cell>
          <cell r="E1408" t="str">
            <v>*</v>
          </cell>
          <cell r="F1408" t="str">
            <v>Nekrotomija un nekrektomija pie apdegumiem virs 30 % apdeguma virsmas, arī dziļām mīksto audu nekrozēm pie traumām un traumu sekām</v>
          </cell>
          <cell r="G1408">
            <v>396.58</v>
          </cell>
        </row>
        <row r="1409">
          <cell r="D1409" t="str">
            <v>20306</v>
          </cell>
          <cell r="E1409" t="str">
            <v>*</v>
          </cell>
          <cell r="F1409" t="str">
            <v>Autodetermoplastika pie 5–10 % apdeguma virsmas</v>
          </cell>
          <cell r="G1409">
            <v>130.71</v>
          </cell>
        </row>
        <row r="1410">
          <cell r="D1410" t="str">
            <v>20307</v>
          </cell>
          <cell r="E1410" t="str">
            <v>*</v>
          </cell>
          <cell r="F1410" t="str">
            <v>Autodetermoplastika pie 11–30 % apdeguma virsmas</v>
          </cell>
          <cell r="G1410">
            <v>269.61</v>
          </cell>
        </row>
        <row r="1411">
          <cell r="D1411" t="str">
            <v>20308</v>
          </cell>
          <cell r="E1411" t="str">
            <v>*</v>
          </cell>
          <cell r="F1411" t="str">
            <v>Autodetermoplastika pie apdegumiem virs 30 %</v>
          </cell>
          <cell r="G1411">
            <v>405.07</v>
          </cell>
        </row>
        <row r="1412">
          <cell r="D1412" t="str">
            <v>20309</v>
          </cell>
          <cell r="E1412" t="str">
            <v>*</v>
          </cell>
          <cell r="F1412" t="str">
            <v>Rekonstruktīvās operācijas pēc apdegumiem</v>
          </cell>
          <cell r="G1412">
            <v>196.19</v>
          </cell>
        </row>
        <row r="1413">
          <cell r="D1413" t="str">
            <v>20400</v>
          </cell>
          <cell r="E1413" t="str">
            <v>*</v>
          </cell>
          <cell r="F1413" t="str">
            <v>Piemaksa par implantu gūžas locītavas hibrīda endoprotēzi</v>
          </cell>
          <cell r="G1413">
            <v>1346.96</v>
          </cell>
        </row>
        <row r="1414">
          <cell r="D1414" t="str">
            <v>20402</v>
          </cell>
          <cell r="E1414" t="str">
            <v>*</v>
          </cell>
          <cell r="F1414" t="str">
            <v>Piemaksa par vītņu tipa acetabulāro daļu standarta bezcementa gūžas locītavas revīzijas endoprotezēšanai</v>
          </cell>
          <cell r="G1414">
            <v>1807.17</v>
          </cell>
        </row>
        <row r="1415">
          <cell r="D1415" t="str">
            <v>20403</v>
          </cell>
          <cell r="E1415" t="str">
            <v>*</v>
          </cell>
          <cell r="F1415" t="str">
            <v>Piemaksa par sfērisko acetabulāro daļu standarta bezcementa gūžas locītavas revīzijas endoprotezēšanai</v>
          </cell>
          <cell r="G1415">
            <v>1689.99</v>
          </cell>
        </row>
        <row r="1416">
          <cell r="D1416" t="str">
            <v>20404</v>
          </cell>
          <cell r="E1416" t="str">
            <v>*</v>
          </cell>
          <cell r="F1416" t="str">
            <v>Piemaksa par vītņu tipa acetabulāro daļu diafizāras fiksācijas bezcementa gūžas locītavas revīzijas endoprotezēšanai</v>
          </cell>
          <cell r="G1416">
            <v>1904.58</v>
          </cell>
        </row>
        <row r="1417">
          <cell r="D1417" t="str">
            <v>20405</v>
          </cell>
          <cell r="E1417" t="str">
            <v>*</v>
          </cell>
          <cell r="F1417" t="str">
            <v>Piemaksa par sfērisko acetabulāro daļu diafizāras fiksācijas bezcementa gūžas locītavas revīzijas endoprotezēšanai</v>
          </cell>
          <cell r="G1417">
            <v>1862.23</v>
          </cell>
        </row>
        <row r="1418">
          <cell r="D1418" t="str">
            <v>20406</v>
          </cell>
          <cell r="E1418" t="str">
            <v>*</v>
          </cell>
          <cell r="F1418" t="str">
            <v>Piemaksa par vītņu tipa acetabulāro daļu distālas fiksācijas bezcementa gūžas locītavas revīzijas endoprotezēšanai</v>
          </cell>
          <cell r="G1418">
            <v>2082.48</v>
          </cell>
        </row>
        <row r="1419">
          <cell r="D1419" t="str">
            <v>20407</v>
          </cell>
          <cell r="E1419" t="str">
            <v>*</v>
          </cell>
          <cell r="F1419" t="str">
            <v>Piemaksa par sfērisko acetabulāro daļu distālas fiksācijas bezcementa gūžas locītavas revīzijas endoprotezēšanai</v>
          </cell>
          <cell r="G1419">
            <v>1965.29</v>
          </cell>
        </row>
        <row r="1420">
          <cell r="D1420" t="str">
            <v>20408</v>
          </cell>
          <cell r="E1420" t="str">
            <v>*</v>
          </cell>
          <cell r="F1420" t="str">
            <v>Piemaksa par cementējamu gūžas locītavas endoprotēzi cementējamas gūžas locītavas revīzijas endoprotezēšanai</v>
          </cell>
          <cell r="G1420">
            <v>642.4</v>
          </cell>
        </row>
        <row r="1421">
          <cell r="D1421" t="str">
            <v>20409</v>
          </cell>
          <cell r="E1421" t="str">
            <v>*</v>
          </cell>
          <cell r="F1421" t="str">
            <v>Piemaksa par vītņu tipa bezcemeta acetabulāro daļu hibrīda gūžas locītavas revīzijas endoprotezēšanai</v>
          </cell>
          <cell r="G1421">
            <v>1039.1199999999999</v>
          </cell>
        </row>
        <row r="1422">
          <cell r="D1422" t="str">
            <v>20410</v>
          </cell>
          <cell r="E1422" t="str">
            <v>*</v>
          </cell>
          <cell r="F1422" t="str">
            <v>Piemaksa par sfērisko bezcemeta acetabulāro daļu hibrīda gūžas locītavas revīzijas endoprotezēšanai</v>
          </cell>
          <cell r="G1422">
            <v>921.94</v>
          </cell>
        </row>
        <row r="1423">
          <cell r="D1423" t="str">
            <v>20411</v>
          </cell>
          <cell r="E1423" t="str">
            <v>*</v>
          </cell>
          <cell r="F1423" t="str">
            <v>Piemaksa par standarta endoprotēzi ceļa locītavas revīzijas endoprotezēšanai</v>
          </cell>
          <cell r="G1423">
            <v>1106.8900000000001</v>
          </cell>
        </row>
        <row r="1424">
          <cell r="D1424" t="str">
            <v>20412</v>
          </cell>
          <cell r="E1424" t="str">
            <v>*</v>
          </cell>
          <cell r="F1424" t="str">
            <v>Piemaksa par tibiālās augmentācijas endoprotēzi ceļa locītavas revīzijas endoprotezēšanai</v>
          </cell>
          <cell r="G1424">
            <v>1462.67</v>
          </cell>
        </row>
        <row r="1425">
          <cell r="D1425" t="str">
            <v>20413</v>
          </cell>
          <cell r="E1425" t="str">
            <v>*</v>
          </cell>
          <cell r="F1425" t="str">
            <v>Piemaksa par femorālās augmentācijas endoprotēzi ceļa locītavas revīzijas endoprotezēšanai</v>
          </cell>
          <cell r="G1425">
            <v>2408.61</v>
          </cell>
        </row>
        <row r="1426">
          <cell r="D1426" t="str">
            <v>20414</v>
          </cell>
          <cell r="E1426" t="str">
            <v>*</v>
          </cell>
          <cell r="F1426" t="str">
            <v>Piemaksa par femorālās un tibiālās augmentācijas endoprotēzi ceļa locītavas revīzijas endoprotezēšanai</v>
          </cell>
          <cell r="G1426">
            <v>2764.39</v>
          </cell>
        </row>
        <row r="1427">
          <cell r="D1427" t="str">
            <v>20415</v>
          </cell>
          <cell r="E1427" t="str">
            <v>*</v>
          </cell>
          <cell r="F1427" t="str">
            <v>Ceļa revīzijas endoprotezēšana ar paaugstinātas stabilitātes protēzes modeli</v>
          </cell>
          <cell r="G1427">
            <v>3305.14</v>
          </cell>
        </row>
        <row r="1428">
          <cell r="D1428" t="str">
            <v>20416</v>
          </cell>
          <cell r="E1428" t="str">
            <v>*</v>
          </cell>
          <cell r="F1428" t="str">
            <v>Piemaksa par endoprotēzi pleca locītavas revīzijas endoprotezēšanai</v>
          </cell>
          <cell r="G1428">
            <v>2371.9</v>
          </cell>
        </row>
        <row r="1429">
          <cell r="D1429" t="str">
            <v>20417</v>
          </cell>
          <cell r="E1429" t="str">
            <v>*</v>
          </cell>
          <cell r="F1429" t="str">
            <v>Piemaksa par endoprotēzi pleca locītavas reversai revīzijas endoprotezēšanai</v>
          </cell>
          <cell r="G1429">
            <v>2456.61</v>
          </cell>
        </row>
        <row r="1430">
          <cell r="D1430" t="str">
            <v>20418</v>
          </cell>
          <cell r="E1430" t="str">
            <v>*</v>
          </cell>
          <cell r="F1430" t="str">
            <v>Elkoņa locītavas totālā endoprotēze</v>
          </cell>
          <cell r="G1430">
            <v>2763.6</v>
          </cell>
        </row>
        <row r="1431">
          <cell r="D1431" t="str">
            <v>20419</v>
          </cell>
          <cell r="E1431" t="str">
            <v>*</v>
          </cell>
          <cell r="F1431" t="str">
            <v>Elkoņa locītavas daļēja (radija galviņas) endoprotēze</v>
          </cell>
          <cell r="G1431">
            <v>784.22</v>
          </cell>
        </row>
        <row r="1432">
          <cell r="D1432" t="str">
            <v>20420</v>
          </cell>
          <cell r="E1432" t="str">
            <v>**</v>
          </cell>
          <cell r="F1432" t="str">
            <v>Piemaksa par lielo locītavu endoprotezēšanas operāciju sarežģītos gadījumos</v>
          </cell>
          <cell r="G1432">
            <v>410.51</v>
          </cell>
        </row>
        <row r="1433">
          <cell r="D1433" t="str">
            <v>20421</v>
          </cell>
          <cell r="E1433" t="str">
            <v>**</v>
          </cell>
          <cell r="F1433" t="str">
            <v>Piemaksa par plaukstas 1. karpometakarpālās locītavas dubultas mobilitātes endoprotēzes lietošanu</v>
          </cell>
          <cell r="G1433">
            <v>1452</v>
          </cell>
        </row>
        <row r="1434">
          <cell r="D1434" t="str">
            <v>21015</v>
          </cell>
          <cell r="E1434" t="str">
            <v>*</v>
          </cell>
          <cell r="F1434" t="str">
            <v>Intraoperatīva ultrasonogrāfija</v>
          </cell>
          <cell r="G1434">
            <v>51.58</v>
          </cell>
        </row>
        <row r="1435">
          <cell r="D1435" t="str">
            <v>21017</v>
          </cell>
          <cell r="E1435" t="str">
            <v>*</v>
          </cell>
          <cell r="F1435" t="str">
            <v>Proves laparotomija</v>
          </cell>
          <cell r="G1435">
            <v>136.79</v>
          </cell>
        </row>
        <row r="1436">
          <cell r="D1436" t="str">
            <v>21018</v>
          </cell>
          <cell r="E1436" t="str">
            <v>*</v>
          </cell>
          <cell r="F1436" t="str">
            <v>Konvencionāla apendektomija</v>
          </cell>
          <cell r="G1436">
            <v>272.2</v>
          </cell>
        </row>
        <row r="1437">
          <cell r="D1437" t="str">
            <v>21019</v>
          </cell>
          <cell r="E1437" t="str">
            <v>*</v>
          </cell>
          <cell r="F1437" t="str">
            <v>Intraabdominālas asiņošanas novēršana</v>
          </cell>
          <cell r="G1437">
            <v>163.72</v>
          </cell>
        </row>
        <row r="1438">
          <cell r="D1438" t="str">
            <v>21020</v>
          </cell>
          <cell r="E1438" t="str">
            <v>*</v>
          </cell>
          <cell r="F1438" t="str">
            <v>Saaugumu pārdalīšana. Patstāvīga operācija. Nenorādīt kopā ar citām operācijām</v>
          </cell>
          <cell r="G1438">
            <v>164</v>
          </cell>
        </row>
        <row r="1439">
          <cell r="D1439" t="str">
            <v>21021</v>
          </cell>
          <cell r="E1439" t="str">
            <v>*</v>
          </cell>
          <cell r="F1439" t="str">
            <v>Intraabdomināla biopsija vai abscesa atvēršana</v>
          </cell>
          <cell r="G1439">
            <v>163.72</v>
          </cell>
        </row>
        <row r="1440">
          <cell r="D1440" t="str">
            <v>21022</v>
          </cell>
          <cell r="E1440" t="str">
            <v>*</v>
          </cell>
          <cell r="F1440" t="str">
            <v>Piena dziedzera sektorāla rezekcija</v>
          </cell>
          <cell r="G1440">
            <v>162.09</v>
          </cell>
        </row>
        <row r="1441">
          <cell r="D1441" t="str">
            <v>21023</v>
          </cell>
          <cell r="E1441" t="str">
            <v>*</v>
          </cell>
          <cell r="F1441" t="str">
            <v>Dobā orgāna perforācijas sašūšana</v>
          </cell>
          <cell r="G1441">
            <v>412.36</v>
          </cell>
        </row>
        <row r="1442">
          <cell r="D1442" t="str">
            <v>21024</v>
          </cell>
          <cell r="E1442" t="str">
            <v>*</v>
          </cell>
          <cell r="F1442" t="str">
            <v>Konvencionāla herniorāfija (apmaksā, ja veic ambulatori vai dienas stacionārā visos gadījumos, diennakts stacionārā – tikai iesprūdušas trūces gadījumā un gadījumā, ja pacientam kontrindikāciju dēļ nav iespējams veikt dienas stacionārā. Bērniem līdz astoņu gadu vecumam apmaksā diennakts stacionārā visos gadījumos)</v>
          </cell>
          <cell r="G1442">
            <v>227.72</v>
          </cell>
        </row>
        <row r="1443">
          <cell r="D1443" t="str">
            <v>21025</v>
          </cell>
          <cell r="E1443" t="str">
            <v>*</v>
          </cell>
          <cell r="F1443" t="str">
            <v>Piemaksa par neuzsūcošo plastisko materiālu (tīkliņš) trūces operācijām (11 x 6 cm, 12 x 10 cm)</v>
          </cell>
          <cell r="G1443">
            <v>33.880000000000003</v>
          </cell>
        </row>
        <row r="1444">
          <cell r="D1444" t="str">
            <v>21026</v>
          </cell>
          <cell r="E1444" t="str">
            <v>*</v>
          </cell>
          <cell r="F1444" t="str">
            <v>Postoperatīva trūces plastika</v>
          </cell>
          <cell r="G1444">
            <v>340.21</v>
          </cell>
        </row>
        <row r="1445">
          <cell r="D1445" t="str">
            <v>21027</v>
          </cell>
          <cell r="E1445" t="str">
            <v>*</v>
          </cell>
          <cell r="F1445" t="str">
            <v>Aknu biopsija</v>
          </cell>
          <cell r="G1445">
            <v>171.96</v>
          </cell>
        </row>
        <row r="1446">
          <cell r="D1446" t="str">
            <v>21030</v>
          </cell>
          <cell r="E1446" t="str">
            <v>*</v>
          </cell>
          <cell r="F1446" t="str">
            <v>Piemaksa par neuzsūcošo plastisko materiālu (tīkliņš) trūces operācijām (15 x 10 cm, 15 x 15 cm)</v>
          </cell>
          <cell r="G1446">
            <v>48.01</v>
          </cell>
        </row>
        <row r="1447">
          <cell r="D1447" t="str">
            <v>21031</v>
          </cell>
          <cell r="E1447" t="str">
            <v>*</v>
          </cell>
          <cell r="F1447" t="str">
            <v>Piemaksa par neuzsūcošo plastisko materiālu (tīkliņš) trūces operācijām (30 x 30 cm)</v>
          </cell>
          <cell r="G1447">
            <v>187.78</v>
          </cell>
        </row>
        <row r="1448">
          <cell r="D1448" t="str">
            <v>21032</v>
          </cell>
          <cell r="E1448" t="str">
            <v>*</v>
          </cell>
          <cell r="F1448" t="str">
            <v>Piemaksa par daļēji uzsūcošo vieglsvara plastisko materiālu (tīkliņš) trūces operācijām (11 x 6 cm, 12 x 10 cm)</v>
          </cell>
          <cell r="G1448">
            <v>46.6</v>
          </cell>
        </row>
        <row r="1449">
          <cell r="D1449" t="str">
            <v>21033</v>
          </cell>
          <cell r="E1449" t="str">
            <v>*</v>
          </cell>
          <cell r="F1449" t="str">
            <v>Piemaksa par daļēji uzsūcošo vieglsvara plastisko materiālu (tīkliņš) trūces operācijām (15 x 10 cm, 15 x 15 cm)</v>
          </cell>
          <cell r="G1449">
            <v>68.48</v>
          </cell>
        </row>
        <row r="1450">
          <cell r="D1450" t="str">
            <v>21034</v>
          </cell>
          <cell r="E1450" t="str">
            <v>*</v>
          </cell>
          <cell r="F1450" t="str">
            <v>Piemaksa par daļēji uzsūcošo vieglsvara plastisko materiālu (tīkliņš) trūces operācijām (30 x 15 cm)</v>
          </cell>
          <cell r="G1450">
            <v>134.13999999999999</v>
          </cell>
        </row>
        <row r="1451">
          <cell r="D1451" t="str">
            <v>21035</v>
          </cell>
          <cell r="E1451" t="str">
            <v>*</v>
          </cell>
          <cell r="F1451" t="str">
            <v>Piemaksa par daļēji uzsūcošo vieglsvara plastisko materiālu (tīkliņš) trūces operācijām (30 x 30 cm)</v>
          </cell>
          <cell r="G1451">
            <v>338.85</v>
          </cell>
        </row>
        <row r="1452">
          <cell r="D1452" t="str">
            <v>21040</v>
          </cell>
          <cell r="E1452" t="str">
            <v>*</v>
          </cell>
          <cell r="F1452" t="str">
            <v>Gastroenteroanastomoze, enteroenteroanastomoze</v>
          </cell>
          <cell r="G1452">
            <v>423.04</v>
          </cell>
        </row>
        <row r="1453">
          <cell r="D1453" t="str">
            <v>21041</v>
          </cell>
          <cell r="E1453" t="str">
            <v>*</v>
          </cell>
          <cell r="F1453" t="str">
            <v>Zarnas rezekcija</v>
          </cell>
          <cell r="G1453">
            <v>387.52</v>
          </cell>
        </row>
        <row r="1454">
          <cell r="D1454" t="str">
            <v>21042</v>
          </cell>
          <cell r="E1454" t="str">
            <v>*</v>
          </cell>
          <cell r="F1454" t="str">
            <v>Gastrotomija, gastrostomija, enterotomija, enterostomija, kolostomija, stomas slēgšana</v>
          </cell>
          <cell r="G1454">
            <v>423.15</v>
          </cell>
        </row>
        <row r="1455">
          <cell r="D1455" t="str">
            <v>21043</v>
          </cell>
          <cell r="E1455" t="str">
            <v>*</v>
          </cell>
          <cell r="F1455" t="str">
            <v>Distālā kuņģa rezekcija vai ekscīzija</v>
          </cell>
          <cell r="G1455">
            <v>339.56</v>
          </cell>
        </row>
        <row r="1456">
          <cell r="D1456" t="str">
            <v>21044</v>
          </cell>
          <cell r="E1456" t="str">
            <v>*</v>
          </cell>
          <cell r="F1456" t="str">
            <v>Vagotomija</v>
          </cell>
          <cell r="G1456">
            <v>333.06</v>
          </cell>
        </row>
        <row r="1457">
          <cell r="D1457" t="str">
            <v>21045</v>
          </cell>
          <cell r="E1457" t="str">
            <v>*</v>
          </cell>
          <cell r="F1457" t="str">
            <v>Konvencionāla holecistektomija ar žults ceļu revīziju</v>
          </cell>
          <cell r="G1457">
            <v>349.28</v>
          </cell>
        </row>
        <row r="1458">
          <cell r="D1458" t="str">
            <v>21046</v>
          </cell>
          <cell r="E1458" t="str">
            <v>*</v>
          </cell>
          <cell r="F1458" t="str">
            <v>Biliodigestīva anastamoze</v>
          </cell>
          <cell r="G1458">
            <v>890.46</v>
          </cell>
        </row>
        <row r="1459">
          <cell r="D1459" t="str">
            <v>21047</v>
          </cell>
          <cell r="E1459" t="str">
            <v>*</v>
          </cell>
          <cell r="F1459" t="str">
            <v>Radikāla mastektomija</v>
          </cell>
          <cell r="G1459">
            <v>440.11</v>
          </cell>
        </row>
        <row r="1460">
          <cell r="D1460" t="str">
            <v>21048</v>
          </cell>
          <cell r="E1460" t="str">
            <v>*</v>
          </cell>
          <cell r="F1460" t="str">
            <v>Liesas operācija</v>
          </cell>
          <cell r="G1460">
            <v>410.49</v>
          </cell>
        </row>
        <row r="1461">
          <cell r="D1461" t="str">
            <v>21049</v>
          </cell>
          <cell r="E1461" t="str">
            <v>*</v>
          </cell>
          <cell r="F1461" t="str">
            <v>Diafragmas operācija ar laparatomijas pieeju</v>
          </cell>
          <cell r="G1461">
            <v>335.82</v>
          </cell>
        </row>
        <row r="1462">
          <cell r="D1462" t="str">
            <v>21050</v>
          </cell>
          <cell r="E1462" t="str">
            <v>*</v>
          </cell>
          <cell r="F1462" t="str">
            <v>Totāla gastrektomija, proksimāla kuņģa rezekcija</v>
          </cell>
          <cell r="G1462">
            <v>461.77</v>
          </cell>
        </row>
        <row r="1463">
          <cell r="D1463" t="str">
            <v>21051</v>
          </cell>
          <cell r="E1463" t="str">
            <v>*</v>
          </cell>
          <cell r="F1463" t="str">
            <v>Transduodenāla operācija uz papilla duodeni major</v>
          </cell>
          <cell r="G1463">
            <v>340.83</v>
          </cell>
        </row>
        <row r="1464">
          <cell r="D1464" t="str">
            <v>21060</v>
          </cell>
          <cell r="E1464" t="str">
            <v>*</v>
          </cell>
          <cell r="F1464" t="str">
            <v>Aizkuņģa dziedzera drenējošas operācijas, nekrektomija</v>
          </cell>
          <cell r="G1464">
            <v>334.98</v>
          </cell>
        </row>
        <row r="1465">
          <cell r="D1465" t="str">
            <v>21061</v>
          </cell>
          <cell r="E1465" t="str">
            <v>*</v>
          </cell>
          <cell r="F1465" t="str">
            <v>Virsnieru operācijas</v>
          </cell>
          <cell r="G1465">
            <v>340.35</v>
          </cell>
        </row>
        <row r="1466">
          <cell r="D1466" t="str">
            <v>21062</v>
          </cell>
          <cell r="E1466" t="str">
            <v>*</v>
          </cell>
          <cell r="F1466" t="str">
            <v>Taisnās zarnas rezekcija vai ekstirpācija</v>
          </cell>
          <cell r="G1466">
            <v>393.77</v>
          </cell>
        </row>
        <row r="1467">
          <cell r="D1467" t="str">
            <v>21063</v>
          </cell>
          <cell r="E1467" t="str">
            <v>*</v>
          </cell>
          <cell r="F1467" t="str">
            <v>Totāla kolektomija</v>
          </cell>
          <cell r="G1467">
            <v>352.09</v>
          </cell>
        </row>
        <row r="1468">
          <cell r="D1468" t="str">
            <v>21064</v>
          </cell>
          <cell r="E1468" t="str">
            <v>*</v>
          </cell>
          <cell r="F1468" t="str">
            <v>Rectum rezekcija ar sigmas novadīšanu anālajā kanālā</v>
          </cell>
          <cell r="G1468">
            <v>352.09</v>
          </cell>
        </row>
        <row r="1469">
          <cell r="D1469" t="str">
            <v>21065</v>
          </cell>
          <cell r="E1469" t="str">
            <v>*</v>
          </cell>
          <cell r="F1469" t="str">
            <v>Intraabdomināla limfadenektomija vai lielo kolektoru radikāla limfadenektomija (intraabdomināli, paduses un cirkšņa kolektori)</v>
          </cell>
          <cell r="G1469">
            <v>356.12</v>
          </cell>
        </row>
        <row r="1470">
          <cell r="D1470" t="str">
            <v>21066</v>
          </cell>
          <cell r="E1470" t="str">
            <v>*</v>
          </cell>
          <cell r="F1470" t="str">
            <v>Atkārtotas vai rekonstruktīvas abdominālas operācijas, fistulu operācijas</v>
          </cell>
          <cell r="G1470">
            <v>352.1</v>
          </cell>
        </row>
        <row r="1471">
          <cell r="D1471" t="str">
            <v>21067</v>
          </cell>
          <cell r="E1471" t="str">
            <v>*</v>
          </cell>
          <cell r="F1471" t="str">
            <v>Vairogdziedzera un epitēlijķermenīšu operācijas</v>
          </cell>
          <cell r="G1471">
            <v>653.41</v>
          </cell>
        </row>
        <row r="1472">
          <cell r="D1472" t="str">
            <v>21068</v>
          </cell>
          <cell r="E1472" t="str">
            <v>*</v>
          </cell>
          <cell r="F1472" t="str">
            <v>Aknu rezekcijas, aizkuņģa dziedzera rezekcija</v>
          </cell>
          <cell r="G1472">
            <v>1058.74</v>
          </cell>
        </row>
        <row r="1473">
          <cell r="D1473" t="str">
            <v>21069</v>
          </cell>
          <cell r="E1473" t="str">
            <v>*</v>
          </cell>
          <cell r="F1473" t="str">
            <v>Retroperitoneālo veidojumu ekstripācija</v>
          </cell>
          <cell r="G1473">
            <v>347.38</v>
          </cell>
        </row>
        <row r="1474">
          <cell r="D1474" t="str">
            <v>21079</v>
          </cell>
          <cell r="E1474" t="str">
            <v>*</v>
          </cell>
          <cell r="F1474" t="str">
            <v>Piemaksa manipulācijām 21046, 21066, 21068 par hepatobiliāro slimību ķirurģisku ārstēšanu ar biliodigestīvas anastamozes veidošanu aknu vārtu rajonā ar intrahepātiskajiem žultsvadiem, par liela apjoma (ne mazāk kā divu segmentu) aknu rezekciju, par aknu rezekciju pacientam ar ehinokokozi vai B un C hepatītu, aknu rezekciju ar v. cava vai v. portae plastiku</v>
          </cell>
          <cell r="G1474">
            <v>92.51</v>
          </cell>
        </row>
        <row r="1475">
          <cell r="D1475" t="str">
            <v>21080</v>
          </cell>
          <cell r="E1475" t="str">
            <v>*</v>
          </cell>
          <cell r="F1475" t="str">
            <v>Piemaksa par vienlaikus veiktām operācijām ar dažādas lokalizācijas divu vai vairāku orgānu rezekciju</v>
          </cell>
          <cell r="G1475">
            <v>92.51</v>
          </cell>
        </row>
        <row r="1476">
          <cell r="D1476" t="str">
            <v>21081</v>
          </cell>
          <cell r="E1476" t="str">
            <v>*</v>
          </cell>
          <cell r="F1476" t="str">
            <v>Piemaksa par operācijām traumatoloģijā dažādās lokalizācijās vienas ekstremitātes robežās (augšstilbs, apakšstilbs, pēda, augšdelms, apakšdelms, plauksta). Ja operācija vienlaikus tiek veikta dažādās ekstremitātēs, norāda atbilstošas manipulācijas. Ja tiek lietoti divi vai vairāki implanti, norāda attiecīgo implantu manipulāciju. Piemaksa operācijām otorinolaringoloģijā, izdarot vienlaikus divas vai vairākas operācijas ausī, degunā, deguna blakusdobumos un kaklā. Norādot šo piemaksu pamatoperācijai, vienlaikus nenorādīt citas operācijas</v>
          </cell>
          <cell r="G1476">
            <v>92.51</v>
          </cell>
        </row>
        <row r="1477">
          <cell r="D1477" t="str">
            <v>21082</v>
          </cell>
          <cell r="E1477" t="str">
            <v>*</v>
          </cell>
          <cell r="F1477" t="str">
            <v>Atkārtota operācija sakarā ar asiņošanu operācijas zonā pēcoperācijas periodā</v>
          </cell>
          <cell r="G1477">
            <v>85.75</v>
          </cell>
        </row>
        <row r="1478">
          <cell r="D1478" t="str">
            <v>21100</v>
          </cell>
          <cell r="E1478" t="str">
            <v>*</v>
          </cell>
          <cell r="F1478" t="str">
            <v>Diagnostiskā laparoskopija. Nenorādīt kopā ar citām laparoskopiskām operācijām</v>
          </cell>
          <cell r="G1478">
            <v>350.19</v>
          </cell>
        </row>
        <row r="1479">
          <cell r="D1479" t="str">
            <v>21101</v>
          </cell>
          <cell r="E1479" t="str">
            <v>*</v>
          </cell>
          <cell r="F1479" t="str">
            <v>Laparoskopiska holecistektomija</v>
          </cell>
          <cell r="G1479">
            <v>520.79</v>
          </cell>
        </row>
        <row r="1480">
          <cell r="D1480" t="str">
            <v>21102</v>
          </cell>
          <cell r="E1480" t="str">
            <v>*</v>
          </cell>
          <cell r="F1480" t="str">
            <v>Laparoskopiska apendektomija</v>
          </cell>
          <cell r="G1480">
            <v>608.69000000000005</v>
          </cell>
        </row>
        <row r="1481">
          <cell r="D1481" t="str">
            <v>21103</v>
          </cell>
          <cell r="E1481" t="str">
            <v>*</v>
          </cell>
          <cell r="F1481" t="str">
            <v>Totāla ekstraperitoneāla trūces plastika (TEP) (apmaksā tikai ambulatori vai dienas stacionārā. Diennakts stacionārā apmaksā gadījumā, ja pacientam kontrindikāciju dēļ nav iespējams veikt dienas stacionārā)</v>
          </cell>
          <cell r="G1481">
            <v>404.98</v>
          </cell>
        </row>
        <row r="1482">
          <cell r="D1482" t="str">
            <v>21104</v>
          </cell>
          <cell r="E1482" t="str">
            <v>*</v>
          </cell>
          <cell r="F1482" t="str">
            <v>Transabdomināla preperitoneāla trūces plastika (TAPP) (apmaksā tikai ambulatori vai dienas stacionārā. Diennakts stacionārā apmaksā gadījumā, ja pacientam kontrindikāciju dēļ nav iespējams veikt dienas stacionārā)</v>
          </cell>
          <cell r="G1482">
            <v>515.42999999999995</v>
          </cell>
        </row>
        <row r="1483">
          <cell r="D1483" t="str">
            <v>21105</v>
          </cell>
          <cell r="E1483" t="str">
            <v>*</v>
          </cell>
          <cell r="F1483" t="str">
            <v>Laparoskopiska pēcoperācijas trūces plastika</v>
          </cell>
          <cell r="G1483">
            <v>964.13</v>
          </cell>
        </row>
        <row r="1484">
          <cell r="D1484" t="str">
            <v>21106</v>
          </cell>
          <cell r="E1484" t="str">
            <v>*</v>
          </cell>
          <cell r="F1484" t="str">
            <v>Laparoskopiska adrenalektomija</v>
          </cell>
          <cell r="G1484">
            <v>937.36</v>
          </cell>
        </row>
        <row r="1485">
          <cell r="D1485" t="str">
            <v>21107</v>
          </cell>
          <cell r="E1485" t="str">
            <v>*</v>
          </cell>
          <cell r="F1485" t="str">
            <v>Laparoskopiska fundoplikācija</v>
          </cell>
          <cell r="G1485">
            <v>833.14</v>
          </cell>
        </row>
        <row r="1486">
          <cell r="D1486" t="str">
            <v>21108</v>
          </cell>
          <cell r="E1486" t="str">
            <v>*</v>
          </cell>
          <cell r="F1486" t="str">
            <v>Laparoskopiska kardiomiotomija</v>
          </cell>
          <cell r="G1486">
            <v>757.11</v>
          </cell>
        </row>
        <row r="1487">
          <cell r="D1487" t="str">
            <v>21110</v>
          </cell>
          <cell r="E1487" t="str">
            <v>*</v>
          </cell>
          <cell r="F1487" t="str">
            <v>Laparoskopiska labās puses hemikolektomija</v>
          </cell>
          <cell r="G1487">
            <v>1375.5</v>
          </cell>
        </row>
        <row r="1488">
          <cell r="D1488" t="str">
            <v>21111</v>
          </cell>
          <cell r="E1488" t="str">
            <v>*</v>
          </cell>
          <cell r="F1488" t="str">
            <v>Laparoskopiska kreisās puses hemikolektomija, sigmas rezekcija, priekšējā rezekcija</v>
          </cell>
          <cell r="G1488">
            <v>1616.23</v>
          </cell>
        </row>
        <row r="1489">
          <cell r="D1489" t="str">
            <v>21112</v>
          </cell>
          <cell r="E1489" t="str">
            <v>*</v>
          </cell>
          <cell r="F1489" t="str">
            <v>Laparoskopiska splenektomija</v>
          </cell>
          <cell r="G1489">
            <v>1000.25</v>
          </cell>
        </row>
        <row r="1490">
          <cell r="D1490" t="str">
            <v>21113</v>
          </cell>
          <cell r="E1490" t="str">
            <v>*</v>
          </cell>
          <cell r="F1490" t="str">
            <v>Ar roku asistēta laparoskopija zarnu trakta operācijām</v>
          </cell>
          <cell r="G1490">
            <v>598.51</v>
          </cell>
        </row>
        <row r="1491">
          <cell r="D1491" t="str">
            <v>21114</v>
          </cell>
          <cell r="E1491" t="str">
            <v>*</v>
          </cell>
          <cell r="F1491" t="str">
            <v>Ar roku asistēta labās puses hemikolektomija, zarnu rezekcija</v>
          </cell>
          <cell r="G1491">
            <v>1243.8</v>
          </cell>
        </row>
        <row r="1492">
          <cell r="D1492" t="str">
            <v>21115</v>
          </cell>
          <cell r="E1492" t="str">
            <v>*</v>
          </cell>
          <cell r="F1492" t="str">
            <v>Ar roku asistēta kreisās puses hemikolektomija, sigmas rezekcija, priekšējā rezekcija</v>
          </cell>
          <cell r="G1492">
            <v>1484.53</v>
          </cell>
        </row>
        <row r="1493">
          <cell r="D1493" t="str">
            <v>21130</v>
          </cell>
          <cell r="E1493" t="str">
            <v>*</v>
          </cell>
          <cell r="F1493" t="str">
            <v>Saaugumu pārdalīšana (laparoskopiska operācija). Nenorādīt kopā ar citām laparoskopiskām operācijām</v>
          </cell>
          <cell r="G1493">
            <v>315.99</v>
          </cell>
        </row>
        <row r="1494">
          <cell r="D1494" t="str">
            <v>21131</v>
          </cell>
          <cell r="E1494" t="str">
            <v>*</v>
          </cell>
          <cell r="F1494" t="str">
            <v>Piemaksa par pretsaaugumu plēves lietošanu (1 lapa)</v>
          </cell>
          <cell r="G1494">
            <v>11.46</v>
          </cell>
        </row>
        <row r="1495">
          <cell r="D1495" t="str">
            <v>21132</v>
          </cell>
          <cell r="E1495" t="str">
            <v>*</v>
          </cell>
          <cell r="F1495" t="str">
            <v>Piemaksa par mehānisko šūšanas aparātu – lineārais šuvējs</v>
          </cell>
          <cell r="G1495">
            <v>177.52</v>
          </cell>
        </row>
        <row r="1496">
          <cell r="D1496" t="str">
            <v>21133</v>
          </cell>
          <cell r="E1496" t="str">
            <v>*</v>
          </cell>
          <cell r="F1496" t="str">
            <v>Piemaksa par mehānisko šūšanas aparātu – lineārais griezējšuvējs (55 mm)</v>
          </cell>
          <cell r="G1496">
            <v>98.83</v>
          </cell>
        </row>
        <row r="1497">
          <cell r="D1497" t="str">
            <v>21134</v>
          </cell>
          <cell r="E1497" t="str">
            <v>*</v>
          </cell>
          <cell r="F1497" t="str">
            <v>Piemaksa par mehānisko šūšanas aparātu – cirkulārais taisnais šuvējs</v>
          </cell>
          <cell r="G1497">
            <v>218.84</v>
          </cell>
        </row>
        <row r="1498">
          <cell r="D1498" t="str">
            <v>21135</v>
          </cell>
          <cell r="E1498" t="str">
            <v>*</v>
          </cell>
          <cell r="F1498" t="str">
            <v>Piemaksa par mehānisko šūšanas aparātu – cirkulārais liektais šuvējs</v>
          </cell>
          <cell r="G1498">
            <v>347.2</v>
          </cell>
        </row>
        <row r="1499">
          <cell r="D1499" t="str">
            <v>21137</v>
          </cell>
          <cell r="E1499" t="str">
            <v>*</v>
          </cell>
          <cell r="F1499" t="str">
            <v>Piemaksa par hemostātisko sūkli ar fibrinogenu un trombīnu 4,8 x 4,8 x 0,5 cm</v>
          </cell>
          <cell r="G1499">
            <v>133.94999999999999</v>
          </cell>
        </row>
        <row r="1500">
          <cell r="D1500" t="str">
            <v>21138</v>
          </cell>
          <cell r="E1500" t="str">
            <v>*</v>
          </cell>
          <cell r="F1500" t="str">
            <v>Piemaksa par hemostātisko sūkli ar fibrinogenu un trombīnu 2,5 x 3 x 0,5 cm</v>
          </cell>
          <cell r="G1500">
            <v>48.01</v>
          </cell>
        </row>
        <row r="1501">
          <cell r="D1501" t="str">
            <v>21139</v>
          </cell>
          <cell r="E1501" t="str">
            <v>*</v>
          </cell>
          <cell r="F1501" t="str">
            <v>Piemaksa par hemostātisko sūkli ar fibrinogenu un trombīnu 4,8 x 9,5 x 0,5 cm</v>
          </cell>
          <cell r="G1501">
            <v>246.49</v>
          </cell>
        </row>
        <row r="1502">
          <cell r="D1502" t="str">
            <v>21140</v>
          </cell>
          <cell r="E1502" t="str">
            <v>*</v>
          </cell>
          <cell r="F1502" t="str">
            <v>Piemaksa par katru nākamo griezējšuvēja magazīnu</v>
          </cell>
          <cell r="G1502">
            <v>129.81</v>
          </cell>
        </row>
        <row r="1503">
          <cell r="D1503" t="str">
            <v>21141</v>
          </cell>
          <cell r="E1503" t="str">
            <v>*</v>
          </cell>
          <cell r="F1503" t="str">
            <v>Piemaksa par katru nākamo lineārā šuvēja magazīnu</v>
          </cell>
          <cell r="G1503">
            <v>101.36</v>
          </cell>
        </row>
        <row r="1504">
          <cell r="D1504" t="str">
            <v>21142</v>
          </cell>
          <cell r="E1504" t="str">
            <v>*</v>
          </cell>
          <cell r="F1504" t="str">
            <v>Piemaksa par tabakmaka šuvēju</v>
          </cell>
          <cell r="G1504">
            <v>50.83</v>
          </cell>
        </row>
        <row r="1505">
          <cell r="D1505" t="str">
            <v>21147</v>
          </cell>
          <cell r="E1505" t="str">
            <v>*</v>
          </cell>
          <cell r="F1505" t="str">
            <v>Piemaksa par mehānisko šūšanas aparātu – lineārais griezējšuvējs (75 mm)</v>
          </cell>
          <cell r="G1505">
            <v>138.36000000000001</v>
          </cell>
        </row>
        <row r="1506">
          <cell r="D1506" t="str">
            <v>21148</v>
          </cell>
          <cell r="E1506" t="str">
            <v>*</v>
          </cell>
          <cell r="F1506" t="str">
            <v>Piemaksa par mehānisko šūšanas aparātu – lineārais griezējšuvējs (100 mm)</v>
          </cell>
          <cell r="G1506">
            <v>258.72000000000003</v>
          </cell>
        </row>
        <row r="1507">
          <cell r="D1507" t="str">
            <v>21149</v>
          </cell>
          <cell r="E1507" t="str">
            <v>*</v>
          </cell>
          <cell r="F1507" t="str">
            <v>Piemaksa par autologas fibrīna līmes (6 ml), pildītas speciālā medicīniskā ierīcē, pielietošanu</v>
          </cell>
          <cell r="G1507">
            <v>416.32</v>
          </cell>
        </row>
        <row r="1508">
          <cell r="D1508" t="str">
            <v>21175</v>
          </cell>
          <cell r="E1508" t="str">
            <v>*</v>
          </cell>
          <cell r="F1508" t="str">
            <v>Taisnās zarnas prolapsa reponēšana</v>
          </cell>
          <cell r="G1508">
            <v>33.92</v>
          </cell>
        </row>
        <row r="1509">
          <cell r="D1509" t="str">
            <v>21176</v>
          </cell>
          <cell r="E1509" t="str">
            <v/>
          </cell>
          <cell r="F1509" t="str">
            <v>Iliostomas, kolostomas aprūpe</v>
          </cell>
          <cell r="G1509">
            <v>13.15</v>
          </cell>
        </row>
        <row r="1510">
          <cell r="D1510" t="str">
            <v>21180</v>
          </cell>
          <cell r="E1510" t="str">
            <v/>
          </cell>
          <cell r="F1510" t="str">
            <v>Taisnās zarnas gala daļas apstrāde ar infrasarkano staru koagulācijas palīdzību (viens seanss)</v>
          </cell>
          <cell r="G1510">
            <v>31.03</v>
          </cell>
        </row>
        <row r="1511">
          <cell r="D1511" t="str">
            <v>21181</v>
          </cell>
          <cell r="E1511" t="str">
            <v/>
          </cell>
          <cell r="F1511" t="str">
            <v>Taisnās zarnas tamponāde, ieskaitot rektoskopiju. Nenorādīt kopā ar manipulāciju 08110</v>
          </cell>
          <cell r="G1511">
            <v>26.57</v>
          </cell>
        </row>
        <row r="1512">
          <cell r="D1512" t="str">
            <v>21184</v>
          </cell>
          <cell r="E1512" t="str">
            <v/>
          </cell>
          <cell r="F1512" t="str">
            <v>Perianāla, perisakrāla blokāde</v>
          </cell>
          <cell r="G1512">
            <v>30.96</v>
          </cell>
        </row>
        <row r="1513">
          <cell r="D1513" t="str">
            <v>21189</v>
          </cell>
          <cell r="E1513" t="str">
            <v>*</v>
          </cell>
          <cell r="F1513" t="str">
            <v>Starpenes un/vai taisnās zarnas rekonstrukcija pēc dzemdību traumas</v>
          </cell>
          <cell r="G1513">
            <v>468.87</v>
          </cell>
        </row>
        <row r="1514">
          <cell r="D1514" t="str">
            <v>21190</v>
          </cell>
          <cell r="E1514" t="str">
            <v>*</v>
          </cell>
          <cell r="F1514" t="str">
            <v>Operācijas pie proktoloģiskām saslimšanām ar starpenes pieeju</v>
          </cell>
          <cell r="G1514">
            <v>324.42</v>
          </cell>
        </row>
        <row r="1515">
          <cell r="D1515" t="str">
            <v>21192</v>
          </cell>
          <cell r="E1515" t="str">
            <v>*</v>
          </cell>
          <cell r="F1515" t="str">
            <v>Operācijas pie proktoloģiskām saslimšanām ar abdominālo pieeju. Nenorādīt kopā ar manipulācijām 21063, 21064, 21065</v>
          </cell>
          <cell r="G1515">
            <v>271.63</v>
          </cell>
        </row>
        <row r="1516">
          <cell r="D1516" t="str">
            <v>21193</v>
          </cell>
          <cell r="E1516" t="str">
            <v>*</v>
          </cell>
          <cell r="F1516" t="str">
            <v>Piemaksa pie hemoroidektomijām, prolapsa operācijām un starpenes plastiskajām operācijām ar Longo cirkulārā šuvēja komplektu 33 mm (PPH)</v>
          </cell>
          <cell r="G1516">
            <v>319.27999999999997</v>
          </cell>
        </row>
        <row r="1517">
          <cell r="D1517" t="str">
            <v>22001</v>
          </cell>
          <cell r="E1517" t="str">
            <v>*</v>
          </cell>
          <cell r="F1517" t="str">
            <v>Krūšu aortas rekonstruktīvās operācijas</v>
          </cell>
          <cell r="G1517">
            <v>835.44</v>
          </cell>
        </row>
        <row r="1518">
          <cell r="D1518" t="str">
            <v>22002</v>
          </cell>
          <cell r="E1518" t="str">
            <v>*</v>
          </cell>
          <cell r="F1518" t="str">
            <v>Krūšu aortas loka zaru rekonstruktīvās operācijas (intratorakālās)</v>
          </cell>
          <cell r="G1518">
            <v>606.84</v>
          </cell>
        </row>
        <row r="1519">
          <cell r="D1519" t="str">
            <v>22003</v>
          </cell>
          <cell r="E1519" t="str">
            <v>*</v>
          </cell>
          <cell r="F1519" t="str">
            <v>Krūšu aortas loka zaru rekonstruktīvās operācijas (ekstratorakālās)</v>
          </cell>
          <cell r="G1519">
            <v>475.35</v>
          </cell>
        </row>
        <row r="1520">
          <cell r="D1520" t="str">
            <v>22004</v>
          </cell>
          <cell r="E1520" t="str">
            <v>*</v>
          </cell>
          <cell r="F1520" t="str">
            <v>Augšējo ekstremitāšu artēriju rekonstruktīvās operācijas</v>
          </cell>
          <cell r="G1520">
            <v>400.01</v>
          </cell>
        </row>
        <row r="1521">
          <cell r="D1521" t="str">
            <v>22005</v>
          </cell>
          <cell r="E1521" t="str">
            <v>*</v>
          </cell>
          <cell r="F1521" t="str">
            <v>Vēdera aortas rekonstruktīvās operācijas pie okluzējošām saslimšanām</v>
          </cell>
          <cell r="G1521">
            <v>689.37</v>
          </cell>
        </row>
        <row r="1522">
          <cell r="D1522" t="str">
            <v>22006</v>
          </cell>
          <cell r="E1522" t="str">
            <v>*</v>
          </cell>
          <cell r="F1522" t="str">
            <v>Vēdera aortas viscerālo zaru rekonstruktīvās operācijas</v>
          </cell>
          <cell r="G1522">
            <v>709.06</v>
          </cell>
        </row>
        <row r="1523">
          <cell r="D1523" t="str">
            <v>22007</v>
          </cell>
          <cell r="E1523" t="str">
            <v>*</v>
          </cell>
          <cell r="F1523" t="str">
            <v>Vēdera aortas rekonstruktīvās operācijas pie aneirismām</v>
          </cell>
          <cell r="G1523">
            <v>750.85</v>
          </cell>
        </row>
        <row r="1524">
          <cell r="D1524" t="str">
            <v>22008</v>
          </cell>
          <cell r="E1524" t="str">
            <v>*</v>
          </cell>
          <cell r="F1524" t="str">
            <v>Vēdera aortas rekonstruktīvās operācijas pie aneirismu plīsuma, atslāņošanās</v>
          </cell>
          <cell r="G1524">
            <v>861.76</v>
          </cell>
        </row>
        <row r="1525">
          <cell r="D1525" t="str">
            <v>22009</v>
          </cell>
          <cell r="E1525" t="str">
            <v>*</v>
          </cell>
          <cell r="F1525" t="str">
            <v>Iegurņa artēriju šuntēšanas, protezēšanas rekonstruktīvās operācijas</v>
          </cell>
          <cell r="G1525">
            <v>462.11</v>
          </cell>
        </row>
        <row r="1526">
          <cell r="D1526" t="str">
            <v>22010</v>
          </cell>
          <cell r="E1526" t="str">
            <v>*</v>
          </cell>
          <cell r="F1526" t="str">
            <v>Iegurņa artēriju endarterektomijas rekonstruktīvās operācijas</v>
          </cell>
          <cell r="G1526">
            <v>524.41</v>
          </cell>
        </row>
        <row r="1527">
          <cell r="D1527" t="str">
            <v>22011</v>
          </cell>
          <cell r="E1527" t="str">
            <v>*</v>
          </cell>
          <cell r="F1527" t="str">
            <v>Vēdera aortas endoprotezēšanas operācija ar endoprotēzes vērtību – operācijas tarifā iekļauts ķirurga un radiologa darbs</v>
          </cell>
          <cell r="G1527">
            <v>11728.85</v>
          </cell>
        </row>
        <row r="1528">
          <cell r="D1528" t="str">
            <v>22012</v>
          </cell>
          <cell r="E1528" t="str">
            <v>*</v>
          </cell>
          <cell r="F1528" t="str">
            <v>Krūšu aortas endoprotezēšanas operācija bez stentprotēzes vērtības – operācijas tarifā iekļauts ķirurga un radiologa darbs</v>
          </cell>
          <cell r="G1528">
            <v>1966.82</v>
          </cell>
        </row>
        <row r="1529">
          <cell r="D1529" t="str">
            <v>22015</v>
          </cell>
          <cell r="E1529" t="str">
            <v>*</v>
          </cell>
          <cell r="F1529" t="str">
            <v>Ciskas artēriju rekonstruktīvās operācijas</v>
          </cell>
          <cell r="G1529">
            <v>459.77</v>
          </cell>
        </row>
        <row r="1530">
          <cell r="D1530" t="str">
            <v>22016</v>
          </cell>
          <cell r="E1530" t="str">
            <v>*</v>
          </cell>
          <cell r="F1530" t="str">
            <v>Paceles un apakšstilba artēriju rekonstruktīvās operācijas</v>
          </cell>
          <cell r="G1530">
            <v>516.6</v>
          </cell>
        </row>
        <row r="1531">
          <cell r="D1531" t="str">
            <v>22017</v>
          </cell>
          <cell r="E1531" t="str">
            <v>*</v>
          </cell>
          <cell r="F1531" t="str">
            <v>Ekstraanatomiskās asinsvadu šuntējošas operācijas brahiocefāliem asinsvadiem</v>
          </cell>
          <cell r="G1531">
            <v>495.16</v>
          </cell>
        </row>
        <row r="1532">
          <cell r="D1532" t="str">
            <v>22018</v>
          </cell>
          <cell r="E1532" t="str">
            <v>*</v>
          </cell>
          <cell r="F1532" t="str">
            <v>Ekstraanatomiskās asinsvadu šuntējošas operācijas apakšējām ekstremitātēm</v>
          </cell>
          <cell r="G1532">
            <v>379.26</v>
          </cell>
        </row>
        <row r="1533">
          <cell r="D1533" t="str">
            <v>22019</v>
          </cell>
          <cell r="E1533" t="str">
            <v>*</v>
          </cell>
          <cell r="F1533" t="str">
            <v>Asinsvada revīzija ar periarteriālu simpatektomiju</v>
          </cell>
          <cell r="G1533">
            <v>145.51</v>
          </cell>
        </row>
        <row r="1534">
          <cell r="D1534" t="str">
            <v>22020</v>
          </cell>
          <cell r="E1534" t="str">
            <v>*</v>
          </cell>
          <cell r="F1534" t="str">
            <v>Krūšu daļas simpatektomija</v>
          </cell>
          <cell r="G1534">
            <v>183.4</v>
          </cell>
        </row>
        <row r="1535">
          <cell r="D1535" t="str">
            <v>22021</v>
          </cell>
          <cell r="E1535" t="str">
            <v>*</v>
          </cell>
          <cell r="F1535" t="str">
            <v>Jostas daļas simpatektomija</v>
          </cell>
          <cell r="G1535">
            <v>165.01</v>
          </cell>
        </row>
        <row r="1536">
          <cell r="D1536" t="str">
            <v>22022</v>
          </cell>
          <cell r="E1536" t="str">
            <v>*</v>
          </cell>
          <cell r="F1536" t="str">
            <v>Vēnas rekonstruktīvās operācijas iedzimtu un iegūtu saslimšanu gadījumos</v>
          </cell>
          <cell r="G1536">
            <v>549.17999999999995</v>
          </cell>
        </row>
        <row r="1537">
          <cell r="D1537" t="str">
            <v>22023</v>
          </cell>
          <cell r="E1537" t="str">
            <v>*</v>
          </cell>
          <cell r="F1537" t="str">
            <v>Operācijas varikozi paplašinātu vēnu komplikāciju gadījumā, t.sk. lāzeroperācijas</v>
          </cell>
          <cell r="G1537">
            <v>400.08</v>
          </cell>
        </row>
        <row r="1538">
          <cell r="D1538" t="str">
            <v>22024</v>
          </cell>
          <cell r="E1538" t="str">
            <v>*</v>
          </cell>
          <cell r="F1538" t="str">
            <v>Asinsvadu iedzimtu anomāliju operācijas</v>
          </cell>
          <cell r="G1538">
            <v>441.64</v>
          </cell>
        </row>
        <row r="1539">
          <cell r="D1539" t="str">
            <v>22025</v>
          </cell>
          <cell r="E1539" t="str">
            <v>*</v>
          </cell>
          <cell r="F1539" t="str">
            <v>Operācijas maģistrālo asinsvadu emboliju gadījumā</v>
          </cell>
          <cell r="G1539">
            <v>313.81</v>
          </cell>
        </row>
        <row r="1540">
          <cell r="D1540" t="str">
            <v>22030</v>
          </cell>
          <cell r="E1540" t="str">
            <v>*</v>
          </cell>
          <cell r="F1540" t="str">
            <v>Piemaksa akūtas trombozes gadījumos manipulācijām 22002, 22003, 22004, 22006, 22007, 22009, 22010, 22015, 22016, 22017 un 22018</v>
          </cell>
          <cell r="G1540">
            <v>27.35</v>
          </cell>
        </row>
        <row r="1541">
          <cell r="D1541" t="str">
            <v>22031</v>
          </cell>
          <cell r="E1541" t="str">
            <v>*</v>
          </cell>
          <cell r="F1541" t="str">
            <v>Akūtās asinsvadu operācijas aortas, dobās vēnas bojājumu gadījumā</v>
          </cell>
          <cell r="G1541">
            <v>568.84</v>
          </cell>
        </row>
        <row r="1542">
          <cell r="D1542" t="str">
            <v>22032</v>
          </cell>
          <cell r="E1542" t="str">
            <v>*</v>
          </cell>
          <cell r="F1542" t="str">
            <v>Akūtās asinsvadu rekonstruktīvās operācijas viena asinsvada bojājuma gadījumā</v>
          </cell>
          <cell r="G1542">
            <v>363.2</v>
          </cell>
        </row>
        <row r="1543">
          <cell r="D1543" t="str">
            <v>22033</v>
          </cell>
          <cell r="E1543" t="str">
            <v>*</v>
          </cell>
          <cell r="F1543" t="str">
            <v>Piemaksa par katru citu asinsvada rekonstruktīvu operāciju multiplu asinsvadu bojājumu gadījumā</v>
          </cell>
          <cell r="G1543">
            <v>124.04</v>
          </cell>
        </row>
        <row r="1544">
          <cell r="D1544" t="str">
            <v>22034</v>
          </cell>
          <cell r="E1544" t="str">
            <v>*</v>
          </cell>
          <cell r="F1544" t="str">
            <v>Arteriovenozu fistulu izveidošana</v>
          </cell>
          <cell r="G1544">
            <v>267.22000000000003</v>
          </cell>
        </row>
        <row r="1545">
          <cell r="D1545" t="str">
            <v>22035</v>
          </cell>
          <cell r="E1545" t="str">
            <v>*</v>
          </cell>
          <cell r="F1545" t="str">
            <v>Arteriovenozu šuntu izveidošana</v>
          </cell>
          <cell r="G1545">
            <v>190.46</v>
          </cell>
        </row>
        <row r="1546">
          <cell r="D1546" t="str">
            <v>22040</v>
          </cell>
          <cell r="E1546" t="str">
            <v>*</v>
          </cell>
          <cell r="F1546" t="str">
            <v>Piemaksa par vēnu transplantāta izdalīšanu</v>
          </cell>
          <cell r="G1546">
            <v>164.68</v>
          </cell>
        </row>
        <row r="1547">
          <cell r="D1547" t="str">
            <v>22041</v>
          </cell>
          <cell r="E1547" t="str">
            <v>*</v>
          </cell>
          <cell r="F1547" t="str">
            <v>Piemaksa par endarterektomiju anastamozes rajonā</v>
          </cell>
          <cell r="G1547">
            <v>162.06</v>
          </cell>
        </row>
        <row r="1548">
          <cell r="D1548" t="str">
            <v>22042</v>
          </cell>
          <cell r="E1548" t="str">
            <v>*</v>
          </cell>
          <cell r="F1548" t="str">
            <v>Piemaksa par papildu asinsvadu rekonstruktīvām operācijām operācijas zonā</v>
          </cell>
          <cell r="G1548">
            <v>162.55000000000001</v>
          </cell>
        </row>
        <row r="1549">
          <cell r="D1549" t="str">
            <v>22043</v>
          </cell>
          <cell r="E1549" t="str">
            <v>*</v>
          </cell>
          <cell r="F1549" t="str">
            <v>Piemaksa par simpatektomiju asinsvadu rekonstruktīvās operācijas laikā</v>
          </cell>
          <cell r="G1549">
            <v>138.34</v>
          </cell>
        </row>
        <row r="1550">
          <cell r="D1550" t="str">
            <v>22044</v>
          </cell>
          <cell r="E1550" t="str">
            <v>*</v>
          </cell>
          <cell r="F1550" t="str">
            <v>Piemaksa par a. carotis šunta lietošanu</v>
          </cell>
          <cell r="G1550">
            <v>141.61000000000001</v>
          </cell>
        </row>
        <row r="1551">
          <cell r="D1551" t="str">
            <v>22045</v>
          </cell>
          <cell r="E1551" t="str">
            <v>*</v>
          </cell>
          <cell r="F1551" t="str">
            <v>Piemaksa par mākslīgās asinsrites pieslēgšanu</v>
          </cell>
          <cell r="G1551">
            <v>536.5</v>
          </cell>
        </row>
        <row r="1552">
          <cell r="D1552" t="str">
            <v>22046</v>
          </cell>
          <cell r="E1552" t="str">
            <v>*</v>
          </cell>
          <cell r="F1552" t="str">
            <v>Piemaksa par sintētiskās asinsvadu protēzes lietošanu</v>
          </cell>
          <cell r="G1552">
            <v>347.32</v>
          </cell>
        </row>
        <row r="1553">
          <cell r="D1553" t="str">
            <v>22047</v>
          </cell>
          <cell r="E1553" t="str">
            <v>*</v>
          </cell>
          <cell r="F1553" t="str">
            <v>Piemaksa par asinsvadu metāliskā stenta lietošanu</v>
          </cell>
          <cell r="G1553">
            <v>776.52</v>
          </cell>
        </row>
        <row r="1554">
          <cell r="D1554" t="str">
            <v>22048</v>
          </cell>
          <cell r="E1554" t="str">
            <v>*</v>
          </cell>
          <cell r="F1554" t="str">
            <v>Piemaksa par vēdera aortas endoprotēzes pagarinājuma lietošanu</v>
          </cell>
          <cell r="G1554">
            <v>2152.88</v>
          </cell>
        </row>
        <row r="1555">
          <cell r="D1555" t="str">
            <v>22049</v>
          </cell>
          <cell r="E1555" t="str">
            <v>*</v>
          </cell>
          <cell r="F1555" t="str">
            <v>Piemaksa par stentprotēzi krūšu aortas endoprotezēšanai</v>
          </cell>
          <cell r="G1555">
            <v>10113.209999999999</v>
          </cell>
        </row>
        <row r="1556">
          <cell r="D1556" t="str">
            <v>22062</v>
          </cell>
          <cell r="E1556" t="str">
            <v>*</v>
          </cell>
          <cell r="F1556" t="str">
            <v>Endoskopiska subfasciāla perforanto vēnu klipēšana</v>
          </cell>
          <cell r="G1556">
            <v>374.55</v>
          </cell>
        </row>
        <row r="1557">
          <cell r="D1557" t="str">
            <v>23002</v>
          </cell>
          <cell r="E1557" t="str">
            <v>*</v>
          </cell>
          <cell r="F1557" t="str">
            <v>Perifērā nerva primārā vai sekundārā šuve</v>
          </cell>
          <cell r="G1557">
            <v>270.36</v>
          </cell>
        </row>
        <row r="1558">
          <cell r="D1558" t="str">
            <v>23003</v>
          </cell>
          <cell r="E1558" t="str">
            <v>*</v>
          </cell>
          <cell r="F1558" t="str">
            <v>Perifērā nerva autoplastika. Pamatoperācija</v>
          </cell>
          <cell r="G1558">
            <v>417.88</v>
          </cell>
        </row>
        <row r="1559">
          <cell r="D1559" t="str">
            <v>23004</v>
          </cell>
          <cell r="E1559" t="str">
            <v>*</v>
          </cell>
          <cell r="F1559" t="str">
            <v>Perifērā nerva autoplastika. Transplantāta ņemšana</v>
          </cell>
          <cell r="G1559">
            <v>146.66</v>
          </cell>
        </row>
        <row r="1560">
          <cell r="D1560" t="str">
            <v>23005</v>
          </cell>
          <cell r="E1560" t="str">
            <v>*</v>
          </cell>
          <cell r="F1560" t="str">
            <v>Divu perifēro nervu autoplastika jeb interfascikulāra nerva plastika. Pamatoperācija</v>
          </cell>
          <cell r="G1560">
            <v>489.78</v>
          </cell>
        </row>
        <row r="1561">
          <cell r="D1561" t="str">
            <v>23006</v>
          </cell>
          <cell r="E1561" t="str">
            <v>*</v>
          </cell>
          <cell r="F1561" t="str">
            <v>Divu perifēro nervu autoplastika. Transplantāta ņemšana</v>
          </cell>
          <cell r="G1561">
            <v>200.53</v>
          </cell>
        </row>
        <row r="1562">
          <cell r="D1562" t="str">
            <v>23007</v>
          </cell>
          <cell r="E1562" t="str">
            <v>*</v>
          </cell>
          <cell r="F1562" t="str">
            <v>Auss replantācija</v>
          </cell>
          <cell r="G1562">
            <v>566.55999999999995</v>
          </cell>
        </row>
        <row r="1563">
          <cell r="D1563" t="str">
            <v>23008</v>
          </cell>
          <cell r="E1563" t="str">
            <v>*</v>
          </cell>
          <cell r="F1563" t="str">
            <v>Skalpa replantācija</v>
          </cell>
          <cell r="G1563">
            <v>881.18</v>
          </cell>
        </row>
        <row r="1564">
          <cell r="D1564" t="str">
            <v>23009</v>
          </cell>
          <cell r="E1564" t="str">
            <v>*</v>
          </cell>
          <cell r="F1564" t="str">
            <v>Neirolīze mikroķirurģiskā tehnikā</v>
          </cell>
          <cell r="G1564">
            <v>232.93</v>
          </cell>
        </row>
        <row r="1565">
          <cell r="D1565" t="str">
            <v>23010</v>
          </cell>
          <cell r="E1565" t="str">
            <v>*</v>
          </cell>
          <cell r="F1565" t="str">
            <v>Neirinomas ekscīzija</v>
          </cell>
          <cell r="G1565">
            <v>297.45999999999998</v>
          </cell>
        </row>
        <row r="1566">
          <cell r="D1566" t="str">
            <v>23015</v>
          </cell>
          <cell r="E1566" t="str">
            <v>*</v>
          </cell>
          <cell r="F1566" t="str">
            <v>Intraneirāla neirolīze</v>
          </cell>
          <cell r="G1566">
            <v>301.64999999999998</v>
          </cell>
        </row>
        <row r="1567">
          <cell r="D1567" t="str">
            <v>23016</v>
          </cell>
          <cell r="E1567" t="str">
            <v>*</v>
          </cell>
          <cell r="F1567" t="str">
            <v>Vēnas transplantāta izdalīšana mikroķirurģiskā tehnikā</v>
          </cell>
          <cell r="G1567">
            <v>128.52000000000001</v>
          </cell>
        </row>
        <row r="1568">
          <cell r="D1568" t="str">
            <v>23017</v>
          </cell>
          <cell r="E1568" t="str">
            <v>*</v>
          </cell>
          <cell r="F1568" t="str">
            <v>Lielu mīksto audu defektu mikroķirurģiskā plastika ar vaskularizētu ādas, zemādas autotransplantātu. Pamatoperācija</v>
          </cell>
          <cell r="G1568">
            <v>771.69</v>
          </cell>
        </row>
        <row r="1569">
          <cell r="D1569" t="str">
            <v>23018</v>
          </cell>
          <cell r="E1569" t="str">
            <v>*</v>
          </cell>
          <cell r="F1569" t="str">
            <v>Lielu mīksto audu defektu mikroķirurģiskā plastika ar vaskularizētu ādas, zemādas transplantātu (TDL, skapulārais, ingvinālais, deltveida ar muskuli, TRAM, Serratus anterior). Transplantāta ņemšana un ādas defektu slēgšana (ADS)</v>
          </cell>
          <cell r="G1569">
            <v>422.63</v>
          </cell>
        </row>
        <row r="1570">
          <cell r="D1570" t="str">
            <v>23019</v>
          </cell>
          <cell r="E1570" t="str">
            <v>*</v>
          </cell>
          <cell r="F1570" t="str">
            <v>Vidēji lielu mīksto audu defektu mikroķirurģiskā plastika ar ādas, zemādas autotransplantātiem. Pamatoperācija</v>
          </cell>
          <cell r="G1570">
            <v>330.17</v>
          </cell>
        </row>
        <row r="1571">
          <cell r="D1571" t="str">
            <v>23020</v>
          </cell>
          <cell r="E1571" t="str">
            <v>*</v>
          </cell>
          <cell r="F1571" t="str">
            <v>Vidēji lielu mīksto audu defektu mikroķirurģiskā plastika ar ādas, zemādas autotransplantātiem (radiālais, ulnārais, rokas laterālais, rokas mediālais, mugurējās starpkaulu artērijas, deltveida fasciokutānais, dorsalis pedis). Transplantāta ņemšana, ādas defekta slēgšana</v>
          </cell>
          <cell r="G1571">
            <v>319.22000000000003</v>
          </cell>
        </row>
        <row r="1572">
          <cell r="D1572" t="str">
            <v>23021</v>
          </cell>
          <cell r="E1572" t="str">
            <v>*</v>
          </cell>
          <cell r="F1572" t="str">
            <v>Mazu mīksto audu defektu mikroķirurģiskā plastika ar ādas, zemādas autotransplantātiem. Pamatoperācija</v>
          </cell>
          <cell r="G1572">
            <v>353.75</v>
          </cell>
        </row>
        <row r="1573">
          <cell r="D1573" t="str">
            <v>23022</v>
          </cell>
          <cell r="E1573" t="str">
            <v>*</v>
          </cell>
          <cell r="F1573" t="str">
            <v>Mazu mīksto audu defektu mikroķirurģiskā plastika ar ādas, zemādas autotransplantātiem (digitālās artērijas lēveris, Thenar lēveris, venozie lēveri līdz 3 cm2). Transplantāta ņemšana, ādas defekta slēgšana</v>
          </cell>
          <cell r="G1573">
            <v>271.24</v>
          </cell>
        </row>
        <row r="1574">
          <cell r="D1574" t="str">
            <v>23023</v>
          </cell>
          <cell r="E1574" t="str">
            <v>*</v>
          </cell>
          <cell r="F1574" t="str">
            <v>Stobra kaula defekta vai pseidartrozes mikroķirurģiskā plastika ar vaskularizētu kaula autotransplantātu (zarnu kaula, fibulas fragmentiem). Pamatoperācija</v>
          </cell>
          <cell r="G1574">
            <v>952.81</v>
          </cell>
        </row>
        <row r="1575">
          <cell r="D1575" t="str">
            <v>23024</v>
          </cell>
          <cell r="E1575" t="str">
            <v>*</v>
          </cell>
          <cell r="F1575" t="str">
            <v>Stobra kaula defekta vai pseidartrozes mikroķirurģiskā plastika ar vaskularizētu kaula autotransplantātu (zarnu kaula, fibulas fragmentiem). Transplantāta ņemšana, defekta slēgšana</v>
          </cell>
          <cell r="G1575">
            <v>471.23</v>
          </cell>
        </row>
        <row r="1576">
          <cell r="D1576" t="str">
            <v>23025</v>
          </cell>
          <cell r="E1576" t="str">
            <v>*</v>
          </cell>
          <cell r="F1576" t="str">
            <v>Plaukstas, I vai citu pirkstu mikroķirurģiskā rekonstrukcija, izmantojot II pēdas pirkstu, II–III pirkstu bloku, vai Morisona operācija. Pamatoperācija</v>
          </cell>
          <cell r="G1576">
            <v>1033.3499999999999</v>
          </cell>
        </row>
        <row r="1577">
          <cell r="D1577" t="str">
            <v>23030</v>
          </cell>
          <cell r="E1577" t="str">
            <v>*</v>
          </cell>
          <cell r="F1577" t="str">
            <v>Plaukstas, I vai citu pirkstu mikroķirurģiskā rekonstrukcija, izmantojot II pēdas pirkstu, II–III pirkstu bloku, vai Morisona operācija. Transplantāta ņemšana, defekta slēgšana (ADP)</v>
          </cell>
          <cell r="G1577">
            <v>414.13</v>
          </cell>
        </row>
        <row r="1578">
          <cell r="D1578" t="str">
            <v>23031</v>
          </cell>
          <cell r="E1578" t="str">
            <v>*</v>
          </cell>
          <cell r="F1578" t="str">
            <v>Muskuļa defekta mikroķirurģiskā aizvietošana ar brīvu muskuļa transplantātu. Pamatoperācija</v>
          </cell>
          <cell r="G1578">
            <v>638.03</v>
          </cell>
        </row>
        <row r="1579">
          <cell r="D1579" t="str">
            <v>23032</v>
          </cell>
          <cell r="E1579" t="str">
            <v>*</v>
          </cell>
          <cell r="F1579" t="str">
            <v>Muskuļa defekta mikroķirurģiskā aizvietošana ar brīvu muskuļa transplantātu. Transplantāta ņemšana, defekta slēgšana</v>
          </cell>
          <cell r="G1579">
            <v>382.85</v>
          </cell>
        </row>
        <row r="1580">
          <cell r="D1580" t="str">
            <v>23033</v>
          </cell>
          <cell r="E1580" t="str">
            <v>*</v>
          </cell>
          <cell r="F1580" t="str">
            <v>Plexus brachialis pilna bojājuma sekundārā mikroķirurģiskā plastika ar nervus suralis autotransplantātu. Pamatoperācija</v>
          </cell>
          <cell r="G1580">
            <v>1293.33</v>
          </cell>
        </row>
        <row r="1581">
          <cell r="D1581" t="str">
            <v>23034</v>
          </cell>
          <cell r="E1581" t="str">
            <v>*</v>
          </cell>
          <cell r="F1581" t="str">
            <v>"Fileja" lēvera autotransplantācija akūtas traumas gadījumā. Pamatoperācija</v>
          </cell>
          <cell r="G1581">
            <v>912.85</v>
          </cell>
        </row>
        <row r="1582">
          <cell r="D1582" t="str">
            <v>23035</v>
          </cell>
          <cell r="E1582" t="str">
            <v>*</v>
          </cell>
          <cell r="F1582" t="str">
            <v>"Fileja" lēvera autotransplantācija akūtas traumas gadījumā. Amputāta apstrāde, struktūru identifikācija</v>
          </cell>
          <cell r="G1582">
            <v>179.95</v>
          </cell>
        </row>
        <row r="1583">
          <cell r="D1583" t="str">
            <v>23036</v>
          </cell>
          <cell r="E1583" t="str">
            <v>*</v>
          </cell>
          <cell r="F1583" t="str">
            <v>Radiālā, temporālā, TDL lēveru rotācija (vidējie, lielie)</v>
          </cell>
          <cell r="G1583">
            <v>566.47</v>
          </cell>
        </row>
        <row r="1584">
          <cell r="D1584" t="str">
            <v>23037</v>
          </cell>
          <cell r="E1584" t="str">
            <v>*</v>
          </cell>
          <cell r="F1584" t="str">
            <v>Lokālie, vietējie vai rotētie lēveri (pārkrustotie, V–Y, mazie lēveri)</v>
          </cell>
          <cell r="G1584">
            <v>292.10000000000002</v>
          </cell>
        </row>
        <row r="1585">
          <cell r="D1585" t="str">
            <v>23038</v>
          </cell>
          <cell r="E1585" t="str">
            <v>*</v>
          </cell>
          <cell r="F1585" t="str">
            <v>Limfovenozas anastomozes pie primāras vai sekundāras limfas atteces nepietiekamības (ne mazāk kā sešas)</v>
          </cell>
          <cell r="G1585">
            <v>710.61</v>
          </cell>
        </row>
        <row r="1586">
          <cell r="D1586" t="str">
            <v>23039</v>
          </cell>
          <cell r="E1586" t="str">
            <v>*</v>
          </cell>
          <cell r="F1586" t="str">
            <v>Impotences mikroķirurģiskā ārstēšana (Penis revaskularizācija)</v>
          </cell>
          <cell r="G1586">
            <v>659.32</v>
          </cell>
        </row>
        <row r="1587">
          <cell r="D1587" t="str">
            <v>23040</v>
          </cell>
          <cell r="E1587" t="str">
            <v>*</v>
          </cell>
          <cell r="F1587" t="str">
            <v>Sēklvadu caurejamības atjaunošana – vazostomija, vazoepididimos</v>
          </cell>
          <cell r="G1587">
            <v>522.57000000000005</v>
          </cell>
        </row>
        <row r="1588">
          <cell r="D1588" t="str">
            <v>23041</v>
          </cell>
          <cell r="E1588" t="str">
            <v>**</v>
          </cell>
          <cell r="F1588" t="str">
            <v>Acelulāras dermālās matricas izmērā &lt; 16 cm, implantu projekcija &lt; 6.5 cm, tilpums &lt;750 cc</v>
          </cell>
          <cell r="G1588">
            <v>3360</v>
          </cell>
        </row>
        <row r="1589">
          <cell r="D1589" t="str">
            <v>23042</v>
          </cell>
          <cell r="E1589" t="str">
            <v>**</v>
          </cell>
          <cell r="F1589" t="str">
            <v>Acelulārās dermālās matricas garums 14 - 16 cm, augstums 7 - 8cm</v>
          </cell>
          <cell r="G1589">
            <v>1344</v>
          </cell>
        </row>
        <row r="1590">
          <cell r="D1590" t="str">
            <v>23043</v>
          </cell>
          <cell r="E1590" t="str">
            <v>**</v>
          </cell>
          <cell r="F1590" t="str">
            <v>Pēcoperācijas krūšturis</v>
          </cell>
          <cell r="G1590">
            <v>65</v>
          </cell>
        </row>
        <row r="1591">
          <cell r="D1591" t="str">
            <v>23044</v>
          </cell>
          <cell r="E1591" t="str">
            <v>**</v>
          </cell>
          <cell r="F1591" t="str">
            <v xml:space="preserve">Krūšu tilpuma mērīšanas ierīces (saizera) pielietojums </v>
          </cell>
          <cell r="G1591">
            <v>44.8</v>
          </cell>
        </row>
        <row r="1592">
          <cell r="D1592" t="str">
            <v>23045</v>
          </cell>
          <cell r="E1592" t="str">
            <v>*</v>
          </cell>
          <cell r="F1592" t="str">
            <v>Olvadu mehāniskās necaurlaidības atjaunošana mikroķirurģiskā tehnikā – salpingolīze un salpingoneostomija</v>
          </cell>
          <cell r="G1592">
            <v>229.34</v>
          </cell>
        </row>
        <row r="1593">
          <cell r="D1593" t="str">
            <v>23046</v>
          </cell>
          <cell r="E1593" t="str">
            <v>*</v>
          </cell>
          <cell r="F1593" t="str">
            <v>Salpingostomija mikroķirurģiskā tehnikā</v>
          </cell>
          <cell r="G1593">
            <v>278.08</v>
          </cell>
        </row>
        <row r="1594">
          <cell r="D1594" t="str">
            <v>23047</v>
          </cell>
          <cell r="E1594" t="str">
            <v>*</v>
          </cell>
          <cell r="F1594" t="str">
            <v>Krūšu rekonstrukcija pēc mastektomijas, lietojot audu espanderi, bez espandera vērtības</v>
          </cell>
          <cell r="G1594">
            <v>290.13</v>
          </cell>
        </row>
        <row r="1595">
          <cell r="D1595" t="str">
            <v>23048</v>
          </cell>
          <cell r="E1595" t="str">
            <v>*</v>
          </cell>
          <cell r="F1595" t="str">
            <v>Krūšu rekonstrukcija pēc mastektomijas, lietojot brīvu miokutānu lēveri (TDL, TRAM)</v>
          </cell>
          <cell r="G1595">
            <v>712.37</v>
          </cell>
        </row>
        <row r="1596">
          <cell r="D1596" t="str">
            <v>23049</v>
          </cell>
          <cell r="E1596" t="str">
            <v>*</v>
          </cell>
          <cell r="F1596" t="str">
            <v>Krūšu rekonstrukcija pēc mastektomijas, lietojot rotētu miokutānu lēveri (TDL, TRAM)</v>
          </cell>
          <cell r="G1596">
            <v>644.16999999999996</v>
          </cell>
        </row>
        <row r="1597">
          <cell r="D1597" t="str">
            <v>23050</v>
          </cell>
          <cell r="E1597" t="str">
            <v>*</v>
          </cell>
          <cell r="F1597" t="str">
            <v>Redukcijas mamoplastika (medicīniskas indikācijas)</v>
          </cell>
          <cell r="G1597">
            <v>407.97</v>
          </cell>
        </row>
        <row r="1598">
          <cell r="D1598" t="str">
            <v>23051</v>
          </cell>
          <cell r="E1598" t="str">
            <v>*</v>
          </cell>
          <cell r="F1598" t="str">
            <v>Krūts zirnīša izveidošana</v>
          </cell>
          <cell r="G1598">
            <v>183.34</v>
          </cell>
        </row>
        <row r="1599">
          <cell r="D1599" t="str">
            <v>23052</v>
          </cell>
          <cell r="E1599" t="str">
            <v>*</v>
          </cell>
          <cell r="F1599" t="str">
            <v>Deformējošas rētas korekcija. Pamatoperācija</v>
          </cell>
          <cell r="G1599">
            <v>210.22</v>
          </cell>
        </row>
        <row r="1600">
          <cell r="D1600" t="str">
            <v>23053</v>
          </cell>
          <cell r="E1600" t="str">
            <v>*</v>
          </cell>
          <cell r="F1600" t="str">
            <v>Defekta slēgšana ar pilna biezuma vai plāninātu ādas transplantātu līdz 10 cm2</v>
          </cell>
          <cell r="G1600">
            <v>166.69</v>
          </cell>
        </row>
        <row r="1601">
          <cell r="D1601" t="str">
            <v>23054</v>
          </cell>
          <cell r="E1601" t="str">
            <v>*</v>
          </cell>
          <cell r="F1601" t="str">
            <v>Defekta slēgšana ar pilna biezuma vai plāninātu ādas transplantātu līdz 100 cm2</v>
          </cell>
          <cell r="G1601">
            <v>220.37</v>
          </cell>
        </row>
        <row r="1602">
          <cell r="D1602" t="str">
            <v>23055</v>
          </cell>
          <cell r="E1602" t="str">
            <v>*</v>
          </cell>
          <cell r="F1602" t="str">
            <v>Piemaksa par katriem nākamajiem 100 cm2</v>
          </cell>
          <cell r="G1602">
            <v>66.239999999999995</v>
          </cell>
        </row>
        <row r="1603">
          <cell r="D1603" t="str">
            <v>23056</v>
          </cell>
          <cell r="E1603" t="str">
            <v>*</v>
          </cell>
          <cell r="F1603" t="str">
            <v>Krūšu rekonstrukcija pēc mastektomijas, lēvera ņemšana un defekta slēgšana</v>
          </cell>
          <cell r="G1603">
            <v>722.16</v>
          </cell>
        </row>
        <row r="1604">
          <cell r="D1604" t="str">
            <v>23057</v>
          </cell>
          <cell r="E1604" t="str">
            <v/>
          </cell>
          <cell r="F1604" t="str">
            <v>Implanta pielietošana krūts rekonstrukcijā</v>
          </cell>
          <cell r="G1604">
            <v>0</v>
          </cell>
        </row>
        <row r="1605">
          <cell r="D1605" t="str">
            <v>23058</v>
          </cell>
          <cell r="E1605" t="str">
            <v>*</v>
          </cell>
          <cell r="F1605" t="str">
            <v>Piemaksa manipulācijām 23047, 23066 par krūts implanta lietošanu</v>
          </cell>
          <cell r="G1605">
            <v>448</v>
          </cell>
        </row>
        <row r="1606">
          <cell r="D1606" t="str">
            <v>23059</v>
          </cell>
          <cell r="E1606" t="str">
            <v>**</v>
          </cell>
          <cell r="F1606" t="str">
            <v>Sintētiskās matrices materiāls (“mākslīgās audu plēves”)  pie krūts rekonstrukcijas operācijas</v>
          </cell>
          <cell r="G1606">
            <v>900</v>
          </cell>
        </row>
        <row r="1607">
          <cell r="D1607" t="str">
            <v>23060</v>
          </cell>
          <cell r="E1607" t="str">
            <v>*</v>
          </cell>
          <cell r="F1607" t="str">
            <v>Nelielu kaulu transplantātu ņemšana (rādija distālais gals, tibija, nevaskularizēti)</v>
          </cell>
          <cell r="G1607">
            <v>134.82</v>
          </cell>
        </row>
        <row r="1608">
          <cell r="D1608" t="str">
            <v>23061</v>
          </cell>
          <cell r="E1608" t="str">
            <v>*</v>
          </cell>
          <cell r="F1608" t="str">
            <v>Lielu kaula transplantātu ņemšana (zarnu kauls, augšstilba kauls, nevaskularizēti)</v>
          </cell>
          <cell r="G1608">
            <v>215.49</v>
          </cell>
        </row>
        <row r="1609">
          <cell r="D1609" t="str">
            <v>23062</v>
          </cell>
          <cell r="E1609" t="str">
            <v>*</v>
          </cell>
          <cell r="F1609" t="str">
            <v>Liela lēvera kājiņas atdalīšanas operācija</v>
          </cell>
          <cell r="G1609">
            <v>153.32</v>
          </cell>
        </row>
        <row r="1610">
          <cell r="D1610" t="str">
            <v>23063</v>
          </cell>
          <cell r="E1610" t="str">
            <v>*</v>
          </cell>
          <cell r="F1610" t="str">
            <v>Maza un vidēja lēvera kājiņas atdalīšanas operācija</v>
          </cell>
          <cell r="G1610">
            <v>109.06</v>
          </cell>
        </row>
        <row r="1611">
          <cell r="D1611" t="str">
            <v>23064</v>
          </cell>
          <cell r="E1611" t="str">
            <v>*</v>
          </cell>
          <cell r="F1611" t="str">
            <v>Ganglija operācija</v>
          </cell>
          <cell r="G1611">
            <v>160.86000000000001</v>
          </cell>
        </row>
        <row r="1612">
          <cell r="D1612" t="str">
            <v>23065</v>
          </cell>
          <cell r="E1612" t="str">
            <v>*</v>
          </cell>
          <cell r="F1612" t="str">
            <v>Pirksta rētas Z, V–Y plastika</v>
          </cell>
          <cell r="G1612">
            <v>136.77000000000001</v>
          </cell>
        </row>
        <row r="1613">
          <cell r="D1613" t="str">
            <v>23066</v>
          </cell>
          <cell r="E1613" t="str">
            <v>*</v>
          </cell>
          <cell r="F1613" t="str">
            <v>Lielo locītavu rētu korekcija ar Z, V–Y plastikas palīdzību pie kontraktūrām</v>
          </cell>
          <cell r="G1613">
            <v>255.3</v>
          </cell>
        </row>
        <row r="1614">
          <cell r="D1614" t="str">
            <v>23067</v>
          </cell>
          <cell r="E1614" t="str">
            <v>*</v>
          </cell>
          <cell r="F1614" t="str">
            <v>Piemaksa manipulācijām 23047, 23066 par audu espandera lietošanu</v>
          </cell>
          <cell r="G1614">
            <v>453.6</v>
          </cell>
        </row>
        <row r="1615">
          <cell r="D1615" t="str">
            <v>23068</v>
          </cell>
          <cell r="E1615" t="str">
            <v>*</v>
          </cell>
          <cell r="F1615" t="str">
            <v>Cīpslas maksts stenozes operācija ar paraugu izgriešanu</v>
          </cell>
          <cell r="G1615">
            <v>145.06</v>
          </cell>
        </row>
        <row r="1616">
          <cell r="D1616" t="str">
            <v>23069</v>
          </cell>
          <cell r="E1616" t="str">
            <v>*</v>
          </cell>
          <cell r="F1616" t="str">
            <v>Tendovagināla radikāla operācija (tendosinovialektomija) ar kaulu daļu un cīpslu rezekciju</v>
          </cell>
          <cell r="G1616">
            <v>308.56</v>
          </cell>
        </row>
        <row r="1617">
          <cell r="D1617" t="str">
            <v>23070</v>
          </cell>
          <cell r="E1617" t="str">
            <v>*</v>
          </cell>
          <cell r="F1617" t="str">
            <v>Dziļi esoša audzēja ekstripācija delnā un apakšdelmā ar nervu un asinsvadu kūlīšu atbrīvošanu</v>
          </cell>
          <cell r="G1617">
            <v>408.26</v>
          </cell>
        </row>
        <row r="1618">
          <cell r="D1618" t="str">
            <v>23075</v>
          </cell>
          <cell r="E1618" t="str">
            <v>*</v>
          </cell>
          <cell r="F1618" t="str">
            <v>Sindaktilijas rekonstruktīva operācija</v>
          </cell>
          <cell r="G1618">
            <v>260.77999999999997</v>
          </cell>
        </row>
        <row r="1619">
          <cell r="D1619" t="str">
            <v>23076</v>
          </cell>
          <cell r="E1619" t="str">
            <v>*</v>
          </cell>
          <cell r="F1619" t="str">
            <v>Dubultveidojuma izoperēšana, kas iziet no pirkstu locītavu vietām, ietverot sānu saites rekonstrukciju, ietverot pakalpojumu manipulācijai 23075</v>
          </cell>
          <cell r="G1619">
            <v>247.56</v>
          </cell>
        </row>
        <row r="1620">
          <cell r="D1620" t="str">
            <v>23077</v>
          </cell>
          <cell r="E1620" t="str">
            <v>*</v>
          </cell>
          <cell r="F1620" t="str">
            <v>Kājas pēdas un plaukstas nepareizu kaulu, cīpslu un saišu veidojumu operācija (iedzimtu deformāciju gadījumā)</v>
          </cell>
          <cell r="G1620">
            <v>393.61</v>
          </cell>
        </row>
        <row r="1621">
          <cell r="D1621" t="str">
            <v>23078</v>
          </cell>
          <cell r="E1621" t="str">
            <v>*</v>
          </cell>
          <cell r="F1621" t="str">
            <v>Iztaisnotāja cīpslas sagatavošana un sašūšana, ietverot svaigas brūces apstrādi</v>
          </cell>
          <cell r="G1621">
            <v>136.74</v>
          </cell>
        </row>
        <row r="1622">
          <cell r="D1622" t="str">
            <v>23079</v>
          </cell>
          <cell r="E1622" t="str">
            <v>*</v>
          </cell>
          <cell r="F1622" t="str">
            <v>Savilcēja cīpslas sagatavošana un sašūšana, ietverot svaigas brūces apstrādi</v>
          </cell>
          <cell r="G1622">
            <v>148.02000000000001</v>
          </cell>
        </row>
        <row r="1623">
          <cell r="D1623" t="str">
            <v>23080</v>
          </cell>
          <cell r="E1623" t="str">
            <v>*</v>
          </cell>
          <cell r="F1623" t="str">
            <v>Savilkšana, saīsināšana, pagarināšana vai plastiska izgriešana cīpslai, fascijai vai muskulim (rekonstrukcija)</v>
          </cell>
          <cell r="G1623">
            <v>129.72</v>
          </cell>
        </row>
        <row r="1624">
          <cell r="D1624" t="str">
            <v>23081</v>
          </cell>
          <cell r="E1624" t="str">
            <v>*</v>
          </cell>
          <cell r="F1624" t="str">
            <v>Cīpslas tenolīze, miolīze</v>
          </cell>
          <cell r="G1624">
            <v>136.33000000000001</v>
          </cell>
        </row>
        <row r="1625">
          <cell r="D1625" t="str">
            <v>23082</v>
          </cell>
          <cell r="E1625" t="str">
            <v>*</v>
          </cell>
          <cell r="F1625" t="str">
            <v>Piemaksa manipulācijai 23081 par katru nākamo cīpslu vai muskuli, sākot ar otro</v>
          </cell>
          <cell r="G1625">
            <v>13.27</v>
          </cell>
        </row>
        <row r="1626">
          <cell r="D1626" t="str">
            <v>23083</v>
          </cell>
          <cell r="E1626" t="str">
            <v>*</v>
          </cell>
          <cell r="F1626" t="str">
            <v>Cīpslas transpozīcija</v>
          </cell>
          <cell r="G1626">
            <v>194.39</v>
          </cell>
        </row>
        <row r="1627">
          <cell r="D1627" t="str">
            <v>23084</v>
          </cell>
          <cell r="E1627" t="str">
            <v>*</v>
          </cell>
          <cell r="F1627" t="str">
            <v>Brīva cīpslas transplantāta ņemšana</v>
          </cell>
          <cell r="G1627">
            <v>91.3</v>
          </cell>
        </row>
        <row r="1628">
          <cell r="D1628" t="str">
            <v>23085</v>
          </cell>
          <cell r="E1628" t="str">
            <v>*</v>
          </cell>
          <cell r="F1628" t="str">
            <v>Piemaksa manipulācijām 23078, 23079, 23080, 23083, 23084 par katru nākamo cīpslu, sākot ar otro</v>
          </cell>
          <cell r="G1628">
            <v>28.44</v>
          </cell>
        </row>
        <row r="1629">
          <cell r="D1629" t="str">
            <v>23090</v>
          </cell>
          <cell r="E1629" t="str">
            <v/>
          </cell>
          <cell r="F1629" t="str">
            <v>Dipitrēna kontraktūras operācija</v>
          </cell>
          <cell r="G1629">
            <v>211.17</v>
          </cell>
        </row>
        <row r="1630">
          <cell r="D1630" t="str">
            <v>23091</v>
          </cell>
          <cell r="E1630" t="str">
            <v>*</v>
          </cell>
          <cell r="F1630" t="str">
            <v>Dipitrēna kontraktūras operācija ar neirovaskulāro kūlīšu atbrīvošanu</v>
          </cell>
          <cell r="G1630">
            <v>261.74</v>
          </cell>
        </row>
        <row r="1631">
          <cell r="D1631" t="str">
            <v>23092</v>
          </cell>
          <cell r="E1631" t="str">
            <v>*</v>
          </cell>
          <cell r="F1631" t="str">
            <v>Karpāltuneļa vai tarzāltuneļa sindroma operācija ar nervu dekompresiju (arī citu tuneļu sindromu operācijas)</v>
          </cell>
          <cell r="G1631">
            <v>115.11</v>
          </cell>
        </row>
        <row r="1632">
          <cell r="D1632" t="str">
            <v>23093</v>
          </cell>
          <cell r="E1632" t="str">
            <v>*</v>
          </cell>
          <cell r="F1632" t="str">
            <v>Saites primārā šuve un/vai locītavas somas sašūšana rokas un kājas pirkstu, plaukstas un pēdas un žokļa locītavām</v>
          </cell>
          <cell r="G1632">
            <v>122.68</v>
          </cell>
        </row>
        <row r="1633">
          <cell r="D1633" t="str">
            <v>23094</v>
          </cell>
          <cell r="E1633" t="str">
            <v>*</v>
          </cell>
          <cell r="F1633" t="str">
            <v>Stieples fiksācija maziem kauliem plaukstā vai pēdā vaļēja bojājuma gadījumā</v>
          </cell>
          <cell r="G1633">
            <v>188.7</v>
          </cell>
        </row>
        <row r="1634">
          <cell r="D1634" t="str">
            <v>23095</v>
          </cell>
          <cell r="E1634" t="str">
            <v>*</v>
          </cell>
          <cell r="F1634" t="str">
            <v>Piemaksa manipulācijai 23094 par katru nākamo pirkstu, sākot no otrā</v>
          </cell>
          <cell r="G1634">
            <v>34.35</v>
          </cell>
        </row>
        <row r="1635">
          <cell r="D1635" t="str">
            <v>23096</v>
          </cell>
          <cell r="E1635" t="str">
            <v>*</v>
          </cell>
          <cell r="F1635" t="str">
            <v>Rokas vai kājas pirksta locītavas rezekcija (artrodēze)</v>
          </cell>
          <cell r="G1635">
            <v>280.60000000000002</v>
          </cell>
        </row>
        <row r="1636">
          <cell r="D1636" t="str">
            <v>23097</v>
          </cell>
          <cell r="E1636" t="str">
            <v>*</v>
          </cell>
          <cell r="F1636" t="str">
            <v>Pirksta protēzes vai mākslīgās locītavas ielikšana operatīvā ceļā</v>
          </cell>
          <cell r="G1636">
            <v>298.43</v>
          </cell>
        </row>
        <row r="1637">
          <cell r="D1637" t="str">
            <v>23098</v>
          </cell>
          <cell r="E1637" t="str">
            <v>*</v>
          </cell>
          <cell r="F1637" t="str">
            <v>Osteotomija un/vai rezekcija maziem delnas kauliem</v>
          </cell>
          <cell r="G1637">
            <v>303.64999999999998</v>
          </cell>
        </row>
        <row r="1638">
          <cell r="D1638" t="str">
            <v>23099</v>
          </cell>
          <cell r="E1638" t="str">
            <v>*</v>
          </cell>
          <cell r="F1638" t="str">
            <v>Artrotomija (kapsulotomija) pēdas vai plaukstas pirkstu locītavām</v>
          </cell>
          <cell r="G1638">
            <v>116.77</v>
          </cell>
        </row>
        <row r="1639">
          <cell r="D1639" t="str">
            <v>23100</v>
          </cell>
          <cell r="E1639" t="str">
            <v>*</v>
          </cell>
          <cell r="F1639" t="str">
            <v>Piemaksa manipulācijām 23084, 23105 par cīpslu pasīvās endoprotēzes lietošanu</v>
          </cell>
          <cell r="G1639">
            <v>84.71</v>
          </cell>
        </row>
        <row r="1640">
          <cell r="D1640" t="str">
            <v>23101</v>
          </cell>
          <cell r="E1640" t="str">
            <v>*</v>
          </cell>
          <cell r="F1640" t="str">
            <v>Piemaksa par Swanson tipa protēzes (pirkstiem) lietošanu</v>
          </cell>
          <cell r="G1640">
            <v>120.02</v>
          </cell>
        </row>
        <row r="1641">
          <cell r="D1641" t="str">
            <v>23102</v>
          </cell>
          <cell r="E1641" t="str">
            <v>*</v>
          </cell>
          <cell r="F1641" t="str">
            <v>Piemaksa par cementējamās locītavu protēzes (pirkstiem) lietošanu</v>
          </cell>
          <cell r="G1641">
            <v>310.61</v>
          </cell>
        </row>
        <row r="1642">
          <cell r="D1642" t="str">
            <v>23105</v>
          </cell>
          <cell r="E1642" t="str">
            <v>*</v>
          </cell>
          <cell r="F1642" t="str">
            <v>Divetapu cīpslu plastikas I etaps (pamatoperācija)</v>
          </cell>
          <cell r="G1642">
            <v>217.51</v>
          </cell>
        </row>
        <row r="1643">
          <cell r="D1643" t="str">
            <v>23106</v>
          </cell>
          <cell r="E1643" t="str">
            <v>*</v>
          </cell>
          <cell r="F1643" t="str">
            <v>Plaukstas un pēdas pirkstu eksartikulācija vai amputācijas stumbra apstrāde</v>
          </cell>
          <cell r="G1643">
            <v>82.36</v>
          </cell>
        </row>
        <row r="1644">
          <cell r="D1644" t="str">
            <v>23107</v>
          </cell>
          <cell r="E1644" t="str">
            <v>*</v>
          </cell>
          <cell r="F1644" t="str">
            <v>Piemaksa manipulācijām 23106, 23094 par katru pirkstu, sākot ar otro pirkstu</v>
          </cell>
          <cell r="G1644">
            <v>26.48</v>
          </cell>
        </row>
        <row r="1645">
          <cell r="D1645" t="str">
            <v>23108</v>
          </cell>
          <cell r="E1645" t="str">
            <v>*</v>
          </cell>
          <cell r="F1645" t="str">
            <v>Cīpslas transosāla fiksācija</v>
          </cell>
          <cell r="G1645">
            <v>178.1</v>
          </cell>
        </row>
        <row r="1646">
          <cell r="D1646" t="str">
            <v>23109</v>
          </cell>
          <cell r="E1646" t="str">
            <v>*</v>
          </cell>
          <cell r="F1646" t="str">
            <v>Gredzenveida saišu plastika vienam pirkstam</v>
          </cell>
          <cell r="G1646">
            <v>210.36</v>
          </cell>
        </row>
        <row r="1647">
          <cell r="D1647" t="str">
            <v>23110</v>
          </cell>
          <cell r="E1647" t="str">
            <v>*</v>
          </cell>
          <cell r="F1647" t="str">
            <v>Pirkstu locītavu tenodēze</v>
          </cell>
          <cell r="G1647">
            <v>176.92</v>
          </cell>
        </row>
        <row r="1648">
          <cell r="D1648" t="str">
            <v>23111</v>
          </cell>
          <cell r="E1648" t="str">
            <v>*</v>
          </cell>
          <cell r="F1648" t="str">
            <v>Pirkstu Z, V–Y plastika svaigas traumas gadījumā</v>
          </cell>
          <cell r="G1648">
            <v>91.47</v>
          </cell>
        </row>
        <row r="1649">
          <cell r="D1649" t="str">
            <v>23112</v>
          </cell>
          <cell r="E1649" t="str">
            <v>*</v>
          </cell>
          <cell r="F1649" t="str">
            <v>Asinsvada šuve mikroķirurģiskā tehnikā</v>
          </cell>
          <cell r="G1649">
            <v>233.25</v>
          </cell>
        </row>
        <row r="1650">
          <cell r="D1650" t="str">
            <v>23113</v>
          </cell>
          <cell r="E1650" t="str">
            <v>*</v>
          </cell>
          <cell r="F1650" t="str">
            <v>Piemaksa par katru nākamo asinsvadu (sākot ar otro) mikroķirurģiskā tehnikā</v>
          </cell>
          <cell r="G1650">
            <v>102.66</v>
          </cell>
        </row>
        <row r="1651">
          <cell r="D1651" t="str">
            <v>23115</v>
          </cell>
          <cell r="E1651" t="str">
            <v>*</v>
          </cell>
          <cell r="F1651" t="str">
            <v>Piemaksa par NPWT pārsēju lietošanu (pamata pozīcija)</v>
          </cell>
          <cell r="G1651">
            <v>60.53</v>
          </cell>
        </row>
        <row r="1652">
          <cell r="D1652" t="str">
            <v>23116</v>
          </cell>
          <cell r="E1652" t="str">
            <v>*</v>
          </cell>
          <cell r="F1652" t="str">
            <v>Piemaksa par NPWT pārsēju lietošanu (papildu pozīcija)</v>
          </cell>
          <cell r="G1652">
            <v>20.07</v>
          </cell>
        </row>
        <row r="1653">
          <cell r="D1653" t="str">
            <v>23120</v>
          </cell>
          <cell r="E1653" t="str">
            <v>*</v>
          </cell>
          <cell r="F1653" t="str">
            <v>Piemaksa par mikroinstrumentu komplekta lietošanu vienai operācijai</v>
          </cell>
          <cell r="G1653">
            <v>43.18</v>
          </cell>
        </row>
        <row r="1654">
          <cell r="D1654" t="str">
            <v>23121</v>
          </cell>
          <cell r="E1654" t="str">
            <v>*</v>
          </cell>
          <cell r="F1654" t="str">
            <v>Piemaksa par pacienta sildīšanas sistēmas un segas lietošanu vienai Lielajai ķirurģiskajai operācijai</v>
          </cell>
          <cell r="G1654">
            <v>15.68</v>
          </cell>
        </row>
        <row r="1655">
          <cell r="D1655" t="str">
            <v>24004</v>
          </cell>
          <cell r="E1655" t="str">
            <v>*</v>
          </cell>
          <cell r="F1655" t="str">
            <v>Laminektomija traumas gadījumā (bez cietā smadzeņu apvalka atvēršanas)</v>
          </cell>
          <cell r="G1655">
            <v>239.59</v>
          </cell>
        </row>
        <row r="1656">
          <cell r="D1656" t="str">
            <v>24005</v>
          </cell>
          <cell r="E1656" t="str">
            <v>*</v>
          </cell>
          <cell r="F1656" t="str">
            <v>Laminektomija traumas gadījumā (ar cietā smadzeņu apvalka atvēršanu)</v>
          </cell>
          <cell r="G1656">
            <v>273.61</v>
          </cell>
        </row>
        <row r="1657">
          <cell r="D1657" t="str">
            <v>24006</v>
          </cell>
          <cell r="E1657" t="str">
            <v>*</v>
          </cell>
          <cell r="F1657" t="str">
            <v>Laminektomija spināla ekstradurāla tumora vai epidurīta evakuācijai</v>
          </cell>
          <cell r="G1657">
            <v>289.18</v>
          </cell>
        </row>
        <row r="1658">
          <cell r="D1658" t="str">
            <v>24007</v>
          </cell>
          <cell r="E1658" t="str">
            <v>*</v>
          </cell>
          <cell r="F1658" t="str">
            <v>Laminektomija spināla intradurāla tumora vai epidurīta evakuācijai</v>
          </cell>
          <cell r="G1658">
            <v>343.05</v>
          </cell>
        </row>
        <row r="1659">
          <cell r="D1659" t="str">
            <v>24008</v>
          </cell>
          <cell r="E1659" t="str">
            <v>*</v>
          </cell>
          <cell r="F1659" t="str">
            <v>Laminektomija spināla intramedulāra tumora evakuācijai</v>
          </cell>
          <cell r="G1659">
            <v>1075.31</v>
          </cell>
        </row>
        <row r="1660">
          <cell r="D1660" t="str">
            <v>24015</v>
          </cell>
          <cell r="E1660" t="str">
            <v>*</v>
          </cell>
          <cell r="F1660" t="str">
            <v>Spinālā tumora reoperācija (bez laminektomijas)</v>
          </cell>
          <cell r="G1660">
            <v>273.67</v>
          </cell>
        </row>
        <row r="1661">
          <cell r="D1661" t="str">
            <v>24016</v>
          </cell>
          <cell r="E1661" t="str">
            <v>*</v>
          </cell>
          <cell r="F1661" t="str">
            <v>Trefinācija (viena atvere)</v>
          </cell>
          <cell r="G1661">
            <v>43.05</v>
          </cell>
        </row>
        <row r="1662">
          <cell r="D1662" t="str">
            <v>24017</v>
          </cell>
          <cell r="E1662" t="str">
            <v>*</v>
          </cell>
          <cell r="F1662" t="str">
            <v>Trefinācija, veicot stereotaktiskas operācijas</v>
          </cell>
          <cell r="G1662">
            <v>44.48</v>
          </cell>
        </row>
        <row r="1663">
          <cell r="D1663" t="str">
            <v>24018</v>
          </cell>
          <cell r="E1663" t="str">
            <v>*</v>
          </cell>
          <cell r="F1663" t="str">
            <v>Osteoplastiska trepanācija</v>
          </cell>
          <cell r="G1663">
            <v>618.71</v>
          </cell>
        </row>
        <row r="1664">
          <cell r="D1664" t="str">
            <v>24019</v>
          </cell>
          <cell r="E1664" t="str">
            <v>*</v>
          </cell>
          <cell r="F1664" t="str">
            <v>Osteoklastiska trepanācija</v>
          </cell>
          <cell r="G1664">
            <v>100.1</v>
          </cell>
        </row>
        <row r="1665">
          <cell r="D1665" t="str">
            <v>24020</v>
          </cell>
          <cell r="E1665" t="str">
            <v>*</v>
          </cell>
          <cell r="F1665" t="str">
            <v>Galvaskausa mugurējās bedres trepanācija</v>
          </cell>
          <cell r="G1665">
            <v>177.47</v>
          </cell>
        </row>
        <row r="1666">
          <cell r="D1666" t="str">
            <v>24021</v>
          </cell>
          <cell r="E1666" t="str">
            <v>*</v>
          </cell>
          <cell r="F1666" t="str">
            <v>Bifrontāla trepanācija</v>
          </cell>
          <cell r="G1666">
            <v>139.93</v>
          </cell>
        </row>
        <row r="1667">
          <cell r="D1667" t="str">
            <v>24022</v>
          </cell>
          <cell r="E1667" t="str">
            <v>*</v>
          </cell>
          <cell r="F1667" t="str">
            <v>Hroniskas subdurālas hematomas evakuācija</v>
          </cell>
          <cell r="G1667">
            <v>47.71</v>
          </cell>
        </row>
        <row r="1668">
          <cell r="D1668" t="str">
            <v>24023</v>
          </cell>
          <cell r="E1668" t="str">
            <v>*</v>
          </cell>
          <cell r="F1668" t="str">
            <v>Akūtas subdurālas hematomas evakuācija</v>
          </cell>
          <cell r="G1668">
            <v>62.48</v>
          </cell>
        </row>
        <row r="1669">
          <cell r="D1669" t="str">
            <v>24024</v>
          </cell>
          <cell r="E1669" t="str">
            <v>*</v>
          </cell>
          <cell r="F1669" t="str">
            <v>Epidurālas hematomas evakuācija</v>
          </cell>
          <cell r="G1669">
            <v>46.23</v>
          </cell>
        </row>
        <row r="1670">
          <cell r="D1670" t="str">
            <v>24025</v>
          </cell>
          <cell r="E1670" t="str">
            <v>*</v>
          </cell>
          <cell r="F1670" t="str">
            <v>Kontūzijas perēkļa un intracerebrālas hematomas evakuācija</v>
          </cell>
          <cell r="G1670">
            <v>74.88</v>
          </cell>
        </row>
        <row r="1671">
          <cell r="D1671" t="str">
            <v>24026</v>
          </cell>
          <cell r="E1671" t="str">
            <v>*</v>
          </cell>
          <cell r="F1671" t="str">
            <v>Spontānas intracerebrālas hematomas evakuācija ar cerebrotomiju</v>
          </cell>
          <cell r="G1671">
            <v>74.88</v>
          </cell>
        </row>
        <row r="1672">
          <cell r="D1672" t="str">
            <v>24035</v>
          </cell>
          <cell r="E1672" t="str">
            <v>*</v>
          </cell>
          <cell r="F1672" t="str">
            <v>Iekšējās miega artērijas suprafenoidālās daļas aneirismas klipācija</v>
          </cell>
          <cell r="G1672">
            <v>143.03</v>
          </cell>
        </row>
        <row r="1673">
          <cell r="D1673" t="str">
            <v>24036</v>
          </cell>
          <cell r="E1673" t="str">
            <v>*</v>
          </cell>
          <cell r="F1673" t="str">
            <v>Bazilārās artērijas aneirismas klipācija</v>
          </cell>
          <cell r="G1673">
            <v>215.44</v>
          </cell>
        </row>
        <row r="1674">
          <cell r="D1674" t="str">
            <v>24037</v>
          </cell>
          <cell r="E1674" t="str">
            <v>*</v>
          </cell>
          <cell r="F1674" t="str">
            <v>Citas galvas smadzeņu artērijas aneirismas klipācija (manipulācijām 24035, 24036) (bez klipa vērtības)</v>
          </cell>
          <cell r="G1674">
            <v>184.4</v>
          </cell>
        </row>
        <row r="1675">
          <cell r="D1675" t="str">
            <v>24038</v>
          </cell>
          <cell r="E1675" t="str">
            <v>*</v>
          </cell>
          <cell r="F1675" t="str">
            <v>Piemaksa manipulācijām 24035, 24036, 24037 par vienu klipu</v>
          </cell>
          <cell r="G1675">
            <v>134.13999999999999</v>
          </cell>
        </row>
        <row r="1676">
          <cell r="D1676" t="str">
            <v>24039</v>
          </cell>
          <cell r="E1676" t="str">
            <v>*</v>
          </cell>
          <cell r="F1676" t="str">
            <v>Piemaksa manipulācijām 24035, 24036, 24037 par vienu amagnētisko klipu</v>
          </cell>
          <cell r="G1676">
            <v>282.37</v>
          </cell>
        </row>
        <row r="1677">
          <cell r="D1677" t="str">
            <v>24040</v>
          </cell>
          <cell r="E1677" t="str">
            <v>*</v>
          </cell>
          <cell r="F1677" t="str">
            <v>Piemaksa manipulācijām 24005, 24008, 24018, 24019, 24020, 24021, 24050, 24052, 24053, 24094, 24095, 27020 par sintētisku smadzeņu apvalka aizvietotāju</v>
          </cell>
          <cell r="G1677">
            <v>146.83000000000001</v>
          </cell>
        </row>
        <row r="1678">
          <cell r="D1678" t="str">
            <v>24041</v>
          </cell>
          <cell r="E1678" t="str">
            <v>*</v>
          </cell>
          <cell r="F1678" t="str">
            <v>Piemaksa par unilaterālā elektroneirostimulatora (ENS) lietošanu</v>
          </cell>
          <cell r="G1678">
            <v>0</v>
          </cell>
        </row>
        <row r="1679">
          <cell r="D1679" t="str">
            <v>24042</v>
          </cell>
          <cell r="E1679" t="str">
            <v>*</v>
          </cell>
          <cell r="F1679" t="str">
            <v>Piemaksa par bilaterālā elektroneirostimulatora (ENS) lietošanu</v>
          </cell>
          <cell r="G1679">
            <v>0</v>
          </cell>
        </row>
        <row r="1680">
          <cell r="D1680" t="str">
            <v>24043</v>
          </cell>
          <cell r="E1680" t="str">
            <v/>
          </cell>
          <cell r="F1680" t="str">
            <v>Unilaterāla ENS darbības pārbaude un programmēšana</v>
          </cell>
          <cell r="G1680">
            <v>13.13</v>
          </cell>
        </row>
        <row r="1681">
          <cell r="D1681" t="str">
            <v>24044</v>
          </cell>
          <cell r="E1681" t="str">
            <v/>
          </cell>
          <cell r="F1681" t="str">
            <v>Bilaterāla ENS darbības pārbaude un programmēšana</v>
          </cell>
          <cell r="G1681">
            <v>19.73</v>
          </cell>
        </row>
        <row r="1682">
          <cell r="D1682" t="str">
            <v>24050</v>
          </cell>
          <cell r="E1682" t="str">
            <v>*</v>
          </cell>
          <cell r="F1682" t="str">
            <v>Infiltratīva supratentoriāla tumora evakuācija</v>
          </cell>
          <cell r="G1682">
            <v>136.77000000000001</v>
          </cell>
        </row>
        <row r="1683">
          <cell r="D1683" t="str">
            <v>24051</v>
          </cell>
          <cell r="E1683" t="str">
            <v>*</v>
          </cell>
          <cell r="F1683" t="str">
            <v>Infiltratīva subtentoriāla tumora evakuācija</v>
          </cell>
          <cell r="G1683">
            <v>997.6</v>
          </cell>
        </row>
        <row r="1684">
          <cell r="D1684" t="str">
            <v>24052</v>
          </cell>
          <cell r="E1684" t="str">
            <v>*</v>
          </cell>
          <cell r="F1684" t="str">
            <v>Norobežota supratentoriāla tumora evakuācija</v>
          </cell>
          <cell r="G1684">
            <v>163.71</v>
          </cell>
        </row>
        <row r="1685">
          <cell r="D1685" t="str">
            <v>24053</v>
          </cell>
          <cell r="E1685" t="str">
            <v>*</v>
          </cell>
          <cell r="F1685" t="str">
            <v>Norobežota subtentoriāla tumora evakuācija</v>
          </cell>
          <cell r="G1685">
            <v>215.25</v>
          </cell>
        </row>
        <row r="1686">
          <cell r="D1686" t="str">
            <v>24054</v>
          </cell>
          <cell r="E1686" t="str">
            <v>*</v>
          </cell>
          <cell r="F1686" t="str">
            <v>Hipofīzes adenomas transkraniāla evakuācija</v>
          </cell>
          <cell r="G1686">
            <v>215.25</v>
          </cell>
        </row>
        <row r="1687">
          <cell r="D1687" t="str">
            <v>24055</v>
          </cell>
          <cell r="E1687" t="str">
            <v>*</v>
          </cell>
          <cell r="F1687" t="str">
            <v>Piemaksa par neironavigācijas lietošanu (arī otorinolaringologi pie ausu un deguna blakusdobuma operācijām)</v>
          </cell>
          <cell r="G1687">
            <v>184.89</v>
          </cell>
        </row>
        <row r="1688">
          <cell r="D1688" t="str">
            <v>24056</v>
          </cell>
          <cell r="E1688" t="str">
            <v>*</v>
          </cell>
          <cell r="F1688" t="str">
            <v>Piemaksa par operācijas mikroskopa lietošanu</v>
          </cell>
          <cell r="G1688">
            <v>61.32</v>
          </cell>
        </row>
        <row r="1689">
          <cell r="D1689" t="str">
            <v>24057</v>
          </cell>
          <cell r="E1689" t="str">
            <v>*</v>
          </cell>
          <cell r="F1689" t="str">
            <v>Piemaksa manipulācijām 24016, 24017, 24018, 24020, 24021 par galvas kaulu fiksācijas vienu klemmi</v>
          </cell>
          <cell r="G1689">
            <v>40.340000000000003</v>
          </cell>
        </row>
        <row r="1690">
          <cell r="D1690" t="str">
            <v>24060</v>
          </cell>
          <cell r="E1690" t="str">
            <v>*</v>
          </cell>
          <cell r="F1690" t="str">
            <v>Galvaskausa un smadzeņu ievainojuma brūces apdare</v>
          </cell>
          <cell r="G1690">
            <v>70.08</v>
          </cell>
        </row>
        <row r="1691">
          <cell r="D1691" t="str">
            <v>24061</v>
          </cell>
          <cell r="E1691" t="str">
            <v>*</v>
          </cell>
          <cell r="F1691" t="str">
            <v>Galvaskausa smadzeņu abscesa evakuācija (bez trepanācijas vērtības)</v>
          </cell>
          <cell r="G1691">
            <v>70.84</v>
          </cell>
        </row>
        <row r="1692">
          <cell r="D1692" t="str">
            <v>24062</v>
          </cell>
          <cell r="E1692" t="str">
            <v>*</v>
          </cell>
          <cell r="F1692" t="str">
            <v>Operācijas parazitāru galvas smadzeņu slimību gadījumā (bez trepanācijas vērtības)</v>
          </cell>
          <cell r="G1692">
            <v>70.84</v>
          </cell>
        </row>
        <row r="1693">
          <cell r="D1693" t="str">
            <v>24063</v>
          </cell>
          <cell r="E1693" t="str">
            <v>*</v>
          </cell>
          <cell r="F1693" t="str">
            <v>Intrakraniālās arteriovenozas malformācijas ekstirpācija</v>
          </cell>
          <cell r="G1693">
            <v>215.5</v>
          </cell>
        </row>
        <row r="1694">
          <cell r="D1694" t="str">
            <v>24064</v>
          </cell>
          <cell r="E1694" t="str">
            <v>*</v>
          </cell>
          <cell r="F1694" t="str">
            <v>Galvas smadzeņu nerva dekompresija galvaskausa mugurējā bedrē</v>
          </cell>
          <cell r="G1694">
            <v>62.47</v>
          </cell>
        </row>
        <row r="1695">
          <cell r="D1695" t="str">
            <v>24065</v>
          </cell>
          <cell r="E1695" t="str">
            <v>*</v>
          </cell>
          <cell r="F1695" t="str">
            <v>Galvas smadzeņu operācija pie temporālās epilepsijas (manipulācijām 24022–24064) (bez trepanācijas vērtības)</v>
          </cell>
          <cell r="G1695">
            <v>320.16000000000003</v>
          </cell>
        </row>
        <row r="1696">
          <cell r="D1696" t="str">
            <v>24066</v>
          </cell>
          <cell r="E1696" t="str">
            <v>**</v>
          </cell>
          <cell r="F1696" t="str">
            <v>Piemaksa manipulācijai 24065 par intraoperatīvu elektrokortikogrāfiju galvas smadzeņu operācijas laikā</v>
          </cell>
          <cell r="G1696">
            <v>1485.55</v>
          </cell>
        </row>
        <row r="1697">
          <cell r="D1697" t="str">
            <v>24067</v>
          </cell>
          <cell r="E1697" t="str">
            <v>**</v>
          </cell>
          <cell r="F1697" t="str">
            <v>Piemaksa manipulācijai 24055 par sterilas magnētiskās zondes izmantošanu, pielietojot intrakraniālo neironavigāciju</v>
          </cell>
          <cell r="G1697">
            <v>265.44</v>
          </cell>
        </row>
        <row r="1698">
          <cell r="D1698" t="str">
            <v>24068</v>
          </cell>
          <cell r="E1698" t="str">
            <v>**</v>
          </cell>
          <cell r="F1698" t="str">
            <v>Piemaksa manipulācijai 24055 par sterilas intraoperatīvas tumora rezekcijas zondes izmantošanu, pielietojot neironavigāciju</v>
          </cell>
          <cell r="G1698">
            <v>588</v>
          </cell>
        </row>
        <row r="1699">
          <cell r="D1699" t="str">
            <v>24069</v>
          </cell>
          <cell r="E1699" t="str">
            <v>**</v>
          </cell>
          <cell r="F1699" t="str">
            <v>Piemaksa manipulācijai 24055 par sterilas stiletes zondes izmantošana ventrikulārā katetra ievietošanai, pielietojot neironavigāciju</v>
          </cell>
          <cell r="G1699">
            <v>1321.6</v>
          </cell>
        </row>
        <row r="1700">
          <cell r="D1700" t="str">
            <v>24070</v>
          </cell>
          <cell r="E1700" t="str">
            <v>*</v>
          </cell>
          <cell r="F1700" t="str">
            <v>Ventrikulostomija</v>
          </cell>
          <cell r="G1700">
            <v>43.35</v>
          </cell>
        </row>
        <row r="1701">
          <cell r="D1701" t="str">
            <v>24071</v>
          </cell>
          <cell r="E1701" t="str">
            <v>*</v>
          </cell>
          <cell r="F1701" t="str">
            <v>Ventrikuloatriostomija (bez šuntējošās iekārtas vērtības)</v>
          </cell>
          <cell r="G1701">
            <v>70.290000000000006</v>
          </cell>
        </row>
        <row r="1702">
          <cell r="D1702" t="str">
            <v>24072</v>
          </cell>
          <cell r="E1702" t="str">
            <v>*</v>
          </cell>
          <cell r="F1702" t="str">
            <v>Ventrikuloperitoneostomija (bez šuntējošās iekārtas vērtības)</v>
          </cell>
          <cell r="G1702">
            <v>101.41</v>
          </cell>
        </row>
        <row r="1703">
          <cell r="D1703" t="str">
            <v>24080</v>
          </cell>
          <cell r="E1703" t="str">
            <v>*</v>
          </cell>
          <cell r="F1703" t="str">
            <v>Ventrikulu šunta revīzija</v>
          </cell>
          <cell r="G1703">
            <v>95.9</v>
          </cell>
        </row>
        <row r="1704">
          <cell r="D1704" t="str">
            <v>24082</v>
          </cell>
          <cell r="E1704" t="str">
            <v>*</v>
          </cell>
          <cell r="F1704" t="str">
            <v>Piemaksa manipulācijām 24070, 24071, 24072, 24080 par šuntējošo iekārtu viena vārstuļa šuntam</v>
          </cell>
          <cell r="G1704">
            <v>498.93</v>
          </cell>
        </row>
        <row r="1705">
          <cell r="D1705" t="str">
            <v>24083</v>
          </cell>
          <cell r="E1705" t="str">
            <v>*</v>
          </cell>
          <cell r="F1705" t="str">
            <v>Piemaksa manipulācijām 24070, 24071, 24072, 24080 par šuntējošo iekārtu divu vārstuļu šuntam</v>
          </cell>
          <cell r="G1705">
            <v>873.59</v>
          </cell>
        </row>
        <row r="1706">
          <cell r="D1706" t="str">
            <v>24084</v>
          </cell>
          <cell r="E1706" t="str">
            <v>*</v>
          </cell>
          <cell r="F1706" t="str">
            <v>Piemaksa manipulācijai 24016 par intrakraniālā spiediena sensora katetru</v>
          </cell>
          <cell r="G1706">
            <v>494.14</v>
          </cell>
        </row>
        <row r="1707">
          <cell r="D1707" t="str">
            <v>24085</v>
          </cell>
          <cell r="E1707" t="str">
            <v>*</v>
          </cell>
          <cell r="F1707" t="str">
            <v>Piemaksa par ar antibiotiķiem piesūcināta ventrikulārā un peritoneālā šunta katetru komplektu</v>
          </cell>
          <cell r="G1707">
            <v>360.02</v>
          </cell>
        </row>
        <row r="1708">
          <cell r="D1708" t="str">
            <v>24086</v>
          </cell>
          <cell r="E1708" t="str">
            <v>*</v>
          </cell>
          <cell r="F1708" t="str">
            <v>Piemaksa par programmējamā hidrocefālijas šunta lietošanu</v>
          </cell>
          <cell r="G1708">
            <v>1401.8</v>
          </cell>
        </row>
        <row r="1709">
          <cell r="D1709" t="str">
            <v>24087</v>
          </cell>
          <cell r="E1709" t="str">
            <v>*</v>
          </cell>
          <cell r="F1709" t="str">
            <v>Piemaksa par fiksēta spiediena hidrocefālijas šunta (90 ° leņķī vai 90 ° leņķī ar antisifonu) lietošanu</v>
          </cell>
          <cell r="G1709">
            <v>943.54</v>
          </cell>
        </row>
        <row r="1710">
          <cell r="D1710" t="str">
            <v>24088</v>
          </cell>
          <cell r="E1710" t="str">
            <v>*</v>
          </cell>
          <cell r="F1710" t="str">
            <v>Piemaksa par ar antibiotiķiem piesūcināta ventrikulārā vai peritoneālā šunta katetra lietošanu</v>
          </cell>
          <cell r="G1710">
            <v>211.77</v>
          </cell>
        </row>
        <row r="1711">
          <cell r="D1711" t="str">
            <v>24089</v>
          </cell>
          <cell r="E1711" t="str">
            <v>*</v>
          </cell>
          <cell r="F1711" t="str">
            <v>Piemaksa par ar antibiotiķiem piesūcināta ārējās drenāžas katetra lietošanu</v>
          </cell>
          <cell r="G1711">
            <v>254.13</v>
          </cell>
        </row>
        <row r="1712">
          <cell r="D1712" t="str">
            <v>24090</v>
          </cell>
          <cell r="E1712" t="str">
            <v>*</v>
          </cell>
          <cell r="F1712" t="str">
            <v>Galvas smadzeņu stereotaksiskas operācijas (bez trefinācijas vērtības)</v>
          </cell>
          <cell r="G1712">
            <v>93.26</v>
          </cell>
        </row>
        <row r="1713">
          <cell r="D1713" t="str">
            <v>24091</v>
          </cell>
          <cell r="E1713" t="str">
            <v>*</v>
          </cell>
          <cell r="F1713" t="str">
            <v>Piemaksa par stereotaksiskas sistēmas lietošanu operācijās (par vienreizlietojamiem materiāliem)</v>
          </cell>
          <cell r="G1713">
            <v>31.06</v>
          </cell>
        </row>
        <row r="1714">
          <cell r="D1714" t="str">
            <v>24092</v>
          </cell>
          <cell r="E1714" t="str">
            <v>*</v>
          </cell>
          <cell r="F1714" t="str">
            <v>Muguras smadzeņu stereotaksiskas operācijas</v>
          </cell>
          <cell r="G1714">
            <v>93.26</v>
          </cell>
        </row>
        <row r="1715">
          <cell r="D1715" t="str">
            <v>24093</v>
          </cell>
          <cell r="E1715" t="str">
            <v>*</v>
          </cell>
          <cell r="F1715" t="str">
            <v>Ekstraintrakraniālas anastamozes konstruēšana</v>
          </cell>
          <cell r="G1715">
            <v>226.53</v>
          </cell>
        </row>
        <row r="1716">
          <cell r="D1716" t="str">
            <v>24094</v>
          </cell>
          <cell r="E1716" t="str">
            <v>*</v>
          </cell>
          <cell r="F1716" t="str">
            <v>Galvaskausa defekta plastika (bez plastiskā materiāla vērtības)</v>
          </cell>
          <cell r="G1716">
            <v>171.94</v>
          </cell>
        </row>
        <row r="1717">
          <cell r="D1717" t="str">
            <v>24095</v>
          </cell>
          <cell r="E1717" t="str">
            <v>*</v>
          </cell>
          <cell r="F1717" t="str">
            <v>Galvaskausa pamatnes kaulu defekta plastika (bez plastiskā materiāla vērtības)</v>
          </cell>
          <cell r="G1717">
            <v>211.77</v>
          </cell>
        </row>
        <row r="1718">
          <cell r="D1718" t="str">
            <v>24096</v>
          </cell>
          <cell r="E1718" t="str">
            <v>*</v>
          </cell>
          <cell r="F1718" t="str">
            <v>Operācija iedzimtas CNS slimības gadījumā</v>
          </cell>
          <cell r="G1718">
            <v>281.36</v>
          </cell>
        </row>
        <row r="1719">
          <cell r="D1719" t="str">
            <v>24097</v>
          </cell>
          <cell r="E1719" t="str">
            <v>*</v>
          </cell>
          <cell r="F1719" t="str">
            <v>Operācija strutainu epidurītu sanācijai</v>
          </cell>
          <cell r="G1719">
            <v>139.55000000000001</v>
          </cell>
        </row>
        <row r="1720">
          <cell r="D1720" t="str">
            <v>24098</v>
          </cell>
          <cell r="E1720" t="str">
            <v>*</v>
          </cell>
          <cell r="F1720" t="str">
            <v>Muguras smadzeņu saknīšu un/vai nervu revīzija ar plastiku</v>
          </cell>
          <cell r="G1720">
            <v>98.87</v>
          </cell>
        </row>
        <row r="1721">
          <cell r="D1721" t="str">
            <v>24099</v>
          </cell>
          <cell r="E1721" t="str">
            <v>*</v>
          </cell>
          <cell r="F1721" t="str">
            <v>Perifērā nerva sašūšana mikroķirurģiskā tehnikā</v>
          </cell>
          <cell r="G1721">
            <v>100.31</v>
          </cell>
        </row>
        <row r="1722">
          <cell r="D1722" t="str">
            <v>24105</v>
          </cell>
          <cell r="E1722" t="str">
            <v>*</v>
          </cell>
          <cell r="F1722" t="str">
            <v>Galvas smadzeņu asinsvadu ekstrakraniālās daļas deformāciju korekcija</v>
          </cell>
          <cell r="G1722">
            <v>85.85</v>
          </cell>
        </row>
        <row r="1723">
          <cell r="D1723" t="str">
            <v>24106</v>
          </cell>
          <cell r="E1723" t="str">
            <v>*</v>
          </cell>
          <cell r="F1723" t="str">
            <v>Miega artērijas bifurkācijas endarterektomija</v>
          </cell>
          <cell r="G1723">
            <v>152.22</v>
          </cell>
        </row>
        <row r="1724">
          <cell r="D1724" t="str">
            <v>24107</v>
          </cell>
          <cell r="E1724" t="str">
            <v/>
          </cell>
          <cell r="F1724" t="str">
            <v>Ekstrakraniālu veidojumu operācijas</v>
          </cell>
          <cell r="G1724">
            <v>27.54</v>
          </cell>
        </row>
        <row r="1725">
          <cell r="D1725" t="str">
            <v>24108</v>
          </cell>
          <cell r="E1725" t="str">
            <v/>
          </cell>
          <cell r="F1725" t="str">
            <v>Subokcipitāla punkcija</v>
          </cell>
          <cell r="G1725">
            <v>6.64</v>
          </cell>
        </row>
        <row r="1726">
          <cell r="D1726" t="str">
            <v>24109</v>
          </cell>
          <cell r="E1726" t="str">
            <v>*</v>
          </cell>
          <cell r="F1726" t="str">
            <v>Endovazāla neiroķirurģiska operācija (translumināla angioplastika, oklūzija, dilatācija, selektīva intraarteriāla farmakoterapija bez speciālā katetrizācijas komplekta)</v>
          </cell>
          <cell r="G1726">
            <v>208.72</v>
          </cell>
        </row>
        <row r="1727">
          <cell r="D1727" t="str">
            <v>24110</v>
          </cell>
          <cell r="E1727" t="str">
            <v>*</v>
          </cell>
          <cell r="F1727" t="str">
            <v>Piemaksa manipulācijai 24109 par katetrizācijas komplekta lietošanu</v>
          </cell>
          <cell r="G1727">
            <v>1411.84</v>
          </cell>
        </row>
        <row r="1728">
          <cell r="D1728" t="str">
            <v>24111</v>
          </cell>
          <cell r="E1728" t="str">
            <v>*</v>
          </cell>
          <cell r="F1728" t="str">
            <v>Hipofīzes adenomas transfenoidāla ekstirpācija</v>
          </cell>
          <cell r="G1728">
            <v>345.58</v>
          </cell>
        </row>
        <row r="1729">
          <cell r="D1729" t="str">
            <v>24112</v>
          </cell>
          <cell r="E1729" t="str">
            <v>*</v>
          </cell>
          <cell r="F1729" t="str">
            <v>Piemaksa pie manipulācijām 24016, 24017, 24018, 24019, 24020, 24094, 24095 par kranioplastikas komplekta lietošanu</v>
          </cell>
          <cell r="G1729">
            <v>142.6</v>
          </cell>
        </row>
        <row r="1730">
          <cell r="D1730" t="str">
            <v>24113</v>
          </cell>
          <cell r="E1730" t="str">
            <v>**</v>
          </cell>
          <cell r="F1730" t="str">
            <v>Klejotājnerva stimulācijas sistēmas implantācija, neskaitot sistēmas (impulsa ģenerators, tuneleris un elektrods) vērtību</v>
          </cell>
          <cell r="G1730">
            <v>381.26</v>
          </cell>
        </row>
        <row r="1731">
          <cell r="D1731" t="str">
            <v>24114</v>
          </cell>
          <cell r="E1731" t="str">
            <v>**</v>
          </cell>
          <cell r="F1731" t="str">
            <v>Piemaksa manipulācijai 24113 par klejotājnerva stimulācijas sistēmas impulsa ģeneratoru</v>
          </cell>
          <cell r="G1731">
            <v>23235.27</v>
          </cell>
        </row>
        <row r="1732">
          <cell r="D1732" t="str">
            <v>24115</v>
          </cell>
          <cell r="E1732" t="str">
            <v>**</v>
          </cell>
          <cell r="F1732" t="str">
            <v>Piemaksa manipulācijai 24113 par klejotājnerva stimulācijas sistēmas tuneleri</v>
          </cell>
          <cell r="G1732">
            <v>849.18</v>
          </cell>
        </row>
        <row r="1733">
          <cell r="D1733" t="str">
            <v>24116</v>
          </cell>
          <cell r="E1733" t="str">
            <v>**</v>
          </cell>
          <cell r="F1733" t="str">
            <v>Piemaksa manipulācijai 24113 par klejotājnerva stimulācijas sistēmas elektrodu</v>
          </cell>
          <cell r="G1733">
            <v>5241.4799999999996</v>
          </cell>
        </row>
        <row r="1734">
          <cell r="D1734" t="str">
            <v>24117</v>
          </cell>
          <cell r="E1734" t="str">
            <v>**</v>
          </cell>
          <cell r="F1734" t="str">
            <v>Klejotājnerva stimulācijas sistēmas kontroles pacienta komplekts</v>
          </cell>
          <cell r="G1734">
            <v>710.09</v>
          </cell>
        </row>
        <row r="1735">
          <cell r="D1735" t="str">
            <v>24120</v>
          </cell>
          <cell r="E1735" t="str">
            <v>*</v>
          </cell>
          <cell r="F1735" t="str">
            <v>Neiroendoskopiska ventrikulostomija likvora cirkulācijas atjaunošanai</v>
          </cell>
          <cell r="G1735">
            <v>103.51</v>
          </cell>
        </row>
        <row r="1736">
          <cell r="D1736" t="str">
            <v>24121</v>
          </cell>
          <cell r="E1736" t="str">
            <v>*</v>
          </cell>
          <cell r="F1736" t="str">
            <v>Intraventrikulāru veidojumu ekstirpācija ar neiroendoskopu</v>
          </cell>
          <cell r="G1736">
            <v>122.77</v>
          </cell>
        </row>
        <row r="1737">
          <cell r="D1737" t="str">
            <v>24122</v>
          </cell>
          <cell r="E1737" t="str">
            <v>*</v>
          </cell>
          <cell r="F1737" t="str">
            <v>Dažādas ģenēzes intracerebrālo asinsizplūdumu endoskopiski stereotaktiska evakuācija</v>
          </cell>
          <cell r="G1737">
            <v>111.6</v>
          </cell>
        </row>
        <row r="1738">
          <cell r="D1738" t="str">
            <v>24123</v>
          </cell>
          <cell r="E1738" t="str">
            <v>*</v>
          </cell>
          <cell r="F1738" t="str">
            <v>Neiroendoskopiska intraoperatīva nervu saknīšu dekompresija</v>
          </cell>
          <cell r="G1738">
            <v>97.85</v>
          </cell>
        </row>
        <row r="1739">
          <cell r="D1739" t="str">
            <v>24124</v>
          </cell>
          <cell r="E1739" t="str">
            <v>*</v>
          </cell>
          <cell r="F1739" t="str">
            <v>Neiroendoskopiska smadzeņu biopsija</v>
          </cell>
          <cell r="G1739">
            <v>111.6</v>
          </cell>
        </row>
        <row r="1740">
          <cell r="D1740" t="str">
            <v>24125</v>
          </cell>
          <cell r="E1740" t="str">
            <v>*</v>
          </cell>
          <cell r="F1740" t="str">
            <v>Piemaksa manipulācijām 24070, 24071, 24072, 24080 par šuntējošās iekārtas lietošanu bērnam līdz viena gada vecumam</v>
          </cell>
          <cell r="G1740">
            <v>491.85</v>
          </cell>
        </row>
        <row r="1741">
          <cell r="D1741" t="str">
            <v>24126</v>
          </cell>
          <cell r="E1741" t="str">
            <v>*</v>
          </cell>
          <cell r="F1741" t="str">
            <v>Piemaksa par kavitrona ultraskaņas aspiratora (CUSA) lietošanu (arī uroloģijā, abdominālajā ķirurģijā)</v>
          </cell>
          <cell r="G1741">
            <v>558.72</v>
          </cell>
        </row>
        <row r="1742">
          <cell r="D1742" t="str">
            <v>24127</v>
          </cell>
          <cell r="E1742" t="str">
            <v>*</v>
          </cell>
          <cell r="F1742" t="str">
            <v>Nervu un muskuļu biopsija pie neiromuskulārām distrofijām</v>
          </cell>
          <cell r="G1742">
            <v>31.64</v>
          </cell>
        </row>
        <row r="1743">
          <cell r="D1743" t="str">
            <v>24128</v>
          </cell>
          <cell r="E1743" t="str">
            <v>*</v>
          </cell>
          <cell r="F1743" t="str">
            <v>Vertebroplastija ar vienu vertebroplastijas komplektu</v>
          </cell>
          <cell r="G1743">
            <v>635.17999999999995</v>
          </cell>
        </row>
        <row r="1744">
          <cell r="D1744" t="str">
            <v>24129</v>
          </cell>
          <cell r="E1744" t="str">
            <v>*</v>
          </cell>
          <cell r="F1744" t="str">
            <v>Piemaksa par papildu adatas izmantošanu cementa ievadīšanai otrā skriemelī vai bipedikulāri</v>
          </cell>
          <cell r="G1744">
            <v>112.95</v>
          </cell>
        </row>
        <row r="1745">
          <cell r="D1745" t="str">
            <v>24130</v>
          </cell>
          <cell r="E1745" t="str">
            <v>*</v>
          </cell>
          <cell r="F1745" t="str">
            <v>Piemaksa par hermetizējoši hemostātisko matricu ar kolagēnu un NHS - PEG 27 mm x 27 mm</v>
          </cell>
          <cell r="G1745">
            <v>47.05</v>
          </cell>
        </row>
        <row r="1746">
          <cell r="D1746" t="str">
            <v>24131</v>
          </cell>
          <cell r="E1746" t="str">
            <v>*</v>
          </cell>
          <cell r="F1746" t="str">
            <v>Piemaksa par hermetizējoši hemostātisko matricu ar kolagēnu un NHS - PEG 45 mm x 45 mm</v>
          </cell>
          <cell r="G1746">
            <v>131.30000000000001</v>
          </cell>
        </row>
        <row r="1747">
          <cell r="D1747" t="str">
            <v>24132</v>
          </cell>
          <cell r="E1747" t="str">
            <v>*</v>
          </cell>
          <cell r="F1747" t="str">
            <v>Piemaksa par hermetizējoši hemostātisko matricu ar kolagēnu un NHS - PEG 45 mm x 90 mm</v>
          </cell>
          <cell r="G1747">
            <v>241.56</v>
          </cell>
        </row>
        <row r="1748">
          <cell r="D1748" t="str">
            <v>25001</v>
          </cell>
          <cell r="E1748" t="str">
            <v/>
          </cell>
          <cell r="F1748" t="str">
            <v>Intrakorporālā asins lāzerapstarošana (ALA) (viens seanss)</v>
          </cell>
          <cell r="G1748">
            <v>16.2</v>
          </cell>
        </row>
        <row r="1749">
          <cell r="D1749" t="str">
            <v>25002</v>
          </cell>
          <cell r="E1749" t="str">
            <v/>
          </cell>
          <cell r="F1749" t="str">
            <v>Ekstrakorporālā magnētiskā asins apstrādāšana (AMA) (viens seanss)</v>
          </cell>
          <cell r="G1749">
            <v>18.88</v>
          </cell>
        </row>
        <row r="1750">
          <cell r="D1750" t="str">
            <v>25004</v>
          </cell>
          <cell r="E1750" t="str">
            <v/>
          </cell>
          <cell r="F1750" t="str">
            <v>Asins ultravioletā apstarošana (AUVA) (viens seanss)</v>
          </cell>
          <cell r="G1750">
            <v>18.47</v>
          </cell>
        </row>
        <row r="1751">
          <cell r="D1751" t="str">
            <v>25005</v>
          </cell>
          <cell r="E1751" t="str">
            <v>*</v>
          </cell>
          <cell r="F1751" t="str">
            <v>Hemosorbcija (HS) (viena operācija)</v>
          </cell>
          <cell r="G1751">
            <v>146.44</v>
          </cell>
        </row>
        <row r="1752">
          <cell r="D1752" t="str">
            <v>25008</v>
          </cell>
          <cell r="E1752" t="str">
            <v>*</v>
          </cell>
          <cell r="F1752" t="str">
            <v>Plazmaferēze (PA) ar centrifūgu manuālā režīmā (viena operācija)</v>
          </cell>
          <cell r="G1752">
            <v>116.62</v>
          </cell>
        </row>
        <row r="1753">
          <cell r="D1753" t="str">
            <v>25009</v>
          </cell>
          <cell r="E1753" t="str">
            <v>*</v>
          </cell>
          <cell r="F1753" t="str">
            <v>Citaferēze ar centrifūgu manuālā režīmā</v>
          </cell>
          <cell r="G1753">
            <v>113.48</v>
          </cell>
        </row>
        <row r="1754">
          <cell r="D1754" t="str">
            <v>25010</v>
          </cell>
          <cell r="E1754" t="str">
            <v>*</v>
          </cell>
          <cell r="F1754" t="str">
            <v>Detoksikācijas un imūnmodulēšanas komplekss (AUVA, ALA, AMA)</v>
          </cell>
          <cell r="G1754">
            <v>25.79</v>
          </cell>
        </row>
        <row r="1755">
          <cell r="D1755" t="str">
            <v>25014</v>
          </cell>
          <cell r="E1755" t="str">
            <v>*</v>
          </cell>
          <cell r="F1755" t="str">
            <v>Plazmosorbcija (PS)</v>
          </cell>
          <cell r="G1755">
            <v>252.82</v>
          </cell>
        </row>
        <row r="1756">
          <cell r="D1756" t="str">
            <v>25016</v>
          </cell>
          <cell r="E1756" t="str">
            <v>*</v>
          </cell>
          <cell r="F1756" t="str">
            <v>Antibakteriālā terapija ar apstrādātiem eritrocītiem (ATAE)</v>
          </cell>
          <cell r="G1756">
            <v>52.99</v>
          </cell>
        </row>
        <row r="1757">
          <cell r="D1757" t="str">
            <v>25018</v>
          </cell>
          <cell r="E1757" t="str">
            <v>*</v>
          </cell>
          <cell r="F1757" t="str">
            <v>Resnās zarnas sorbcijas dialīze (RZSD)</v>
          </cell>
          <cell r="G1757">
            <v>75.27</v>
          </cell>
        </row>
        <row r="1758">
          <cell r="D1758" t="str">
            <v>25020</v>
          </cell>
          <cell r="E1758" t="str">
            <v>*</v>
          </cell>
          <cell r="F1758" t="str">
            <v>Plazmaferēze</v>
          </cell>
          <cell r="G1758">
            <v>235.65</v>
          </cell>
        </row>
        <row r="1759">
          <cell r="D1759" t="str">
            <v>25021</v>
          </cell>
          <cell r="E1759" t="str">
            <v>**</v>
          </cell>
          <cell r="F1759" t="str">
            <v>Hemoperfūzija ar ogles vai  sintētisku sorbentu</v>
          </cell>
          <cell r="G1759">
            <v>503.49</v>
          </cell>
        </row>
        <row r="1760">
          <cell r="D1760" t="str">
            <v>25022</v>
          </cell>
          <cell r="E1760" t="str">
            <v>**</v>
          </cell>
          <cell r="F1760" t="str">
            <v>Ārstnieciskā plazmaferēze ar automātisko asins separatoru (2 stundas)</v>
          </cell>
          <cell r="G1760">
            <v>281.69</v>
          </cell>
        </row>
        <row r="1761">
          <cell r="D1761" t="str">
            <v>25023</v>
          </cell>
          <cell r="E1761" t="str">
            <v>*</v>
          </cell>
          <cell r="F1761" t="str">
            <v>Plazmosorbcija ar ogles sorbentu un automātisko asins separatoru</v>
          </cell>
          <cell r="G1761">
            <v>261.51</v>
          </cell>
        </row>
        <row r="1762">
          <cell r="D1762" t="str">
            <v>26001</v>
          </cell>
          <cell r="E1762" t="str">
            <v>*</v>
          </cell>
          <cell r="F1762" t="str">
            <v>Perifērisko asiņu cilmes vai limfocītu šūnu vienas vienības savākšana no slimnieka aferēzes procedūrā (vienai dienai)</v>
          </cell>
          <cell r="G1762">
            <v>348.28</v>
          </cell>
        </row>
        <row r="1763">
          <cell r="D1763" t="str">
            <v>26002</v>
          </cell>
          <cell r="E1763" t="str">
            <v>*</v>
          </cell>
          <cell r="F1763" t="str">
            <v>Perifērisko asiņu cilmes vai limfocītu šūnu vienas vienības speciālā apstrāde pirms sasaldēšanas procedūras</v>
          </cell>
          <cell r="G1763">
            <v>499.91</v>
          </cell>
        </row>
        <row r="1764">
          <cell r="D1764" t="str">
            <v>26003</v>
          </cell>
          <cell r="E1764" t="str">
            <v>*</v>
          </cell>
          <cell r="F1764" t="str">
            <v>Perifērisko asiņu cilmes vai limfocītu šūnu sasaldēšana programmētā saldēšanas režīmā līdz 180 °C</v>
          </cell>
          <cell r="G1764">
            <v>116.35</v>
          </cell>
        </row>
        <row r="1765">
          <cell r="D1765" t="str">
            <v>26004</v>
          </cell>
          <cell r="E1765" t="str">
            <v>*</v>
          </cell>
          <cell r="F1765" t="str">
            <v>Perifērisko asiņu cilmes vai limfocītu šūnu materiāla atsaldēšana</v>
          </cell>
          <cell r="G1765">
            <v>16.309999999999999</v>
          </cell>
        </row>
        <row r="1766">
          <cell r="D1766" t="str">
            <v>26005</v>
          </cell>
          <cell r="E1766" t="str">
            <v>*</v>
          </cell>
          <cell r="F1766" t="str">
            <v>Perifērisko asiņu cilmes vai limfocītu šūnu vienas vienības uzglabāšana šķidrā slāpeklī –180 °C vienu mēnesi (pieņemot, ka vidēji gadā tiek uzglabātas 54 vienības)</v>
          </cell>
          <cell r="G1766">
            <v>27.69</v>
          </cell>
        </row>
        <row r="1767">
          <cell r="D1767" t="str">
            <v>26010</v>
          </cell>
          <cell r="E1767" t="str">
            <v>*</v>
          </cell>
          <cell r="F1767" t="str">
            <v>Potenciālā donora izmeklēšana, lai izvērtētu viņa atbilstību donora kritērijiem. Nenorādīt kopā ar manipulācijām 26012, 26013, 60055</v>
          </cell>
          <cell r="G1767">
            <v>518.19000000000005</v>
          </cell>
        </row>
        <row r="1768">
          <cell r="D1768" t="str">
            <v>26011</v>
          </cell>
          <cell r="E1768" t="str">
            <v>*</v>
          </cell>
          <cell r="F1768" t="str">
            <v>Slimnieka izmeklēšana, lai noteiktu atbilstību recipienta kritērijiem alogēnai transplantācijai. Nenorādīt kopā ar manipulācijām 26012, 26013, 60055</v>
          </cell>
          <cell r="G1768">
            <v>1956.85</v>
          </cell>
        </row>
        <row r="1769">
          <cell r="D1769" t="str">
            <v>26012</v>
          </cell>
          <cell r="E1769" t="str">
            <v>*</v>
          </cell>
          <cell r="F1769" t="str">
            <v>Slimnieka ārstēšana un aprūpe speciālās ar izolācijas un aizsardzības režīmu nodrošinātās palātās pēc alogēnas cilmes šūnu transplantācijas līdz 100. dienai, par vienu dienu. Pakalpojuma "Cilmes šūnu transplantācija" pacienti</v>
          </cell>
          <cell r="G1769">
            <v>193.97</v>
          </cell>
        </row>
        <row r="1770">
          <cell r="D1770" t="str">
            <v>26013</v>
          </cell>
          <cell r="E1770" t="str">
            <v>*</v>
          </cell>
          <cell r="F1770" t="str">
            <v>Slimnieka ārstēšana un aprūpe speciālās ar izolācijas un aizsardzības režīmu nodrošinātās palātās pēc alogēnas cilmes šūnu transplantācijas no 101. dienas līdz pilniem diviem gadiem pēc transplantācijas, par vienu dienu. Pakalpojuma "Cilmes šūnu transplantācija" pacienti</v>
          </cell>
          <cell r="G1770">
            <v>43.38</v>
          </cell>
        </row>
        <row r="1771">
          <cell r="D1771" t="str">
            <v>27001</v>
          </cell>
          <cell r="E1771" t="str">
            <v/>
          </cell>
          <cell r="F1771" t="str">
            <v>Konservatīva dezinvaginācija</v>
          </cell>
          <cell r="G1771">
            <v>25.08</v>
          </cell>
        </row>
        <row r="1772">
          <cell r="D1772" t="str">
            <v>27002</v>
          </cell>
          <cell r="E1772" t="str">
            <v>*</v>
          </cell>
          <cell r="F1772" t="str">
            <v>Miotomija miogēnas dabas šķībā kakla gadījumā</v>
          </cell>
          <cell r="G1772">
            <v>147.05000000000001</v>
          </cell>
        </row>
        <row r="1773">
          <cell r="D1773" t="str">
            <v>27003</v>
          </cell>
          <cell r="E1773" t="str">
            <v>*</v>
          </cell>
          <cell r="F1773" t="str">
            <v>Mīksto audu un kaulaudu sastrutojumu operācijas bērnu vecumā</v>
          </cell>
          <cell r="G1773">
            <v>157.07</v>
          </cell>
        </row>
        <row r="1774">
          <cell r="D1774" t="str">
            <v>27004</v>
          </cell>
          <cell r="E1774" t="str">
            <v>*</v>
          </cell>
          <cell r="F1774" t="str">
            <v>Kājas vai rokas pirkstu rekonstruktīvas operācijas bērniem iedzimtu vai iegūtu deformāciju, defektu un kontraktūru gadījumos</v>
          </cell>
          <cell r="G1774">
            <v>208.57</v>
          </cell>
        </row>
        <row r="1775">
          <cell r="D1775" t="str">
            <v>27005</v>
          </cell>
          <cell r="E1775" t="str">
            <v>*</v>
          </cell>
          <cell r="F1775" t="str">
            <v>Piloromiotomija pēc Ramšteda-Šēdes</v>
          </cell>
          <cell r="G1775">
            <v>161.6</v>
          </cell>
        </row>
        <row r="1776">
          <cell r="D1776" t="str">
            <v>27006</v>
          </cell>
          <cell r="E1776" t="str">
            <v>*</v>
          </cell>
          <cell r="F1776" t="str">
            <v>Klitoroplastika</v>
          </cell>
          <cell r="G1776">
            <v>237.27</v>
          </cell>
        </row>
        <row r="1777">
          <cell r="D1777" t="str">
            <v>27007</v>
          </cell>
          <cell r="E1777" t="str">
            <v>*</v>
          </cell>
          <cell r="F1777" t="str">
            <v>Mazas omfolocēles plastika bez aloplastikas</v>
          </cell>
          <cell r="G1777">
            <v>230.38</v>
          </cell>
        </row>
        <row r="1778">
          <cell r="D1778" t="str">
            <v>27008</v>
          </cell>
          <cell r="E1778" t="str">
            <v>*</v>
          </cell>
          <cell r="F1778" t="str">
            <v>Vēdera priekšējās sienas plastika jaundzimušo periodā ar aloplastiku (bez alotransplantāta vērtības)</v>
          </cell>
          <cell r="G1778">
            <v>292.63</v>
          </cell>
        </row>
        <row r="1779">
          <cell r="D1779" t="str">
            <v>27009</v>
          </cell>
          <cell r="E1779" t="str">
            <v>*</v>
          </cell>
          <cell r="F1779" t="str">
            <v>Krūšu kurvja priekšējās sienas plastika</v>
          </cell>
          <cell r="G1779">
            <v>466.76</v>
          </cell>
        </row>
        <row r="1780">
          <cell r="D1780" t="str">
            <v>27010</v>
          </cell>
          <cell r="E1780" t="str">
            <v>*</v>
          </cell>
          <cell r="F1780" t="str">
            <v>Diafragmas trūces plastika jaundzimušiem</v>
          </cell>
          <cell r="G1780">
            <v>385.64</v>
          </cell>
        </row>
        <row r="1781">
          <cell r="D1781" t="str">
            <v>27011</v>
          </cell>
          <cell r="E1781" t="str">
            <v>*</v>
          </cell>
          <cell r="F1781" t="str">
            <v>Krūšu kurvja priekšējās sienas plastika – Pectus Bar modifikācija ar Pectus Bar implanta vērtību</v>
          </cell>
          <cell r="G1781">
            <v>2102.63</v>
          </cell>
        </row>
        <row r="1782">
          <cell r="D1782" t="str">
            <v>27015</v>
          </cell>
          <cell r="E1782" t="str">
            <v>*</v>
          </cell>
          <cell r="F1782" t="str">
            <v>Barības vada un kuņģa–zarnu trakta iedzimtu necaurejamību operācijas jaundzimušiem</v>
          </cell>
          <cell r="G1782">
            <v>460.47</v>
          </cell>
        </row>
        <row r="1783">
          <cell r="D1783" t="str">
            <v>27016</v>
          </cell>
          <cell r="E1783" t="str">
            <v>*</v>
          </cell>
          <cell r="F1783" t="str">
            <v>Artēzijas operācijas jaundzimušajiem</v>
          </cell>
          <cell r="G1783">
            <v>379.29</v>
          </cell>
        </row>
        <row r="1784">
          <cell r="D1784" t="str">
            <v>27017</v>
          </cell>
          <cell r="E1784" t="str">
            <v>*</v>
          </cell>
          <cell r="F1784" t="str">
            <v>Žaunu loku derivātu operatīvā ārstēšana</v>
          </cell>
          <cell r="G1784">
            <v>486.06</v>
          </cell>
        </row>
        <row r="1785">
          <cell r="D1785" t="str">
            <v>27018</v>
          </cell>
          <cell r="E1785" t="str">
            <v>*</v>
          </cell>
          <cell r="F1785" t="str">
            <v>Vagīnas plastika atrēzijas gadījumā</v>
          </cell>
          <cell r="G1785">
            <v>506.6</v>
          </cell>
        </row>
        <row r="1786">
          <cell r="D1786" t="str">
            <v>27019</v>
          </cell>
          <cell r="E1786" t="str">
            <v>*</v>
          </cell>
          <cell r="F1786" t="str">
            <v>Proktoplastika anorektālo anomāliju gadījumā</v>
          </cell>
          <cell r="G1786">
            <v>526</v>
          </cell>
        </row>
        <row r="1787">
          <cell r="D1787" t="str">
            <v>27020</v>
          </cell>
          <cell r="E1787" t="str">
            <v>*</v>
          </cell>
          <cell r="F1787" t="str">
            <v>Iedzimtu CNS patoloģiju operācijas bērna vecumā</v>
          </cell>
          <cell r="G1787">
            <v>432.99</v>
          </cell>
        </row>
        <row r="1788">
          <cell r="D1788" t="str">
            <v>27021</v>
          </cell>
          <cell r="E1788" t="str">
            <v>*</v>
          </cell>
          <cell r="F1788" t="str">
            <v>Retu iedzimtu anomāliju korekcija jaundzimušiem</v>
          </cell>
          <cell r="G1788">
            <v>749.5</v>
          </cell>
        </row>
        <row r="1789">
          <cell r="D1789" t="str">
            <v>27022</v>
          </cell>
          <cell r="E1789" t="str">
            <v>*</v>
          </cell>
          <cell r="F1789" t="str">
            <v>Pēdas rekonstruktīvas operācijas iedzimtu un iegūtu defektu un deformāciju gadījumos ar cīpslu, muskuļu, locītavu kapsulu audu pārdalīšanu un/vai transpozīciju</v>
          </cell>
          <cell r="G1789">
            <v>491.11</v>
          </cell>
        </row>
        <row r="1790">
          <cell r="D1790" t="str">
            <v>27023</v>
          </cell>
          <cell r="E1790" t="str">
            <v>*</v>
          </cell>
          <cell r="F1790" t="str">
            <v>Rekonstruktīvas operācijas gūžas, ceļa, plaukstas vai elkoņa locītavas apvidū, ieskaitot cīpslu un muskuļu pāršķelšanu, pagarināšanu vai transpozīciju, kapsulotomiju ar osteotomiju un osteosintēzi vai bez tās, novēršot bērnu cerebrālās triekas sekas</v>
          </cell>
          <cell r="G1790">
            <v>498.92</v>
          </cell>
        </row>
        <row r="1791">
          <cell r="D1791" t="str">
            <v>27024</v>
          </cell>
          <cell r="E1791" t="str">
            <v>*</v>
          </cell>
          <cell r="F1791" t="str">
            <v>Rekonstruktīvas operācijas bērnu garo stobra kaulu neīsto locītavu, audzēju, saīsināšanās deformāciju gadījumos, ieskaitot osteotomiju un osteosintēzi, t. sk. ar ārējās fiksācijas metodi ar kaulaudu transplantāciju vai bez tās (bez ārējās fiksācijas aparāta vērtības)</v>
          </cell>
          <cell r="G1791">
            <v>505.69</v>
          </cell>
        </row>
        <row r="1792">
          <cell r="D1792" t="str">
            <v>27025</v>
          </cell>
          <cell r="E1792" t="str">
            <v>*</v>
          </cell>
          <cell r="F1792" t="str">
            <v>Gūžas locītavas rekonstruktīva operācija bērniem iedzimtu un iegūtu defektu un deformāciju gadījumā (iedzimta displāzija un izmežģījums, augšstilba galviņas aseptiska nekroze, juvenīla epifiziolīze, distrofiska coxae vara), ieskaitot osteotomiju un/vai osteosintēzi</v>
          </cell>
          <cell r="G1792">
            <v>497.33</v>
          </cell>
        </row>
        <row r="1793">
          <cell r="D1793" t="str">
            <v>27030</v>
          </cell>
          <cell r="E1793" t="str">
            <v>*</v>
          </cell>
          <cell r="F1793" t="str">
            <v>Parenhimatozos orgānus saglabājošas operācijas bērniem traumatiska bojājuma gadījumā</v>
          </cell>
          <cell r="G1793">
            <v>535.63</v>
          </cell>
        </row>
        <row r="1794">
          <cell r="D1794" t="str">
            <v>27031</v>
          </cell>
          <cell r="E1794" t="str">
            <v>*</v>
          </cell>
          <cell r="F1794" t="str">
            <v>Piemaksa par uzsūcošā sintētiskā tīkliņa (Vycril) (24 cm x 30 cm) lietošanu</v>
          </cell>
          <cell r="G1794">
            <v>139.78</v>
          </cell>
        </row>
        <row r="1795">
          <cell r="D1795" t="str">
            <v>27032</v>
          </cell>
          <cell r="E1795" t="str">
            <v>*</v>
          </cell>
          <cell r="F1795" t="str">
            <v>Operācija Hiršpunga slimības gadījumā ar cirkulāro mehānisko zarnu šuvēju, ieskaitot šuvēja vērtību</v>
          </cell>
          <cell r="G1795">
            <v>670.53</v>
          </cell>
        </row>
        <row r="1796">
          <cell r="D1796" t="str">
            <v>27034</v>
          </cell>
          <cell r="E1796" t="str">
            <v>*</v>
          </cell>
          <cell r="F1796" t="str">
            <v>Lielas omfalocēles vai gastrošīzes plastika bez transplantāta vērtības</v>
          </cell>
          <cell r="G1796">
            <v>379.56</v>
          </cell>
        </row>
        <row r="1797">
          <cell r="D1797" t="str">
            <v>27035</v>
          </cell>
          <cell r="E1797" t="str">
            <v>*</v>
          </cell>
          <cell r="F1797" t="str">
            <v>Piemaksa manipulācijai 27034 par alotransplantātu</v>
          </cell>
          <cell r="G1797">
            <v>5.65</v>
          </cell>
        </row>
        <row r="1798">
          <cell r="D1798" t="str">
            <v>27037</v>
          </cell>
          <cell r="E1798" t="str">
            <v>*</v>
          </cell>
          <cell r="F1798" t="str">
            <v>Kaula solitāras cistas ārstēšana ar skalošanas metodi bērniem</v>
          </cell>
          <cell r="G1798">
            <v>65.5</v>
          </cell>
        </row>
        <row r="1799">
          <cell r="D1799" t="str">
            <v>27038</v>
          </cell>
          <cell r="E1799" t="str">
            <v>*</v>
          </cell>
          <cell r="F1799" t="str">
            <v>Iedzimtu sakrokokcigeālu teratogēnu jaunveidojumu ekstripācija ar astes kaula skriemeļu rezekciju</v>
          </cell>
          <cell r="G1799">
            <v>527.98</v>
          </cell>
        </row>
        <row r="1800">
          <cell r="D1800" t="str">
            <v>27039</v>
          </cell>
          <cell r="E1800" t="str">
            <v>*</v>
          </cell>
          <cell r="F1800" t="str">
            <v>Dziļas venozas vai limfātiskas malformācijas ekstripācija vai ķirurģiska korekcija</v>
          </cell>
          <cell r="G1800">
            <v>371.63</v>
          </cell>
        </row>
        <row r="1801">
          <cell r="D1801" t="str">
            <v>27040</v>
          </cell>
          <cell r="E1801" t="str">
            <v>*</v>
          </cell>
          <cell r="F1801" t="str">
            <v>Ureterocistoneostomija ar urīnvadu apakšējās trešdaļas modulēšanu</v>
          </cell>
          <cell r="G1801">
            <v>513.27</v>
          </cell>
        </row>
        <row r="1802">
          <cell r="D1802" t="str">
            <v>27041</v>
          </cell>
          <cell r="E1802" t="str">
            <v>*</v>
          </cell>
          <cell r="F1802" t="str">
            <v>Urīnpūšļa kakliņa plastika pie urīnpūšļa ekstrofijas mikroķirurģiskajā tehnikā</v>
          </cell>
          <cell r="G1802">
            <v>591.64</v>
          </cell>
        </row>
        <row r="1803">
          <cell r="D1803" t="str">
            <v>27042</v>
          </cell>
          <cell r="E1803" t="str">
            <v>*</v>
          </cell>
          <cell r="F1803" t="str">
            <v>Hipospādijas un/vai epispādijas plastika bērniem mikroķirurģiskajā tehnikā</v>
          </cell>
          <cell r="G1803">
            <v>566.53</v>
          </cell>
        </row>
        <row r="1804">
          <cell r="D1804" t="str">
            <v>27043</v>
          </cell>
          <cell r="E1804" t="str">
            <v>*</v>
          </cell>
          <cell r="F1804" t="str">
            <v>Piemaksa manipulācijai 27042 par divkomponentu fibrīna līmi (1 ml)</v>
          </cell>
          <cell r="G1804">
            <v>162.37</v>
          </cell>
        </row>
        <row r="1805">
          <cell r="D1805" t="str">
            <v>27050</v>
          </cell>
          <cell r="E1805" t="str">
            <v>*</v>
          </cell>
          <cell r="F1805" t="str">
            <v>Piemaksa  par vienreizlietojamu advancētas (bipolāras vai ultraskaņas) enerģijas instrumentu konvencionālai vai vaļējai operācijai</v>
          </cell>
          <cell r="G1805">
            <v>453.86</v>
          </cell>
        </row>
        <row r="1806">
          <cell r="D1806" t="str">
            <v>27051</v>
          </cell>
          <cell r="E1806" t="str">
            <v>*</v>
          </cell>
          <cell r="F1806" t="str">
            <v>Piemaksa par vienreizlietojamu advancētas  (bipolāras vai ultraskaņas) enerģijas instrumentu minimāli invazīvai operācijai</v>
          </cell>
          <cell r="G1806">
            <v>531.25</v>
          </cell>
        </row>
        <row r="1807">
          <cell r="D1807" t="str">
            <v>27052</v>
          </cell>
          <cell r="E1807" t="str">
            <v>*</v>
          </cell>
          <cell r="F1807" t="str">
            <v>Piemaksa par 5 mm asmeņa vai āķa lietošanu. Apmaksā tikai laparoskopiskām operācijām</v>
          </cell>
          <cell r="G1807">
            <v>134.13999999999999</v>
          </cell>
        </row>
        <row r="1808">
          <cell r="D1808" t="str">
            <v>27053</v>
          </cell>
          <cell r="E1808" t="str">
            <v>*</v>
          </cell>
          <cell r="F1808" t="str">
            <v>Piemaksa par sterilas, atvērtas četrkanālu silikona drenas lietošanu</v>
          </cell>
          <cell r="G1808">
            <v>26.83</v>
          </cell>
        </row>
        <row r="1809">
          <cell r="D1809" t="str">
            <v>27054</v>
          </cell>
          <cell r="E1809" t="str">
            <v>*</v>
          </cell>
          <cell r="F1809" t="str">
            <v>Piemaksa par vakuumatsūkšanas rezervuāra lietošanu</v>
          </cell>
          <cell r="G1809">
            <v>12.72</v>
          </cell>
        </row>
        <row r="1810">
          <cell r="D1810" t="str">
            <v>27055</v>
          </cell>
          <cell r="E1810" t="str">
            <v>*</v>
          </cell>
          <cell r="F1810" t="str">
            <v>Piemaksa par sterila, presēta silikona rezervuāra dubultai drenāžai ar pretplūdu vārstuļu sistēmu un Y konektoru lietošanu</v>
          </cell>
          <cell r="G1810">
            <v>36.71</v>
          </cell>
        </row>
        <row r="1811">
          <cell r="D1811" t="str">
            <v>27065</v>
          </cell>
          <cell r="E1811" t="str">
            <v>*</v>
          </cell>
          <cell r="F1811" t="str">
            <v>Piemaksa par poliuretāna endoskopiskā maisiņa lietošanu</v>
          </cell>
          <cell r="G1811">
            <v>77.66</v>
          </cell>
        </row>
        <row r="1812">
          <cell r="D1812" t="str">
            <v>27066</v>
          </cell>
          <cell r="E1812" t="str">
            <v>*</v>
          </cell>
          <cell r="F1812" t="str">
            <v>Piemaksa par lokāla ādas 2-oktilcianoakrilāta adhesīva ar mikroorganismu barjeru lietošanu</v>
          </cell>
          <cell r="G1812">
            <v>19.3</v>
          </cell>
        </row>
        <row r="1813">
          <cell r="D1813" t="str">
            <v>28001</v>
          </cell>
          <cell r="E1813" t="str">
            <v>*</v>
          </cell>
          <cell r="F1813" t="str">
            <v>Mēles saitītes atbrīvošana ar Z plastiku vai brīvas ādas transplantāciju bērniem</v>
          </cell>
          <cell r="G1813">
            <v>234.22</v>
          </cell>
        </row>
        <row r="1814">
          <cell r="D1814" t="str">
            <v>28003</v>
          </cell>
          <cell r="E1814" t="str">
            <v>*</v>
          </cell>
          <cell r="F1814" t="str">
            <v>Deguna plastika – osteotomija</v>
          </cell>
          <cell r="G1814">
            <v>264.62</v>
          </cell>
        </row>
        <row r="1815">
          <cell r="D1815" t="str">
            <v>28004</v>
          </cell>
          <cell r="E1815" t="str">
            <v>*</v>
          </cell>
          <cell r="F1815" t="str">
            <v>Deguna plastika – osteotomija ar deguna starpsienas korekciju</v>
          </cell>
          <cell r="G1815">
            <v>282.70999999999998</v>
          </cell>
        </row>
        <row r="1816">
          <cell r="D1816" t="str">
            <v>28005</v>
          </cell>
          <cell r="E1816" t="str">
            <v>*</v>
          </cell>
          <cell r="F1816" t="str">
            <v>Operācijas daļējas augšlūpas šķeltnes gadījumā</v>
          </cell>
          <cell r="G1816">
            <v>217.16</v>
          </cell>
        </row>
        <row r="1817">
          <cell r="D1817" t="str">
            <v>28006</v>
          </cell>
          <cell r="E1817" t="str">
            <v>*</v>
          </cell>
          <cell r="F1817" t="str">
            <v>Operācija caurejošas vienpusējas lūpas šķeltnes gadījumā</v>
          </cell>
          <cell r="G1817">
            <v>337.13</v>
          </cell>
        </row>
        <row r="1818">
          <cell r="D1818" t="str">
            <v>28007</v>
          </cell>
          <cell r="E1818" t="str">
            <v>*</v>
          </cell>
          <cell r="F1818" t="str">
            <v>Operācija caurejošas abpusējas lūpas šķeltnes gadījumā</v>
          </cell>
          <cell r="G1818">
            <v>431.2</v>
          </cell>
        </row>
        <row r="1819">
          <cell r="D1819" t="str">
            <v>28008</v>
          </cell>
          <cell r="E1819" t="str">
            <v>*</v>
          </cell>
          <cell r="F1819" t="str">
            <v>Mīksto aukslēju šķeltnes slēgšana (1. etaps)</v>
          </cell>
          <cell r="G1819">
            <v>364.23</v>
          </cell>
        </row>
        <row r="1820">
          <cell r="D1820" t="str">
            <v>28009</v>
          </cell>
          <cell r="E1820" t="str">
            <v>*</v>
          </cell>
          <cell r="F1820" t="str">
            <v>Cieto aukslēju šķeltnes slēgšana (2. etaps)</v>
          </cell>
          <cell r="G1820">
            <v>357.14</v>
          </cell>
        </row>
        <row r="1821">
          <cell r="D1821" t="str">
            <v>28010</v>
          </cell>
          <cell r="E1821" t="str">
            <v>*</v>
          </cell>
          <cell r="F1821" t="str">
            <v>Caurejošas aukslēju šķeltnes slēgšana vienā etapā</v>
          </cell>
          <cell r="G1821">
            <v>393.09</v>
          </cell>
        </row>
        <row r="1822">
          <cell r="D1822" t="str">
            <v>28015</v>
          </cell>
          <cell r="E1822" t="str">
            <v>*</v>
          </cell>
          <cell r="F1822" t="str">
            <v>Aukslēju šķeltnes operācija – velofaringoplastika</v>
          </cell>
          <cell r="G1822">
            <v>338.68</v>
          </cell>
        </row>
        <row r="1823">
          <cell r="D1823" t="str">
            <v>28016</v>
          </cell>
          <cell r="E1823" t="str">
            <v>*</v>
          </cell>
          <cell r="F1823" t="str">
            <v>Aukslēju šķeltnes operācija – faringoplastika pie velofaringouvuālās nepietiekamības</v>
          </cell>
          <cell r="G1823">
            <v>338.68</v>
          </cell>
        </row>
        <row r="1824">
          <cell r="D1824" t="str">
            <v>28017</v>
          </cell>
          <cell r="E1824" t="str">
            <v>*</v>
          </cell>
          <cell r="F1824" t="str">
            <v>Aukslēju šķeltnes operācija – vestibuloplastika vai atlieku defektu slēgšana</v>
          </cell>
          <cell r="G1824">
            <v>303.06</v>
          </cell>
        </row>
        <row r="1825">
          <cell r="D1825" t="str">
            <v>28018</v>
          </cell>
          <cell r="E1825" t="str">
            <v>*</v>
          </cell>
          <cell r="F1825" t="str">
            <v>Vestibuloplastika ar brīvās ādas transplantāciju ar atlieku defektu slēgšanu</v>
          </cell>
          <cell r="G1825">
            <v>315.54000000000002</v>
          </cell>
        </row>
        <row r="1826">
          <cell r="D1826" t="str">
            <v>28019</v>
          </cell>
          <cell r="E1826" t="str">
            <v>*</v>
          </cell>
          <cell r="F1826" t="str">
            <v>Vestibuloplastika ar brīvās ādas transplantāciju bez atlieku defekta slēgšanas</v>
          </cell>
          <cell r="G1826">
            <v>301.79000000000002</v>
          </cell>
        </row>
        <row r="1827">
          <cell r="D1827" t="str">
            <v>28020</v>
          </cell>
          <cell r="E1827" t="str">
            <v>*</v>
          </cell>
          <cell r="F1827" t="str">
            <v>Augšžokļa defekta osteoplastika</v>
          </cell>
          <cell r="G1827">
            <v>389.08</v>
          </cell>
        </row>
        <row r="1828">
          <cell r="D1828" t="str">
            <v>28021</v>
          </cell>
          <cell r="E1828" t="str">
            <v>*</v>
          </cell>
          <cell r="F1828" t="str">
            <v>Korekcija pēc iedzimtām šķeltnēm – lūpai ar vietējiem audiem</v>
          </cell>
          <cell r="G1828">
            <v>285.75</v>
          </cell>
        </row>
        <row r="1829">
          <cell r="D1829" t="str">
            <v>28022</v>
          </cell>
          <cell r="E1829" t="str">
            <v>*</v>
          </cell>
          <cell r="F1829" t="str">
            <v>Korekcija pēc iedzimtām šķeltnēm – lūpai ar lēveru no attāliem rajoniem</v>
          </cell>
          <cell r="G1829">
            <v>414.86</v>
          </cell>
        </row>
        <row r="1830">
          <cell r="D1830" t="str">
            <v>28023</v>
          </cell>
          <cell r="E1830" t="str">
            <v>*</v>
          </cell>
          <cell r="F1830" t="str">
            <v>Korekcija pēc iedzimtām šķeltnēm – degunam bez skrimšļa ievadīšanas</v>
          </cell>
          <cell r="G1830">
            <v>339.6</v>
          </cell>
        </row>
        <row r="1831">
          <cell r="D1831" t="str">
            <v>28024</v>
          </cell>
          <cell r="E1831" t="str">
            <v>*</v>
          </cell>
          <cell r="F1831" t="str">
            <v>Korekcija pēc iedzimtām šķeltnēm – degunam ar skrimšļa ievadīšanu</v>
          </cell>
          <cell r="G1831">
            <v>365.14</v>
          </cell>
        </row>
        <row r="1832">
          <cell r="D1832" t="str">
            <v>28025</v>
          </cell>
          <cell r="E1832" t="str">
            <v>*</v>
          </cell>
          <cell r="F1832" t="str">
            <v>Korekcija pēc iedzimtām šķeltnēm – lūpai un degunam bez skrimšļa ievadīšanas</v>
          </cell>
          <cell r="G1832">
            <v>417.64</v>
          </cell>
        </row>
        <row r="1833">
          <cell r="D1833" t="str">
            <v>28026</v>
          </cell>
          <cell r="E1833" t="str">
            <v>*</v>
          </cell>
          <cell r="F1833" t="str">
            <v>Korekcija pēc iedzimtām šķeltnēm – lūpai un degunam ar skrimšļa ievadīšanu</v>
          </cell>
          <cell r="G1833">
            <v>421.68</v>
          </cell>
        </row>
        <row r="1834">
          <cell r="D1834" t="str">
            <v>28030</v>
          </cell>
          <cell r="E1834" t="str">
            <v>*</v>
          </cell>
          <cell r="F1834" t="str">
            <v>Aukslēju defekta slēgšana diametrā līdz 0,5 cm</v>
          </cell>
          <cell r="G1834">
            <v>250.15</v>
          </cell>
        </row>
        <row r="1835">
          <cell r="D1835" t="str">
            <v>28031</v>
          </cell>
          <cell r="E1835" t="str">
            <v>*</v>
          </cell>
          <cell r="F1835" t="str">
            <v>Aukslēju defekta slēgšana diametrā līdz 1 cm</v>
          </cell>
          <cell r="G1835">
            <v>250.15</v>
          </cell>
        </row>
        <row r="1836">
          <cell r="D1836" t="str">
            <v>28032</v>
          </cell>
          <cell r="E1836" t="str">
            <v>*</v>
          </cell>
          <cell r="F1836" t="str">
            <v>Aukslēju defekta slēgšana diametrā virs 1 cm</v>
          </cell>
          <cell r="G1836">
            <v>386.18</v>
          </cell>
        </row>
        <row r="1837">
          <cell r="D1837" t="str">
            <v>28033</v>
          </cell>
          <cell r="E1837" t="str">
            <v>*</v>
          </cell>
          <cell r="F1837" t="str">
            <v>Faringoplastika pēc aukslēju šķeltnes</v>
          </cell>
          <cell r="G1837">
            <v>420.93</v>
          </cell>
        </row>
        <row r="1838">
          <cell r="D1838" t="str">
            <v>28034</v>
          </cell>
          <cell r="E1838" t="str">
            <v>*</v>
          </cell>
          <cell r="F1838" t="str">
            <v>Aukslēju defekta slēgšana ar lēveru no mutes</v>
          </cell>
          <cell r="G1838">
            <v>420.93</v>
          </cell>
        </row>
        <row r="1839">
          <cell r="D1839" t="str">
            <v>28035</v>
          </cell>
          <cell r="E1839" t="str">
            <v>*</v>
          </cell>
          <cell r="F1839" t="str">
            <v>Aukslēju defekta slēgšana pēc divpusējas aukslēju šķeltnes slēgšanas</v>
          </cell>
          <cell r="G1839">
            <v>430.45</v>
          </cell>
        </row>
        <row r="1840">
          <cell r="D1840" t="str">
            <v>28036</v>
          </cell>
          <cell r="E1840" t="str">
            <v>*</v>
          </cell>
          <cell r="F1840" t="str">
            <v>Augšžokļa osteotomija pēc Le-Fort, 1. tipa</v>
          </cell>
          <cell r="G1840">
            <v>415.69</v>
          </cell>
        </row>
        <row r="1841">
          <cell r="D1841" t="str">
            <v>28037</v>
          </cell>
          <cell r="E1841" t="str">
            <v>*</v>
          </cell>
          <cell r="F1841" t="str">
            <v>Apakšžokļa osteotomija ar i/o pieeju apakšžokļa zara rajonam</v>
          </cell>
          <cell r="G1841">
            <v>430.34</v>
          </cell>
        </row>
        <row r="1842">
          <cell r="D1842" t="str">
            <v>28038</v>
          </cell>
          <cell r="E1842" t="str">
            <v>*</v>
          </cell>
          <cell r="F1842" t="str">
            <v>Apakšžokļa osteotomija ar i/o pieeju apakšžokļa korpusa rajonā</v>
          </cell>
          <cell r="G1842">
            <v>415.7</v>
          </cell>
        </row>
        <row r="1843">
          <cell r="D1843" t="str">
            <v>28039</v>
          </cell>
          <cell r="E1843" t="str">
            <v>*</v>
          </cell>
          <cell r="F1843" t="str">
            <v>Apakšžokļa osteotomija ar i/o pieeju mentālajā rajonā</v>
          </cell>
          <cell r="G1843">
            <v>377</v>
          </cell>
        </row>
        <row r="1844">
          <cell r="D1844" t="str">
            <v>28040</v>
          </cell>
          <cell r="E1844" t="str">
            <v>*</v>
          </cell>
          <cell r="F1844" t="str">
            <v>Apakšžokļa osteotomija ar e/o pieeju apakšžokļa zara rajonā</v>
          </cell>
          <cell r="G1844">
            <v>425.33</v>
          </cell>
        </row>
        <row r="1845">
          <cell r="D1845" t="str">
            <v>28041</v>
          </cell>
          <cell r="E1845" t="str">
            <v>*</v>
          </cell>
          <cell r="F1845" t="str">
            <v>Apakšžokļa osteotomija ar e/o pieeju apakšžokļa korpusa rajonā</v>
          </cell>
          <cell r="G1845">
            <v>364.15</v>
          </cell>
        </row>
        <row r="1846">
          <cell r="D1846" t="str">
            <v>28042</v>
          </cell>
          <cell r="E1846" t="str">
            <v>*</v>
          </cell>
          <cell r="F1846" t="str">
            <v>Apakšžokļa osteotomija ar e/o pieeju mentālajā rajonā</v>
          </cell>
          <cell r="G1846">
            <v>351.47</v>
          </cell>
        </row>
        <row r="1847">
          <cell r="D1847" t="str">
            <v>29001</v>
          </cell>
          <cell r="E1847" t="str">
            <v/>
          </cell>
          <cell r="F1847" t="str">
            <v>Virspusēju ādas un zemādas mīksto audu bojājumu primāra apdare garumā līdz 3 cm</v>
          </cell>
          <cell r="G1847">
            <v>23.98</v>
          </cell>
        </row>
        <row r="1848">
          <cell r="D1848" t="str">
            <v>29002</v>
          </cell>
          <cell r="E1848" t="str">
            <v/>
          </cell>
          <cell r="F1848" t="str">
            <v>Virspusēju ādas un zemādas mīksto audu bojājumu primāra apdare garumā virs 3 cm</v>
          </cell>
          <cell r="G1848">
            <v>29.33</v>
          </cell>
        </row>
        <row r="1849">
          <cell r="D1849" t="str">
            <v>29003</v>
          </cell>
          <cell r="E1849" t="str">
            <v/>
          </cell>
          <cell r="F1849" t="str">
            <v>Dziļo ādas un zemādas mīksto audu bojājumu primāra apdare garumā līdz 3 cm</v>
          </cell>
          <cell r="G1849">
            <v>32.01</v>
          </cell>
        </row>
        <row r="1850">
          <cell r="D1850" t="str">
            <v>29004</v>
          </cell>
          <cell r="E1850" t="str">
            <v/>
          </cell>
          <cell r="F1850" t="str">
            <v>Dziļo ādas un zemādas mīksto audu bojājumu primāra apdare garumā virs 3 cm</v>
          </cell>
          <cell r="G1850">
            <v>40.06</v>
          </cell>
        </row>
        <row r="1851">
          <cell r="D1851" t="str">
            <v>29005</v>
          </cell>
          <cell r="E1851" t="str">
            <v>*</v>
          </cell>
          <cell r="F1851" t="str">
            <v>Mīksto audu bojājumu sekundāra apdare pie caurejošas skalpētas brūces ar svešķermeņiem (operāciju zālē)</v>
          </cell>
          <cell r="G1851">
            <v>66.67</v>
          </cell>
        </row>
        <row r="1852">
          <cell r="D1852" t="str">
            <v>29006</v>
          </cell>
          <cell r="E1852" t="str">
            <v>*</v>
          </cell>
          <cell r="F1852" t="str">
            <v>Vairāku mīksto audu bojājumu primārā apdare (garumā virs 3 cm), komplicētas brūces (sadragātas malas) apdare (operāciju zālē)</v>
          </cell>
          <cell r="G1852">
            <v>93.49</v>
          </cell>
        </row>
        <row r="1853">
          <cell r="D1853" t="str">
            <v>29007</v>
          </cell>
          <cell r="E1853" t="str">
            <v/>
          </cell>
          <cell r="F1853" t="str">
            <v>Ligatūras, redzama svešķermeņa izņemšana</v>
          </cell>
          <cell r="G1853">
            <v>14.95</v>
          </cell>
        </row>
        <row r="1854">
          <cell r="D1854" t="str">
            <v>29008</v>
          </cell>
          <cell r="E1854" t="str">
            <v/>
          </cell>
          <cell r="F1854" t="str">
            <v>Svešķermeņa izņemšana no zemādas vai zemgļotādas pēc tās atvēršanas, izdarot griezumu</v>
          </cell>
          <cell r="G1854">
            <v>47.17</v>
          </cell>
        </row>
        <row r="1855">
          <cell r="D1855" t="str">
            <v>29009</v>
          </cell>
          <cell r="E1855" t="str">
            <v>*</v>
          </cell>
          <cell r="F1855" t="str">
            <v>Dziļi guloša svešķermeņa izņemšana no mīkstajiem audiem vai kauliem, izdarot operāciju (operāciju zālē)</v>
          </cell>
          <cell r="G1855">
            <v>67.47</v>
          </cell>
        </row>
        <row r="1856">
          <cell r="D1856" t="str">
            <v>29010</v>
          </cell>
          <cell r="E1856" t="str">
            <v/>
          </cell>
          <cell r="F1856" t="str">
            <v>Apakšžokļa izmežģījuma ievilkšana un fiksējošs pārsējs</v>
          </cell>
          <cell r="G1856">
            <v>17.25</v>
          </cell>
        </row>
        <row r="1857">
          <cell r="D1857" t="str">
            <v>29015</v>
          </cell>
          <cell r="E1857" t="str">
            <v>*</v>
          </cell>
          <cell r="F1857" t="str">
            <v>Apakšžokļa ievilkšana vecas luksācijas gadījumā (operācija)</v>
          </cell>
          <cell r="G1857">
            <v>101.54</v>
          </cell>
        </row>
        <row r="1858">
          <cell r="D1858" t="str">
            <v>29016</v>
          </cell>
          <cell r="E1858" t="str">
            <v>*</v>
          </cell>
          <cell r="F1858" t="str">
            <v>Deguna repozīcija ar funkcijas traucējumiem (operācija)</v>
          </cell>
          <cell r="G1858">
            <v>85.43</v>
          </cell>
        </row>
        <row r="1859">
          <cell r="D1859" t="str">
            <v>29017</v>
          </cell>
          <cell r="E1859" t="str">
            <v/>
          </cell>
          <cell r="F1859" t="str">
            <v>Fiksējoša ģipša pārsēja uzlikšana degunam</v>
          </cell>
          <cell r="G1859">
            <v>16.53</v>
          </cell>
        </row>
        <row r="1860">
          <cell r="D1860" t="str">
            <v>29018</v>
          </cell>
          <cell r="E1860" t="str">
            <v/>
          </cell>
          <cell r="F1860" t="str">
            <v>Tamponu maiņa vai izņemšana no deguna (pēc ķirurģiskām manipulācijām)</v>
          </cell>
          <cell r="G1860">
            <v>14.57</v>
          </cell>
        </row>
        <row r="1861">
          <cell r="D1861" t="str">
            <v>29019</v>
          </cell>
          <cell r="E1861" t="str">
            <v>*</v>
          </cell>
          <cell r="F1861" t="str">
            <v>Zygomatico orbitāles kompleksa bojājums, operatīva vaiga kaula repozīcija</v>
          </cell>
          <cell r="G1861">
            <v>85.22</v>
          </cell>
        </row>
        <row r="1862">
          <cell r="D1862" t="str">
            <v>29020</v>
          </cell>
          <cell r="E1862" t="str">
            <v>*</v>
          </cell>
          <cell r="F1862" t="str">
            <v>Zygomatico orbitāles kompleksa bojājums, vaiga kaula osteosintēze</v>
          </cell>
          <cell r="G1862">
            <v>2105.86</v>
          </cell>
        </row>
        <row r="1863">
          <cell r="D1863" t="str">
            <v>29021</v>
          </cell>
          <cell r="E1863" t="str">
            <v>*</v>
          </cell>
          <cell r="F1863" t="str">
            <v>Zygomatico orbitāles kompleksa bojājums, orbītas pamata plastika</v>
          </cell>
          <cell r="G1863">
            <v>1642.43</v>
          </cell>
        </row>
        <row r="1864">
          <cell r="D1864" t="str">
            <v>29022</v>
          </cell>
          <cell r="E1864" t="str">
            <v>*</v>
          </cell>
          <cell r="F1864" t="str">
            <v>Vaiga kaula repozīcija caur deguna blakusdobumu, operācija</v>
          </cell>
          <cell r="G1864">
            <v>133.69</v>
          </cell>
        </row>
        <row r="1865">
          <cell r="D1865" t="str">
            <v>29023</v>
          </cell>
          <cell r="E1865" t="str">
            <v>*</v>
          </cell>
          <cell r="F1865" t="str">
            <v>Deguna kaulu starpsienas repozīcija ar operāciju</v>
          </cell>
          <cell r="G1865">
            <v>80.53</v>
          </cell>
        </row>
        <row r="1866">
          <cell r="D1866" t="str">
            <v>29024</v>
          </cell>
          <cell r="E1866" t="str">
            <v/>
          </cell>
          <cell r="F1866" t="str">
            <v>Apakšžokļa šinēšana vienā vietā lauztam žoklim</v>
          </cell>
          <cell r="G1866">
            <v>31.84</v>
          </cell>
        </row>
        <row r="1867">
          <cell r="D1867" t="str">
            <v>29025</v>
          </cell>
          <cell r="E1867" t="str">
            <v>*</v>
          </cell>
          <cell r="F1867" t="str">
            <v>Repozīcija un retensija vairākās vietās lauztam apakšžoklim, apakšžoklim ar šķembu lūzumu vai lūzumam ar kaulu audu defektu</v>
          </cell>
          <cell r="G1867">
            <v>133.69</v>
          </cell>
        </row>
        <row r="1868">
          <cell r="D1868" t="str">
            <v>29030</v>
          </cell>
          <cell r="E1868" t="str">
            <v>*</v>
          </cell>
          <cell r="F1868" t="str">
            <v>Abu žokļu šinēšana</v>
          </cell>
          <cell r="G1868">
            <v>26.46</v>
          </cell>
        </row>
        <row r="1869">
          <cell r="D1869" t="str">
            <v>29031</v>
          </cell>
          <cell r="E1869" t="str">
            <v>*</v>
          </cell>
          <cell r="F1869" t="str">
            <v>Apakšžokļa transfokāla osteosintēze ar stiepli vienpusēja lūzuma gadījumā</v>
          </cell>
          <cell r="G1869">
            <v>304.81</v>
          </cell>
        </row>
        <row r="1870">
          <cell r="D1870" t="str">
            <v>29032</v>
          </cell>
          <cell r="E1870" t="str">
            <v>*</v>
          </cell>
          <cell r="F1870" t="str">
            <v>Apakšžokļa osteosintēze ar miniplāksnēm vairākās vietās lauztam žoklim</v>
          </cell>
          <cell r="G1870">
            <v>795.76</v>
          </cell>
        </row>
        <row r="1871">
          <cell r="D1871" t="str">
            <v>29033</v>
          </cell>
          <cell r="E1871" t="str">
            <v>*</v>
          </cell>
          <cell r="F1871" t="str">
            <v>Apakšžokļa fragmentu ekstrafokālas kompresijas distrakcijas osteosintēze</v>
          </cell>
          <cell r="G1871">
            <v>117.79</v>
          </cell>
        </row>
        <row r="1872">
          <cell r="D1872" t="str">
            <v>29034</v>
          </cell>
          <cell r="E1872" t="str">
            <v>*</v>
          </cell>
          <cell r="F1872" t="str">
            <v>Apakšžokļa repozīcija un ekstrafokāla fiksācija ar Kiršnera stiepli (operāciju zālē)</v>
          </cell>
          <cell r="G1872">
            <v>304.81</v>
          </cell>
        </row>
        <row r="1873">
          <cell r="D1873" t="str">
            <v>29035</v>
          </cell>
          <cell r="E1873" t="str">
            <v>*</v>
          </cell>
          <cell r="F1873" t="str">
            <v>Apakšžokļa osteosintēze ar metāla ligatūru vienpusēja lūzuma gadījumā</v>
          </cell>
          <cell r="G1873">
            <v>109.52</v>
          </cell>
        </row>
        <row r="1874">
          <cell r="D1874" t="str">
            <v>29036</v>
          </cell>
          <cell r="E1874" t="str">
            <v>*</v>
          </cell>
          <cell r="F1874" t="str">
            <v>Apakšžokļa osteosintēze ar metāla plāksnīti ar e/o pieeju vienpusēja lūzuma gadījumā</v>
          </cell>
          <cell r="G1874">
            <v>117.58</v>
          </cell>
        </row>
        <row r="1875">
          <cell r="D1875" t="str">
            <v>29037</v>
          </cell>
          <cell r="E1875" t="str">
            <v>*</v>
          </cell>
          <cell r="F1875" t="str">
            <v>Apakšžokļa osteosintēze ar metāla plāksnīti ar i/o pieeju vienpusēja lūzuma gadījumā</v>
          </cell>
          <cell r="G1875">
            <v>133.69</v>
          </cell>
        </row>
        <row r="1876">
          <cell r="D1876" t="str">
            <v>29038</v>
          </cell>
          <cell r="E1876" t="str">
            <v>*</v>
          </cell>
          <cell r="F1876" t="str">
            <v>Augšžokļa osteosintēze pēc Adamsa metodes</v>
          </cell>
          <cell r="G1876">
            <v>133.41</v>
          </cell>
        </row>
        <row r="1877">
          <cell r="D1877" t="str">
            <v>29039</v>
          </cell>
          <cell r="E1877" t="str">
            <v>*</v>
          </cell>
          <cell r="F1877" t="str">
            <v>Augšžokļa osteosintēze ar i/o pieeju metāla  plāksnēm</v>
          </cell>
          <cell r="G1877">
            <v>149.72</v>
          </cell>
        </row>
        <row r="1878">
          <cell r="D1878" t="str">
            <v>29040</v>
          </cell>
          <cell r="E1878" t="str">
            <v>*</v>
          </cell>
          <cell r="F1878" t="str">
            <v>Perimandibulāru ligatūru uzlikšana (operācija)</v>
          </cell>
          <cell r="G1878">
            <v>109.52</v>
          </cell>
        </row>
        <row r="1879">
          <cell r="D1879" t="str">
            <v>29045</v>
          </cell>
          <cell r="E1879" t="str">
            <v>*</v>
          </cell>
          <cell r="F1879" t="str">
            <v>Locītavas galviņas izņemšana pie komplicētiem lūzumiem</v>
          </cell>
          <cell r="G1879">
            <v>133.69</v>
          </cell>
        </row>
        <row r="1880">
          <cell r="D1880" t="str">
            <v>29046</v>
          </cell>
          <cell r="E1880" t="str">
            <v>*</v>
          </cell>
          <cell r="F1880" t="str">
            <v>Locītavas galviņas repozīcija, fiksācija pie lūzumiem</v>
          </cell>
          <cell r="G1880">
            <v>149.72</v>
          </cell>
        </row>
        <row r="1881">
          <cell r="D1881" t="str">
            <v>29047</v>
          </cell>
          <cell r="E1881" t="str">
            <v>*</v>
          </cell>
          <cell r="F1881" t="str">
            <v>Sejas kaulu osteosintēze caur koronāro griezumu</v>
          </cell>
          <cell r="G1881">
            <v>181.54</v>
          </cell>
        </row>
        <row r="1882">
          <cell r="D1882" t="str">
            <v>29048</v>
          </cell>
          <cell r="E1882" t="str">
            <v>*</v>
          </cell>
          <cell r="F1882" t="str">
            <v>Locītavas patoloģiju ķirurģiskā ārstēšana (osteotomija, plastika) pie hroniskiem mežģījumiem</v>
          </cell>
          <cell r="G1882">
            <v>181.54</v>
          </cell>
        </row>
        <row r="1883">
          <cell r="D1883" t="str">
            <v>29049</v>
          </cell>
          <cell r="E1883" t="str">
            <v>*</v>
          </cell>
          <cell r="F1883" t="str">
            <v>Locītavas patoloģiju ķirurģiskā ārstēšana (osteotomija, plastika) pie ankilozēm</v>
          </cell>
          <cell r="G1883">
            <v>197.68</v>
          </cell>
        </row>
        <row r="1884">
          <cell r="D1884" t="str">
            <v>29050</v>
          </cell>
          <cell r="E1884" t="str">
            <v>*</v>
          </cell>
          <cell r="F1884" t="str">
            <v>Ortopēdiskas vai plastiskas operācijas spontānu lūzumu gadījumā pie osteomielīta vai žokļu rezekcijas gadījumā</v>
          </cell>
          <cell r="G1884">
            <v>117.58</v>
          </cell>
        </row>
        <row r="1885">
          <cell r="D1885" t="str">
            <v>29051</v>
          </cell>
          <cell r="E1885" t="str">
            <v/>
          </cell>
          <cell r="F1885" t="str">
            <v>Vienkārša ekstraorāla pārsēja, elastīgas saites, zoda lingveida pārsēja u. tml. uzlikšana</v>
          </cell>
          <cell r="G1885">
            <v>11.18</v>
          </cell>
        </row>
        <row r="1886">
          <cell r="D1886" t="str">
            <v>29052</v>
          </cell>
          <cell r="E1886" t="str">
            <v/>
          </cell>
          <cell r="F1886" t="str">
            <v>Stieples ligatūras, āķīšu, vienkāršu stieples loku vai analoga uzlikšana (Aivi)</v>
          </cell>
          <cell r="G1886">
            <v>42.52</v>
          </cell>
        </row>
        <row r="1887">
          <cell r="D1887" t="str">
            <v>29053</v>
          </cell>
          <cell r="E1887" t="str">
            <v/>
          </cell>
          <cell r="F1887" t="str">
            <v>Fiksējoša pārsēja uzlikšana žokļa lūzuma gadījumā vai pēc zoba replantācijas</v>
          </cell>
          <cell r="G1887">
            <v>16.53</v>
          </cell>
        </row>
        <row r="1888">
          <cell r="D1888" t="str">
            <v>29060</v>
          </cell>
          <cell r="E1888" t="str">
            <v/>
          </cell>
          <cell r="F1888" t="str">
            <v>Uzlikt zoda kapi</v>
          </cell>
          <cell r="G1888">
            <v>13.86</v>
          </cell>
        </row>
        <row r="1889">
          <cell r="D1889" t="str">
            <v>29061</v>
          </cell>
          <cell r="E1889" t="str">
            <v/>
          </cell>
          <cell r="F1889" t="str">
            <v>Uzlikt galvas kapi</v>
          </cell>
          <cell r="G1889">
            <v>16.53</v>
          </cell>
        </row>
        <row r="1890">
          <cell r="D1890" t="str">
            <v>29062</v>
          </cell>
          <cell r="E1890" t="str">
            <v/>
          </cell>
          <cell r="F1890" t="str">
            <v>Uzlikt galvas kapi ar īpašām palīgierīcēm</v>
          </cell>
          <cell r="G1890">
            <v>16.53</v>
          </cell>
        </row>
        <row r="1891">
          <cell r="D1891" t="str">
            <v>29063</v>
          </cell>
          <cell r="E1891" t="str">
            <v/>
          </cell>
          <cell r="F1891" t="str">
            <v>Uzlikt galvas–zoda kapi</v>
          </cell>
          <cell r="G1891">
            <v>24.51</v>
          </cell>
        </row>
        <row r="1892">
          <cell r="D1892" t="str">
            <v>29064</v>
          </cell>
          <cell r="E1892" t="str">
            <v/>
          </cell>
          <cell r="F1892" t="str">
            <v>Balsta ierīču, turētājierīču vai palīgierīču, savienojošas vai noslēdzošas plates uzlikšana, pelotes vai kā līdzīga uzlikšana plastiskas operācijas gadījumā, lai izsargātos vai lai ārstētu rētu kontraktūru vai trizmu, lai izdarītu apstarošanu – vieglos gadījumos</v>
          </cell>
          <cell r="G1892">
            <v>38.68</v>
          </cell>
        </row>
        <row r="1893">
          <cell r="D1893" t="str">
            <v>29065</v>
          </cell>
          <cell r="E1893" t="str">
            <v/>
          </cell>
          <cell r="F1893" t="str">
            <v>Balsta ierīču, turētājierīču vai palīgierīču, savienojošas vai noslēdzošas plates uzlikšana, pelotes vai kā līdzīga uzlikšana plastiskas operācijas gadījumā, lai izsargātos vai lai ārstētu rētu kontraktūru vai trizmu, lai izdarītu apstarošanu – smagos gadījumos</v>
          </cell>
          <cell r="G1893">
            <v>49.44</v>
          </cell>
        </row>
        <row r="1894">
          <cell r="D1894" t="str">
            <v>29066</v>
          </cell>
          <cell r="E1894" t="str">
            <v/>
          </cell>
          <cell r="F1894" t="str">
            <v>Žokļa šinas korekcija, redresācija</v>
          </cell>
          <cell r="G1894">
            <v>22.59</v>
          </cell>
        </row>
        <row r="1895">
          <cell r="D1895" t="str">
            <v>29067</v>
          </cell>
          <cell r="E1895" t="str">
            <v/>
          </cell>
          <cell r="F1895" t="str">
            <v>Šuvju noņemšana</v>
          </cell>
          <cell r="G1895">
            <v>17.25</v>
          </cell>
        </row>
        <row r="1896">
          <cell r="D1896" t="str">
            <v>29068</v>
          </cell>
          <cell r="E1896" t="str">
            <v/>
          </cell>
          <cell r="F1896" t="str">
            <v>Atkārtotas pārbaudes žokļa bojājuma gadījumā (mutes dobuma higiēna, izstiepto gumiju vai ligatūras nomaiņa, intraorālu brūču apstrāde)</v>
          </cell>
          <cell r="G1896">
            <v>14.57</v>
          </cell>
        </row>
        <row r="1897">
          <cell r="D1897" t="str">
            <v>29069</v>
          </cell>
          <cell r="E1897" t="str">
            <v/>
          </cell>
          <cell r="F1897" t="str">
            <v>Šinu noņemšana pirms ārstēšanas veida nomaiņas vai to beidzot, ieskaitot mutes dobuma higiēnu</v>
          </cell>
          <cell r="G1897">
            <v>17.25</v>
          </cell>
        </row>
        <row r="1898">
          <cell r="D1898" t="str">
            <v>29070</v>
          </cell>
          <cell r="E1898" t="str">
            <v>*</v>
          </cell>
          <cell r="F1898" t="str">
            <v>Pseidoartrozes vai kaula lūzuma operācija, kas saistīta ar kaula šuves uzlikšanu</v>
          </cell>
          <cell r="G1898">
            <v>133.69</v>
          </cell>
        </row>
        <row r="1899">
          <cell r="D1899" t="str">
            <v>29071</v>
          </cell>
          <cell r="E1899" t="str">
            <v>*</v>
          </cell>
          <cell r="F1899" t="str">
            <v>Pseidoartrozes vai kaula lūzuma operācija, kas saistīta ar kaulu salikšanu, kaula transplanta implantāciju ar rekonstrukcijas plāksni</v>
          </cell>
          <cell r="G1899">
            <v>165.54</v>
          </cell>
        </row>
        <row r="1900">
          <cell r="D1900" t="str">
            <v>29080</v>
          </cell>
          <cell r="E1900" t="str">
            <v>*</v>
          </cell>
          <cell r="F1900" t="str">
            <v>Osteotomija pēc dislocēti saauguša lūzuma</v>
          </cell>
          <cell r="G1900">
            <v>149.43</v>
          </cell>
        </row>
        <row r="1901">
          <cell r="D1901" t="str">
            <v>29081</v>
          </cell>
          <cell r="E1901" t="str">
            <v/>
          </cell>
          <cell r="F1901" t="str">
            <v>Asiņošanas apturēšana pēc zoba ekstrakcijas</v>
          </cell>
          <cell r="G1901">
            <v>29.29</v>
          </cell>
        </row>
        <row r="1902">
          <cell r="D1902" t="str">
            <v>29082</v>
          </cell>
          <cell r="E1902" t="str">
            <v/>
          </cell>
          <cell r="F1902" t="str">
            <v>Asiņošanas apturēšana ar tamponādi</v>
          </cell>
          <cell r="G1902">
            <v>38.68</v>
          </cell>
        </row>
        <row r="1903">
          <cell r="D1903" t="str">
            <v>29083</v>
          </cell>
          <cell r="E1903" t="str">
            <v>*</v>
          </cell>
          <cell r="F1903" t="str">
            <v>Asiņošanas apturēšana ar asinsvadu liģēšanu – a. carotis communis, a. carotis externa</v>
          </cell>
          <cell r="G1903">
            <v>133.41</v>
          </cell>
        </row>
        <row r="1904">
          <cell r="D1904" t="str">
            <v>29084</v>
          </cell>
          <cell r="E1904" t="str">
            <v>*</v>
          </cell>
          <cell r="F1904" t="str">
            <v>Asiņošanas apturēšana ar asinsvadu liģēšanu – a. temporalis superficialis, a. facialis</v>
          </cell>
          <cell r="G1904">
            <v>117.58</v>
          </cell>
        </row>
        <row r="1905">
          <cell r="D1905" t="str">
            <v>29085</v>
          </cell>
          <cell r="E1905" t="str">
            <v/>
          </cell>
          <cell r="F1905" t="str">
            <v>Deguna tamponāde no priekšpuses</v>
          </cell>
          <cell r="G1905">
            <v>21.89</v>
          </cell>
        </row>
        <row r="1906">
          <cell r="D1906" t="str">
            <v>29086</v>
          </cell>
          <cell r="E1906" t="str">
            <v/>
          </cell>
          <cell r="F1906" t="str">
            <v>Deguna mugurējā tamponāde</v>
          </cell>
          <cell r="G1906">
            <v>26.89</v>
          </cell>
        </row>
        <row r="1907">
          <cell r="D1907" t="str">
            <v>29087</v>
          </cell>
          <cell r="E1907" t="str">
            <v/>
          </cell>
          <cell r="F1907" t="str">
            <v>Hematomas i/o, e/o atvēršana</v>
          </cell>
          <cell r="G1907">
            <v>37.270000000000003</v>
          </cell>
        </row>
        <row r="1908">
          <cell r="D1908" t="str">
            <v>29088</v>
          </cell>
          <cell r="E1908" t="str">
            <v/>
          </cell>
          <cell r="F1908" t="str">
            <v>Hematomas punkcija un e/o atvēršana (virspusēja)</v>
          </cell>
          <cell r="G1908">
            <v>21.93</v>
          </cell>
        </row>
        <row r="1909">
          <cell r="D1909" t="str">
            <v>29089</v>
          </cell>
          <cell r="E1909" t="str">
            <v>*</v>
          </cell>
          <cell r="F1909" t="str">
            <v>Dziļas hematomas i/o atvēršana (operāciju zālē)</v>
          </cell>
          <cell r="G1909">
            <v>93.48</v>
          </cell>
        </row>
        <row r="1910">
          <cell r="D1910" t="str">
            <v>29090</v>
          </cell>
          <cell r="E1910" t="str">
            <v>*</v>
          </cell>
          <cell r="F1910" t="str">
            <v>Osteosintēzes plāksnītes izņemšana (operācija)</v>
          </cell>
          <cell r="G1910">
            <v>101.54</v>
          </cell>
        </row>
        <row r="1911">
          <cell r="D1911" t="str">
            <v>29095</v>
          </cell>
          <cell r="E1911" t="str">
            <v/>
          </cell>
          <cell r="F1911" t="str">
            <v>Kaula stieples izņemšana (operācija)</v>
          </cell>
          <cell r="G1911">
            <v>101.54</v>
          </cell>
        </row>
        <row r="1912">
          <cell r="D1912" t="str">
            <v>29096</v>
          </cell>
          <cell r="E1912" t="str">
            <v>*</v>
          </cell>
          <cell r="F1912" t="str">
            <v>Lauzta žokļa šinēšana (operāciju zālē)</v>
          </cell>
          <cell r="G1912">
            <v>101.54</v>
          </cell>
        </row>
        <row r="1913">
          <cell r="D1913" t="str">
            <v>29097</v>
          </cell>
          <cell r="E1913" t="str">
            <v>*</v>
          </cell>
          <cell r="F1913" t="str">
            <v>Vienā vietā lauzta žokļa šinēšana (lauzts un neievainots) un zoba ekstrakcija no lūzuma spraugas (operāciju zālē)</v>
          </cell>
          <cell r="G1913">
            <v>117.58</v>
          </cell>
        </row>
        <row r="1914">
          <cell r="D1914" t="str">
            <v>29098</v>
          </cell>
          <cell r="E1914" t="str">
            <v>*</v>
          </cell>
          <cell r="F1914" t="str">
            <v>Vienā vietā lauzta žokļa šinēšana (lauzts un neievainots) un zoba ekstrakcija no lūzuma spraugas, un intraorālā ekstrafokālā fiksācija ar Kiršnera stiepli (operāciju zālē)</v>
          </cell>
          <cell r="G1914">
            <v>133.69</v>
          </cell>
        </row>
        <row r="1915">
          <cell r="D1915" t="str">
            <v>29099</v>
          </cell>
          <cell r="E1915" t="str">
            <v>*</v>
          </cell>
          <cell r="F1915" t="str">
            <v>Divās un vairākās vietās lauzta žokļa šinēšana (lauzts un neievainots žoklis) (operāciju zālē)</v>
          </cell>
          <cell r="G1915">
            <v>112.24</v>
          </cell>
        </row>
        <row r="1916">
          <cell r="D1916" t="str">
            <v>29100</v>
          </cell>
          <cell r="E1916" t="str">
            <v>*</v>
          </cell>
          <cell r="F1916" t="str">
            <v>Divās un vairākās vietās lauzta žokļa šinēšana (lauzts un neievainots žoklis un zoba ekstrakcija no lūzuma spraugas) (operāciju zālē)</v>
          </cell>
          <cell r="G1916">
            <v>128.29</v>
          </cell>
        </row>
        <row r="1917">
          <cell r="D1917" t="str">
            <v>29101</v>
          </cell>
          <cell r="E1917" t="str">
            <v>*</v>
          </cell>
          <cell r="F1917" t="str">
            <v>Divās un vairākās vietās lauzta žokļa šinēšana (lauzts un neievainots žoklis un zoba ekstrakcija no lūzuma spraugas, intraorālā ekstrafokālā fiksācija ar Kiršnera stiepli) (operāciju zālē)</v>
          </cell>
          <cell r="G1917">
            <v>144.38</v>
          </cell>
        </row>
        <row r="1918">
          <cell r="D1918" t="str">
            <v>29102</v>
          </cell>
          <cell r="E1918" t="str">
            <v>*</v>
          </cell>
          <cell r="F1918" t="str">
            <v>Abscesa un furunkula atvēršana zemgļotādas vai zemperiostāla abscesa gadījumā (operāciju zālē)</v>
          </cell>
          <cell r="G1918">
            <v>39.61</v>
          </cell>
        </row>
        <row r="1919">
          <cell r="D1919" t="str">
            <v>29103</v>
          </cell>
          <cell r="E1919" t="str">
            <v/>
          </cell>
          <cell r="F1919" t="str">
            <v>Virspusēja (zemādas) furunkula atvēršana (operāciju zālē)</v>
          </cell>
          <cell r="G1919">
            <v>31.189999999999998</v>
          </cell>
        </row>
        <row r="1920">
          <cell r="D1920" t="str">
            <v>29104</v>
          </cell>
          <cell r="E1920" t="str">
            <v>*</v>
          </cell>
          <cell r="F1920" t="str">
            <v>Dziļa abscesa vai karbunkula atvēršana (operāciju zālē)</v>
          </cell>
          <cell r="G1920">
            <v>48.52</v>
          </cell>
        </row>
        <row r="1921">
          <cell r="D1921" t="str">
            <v>29110</v>
          </cell>
          <cell r="E1921" t="str">
            <v>*</v>
          </cell>
          <cell r="F1921" t="str">
            <v>Flegmonas e/o atvēršana viena topogrāfiskā rajona robežās (operāciju zālē)</v>
          </cell>
          <cell r="G1921">
            <v>95.26</v>
          </cell>
        </row>
        <row r="1922">
          <cell r="D1922" t="str">
            <v>29111</v>
          </cell>
          <cell r="E1922" t="str">
            <v>*</v>
          </cell>
          <cell r="F1922" t="str">
            <v>Flegmonas e/o atvēršana divu topogrāfisko rajonu robežās (operāciju zālē)</v>
          </cell>
          <cell r="G1922">
            <v>97.27</v>
          </cell>
        </row>
        <row r="1923">
          <cell r="D1923" t="str">
            <v>29112</v>
          </cell>
          <cell r="E1923" t="str">
            <v>*</v>
          </cell>
          <cell r="F1923" t="str">
            <v>Flegmonas e/o atvēršana vairāk nekā divu topogrāfisko rajonu robežās (operāciju zālē)</v>
          </cell>
          <cell r="G1923">
            <v>115.32</v>
          </cell>
        </row>
        <row r="1924">
          <cell r="D1924" t="str">
            <v>29113</v>
          </cell>
          <cell r="E1924" t="str">
            <v>*</v>
          </cell>
          <cell r="F1924" t="str">
            <v>Žokļa sekvestroektomija</v>
          </cell>
          <cell r="G1924">
            <v>117.58</v>
          </cell>
        </row>
        <row r="1925">
          <cell r="D1925" t="str">
            <v>29114</v>
          </cell>
          <cell r="E1925" t="str">
            <v>*</v>
          </cell>
          <cell r="F1925" t="str">
            <v>Antrotomija</v>
          </cell>
          <cell r="G1925">
            <v>101.25</v>
          </cell>
        </row>
        <row r="1926">
          <cell r="D1926" t="str">
            <v>29115</v>
          </cell>
          <cell r="E1926" t="str">
            <v>*</v>
          </cell>
          <cell r="F1926" t="str">
            <v>Antrotomija ar oroantrālās fistulas slēgšanu diametrā līdz 1,0 cm</v>
          </cell>
          <cell r="G1926">
            <v>117.29</v>
          </cell>
        </row>
        <row r="1927">
          <cell r="D1927" t="str">
            <v>29116</v>
          </cell>
          <cell r="E1927" t="str">
            <v>*</v>
          </cell>
          <cell r="F1927" t="str">
            <v>Antrotomija ar oroantrālās fistulas slēgšanu diametrā virs 1 cm (ar dubultlēveriem)</v>
          </cell>
          <cell r="G1927">
            <v>133.41</v>
          </cell>
        </row>
        <row r="1928">
          <cell r="D1928" t="str">
            <v>29117</v>
          </cell>
          <cell r="E1928" t="str">
            <v>*</v>
          </cell>
          <cell r="F1928" t="str">
            <v>Antrotomija ar lēveriem no vestibulum oris un cietajām aukslējām</v>
          </cell>
          <cell r="G1928">
            <v>133.41</v>
          </cell>
        </row>
        <row r="1929">
          <cell r="D1929" t="str">
            <v>29118</v>
          </cell>
          <cell r="E1929" t="str">
            <v>*</v>
          </cell>
          <cell r="F1929" t="str">
            <v>Atvērta žokļa dobuma plastiska noslēgšana ar vienkāršas smaganu plastikas palīdzību</v>
          </cell>
          <cell r="G1929">
            <v>101.25</v>
          </cell>
        </row>
        <row r="1930">
          <cell r="D1930" t="str">
            <v>29119</v>
          </cell>
          <cell r="E1930" t="str">
            <v>*</v>
          </cell>
          <cell r="F1930" t="str">
            <v>Žokļa kaulu trepanācija</v>
          </cell>
          <cell r="G1930">
            <v>85.43</v>
          </cell>
        </row>
        <row r="1931">
          <cell r="D1931" t="str">
            <v>29125</v>
          </cell>
          <cell r="E1931" t="str">
            <v/>
          </cell>
          <cell r="F1931" t="str">
            <v>Gļotādas ekscīzija vai kauterizācija</v>
          </cell>
          <cell r="G1931">
            <v>16.55</v>
          </cell>
        </row>
        <row r="1932">
          <cell r="D1932" t="str">
            <v>29126</v>
          </cell>
          <cell r="E1932" t="str">
            <v/>
          </cell>
          <cell r="F1932" t="str">
            <v>Gļotādas proliferācijas ekscīzija – epulis izoperēšana</v>
          </cell>
          <cell r="G1932">
            <v>30.46</v>
          </cell>
        </row>
        <row r="1933">
          <cell r="D1933" t="str">
            <v>29127</v>
          </cell>
          <cell r="E1933" t="str">
            <v/>
          </cell>
          <cell r="F1933" t="str">
            <v>Gļotādas proliferācijas ekscīzija – fibromas, papilomas izoperēšana</v>
          </cell>
          <cell r="G1933">
            <v>22.44</v>
          </cell>
        </row>
        <row r="1934">
          <cell r="D1934" t="str">
            <v>29128</v>
          </cell>
          <cell r="E1934" t="str">
            <v>*</v>
          </cell>
          <cell r="F1934" t="str">
            <v>Fisurālas cistas ekstirpācija</v>
          </cell>
          <cell r="G1934">
            <v>101.54</v>
          </cell>
        </row>
        <row r="1935">
          <cell r="D1935" t="str">
            <v>29129</v>
          </cell>
          <cell r="E1935" t="str">
            <v>*</v>
          </cell>
          <cell r="F1935" t="str">
            <v>Žokļa cistas ekstirpācija bez zoba sakņu gala rezekcijas</v>
          </cell>
          <cell r="G1935">
            <v>101.54</v>
          </cell>
        </row>
        <row r="1936">
          <cell r="D1936" t="str">
            <v>29130</v>
          </cell>
          <cell r="E1936" t="str">
            <v>*</v>
          </cell>
          <cell r="F1936" t="str">
            <v>Radikulāras cistas ekstirpācija bez sakņu gala rezekcijas diametrā virs 2 cm</v>
          </cell>
          <cell r="G1936">
            <v>117.58</v>
          </cell>
        </row>
        <row r="1937">
          <cell r="D1937" t="str">
            <v>29131</v>
          </cell>
          <cell r="E1937" t="str">
            <v>*</v>
          </cell>
          <cell r="F1937" t="str">
            <v>Žokļa cistas ekstirpācija ar zoba saknes gala rezekciju</v>
          </cell>
          <cell r="G1937">
            <v>117.58</v>
          </cell>
        </row>
        <row r="1938">
          <cell r="D1938" t="str">
            <v>29133</v>
          </cell>
          <cell r="E1938" t="str">
            <v>*</v>
          </cell>
          <cell r="F1938" t="str">
            <v>Radikulāras cistas ekstirpācija ar dzerokļu sakņu galu rezekciju</v>
          </cell>
          <cell r="G1938">
            <v>133.69</v>
          </cell>
        </row>
        <row r="1939">
          <cell r="D1939" t="str">
            <v>29135</v>
          </cell>
          <cell r="E1939" t="str">
            <v>*</v>
          </cell>
          <cell r="F1939" t="str">
            <v>Žokļa cistas ekstirpācija - cistektomija</v>
          </cell>
          <cell r="G1939">
            <v>101.54</v>
          </cell>
        </row>
        <row r="1940">
          <cell r="D1940" t="str">
            <v>29140</v>
          </cell>
          <cell r="E1940" t="str">
            <v>*</v>
          </cell>
          <cell r="F1940" t="str">
            <v>Cistektomija (cistai diametrā virs 2 cm) un dobuma aizpildīšana ar kaulu autotransplātu</v>
          </cell>
          <cell r="G1940">
            <v>149.43</v>
          </cell>
        </row>
        <row r="1941">
          <cell r="D1941" t="str">
            <v>29141</v>
          </cell>
          <cell r="E1941" t="str">
            <v>*</v>
          </cell>
          <cell r="F1941" t="str">
            <v>Cistektomija (cistai diametrā virs 2 cm) un dobuma aizpildīšana ar mākslīgiem materiāliem</v>
          </cell>
          <cell r="G1941">
            <v>133.41</v>
          </cell>
        </row>
        <row r="1942">
          <cell r="D1942" t="str">
            <v>29142</v>
          </cell>
          <cell r="E1942" t="str">
            <v>*</v>
          </cell>
          <cell r="F1942" t="str">
            <v>Cistektomija (cistai diametrā virs 2 cm) un dobuma aizpildīšana ar augšžokļu un apakšžokļu imobilizāciju</v>
          </cell>
          <cell r="G1942">
            <v>165.54</v>
          </cell>
        </row>
        <row r="1943">
          <cell r="D1943" t="str">
            <v>29143</v>
          </cell>
          <cell r="E1943" t="str">
            <v>*</v>
          </cell>
          <cell r="F1943" t="str">
            <v>Cistotomija pie folikulārām un radikulārām cistām</v>
          </cell>
          <cell r="G1943">
            <v>101.54</v>
          </cell>
        </row>
        <row r="1944">
          <cell r="D1944" t="str">
            <v>29144</v>
          </cell>
          <cell r="E1944" t="str">
            <v/>
          </cell>
          <cell r="F1944" t="str">
            <v>Gļotu cistas izoperēšana</v>
          </cell>
          <cell r="G1944">
            <v>21.07</v>
          </cell>
        </row>
        <row r="1945">
          <cell r="D1945" t="str">
            <v>29145</v>
          </cell>
          <cell r="E1945" t="str">
            <v/>
          </cell>
          <cell r="F1945" t="str">
            <v>Orālā cistotomija (ranula)</v>
          </cell>
          <cell r="G1945">
            <v>36.090000000000003</v>
          </cell>
        </row>
        <row r="1946">
          <cell r="D1946" t="str">
            <v>29146</v>
          </cell>
          <cell r="E1946" t="str">
            <v>*</v>
          </cell>
          <cell r="F1946" t="str">
            <v>Zemžokļa siekalu dziedzera ekstirpācija</v>
          </cell>
          <cell r="G1946">
            <v>410.52</v>
          </cell>
        </row>
        <row r="1947">
          <cell r="D1947" t="str">
            <v>29147</v>
          </cell>
          <cell r="E1947" t="str">
            <v>*</v>
          </cell>
          <cell r="F1947" t="str">
            <v>Intraorāla siekalu dziedzera fistulas operācija</v>
          </cell>
          <cell r="G1947">
            <v>149.75</v>
          </cell>
        </row>
        <row r="1948">
          <cell r="D1948" t="str">
            <v>29148</v>
          </cell>
          <cell r="E1948" t="str">
            <v>*</v>
          </cell>
          <cell r="F1948" t="str">
            <v>Ekstraorāla siekalu fistulas slēgšana</v>
          </cell>
          <cell r="G1948">
            <v>165.82</v>
          </cell>
        </row>
        <row r="1949">
          <cell r="D1949" t="str">
            <v>29149</v>
          </cell>
          <cell r="E1949" t="str">
            <v>*</v>
          </cell>
          <cell r="F1949" t="str">
            <v>Intraorāla siekalakmens izņemšana no siekalu izvada</v>
          </cell>
          <cell r="G1949">
            <v>101.54</v>
          </cell>
        </row>
        <row r="1950">
          <cell r="D1950" t="str">
            <v>29150</v>
          </cell>
          <cell r="E1950" t="str">
            <v>*</v>
          </cell>
          <cell r="F1950" t="str">
            <v>Intraorāla siekalakmens izņemšana no siekalu dziedzera</v>
          </cell>
          <cell r="G1950">
            <v>133.69</v>
          </cell>
        </row>
        <row r="1951">
          <cell r="D1951" t="str">
            <v>29151</v>
          </cell>
          <cell r="E1951" t="str">
            <v>*</v>
          </cell>
          <cell r="F1951" t="str">
            <v>Pieauss siekalu dziedzera ekstirpācija, subtotāla vai totāla rezekcija, siekalu dziedzera cistas ekstirpācija, ieskaitot reģionālās limfātiskās sistēmas izņemšanu, saglabājot sejas nerva (n. facialis) zarus</v>
          </cell>
          <cell r="G1951">
            <v>548.94000000000005</v>
          </cell>
        </row>
        <row r="1952">
          <cell r="D1952" t="str">
            <v>29155</v>
          </cell>
          <cell r="E1952" t="str">
            <v>*</v>
          </cell>
          <cell r="F1952" t="str">
            <v>Selektīva zemžokļa limfātiskās sistēmas un zemžokļa siekalu dziedzera ekstirpācija</v>
          </cell>
          <cell r="G1952">
            <v>229.79</v>
          </cell>
        </row>
        <row r="1953">
          <cell r="D1953" t="str">
            <v>29156</v>
          </cell>
          <cell r="E1953" t="str">
            <v/>
          </cell>
          <cell r="F1953" t="str">
            <v>Neiralģijas ārstēšanas ķirurģiskā metode/blokāde – alkoholizācija</v>
          </cell>
          <cell r="G1953">
            <v>26.35</v>
          </cell>
        </row>
        <row r="1954">
          <cell r="D1954" t="str">
            <v>29157</v>
          </cell>
          <cell r="E1954" t="str">
            <v>*</v>
          </cell>
          <cell r="F1954" t="str">
            <v>Neiralģijas ārstēšanas ķirurģiskā metode – neirekserēze</v>
          </cell>
          <cell r="G1954">
            <v>101.25</v>
          </cell>
        </row>
        <row r="1955">
          <cell r="D1955" t="str">
            <v>29158</v>
          </cell>
          <cell r="E1955" t="str">
            <v>*</v>
          </cell>
          <cell r="F1955" t="str">
            <v>Neiralģijas ārstēšanas ķirurģiskā metode – atveres dekompresija</v>
          </cell>
          <cell r="G1955">
            <v>109.23</v>
          </cell>
        </row>
        <row r="1956">
          <cell r="D1956" t="str">
            <v>29159</v>
          </cell>
          <cell r="E1956" t="str">
            <v>*</v>
          </cell>
          <cell r="F1956" t="str">
            <v>Neiralģijas ārstēšanas ķirurģiskā metode – kanāla dekompresija</v>
          </cell>
          <cell r="G1956">
            <v>133.41</v>
          </cell>
        </row>
        <row r="1957">
          <cell r="D1957" t="str">
            <v>29160</v>
          </cell>
          <cell r="E1957" t="str">
            <v/>
          </cell>
          <cell r="F1957" t="str">
            <v>Neiralģijas ārstēšanas ķirurģiskā metode – bazālas blokādes</v>
          </cell>
          <cell r="G1957">
            <v>21.5</v>
          </cell>
        </row>
        <row r="1958">
          <cell r="D1958" t="str">
            <v>29165</v>
          </cell>
          <cell r="E1958" t="str">
            <v>*</v>
          </cell>
          <cell r="F1958" t="str">
            <v>Nerva traumas gadījumā – intrafascikulāra šuve (apvalks vesels, šuve uz fascikuliem)</v>
          </cell>
          <cell r="G1958">
            <v>165.82</v>
          </cell>
        </row>
        <row r="1959">
          <cell r="D1959" t="str">
            <v>29166</v>
          </cell>
          <cell r="E1959" t="str">
            <v>*</v>
          </cell>
          <cell r="F1959" t="str">
            <v>Nerva traumas gadījumā – epineirāla šuve (nerva apvalka šuve)</v>
          </cell>
          <cell r="G1959">
            <v>165.82</v>
          </cell>
        </row>
        <row r="1960">
          <cell r="D1960" t="str">
            <v>29167</v>
          </cell>
          <cell r="E1960" t="str">
            <v/>
          </cell>
          <cell r="F1960" t="str">
            <v>Labdabīga ādas veidojuma izgriešana (ateroma, kārpa, papiloma, lipoma)</v>
          </cell>
          <cell r="G1960">
            <v>26.24</v>
          </cell>
        </row>
        <row r="1961">
          <cell r="D1961" t="str">
            <v>29168</v>
          </cell>
          <cell r="E1961" t="str">
            <v>*</v>
          </cell>
          <cell r="F1961" t="str">
            <v>Odontomas un osteomas izņemšana</v>
          </cell>
          <cell r="G1961">
            <v>93.48</v>
          </cell>
        </row>
        <row r="1962">
          <cell r="D1962" t="str">
            <v>29169</v>
          </cell>
          <cell r="E1962" t="str">
            <v>*</v>
          </cell>
          <cell r="F1962" t="str">
            <v>Hemangiomas un limfangiomas ekstirpācija</v>
          </cell>
          <cell r="G1962">
            <v>102.94</v>
          </cell>
        </row>
        <row r="1963">
          <cell r="D1963" t="str">
            <v>29171</v>
          </cell>
          <cell r="E1963" t="str">
            <v>*</v>
          </cell>
          <cell r="F1963" t="str">
            <v>Dziļi novietoto veidojumu izgriešana (kakla cista, dermoīda cista)</v>
          </cell>
          <cell r="G1963">
            <v>117.24</v>
          </cell>
        </row>
        <row r="1964">
          <cell r="D1964" t="str">
            <v>29172</v>
          </cell>
          <cell r="E1964" t="str">
            <v>*</v>
          </cell>
          <cell r="F1964" t="str">
            <v>Augšžokļa vai apakšžokļa processus alveolaris daļas nokalšana</v>
          </cell>
          <cell r="G1964">
            <v>117.53</v>
          </cell>
        </row>
        <row r="1965">
          <cell r="D1965" t="str">
            <v>29173</v>
          </cell>
          <cell r="E1965" t="str">
            <v>*</v>
          </cell>
          <cell r="F1965" t="str">
            <v>Augšžokļa vai apakšžokļa vienas puses daļas rezekcija</v>
          </cell>
          <cell r="G1965">
            <v>165.49</v>
          </cell>
        </row>
        <row r="1966">
          <cell r="D1966" t="str">
            <v>29174</v>
          </cell>
          <cell r="E1966" t="str">
            <v>*</v>
          </cell>
          <cell r="F1966" t="str">
            <v>Augšžokļa vai apakšžokļa vienas puses daļas rezekcija ar radikālu reģionālās limfātiskās sistēmas izņemšanu</v>
          </cell>
          <cell r="G1966">
            <v>197.63</v>
          </cell>
        </row>
        <row r="1967">
          <cell r="D1967" t="str">
            <v>29175</v>
          </cell>
          <cell r="E1967" t="str">
            <v>*</v>
          </cell>
          <cell r="F1967" t="str">
            <v>Visa augšžokļa vai apakšžokļa rezekcija</v>
          </cell>
          <cell r="G1967">
            <v>197.63</v>
          </cell>
        </row>
        <row r="1968">
          <cell r="D1968" t="str">
            <v>29180</v>
          </cell>
          <cell r="E1968" t="str">
            <v>*</v>
          </cell>
          <cell r="F1968" t="str">
            <v>Apakšžokļa zaru osteotomija</v>
          </cell>
          <cell r="G1968">
            <v>133.35</v>
          </cell>
        </row>
        <row r="1969">
          <cell r="D1969" t="str">
            <v>29181</v>
          </cell>
          <cell r="E1969" t="str">
            <v>*</v>
          </cell>
          <cell r="F1969" t="str">
            <v>Mēles daļas vai pilna mēles rezekcija</v>
          </cell>
          <cell r="G1969">
            <v>545.41999999999996</v>
          </cell>
        </row>
        <row r="1970">
          <cell r="D1970" t="str">
            <v>29183</v>
          </cell>
          <cell r="E1970" t="str">
            <v/>
          </cell>
          <cell r="F1970" t="str">
            <v>Mīksto audu un/vai limfmezglu biopsija</v>
          </cell>
          <cell r="G1970">
            <v>29.25</v>
          </cell>
        </row>
        <row r="1971">
          <cell r="D1971" t="str">
            <v>29185</v>
          </cell>
          <cell r="E1971" t="str">
            <v>*</v>
          </cell>
          <cell r="F1971" t="str">
            <v>Piemaksa manipulācijām 24018, 29020, 29021, 29036, 29037, 29039, 29046, 29071, 29098, 29101 par implantu – sejas kaulu miniplāksni ar skrūvēm</v>
          </cell>
          <cell r="G1971">
            <v>86.78</v>
          </cell>
        </row>
        <row r="1972">
          <cell r="D1972" t="str">
            <v>29186</v>
          </cell>
          <cell r="E1972" t="str">
            <v>*</v>
          </cell>
          <cell r="F1972" t="str">
            <v>Piemaksa manipulācijām 29172, 29173, 29174, 29175, 29180 par implantu – sejas kaulu rekonstrukcijas plāksni ar skrūvēm</v>
          </cell>
          <cell r="G1972">
            <v>145.16</v>
          </cell>
        </row>
        <row r="1973">
          <cell r="D1973" t="str">
            <v>29187</v>
          </cell>
          <cell r="E1973" t="str">
            <v/>
          </cell>
          <cell r="F1973" t="str">
            <v>Traucējošu gļotādas saišu, muskuļu piestiprinājuma vietu vai deformēta alveolārā izauguma daļas novēršana priekšzobu rajonā vai vienā žokļa pusē vienā seansā</v>
          </cell>
          <cell r="G1973">
            <v>38.6</v>
          </cell>
        </row>
        <row r="1974">
          <cell r="D1974" t="str">
            <v>29188</v>
          </cell>
          <cell r="E1974" t="str">
            <v>*</v>
          </cell>
          <cell r="F1974" t="str">
            <v>Alveolārā izauguma kaulu rezekcija, lai sagatavotu vietu zobu protēzei priekšzobu rajonā vai vienā žokļa pusē (patstāvīgi sniegta palīdzība vienā seansā)</v>
          </cell>
          <cell r="G1974">
            <v>101.49</v>
          </cell>
        </row>
        <row r="1975">
          <cell r="D1975" t="str">
            <v>29189</v>
          </cell>
          <cell r="E1975" t="str">
            <v>*</v>
          </cell>
          <cell r="F1975" t="str">
            <v>Mutes dobuma pamatnes vai vestibulum plastika priekšzobu rajonā vai vienā žokļa pusē</v>
          </cell>
          <cell r="G1975">
            <v>101.49</v>
          </cell>
        </row>
        <row r="1976">
          <cell r="D1976" t="str">
            <v>29190</v>
          </cell>
          <cell r="E1976" t="str">
            <v>*</v>
          </cell>
          <cell r="F1976" t="str">
            <v>Tuber plastika vienā pusē</v>
          </cell>
          <cell r="G1976">
            <v>101.49</v>
          </cell>
        </row>
        <row r="1977">
          <cell r="D1977" t="str">
            <v>29195</v>
          </cell>
          <cell r="E1977" t="str">
            <v/>
          </cell>
          <cell r="F1977" t="str">
            <v>Lūpas saitītes atbrīvošana un septum novājināšana izteiktas diastēmas gadījumā</v>
          </cell>
          <cell r="G1977">
            <v>18.440000000000001</v>
          </cell>
        </row>
        <row r="1978">
          <cell r="D1978" t="str">
            <v>29196</v>
          </cell>
          <cell r="E1978" t="str">
            <v>*</v>
          </cell>
          <cell r="F1978" t="str">
            <v>Mēles saitītes atbrīvošana ar Z plastiku</v>
          </cell>
          <cell r="G1978">
            <v>81.37</v>
          </cell>
        </row>
        <row r="1979">
          <cell r="D1979" t="str">
            <v>29197</v>
          </cell>
          <cell r="E1979" t="str">
            <v>*</v>
          </cell>
          <cell r="F1979" t="str">
            <v>Mēles saitītes atbrīvošana ar brīvas ādas transplantāciju</v>
          </cell>
          <cell r="G1979">
            <v>111.19</v>
          </cell>
        </row>
        <row r="1980">
          <cell r="D1980" t="str">
            <v>29198</v>
          </cell>
          <cell r="E1980" t="str">
            <v>*</v>
          </cell>
          <cell r="F1980" t="str">
            <v>Deguna plastika – osteotomija</v>
          </cell>
          <cell r="G1980">
            <v>117.24</v>
          </cell>
        </row>
        <row r="1981">
          <cell r="D1981" t="str">
            <v>29199</v>
          </cell>
          <cell r="E1981" t="str">
            <v>*</v>
          </cell>
          <cell r="F1981" t="str">
            <v>Rinoseptoplastika ar osteotomiju</v>
          </cell>
          <cell r="G1981">
            <v>141.66</v>
          </cell>
        </row>
        <row r="1982">
          <cell r="D1982" t="str">
            <v>29200</v>
          </cell>
          <cell r="E1982" t="str">
            <v>*</v>
          </cell>
          <cell r="F1982" t="str">
            <v>Zygomatico orbitāles kompleksa deformācija – orbītas pamata plastika, korekcijas ar mikroplāksnēm un mikrosietu</v>
          </cell>
          <cell r="G1982">
            <v>165.49</v>
          </cell>
        </row>
        <row r="1983">
          <cell r="D1983" t="str">
            <v>29201</v>
          </cell>
          <cell r="E1983" t="str">
            <v/>
          </cell>
          <cell r="F1983" t="str">
            <v>Rētas izgriešana bez plastikas paņēmieniem – līdz 5 cm</v>
          </cell>
          <cell r="G1983">
            <v>25.74</v>
          </cell>
        </row>
        <row r="1984">
          <cell r="D1984" t="str">
            <v>29202</v>
          </cell>
          <cell r="E1984" t="str">
            <v>*</v>
          </cell>
          <cell r="F1984" t="str">
            <v>5–10 cm rētas izgriešana bez plastikas paņēmieniem</v>
          </cell>
          <cell r="G1984">
            <v>62.11</v>
          </cell>
        </row>
        <row r="1985">
          <cell r="D1985" t="str">
            <v>29203</v>
          </cell>
          <cell r="E1985" t="str">
            <v>*</v>
          </cell>
          <cell r="F1985" t="str">
            <v>Rētas, garākas par 10 cm, izgriešana bez plastikas paņēmieniem</v>
          </cell>
          <cell r="G1985">
            <v>81.849999999999994</v>
          </cell>
        </row>
        <row r="1986">
          <cell r="D1986" t="str">
            <v>29204</v>
          </cell>
          <cell r="E1986" t="str">
            <v>*</v>
          </cell>
          <cell r="F1986" t="str">
            <v>Rētas izgriešana ar vietējo audu plastiku no blakus esošajām topogrāfiskajām zonām</v>
          </cell>
          <cell r="G1986">
            <v>133.69</v>
          </cell>
        </row>
        <row r="1987">
          <cell r="D1987" t="str">
            <v>29205</v>
          </cell>
          <cell r="E1987" t="str">
            <v>*</v>
          </cell>
          <cell r="F1987" t="str">
            <v>Mīksto audu defektu aizvietošana ar blakus esošajiem audiem</v>
          </cell>
          <cell r="G1987">
            <v>133.69</v>
          </cell>
        </row>
        <row r="1988">
          <cell r="D1988" t="str">
            <v>29206</v>
          </cell>
          <cell r="E1988" t="str">
            <v>*</v>
          </cell>
          <cell r="F1988" t="str">
            <v>Mīksto audu defektu aizvietošana ar audiem no attāliem rajoniem</v>
          </cell>
          <cell r="G1988">
            <v>165.54</v>
          </cell>
        </row>
        <row r="1989">
          <cell r="D1989" t="str">
            <v>29207</v>
          </cell>
          <cell r="E1989" t="str">
            <v>*</v>
          </cell>
          <cell r="F1989" t="str">
            <v>Mīksto audu defektu aizvietošana sejas rajonā ar lēveri uz asinsvadu kājiņas</v>
          </cell>
          <cell r="G1989">
            <v>165.54</v>
          </cell>
        </row>
        <row r="1990">
          <cell r="D1990" t="str">
            <v>29208</v>
          </cell>
          <cell r="E1990" t="str">
            <v>*</v>
          </cell>
          <cell r="F1990" t="str">
            <v>Mīksto audu defektu aizvietošana no citām ķermeņa daļām</v>
          </cell>
          <cell r="G1990">
            <v>197.65</v>
          </cell>
        </row>
        <row r="1991">
          <cell r="D1991" t="str">
            <v>29209</v>
          </cell>
          <cell r="E1991" t="str">
            <v>*</v>
          </cell>
          <cell r="F1991" t="str">
            <v>Rētu izgriešana, lietojot brīvās ādas plastikas metodi</v>
          </cell>
          <cell r="G1991">
            <v>149.43</v>
          </cell>
        </row>
        <row r="1992">
          <cell r="D1992" t="str">
            <v>29224</v>
          </cell>
          <cell r="E1992" t="str">
            <v>*</v>
          </cell>
          <cell r="F1992" t="str">
            <v>Vienas puses vai frontālā rajona kortikotomija</v>
          </cell>
          <cell r="G1992">
            <v>117.58</v>
          </cell>
        </row>
        <row r="1993">
          <cell r="D1993" t="str">
            <v>29225</v>
          </cell>
          <cell r="E1993" t="str">
            <v>*</v>
          </cell>
          <cell r="F1993" t="str">
            <v>Sejas mīmikas muskuļu paralīzes ķirurģiska korekcija – intraorālā miotomija</v>
          </cell>
          <cell r="G1993">
            <v>101.25</v>
          </cell>
        </row>
        <row r="1994">
          <cell r="D1994" t="str">
            <v>29226</v>
          </cell>
          <cell r="E1994" t="str">
            <v>*</v>
          </cell>
          <cell r="F1994" t="str">
            <v>Sejas mīmikas muskuļu paralīzes ķirurģiska korekcija – ādas un zemādas ekscīzija</v>
          </cell>
          <cell r="G1994">
            <v>117.29</v>
          </cell>
        </row>
        <row r="1995">
          <cell r="D1995" t="str">
            <v>29227</v>
          </cell>
          <cell r="E1995" t="str">
            <v>*</v>
          </cell>
          <cell r="F1995" t="str">
            <v>Sejas mīmikas muskuļu paralīzes ķirurģiska korekcija – mioplastika ar m. Masseter</v>
          </cell>
          <cell r="G1995">
            <v>165.54</v>
          </cell>
        </row>
        <row r="1996">
          <cell r="D1996" t="str">
            <v>29228</v>
          </cell>
          <cell r="E1996" t="str">
            <v>*</v>
          </cell>
          <cell r="F1996" t="str">
            <v>Sejas mīmikas muskuļu paralīzes ķirurģiska korekcija – mioplastika ar m. temporalis</v>
          </cell>
          <cell r="G1996">
            <v>165.54</v>
          </cell>
        </row>
        <row r="1997">
          <cell r="D1997" t="str">
            <v>29229</v>
          </cell>
          <cell r="E1997" t="str">
            <v>*</v>
          </cell>
          <cell r="F1997" t="str">
            <v>Sejas mīmikas muskuļu paralīzes ķirurģiska korekcija – nerva mikroķirurģiska atjaunošana</v>
          </cell>
          <cell r="G1997">
            <v>229.79</v>
          </cell>
        </row>
        <row r="1998">
          <cell r="D1998" t="str">
            <v>29230</v>
          </cell>
          <cell r="E1998" t="str">
            <v>*</v>
          </cell>
          <cell r="F1998" t="str">
            <v>Sejas mīmikas muskuļu paralīzes ķirurģiska korekcija – blephororrhaphia</v>
          </cell>
          <cell r="G1998">
            <v>117.29</v>
          </cell>
        </row>
        <row r="1999">
          <cell r="D1999" t="str">
            <v>29235</v>
          </cell>
          <cell r="E1999" t="str">
            <v>*</v>
          </cell>
          <cell r="F1999" t="str">
            <v>Transplantātu ņemšana – kaula materiāls (crista iliaca anterior, superior, lamina corticalis)</v>
          </cell>
          <cell r="G1999">
            <v>117.29</v>
          </cell>
        </row>
        <row r="2000">
          <cell r="D2000" t="str">
            <v>29236</v>
          </cell>
          <cell r="E2000" t="str">
            <v>*</v>
          </cell>
          <cell r="F2000" t="str">
            <v>Transplantātu ņemšana – riba</v>
          </cell>
          <cell r="G2000">
            <v>117.29</v>
          </cell>
        </row>
        <row r="2001">
          <cell r="D2001" t="str">
            <v>29237</v>
          </cell>
          <cell r="E2001" t="str">
            <v>*</v>
          </cell>
          <cell r="F2001" t="str">
            <v>Transplantātu ņemšana – brīvā āda</v>
          </cell>
          <cell r="G2001">
            <v>101.25</v>
          </cell>
        </row>
        <row r="2002">
          <cell r="D2002" t="str">
            <v>29238</v>
          </cell>
          <cell r="E2002" t="str">
            <v>*</v>
          </cell>
          <cell r="F2002" t="str">
            <v>Ekspandera ielikšana, bez ekspandera cenas</v>
          </cell>
          <cell r="G2002">
            <v>133.69</v>
          </cell>
        </row>
        <row r="2003">
          <cell r="D2003" t="str">
            <v>29239</v>
          </cell>
          <cell r="E2003" t="str">
            <v>*</v>
          </cell>
          <cell r="F2003" t="str">
            <v>Ekspandera izņemšana un plastika ar izstieptiem audiem</v>
          </cell>
          <cell r="G2003">
            <v>197.93</v>
          </cell>
        </row>
        <row r="2004">
          <cell r="D2004" t="str">
            <v>29240</v>
          </cell>
          <cell r="E2004" t="str">
            <v>*</v>
          </cell>
          <cell r="F2004" t="str">
            <v>Kontūrplastika sejas rajonā ar autotransplantātu, alotransplantātu, mākslīgo transplantātu</v>
          </cell>
          <cell r="G2004">
            <v>149.43</v>
          </cell>
        </row>
        <row r="2005">
          <cell r="D2005" t="str">
            <v>29244</v>
          </cell>
          <cell r="E2005" t="str">
            <v/>
          </cell>
          <cell r="F2005" t="str">
            <v>Kriomasāža (viss kurss)</v>
          </cell>
          <cell r="G2005">
            <v>63.16</v>
          </cell>
        </row>
        <row r="2006">
          <cell r="D2006" t="str">
            <v>29257</v>
          </cell>
          <cell r="E2006" t="str">
            <v>*</v>
          </cell>
          <cell r="F2006" t="str">
            <v>Viena zoba implanta ielikšana</v>
          </cell>
          <cell r="G2006">
            <v>133.69</v>
          </cell>
        </row>
        <row r="2007">
          <cell r="D2007" t="str">
            <v>29258</v>
          </cell>
          <cell r="E2007" t="str">
            <v>*</v>
          </cell>
          <cell r="F2007" t="str">
            <v>Viena zoba implanta ielikšana augšžoklī ar antrotomiju deguna blakusdobuma sagatavošanai</v>
          </cell>
          <cell r="G2007">
            <v>149.72</v>
          </cell>
        </row>
        <row r="2008">
          <cell r="D2008" t="str">
            <v>29259</v>
          </cell>
          <cell r="E2008" t="str">
            <v>*</v>
          </cell>
          <cell r="F2008" t="str">
            <v>Piemaksa manipulācijai 29258 par zoba implantu</v>
          </cell>
          <cell r="G2008">
            <v>116.73</v>
          </cell>
        </row>
        <row r="2009">
          <cell r="D2009" t="str">
            <v>29260</v>
          </cell>
          <cell r="E2009" t="str">
            <v>*</v>
          </cell>
          <cell r="F2009" t="str">
            <v>Piemaksa manipulācijai 29238 par implantu – ekspanders</v>
          </cell>
          <cell r="G2009">
            <v>523.79999999999995</v>
          </cell>
        </row>
        <row r="2010">
          <cell r="D2010" t="str">
            <v>30001</v>
          </cell>
          <cell r="E2010" t="str">
            <v>*</v>
          </cell>
          <cell r="F2010" t="str">
            <v>Mugurkaula skoliozes operācija (bez implanta vērtības)</v>
          </cell>
          <cell r="G2010">
            <v>1008.88</v>
          </cell>
        </row>
        <row r="2011">
          <cell r="D2011" t="str">
            <v>30003</v>
          </cell>
          <cell r="E2011" t="str">
            <v>*</v>
          </cell>
          <cell r="F2011" t="str">
            <v>Piemaksa manipulācijai 30001 par mugurējās fiksācijas implantu skoliozēm totālai fiksācijai</v>
          </cell>
          <cell r="G2011">
            <v>8585.92</v>
          </cell>
        </row>
        <row r="2012">
          <cell r="D2012" t="str">
            <v>30004</v>
          </cell>
          <cell r="E2012" t="str">
            <v>*</v>
          </cell>
          <cell r="F2012" t="str">
            <v>Piemaksa manipulācijai 30001 par mugurējās fiksācijas implantu skoliozēm krūšu daļai</v>
          </cell>
          <cell r="G2012">
            <v>2913.42</v>
          </cell>
        </row>
        <row r="2013">
          <cell r="D2013" t="str">
            <v>30005</v>
          </cell>
          <cell r="E2013" t="str">
            <v>*</v>
          </cell>
          <cell r="F2013" t="str">
            <v>Piemaksa manipulācijai 30001 par mugurējās fiksācijas implantu skoliozēm jostas daļai</v>
          </cell>
          <cell r="G2013">
            <v>1666.6</v>
          </cell>
        </row>
        <row r="2014">
          <cell r="D2014" t="str">
            <v>30006</v>
          </cell>
          <cell r="E2014" t="str">
            <v>*</v>
          </cell>
          <cell r="F2014" t="str">
            <v>Mugurkaula fiksācija traumu u. c. mugurkaula nestabilitātes gadījumos</v>
          </cell>
          <cell r="G2014">
            <v>382.71</v>
          </cell>
        </row>
        <row r="2015">
          <cell r="D2015" t="str">
            <v>30007</v>
          </cell>
          <cell r="E2015" t="str">
            <v>*</v>
          </cell>
          <cell r="F2015" t="str">
            <v>Piemaksa manipulācijai 30006 par transpedikulārās fiksācijas implantu mugurkaulāja krūšu (jostas) daļai</v>
          </cell>
          <cell r="G2015">
            <v>847.11</v>
          </cell>
        </row>
        <row r="2016">
          <cell r="D2016" t="str">
            <v>30012</v>
          </cell>
          <cell r="E2016" t="str">
            <v>*</v>
          </cell>
          <cell r="F2016" t="str">
            <v>Mugurkaulāja krūšu–jostas daļas fiksācija bez laminektomijas</v>
          </cell>
          <cell r="G2016">
            <v>324.98</v>
          </cell>
        </row>
        <row r="2017">
          <cell r="D2017" t="str">
            <v>30013</v>
          </cell>
          <cell r="E2017" t="str">
            <v>*</v>
          </cell>
          <cell r="F2017" t="str">
            <v>Mugurkaula stabilizācija ar mugurkaula kanāla un neirālo struktūru dekompresiju</v>
          </cell>
          <cell r="G2017">
            <v>1536.7</v>
          </cell>
        </row>
        <row r="2018">
          <cell r="D2018" t="str">
            <v>30020</v>
          </cell>
          <cell r="E2018" t="str">
            <v>*</v>
          </cell>
          <cell r="F2018" t="str">
            <v>Priekšējā spondilodēze mugurkaulāja torakālajā un/vai jostas daļā</v>
          </cell>
          <cell r="G2018">
            <v>775.36</v>
          </cell>
        </row>
        <row r="2019">
          <cell r="D2019" t="str">
            <v>30022</v>
          </cell>
          <cell r="E2019" t="str">
            <v>*</v>
          </cell>
          <cell r="F2019" t="str">
            <v>Mugurkaulāja kakla daļas mugurējā fiksācija</v>
          </cell>
          <cell r="G2019">
            <v>392.35</v>
          </cell>
        </row>
        <row r="2020">
          <cell r="D2020" t="str">
            <v>30023</v>
          </cell>
          <cell r="E2020" t="str">
            <v>*</v>
          </cell>
          <cell r="F2020" t="str">
            <v>Piemaksa manipulācijai 30022 par cervikālo moduli</v>
          </cell>
          <cell r="G2020">
            <v>1849.51</v>
          </cell>
        </row>
        <row r="2021">
          <cell r="D2021" t="str">
            <v>30024</v>
          </cell>
          <cell r="E2021" t="str">
            <v>*</v>
          </cell>
          <cell r="F2021" t="str">
            <v>Piemaksa manipulācijai 30022 par papildmoduli</v>
          </cell>
          <cell r="G2021">
            <v>533.74</v>
          </cell>
        </row>
        <row r="2022">
          <cell r="D2022" t="str">
            <v>30025</v>
          </cell>
          <cell r="E2022" t="str">
            <v>*</v>
          </cell>
          <cell r="F2022" t="str">
            <v>Piemaksa manipulācijai 30022 par okcipitālo moduli</v>
          </cell>
          <cell r="G2022">
            <v>924.77</v>
          </cell>
        </row>
        <row r="2023">
          <cell r="D2023" t="str">
            <v>30026</v>
          </cell>
          <cell r="E2023" t="str">
            <v>*</v>
          </cell>
          <cell r="F2023" t="str">
            <v>Piemaksa par starpskriemeļu diska endoprotēzi</v>
          </cell>
          <cell r="G2023">
            <v>1347.43</v>
          </cell>
        </row>
        <row r="2024">
          <cell r="D2024" t="str">
            <v>30027</v>
          </cell>
          <cell r="E2024" t="str">
            <v>*</v>
          </cell>
          <cell r="F2024" t="str">
            <v>Astes kaula rezekcija</v>
          </cell>
          <cell r="G2024">
            <v>136.38999999999999</v>
          </cell>
        </row>
        <row r="2025">
          <cell r="D2025" t="str">
            <v>30028</v>
          </cell>
          <cell r="E2025" t="str">
            <v>*</v>
          </cell>
          <cell r="F2025" t="str">
            <v>Halo aparāta uzlikšana</v>
          </cell>
          <cell r="G2025">
            <v>80.33</v>
          </cell>
        </row>
        <row r="2026">
          <cell r="D2026" t="str">
            <v>30029</v>
          </cell>
          <cell r="E2026" t="str">
            <v>*</v>
          </cell>
          <cell r="F2026" t="str">
            <v>Mugurkaulāja audzēju izņemšana</v>
          </cell>
          <cell r="G2026">
            <v>440.66</v>
          </cell>
        </row>
        <row r="2027">
          <cell r="D2027" t="str">
            <v>30030</v>
          </cell>
          <cell r="E2027" t="str">
            <v>*</v>
          </cell>
          <cell r="F2027" t="str">
            <v>Implanta izņemšana no mugurkaula</v>
          </cell>
          <cell r="G2027">
            <v>376.79</v>
          </cell>
        </row>
        <row r="2028">
          <cell r="D2028" t="str">
            <v>30031</v>
          </cell>
          <cell r="E2028" t="str">
            <v>*</v>
          </cell>
          <cell r="F2028" t="str">
            <v>Izgulējuma plastika</v>
          </cell>
          <cell r="G2028">
            <v>137.75</v>
          </cell>
        </row>
        <row r="2029">
          <cell r="D2029" t="str">
            <v>30032</v>
          </cell>
          <cell r="E2029" t="str">
            <v>*</v>
          </cell>
          <cell r="F2029" t="str">
            <v>Piemaksa par karbona kakla daļas starpskriemeļu disku aizvietojoša rāmja – keidžs (Cage) – lietošanu</v>
          </cell>
          <cell r="G2029">
            <v>550.62</v>
          </cell>
        </row>
        <row r="2030">
          <cell r="D2030" t="str">
            <v>30033</v>
          </cell>
          <cell r="E2030" t="str">
            <v>*</v>
          </cell>
          <cell r="F2030" t="str">
            <v>Piemaksa par karbona lumbālās daļas starpskriemeļu disku aizvietojoša rāmja – keidžs (Cage) – lietošanu</v>
          </cell>
          <cell r="G2030">
            <v>734.16</v>
          </cell>
        </row>
        <row r="2031">
          <cell r="D2031" t="str">
            <v>30034</v>
          </cell>
          <cell r="E2031" t="str">
            <v>*</v>
          </cell>
          <cell r="F2031" t="str">
            <v>Piemaksa manipulācijām 30032, 30033 par kalcija fosfāta granulu lietošanu</v>
          </cell>
          <cell r="G2031">
            <v>127.07</v>
          </cell>
        </row>
        <row r="2032">
          <cell r="D2032" t="str">
            <v>30040</v>
          </cell>
          <cell r="E2032" t="str">
            <v>*</v>
          </cell>
          <cell r="F2032" t="str">
            <v>Piemaksa par universālās spinālās sistēmas implantu ekvivalentiem pie traumām</v>
          </cell>
          <cell r="G2032">
            <v>1146.42</v>
          </cell>
        </row>
        <row r="2033">
          <cell r="D2033" t="str">
            <v>30042</v>
          </cell>
          <cell r="E2033" t="str">
            <v>*</v>
          </cell>
          <cell r="F2033" t="str">
            <v>Piemaksa par implanta – plāksne ar skrūvēm kakla daļas priekšējai fiksācijai (CSLP vai ekvivalenti) – lietošanu</v>
          </cell>
          <cell r="G2033">
            <v>391.09</v>
          </cell>
        </row>
        <row r="2034">
          <cell r="D2034" t="str">
            <v>30043</v>
          </cell>
          <cell r="E2034" t="str">
            <v>*</v>
          </cell>
          <cell r="F2034" t="str">
            <v>Piemaksa par implanta – torakolumbālā mugurējā plāksne ar skrūvēm – lietošanu</v>
          </cell>
          <cell r="G2034">
            <v>96</v>
          </cell>
        </row>
        <row r="2035">
          <cell r="D2035" t="str">
            <v>30044</v>
          </cell>
          <cell r="E2035" t="str">
            <v>*</v>
          </cell>
          <cell r="F2035" t="str">
            <v>Piemaksa par implanta – alotransplantāta – lietošanu</v>
          </cell>
          <cell r="G2035">
            <v>25.73</v>
          </cell>
        </row>
        <row r="2036">
          <cell r="D2036" t="str">
            <v>30045</v>
          </cell>
          <cell r="E2036" t="str">
            <v>*</v>
          </cell>
          <cell r="F2036" t="str">
            <v>Piemaksa par implanta – cervikālā mugurējā plāksne ar skrūvēm – lietošanu</v>
          </cell>
          <cell r="G2036">
            <v>163.78</v>
          </cell>
        </row>
        <row r="2037">
          <cell r="D2037" t="str">
            <v>30046</v>
          </cell>
          <cell r="E2037" t="str">
            <v>*</v>
          </cell>
          <cell r="F2037" t="str">
            <v>Piemaksa par trosi mugurējai kakla daļas fiksācijai</v>
          </cell>
          <cell r="G2037">
            <v>72.010000000000005</v>
          </cell>
        </row>
        <row r="2038">
          <cell r="D2038" t="str">
            <v>30047</v>
          </cell>
          <cell r="E2038" t="str">
            <v>*</v>
          </cell>
          <cell r="F2038" t="str">
            <v>Piemaksa par Halo aparāta lietošanu</v>
          </cell>
          <cell r="G2038">
            <v>847.11</v>
          </cell>
        </row>
        <row r="2039">
          <cell r="D2039" t="str">
            <v>30049</v>
          </cell>
          <cell r="E2039" t="str">
            <v>*</v>
          </cell>
          <cell r="F2039" t="str">
            <v>Piemaksa par implanta – plāksne ar skrūvēm kakla daļas priekšējai fiksācijai – lietošanu</v>
          </cell>
          <cell r="G2039">
            <v>36.71</v>
          </cell>
        </row>
        <row r="2040">
          <cell r="D2040" t="str">
            <v>30050</v>
          </cell>
          <cell r="E2040" t="str">
            <v>*</v>
          </cell>
          <cell r="F2040" t="str">
            <v>Piemaksa par implanta lietošanu mugurkaulāja transpedikulārai fiksācijai krūšu - jostas daļās (4 skrūves)</v>
          </cell>
          <cell r="G2040">
            <v>1694.62</v>
          </cell>
        </row>
        <row r="2041">
          <cell r="D2041" t="str">
            <v>30051</v>
          </cell>
          <cell r="E2041" t="str">
            <v>*</v>
          </cell>
          <cell r="F2041" t="str">
            <v>Piemaksa manipulācijai 30050 par šķērsstieņa lietošanu</v>
          </cell>
          <cell r="G2041">
            <v>423.36</v>
          </cell>
        </row>
        <row r="2042">
          <cell r="D2042" t="str">
            <v>30053</v>
          </cell>
          <cell r="E2042" t="str">
            <v>*</v>
          </cell>
          <cell r="F2042" t="str">
            <v>Piemaksa manipulācijai 30050 par katru nākamo mugurkaulāja segmentu (+2 skrūves)</v>
          </cell>
          <cell r="G2042">
            <v>901.99</v>
          </cell>
        </row>
        <row r="2043">
          <cell r="D2043" t="str">
            <v>30054</v>
          </cell>
          <cell r="E2043" t="str">
            <v>*</v>
          </cell>
          <cell r="F2043" t="str">
            <v>Mikrodiskektomija, mikrofenestrācija</v>
          </cell>
          <cell r="G2043">
            <v>402.55</v>
          </cell>
        </row>
        <row r="2044">
          <cell r="D2044" t="str">
            <v>30056</v>
          </cell>
          <cell r="E2044" t="str">
            <v>*</v>
          </cell>
          <cell r="F2044" t="str">
            <v>Piemaksa par katru papildu līmeņa mikrodiskektomiju cervikālā līmenī</v>
          </cell>
          <cell r="G2044">
            <v>457.27</v>
          </cell>
        </row>
        <row r="2045">
          <cell r="D2045" t="str">
            <v>30057</v>
          </cell>
          <cell r="E2045" t="str">
            <v>*</v>
          </cell>
          <cell r="F2045" t="str">
            <v>Piemaksa par mikroskopa sterilā pārvalka lietošanu</v>
          </cell>
          <cell r="G2045">
            <v>12.11</v>
          </cell>
        </row>
        <row r="2046">
          <cell r="D2046" t="str">
            <v>30058</v>
          </cell>
          <cell r="E2046" t="str">
            <v>*</v>
          </cell>
          <cell r="F2046" t="str">
            <v>Piemaksa par Cell Saver (asins savācēju sistēmu) lietošanu</v>
          </cell>
          <cell r="G2046">
            <v>306.16000000000003</v>
          </cell>
        </row>
        <row r="2047">
          <cell r="D2047" t="str">
            <v>30059</v>
          </cell>
          <cell r="E2047" t="str">
            <v>*</v>
          </cell>
          <cell r="F2047" t="str">
            <v>Hemifasetektomija, hemilaminektomija ar diskektomiju vai epineirālo saistaudu pārdalīšanu, radikulolīzi, nervu saknīšu dekompresiju, muguras smadzeņu revīziju un intra/ekstra durālo audzēju izņemšana, reoperācija pēc diskektomijas mikroķirurģiskā tehnikā</v>
          </cell>
          <cell r="G2047">
            <v>364.3</v>
          </cell>
        </row>
        <row r="2048">
          <cell r="D2048" t="str">
            <v>30060</v>
          </cell>
          <cell r="E2048" t="str">
            <v>*</v>
          </cell>
          <cell r="F2048" t="str">
            <v>Piemaksa par operācijas mikroskopa lietošanu mugurkaulāja operācijās</v>
          </cell>
          <cell r="G2048">
            <v>61.32</v>
          </cell>
        </row>
        <row r="2049">
          <cell r="D2049" t="str">
            <v>30065</v>
          </cell>
          <cell r="E2049" t="str">
            <v>*</v>
          </cell>
          <cell r="F2049" t="str">
            <v>Mugurkaulāja krūšu daļas torakoskopiskas operācijas</v>
          </cell>
          <cell r="G2049">
            <v>616.15</v>
          </cell>
        </row>
        <row r="2050">
          <cell r="D2050" t="str">
            <v>30066</v>
          </cell>
          <cell r="E2050" t="str">
            <v>*</v>
          </cell>
          <cell r="F2050" t="str">
            <v>Piemaksa par neironavigācijas sistēmas lietošanu mugurkaulāja operācijās</v>
          </cell>
          <cell r="G2050">
            <v>184.89</v>
          </cell>
        </row>
        <row r="2051">
          <cell r="D2051" t="str">
            <v>30070</v>
          </cell>
          <cell r="E2051" t="str">
            <v>*</v>
          </cell>
          <cell r="F2051" t="str">
            <v>Piemaksa par USS implanta komponenta – sānu atvēruma skrūve – lietošanu</v>
          </cell>
          <cell r="G2051">
            <v>169.42</v>
          </cell>
        </row>
        <row r="2052">
          <cell r="D2052" t="str">
            <v>30071</v>
          </cell>
          <cell r="E2052" t="str">
            <v>*</v>
          </cell>
          <cell r="F2052" t="str">
            <v>Piemaksa par USS implanta komponenta – mīkstais stienis – lietošanu</v>
          </cell>
          <cell r="G2052">
            <v>16.239999999999998</v>
          </cell>
        </row>
        <row r="2053">
          <cell r="D2053" t="str">
            <v>30072</v>
          </cell>
          <cell r="E2053" t="str">
            <v>*</v>
          </cell>
          <cell r="F2053" t="str">
            <v>Piemaksa par USS implanta komponenta – cietais stienis – lietošanu</v>
          </cell>
          <cell r="G2053">
            <v>17.66</v>
          </cell>
        </row>
        <row r="2054">
          <cell r="D2054" t="str">
            <v>30073</v>
          </cell>
          <cell r="E2054" t="str">
            <v>*</v>
          </cell>
          <cell r="F2054" t="str">
            <v>Piemaksa par USS implanta komponenta – šķērsstienis – lietošanu</v>
          </cell>
          <cell r="G2054">
            <v>12.72</v>
          </cell>
        </row>
        <row r="2055">
          <cell r="D2055" t="str">
            <v>30074</v>
          </cell>
          <cell r="E2055" t="str">
            <v>*</v>
          </cell>
          <cell r="F2055" t="str">
            <v>Piemaksa par USS implanta komponenta – šķērsstieņa savienotājs – lietošanu</v>
          </cell>
          <cell r="G2055">
            <v>86.13</v>
          </cell>
        </row>
        <row r="2056">
          <cell r="D2056" t="str">
            <v>30075</v>
          </cell>
          <cell r="E2056" t="str">
            <v>*</v>
          </cell>
          <cell r="F2056" t="str">
            <v>Piemaksa par USS implanta komponenta – laminārais āķis – lietošanu</v>
          </cell>
          <cell r="G2056">
            <v>213.19</v>
          </cell>
        </row>
        <row r="2057">
          <cell r="D2057" t="str">
            <v>30076</v>
          </cell>
          <cell r="E2057" t="str">
            <v>*</v>
          </cell>
          <cell r="F2057" t="str">
            <v>Piemaksa par USS implanta komponenta – pedikulārais āķis – lietošanu</v>
          </cell>
          <cell r="G2057">
            <v>228.72</v>
          </cell>
        </row>
        <row r="2058">
          <cell r="D2058" t="str">
            <v>30077</v>
          </cell>
          <cell r="E2058" t="str">
            <v>*</v>
          </cell>
          <cell r="F2058" t="str">
            <v>Piemaksa par USS implanta komponenta – Šansa skrūve – lietošanu</v>
          </cell>
          <cell r="G2058">
            <v>32.479999999999997</v>
          </cell>
        </row>
        <row r="2059">
          <cell r="D2059" t="str">
            <v>30078</v>
          </cell>
          <cell r="E2059" t="str">
            <v>*</v>
          </cell>
          <cell r="F2059" t="str">
            <v>Piemaksa par USS implanta komponenta – savienotājs ar Šansa skrūvi – lietošanu</v>
          </cell>
          <cell r="G2059">
            <v>124.25</v>
          </cell>
        </row>
        <row r="2060">
          <cell r="D2060" t="str">
            <v>30079</v>
          </cell>
          <cell r="E2060" t="str">
            <v>*</v>
          </cell>
          <cell r="F2060" t="str">
            <v>Piemaksa par USS implanta komponenta – slēgtais savienotājs – lietošanu</v>
          </cell>
          <cell r="G2060">
            <v>49.42</v>
          </cell>
        </row>
        <row r="2061">
          <cell r="D2061" t="str">
            <v>30080</v>
          </cell>
          <cell r="E2061" t="str">
            <v>*</v>
          </cell>
          <cell r="F2061" t="str">
            <v>Piemaksa par USS implanta komponenta – atvērtais savienotājs – lietošanu</v>
          </cell>
          <cell r="G2061">
            <v>128.49</v>
          </cell>
        </row>
        <row r="2062">
          <cell r="D2062" t="str">
            <v>30090</v>
          </cell>
          <cell r="E2062" t="str">
            <v>**</v>
          </cell>
          <cell r="F2062" t="str">
            <v>Piemaksa manipulācijai 30012, ja tā norādīta, nodrošinot neatliekamo medicīnisko palīdzību</v>
          </cell>
          <cell r="G2062">
            <v>981.13</v>
          </cell>
        </row>
        <row r="2063">
          <cell r="D2063" t="str">
            <v>30091</v>
          </cell>
          <cell r="E2063" t="str">
            <v>**</v>
          </cell>
          <cell r="F2063" t="str">
            <v>Piemaksa manipulācijai 30013, ja tā norādīta, nodrošinot neatliekamo medicīnisko palīdzību</v>
          </cell>
          <cell r="G2063">
            <v>310.60000000000002</v>
          </cell>
        </row>
        <row r="2064">
          <cell r="D2064" t="str">
            <v>30092</v>
          </cell>
          <cell r="E2064" t="str">
            <v>**</v>
          </cell>
          <cell r="F2064" t="str">
            <v>Piemaksa manipulācijai 30022, ja tā norādīta, nodrošinot neatliekamo medicīnisko palīdzību</v>
          </cell>
          <cell r="G2064">
            <v>1449.09</v>
          </cell>
        </row>
        <row r="2065">
          <cell r="D2065" t="str">
            <v>30093</v>
          </cell>
          <cell r="E2065" t="str">
            <v>**</v>
          </cell>
          <cell r="F2065" t="str">
            <v>Piemaksa manipulācijai 30023, ja tā norādīta, nodrošinot neatliekamo medicīnisko palīdzību</v>
          </cell>
          <cell r="G2065">
            <v>4294.87</v>
          </cell>
        </row>
        <row r="2066">
          <cell r="D2066" t="str">
            <v>30094</v>
          </cell>
          <cell r="E2066" t="str">
            <v>**</v>
          </cell>
          <cell r="F2066" t="str">
            <v>Piemaksa manipulācijai 30025, ja tā norādīta, nodrošinot neatliekamo medicīnisko palīdzību</v>
          </cell>
          <cell r="G2066">
            <v>5393.85</v>
          </cell>
        </row>
        <row r="2067">
          <cell r="D2067" t="str">
            <v>30095</v>
          </cell>
          <cell r="E2067" t="str">
            <v>**</v>
          </cell>
          <cell r="F2067" t="str">
            <v>Piemaksa manipulācijai 30033, ja tā norādīta, nodrošinot neatliekamo medicīnisko palīdzību</v>
          </cell>
          <cell r="G2067">
            <v>544.16</v>
          </cell>
        </row>
        <row r="2068">
          <cell r="D2068" t="str">
            <v>30096</v>
          </cell>
          <cell r="E2068" t="str">
            <v>**</v>
          </cell>
          <cell r="F2068" t="str">
            <v>Piemaksa manipulācijai 30042, ja tā norādīta, nodrošinot neatliekamo medicīnisko palīdzību</v>
          </cell>
          <cell r="G2068">
            <v>903.61</v>
          </cell>
        </row>
        <row r="2069">
          <cell r="D2069" t="str">
            <v>30097</v>
          </cell>
          <cell r="E2069" t="str">
            <v>**</v>
          </cell>
          <cell r="F2069" t="str">
            <v>Piemaksa manipulācijai 30047, ja tā norādīta, nodrošinot neatliekamo medicīnisko palīdzību</v>
          </cell>
          <cell r="G2069">
            <v>2842.18</v>
          </cell>
        </row>
        <row r="2070">
          <cell r="D2070" t="str">
            <v>30098</v>
          </cell>
          <cell r="E2070" t="str">
            <v>**</v>
          </cell>
          <cell r="F2070" t="str">
            <v>Piemaksa manipulācijai 30050, ja tā norādīta, nodrošinot neatliekamo medicīnisko palīdzību</v>
          </cell>
          <cell r="G2070">
            <v>555.98</v>
          </cell>
        </row>
        <row r="2071">
          <cell r="D2071" t="str">
            <v>30099</v>
          </cell>
          <cell r="E2071" t="str">
            <v>**</v>
          </cell>
          <cell r="F2071" t="str">
            <v>Piemaksa par lumbālās daļas priekšējas pieejas starpskriemeļu disku aizvietojoša rāmja – keidžs (Cage) – lietošanu, nodrošinot neatliekamo medicīnisko palīdzību</v>
          </cell>
          <cell r="G2071">
            <v>3672.65</v>
          </cell>
        </row>
        <row r="2072">
          <cell r="D2072" t="str">
            <v>31001</v>
          </cell>
          <cell r="E2072" t="str">
            <v>*</v>
          </cell>
          <cell r="F2072" t="str">
            <v>Pleiras drenas uzlikšana</v>
          </cell>
          <cell r="G2072">
            <v>73.58</v>
          </cell>
        </row>
        <row r="2073">
          <cell r="D2073" t="str">
            <v>31002</v>
          </cell>
          <cell r="E2073" t="str">
            <v>*</v>
          </cell>
          <cell r="F2073" t="str">
            <v>Pleiras drenas uzlikšana ar ribas rezekciju</v>
          </cell>
          <cell r="G2073">
            <v>113.82</v>
          </cell>
        </row>
        <row r="2074">
          <cell r="D2074" t="str">
            <v>31003</v>
          </cell>
          <cell r="E2074" t="str">
            <v>*</v>
          </cell>
          <cell r="F2074" t="str">
            <v>Starpribu artērijas nošūšana</v>
          </cell>
          <cell r="G2074">
            <v>93.22</v>
          </cell>
        </row>
        <row r="2075">
          <cell r="D2075" t="str">
            <v>31004</v>
          </cell>
          <cell r="E2075" t="str">
            <v/>
          </cell>
          <cell r="F2075" t="str">
            <v>Pleiras telpas skalošana, zāļu ievadīšana</v>
          </cell>
          <cell r="G2075">
            <v>8.89</v>
          </cell>
        </row>
        <row r="2076">
          <cell r="D2076" t="str">
            <v>31005</v>
          </cell>
          <cell r="E2076" t="str">
            <v>*</v>
          </cell>
          <cell r="F2076" t="str">
            <v>Videnes drenāža</v>
          </cell>
          <cell r="G2076">
            <v>131.52000000000001</v>
          </cell>
        </row>
        <row r="2077">
          <cell r="D2077" t="str">
            <v>31006</v>
          </cell>
          <cell r="E2077" t="str">
            <v>*</v>
          </cell>
          <cell r="F2077" t="str">
            <v>Mugurējās videnes drenāža ar ribu rezekciju</v>
          </cell>
          <cell r="G2077">
            <v>145</v>
          </cell>
        </row>
        <row r="2078">
          <cell r="D2078" t="str">
            <v>31007</v>
          </cell>
          <cell r="E2078" t="str">
            <v>*</v>
          </cell>
          <cell r="F2078" t="str">
            <v>Torakotomija diagnostiskiem nolūkiem, ieskaitot audu ņemšanu, un torakotomija ar sirds masāžu</v>
          </cell>
          <cell r="G2078">
            <v>332.81</v>
          </cell>
        </row>
        <row r="2079">
          <cell r="D2079" t="str">
            <v>31008</v>
          </cell>
          <cell r="E2079" t="str">
            <v>*</v>
          </cell>
          <cell r="F2079" t="str">
            <v>Bronhiālās artērijas liģēšana</v>
          </cell>
          <cell r="G2079">
            <v>288.04000000000002</v>
          </cell>
        </row>
        <row r="2080">
          <cell r="D2080" t="str">
            <v>31009</v>
          </cell>
          <cell r="E2080" t="str">
            <v>*</v>
          </cell>
          <cell r="F2080" t="str">
            <v>Krūšu limfātiskā vada bojājuma apšūšana</v>
          </cell>
          <cell r="G2080">
            <v>329.04</v>
          </cell>
        </row>
        <row r="2081">
          <cell r="D2081" t="str">
            <v>31010</v>
          </cell>
          <cell r="E2081" t="str">
            <v>*</v>
          </cell>
          <cell r="F2081" t="str">
            <v>Bronhotomija svešķermeņa vai audzēja izņemšanai</v>
          </cell>
          <cell r="G2081">
            <v>478.14</v>
          </cell>
        </row>
        <row r="2082">
          <cell r="D2082" t="str">
            <v>31011</v>
          </cell>
          <cell r="E2082" t="str">
            <v>*</v>
          </cell>
          <cell r="F2082" t="str">
            <v>Endobronhiālā krioterapija</v>
          </cell>
          <cell r="G2082">
            <v>26.26</v>
          </cell>
        </row>
        <row r="2083">
          <cell r="D2083" t="str">
            <v>31015</v>
          </cell>
          <cell r="E2083" t="str">
            <v>*</v>
          </cell>
          <cell r="F2083" t="str">
            <v>Pneimotomija</v>
          </cell>
          <cell r="G2083">
            <v>253.23</v>
          </cell>
        </row>
        <row r="2084">
          <cell r="D2084" t="str">
            <v>31016</v>
          </cell>
          <cell r="E2084" t="str">
            <v>*</v>
          </cell>
          <cell r="F2084" t="str">
            <v>Plaušas svešķermeņa evakuācija</v>
          </cell>
          <cell r="G2084">
            <v>364.2</v>
          </cell>
        </row>
        <row r="2085">
          <cell r="D2085" t="str">
            <v>31017</v>
          </cell>
          <cell r="E2085" t="str">
            <v>*</v>
          </cell>
          <cell r="F2085" t="str">
            <v>Plaušu ievainojuma nošūšana</v>
          </cell>
          <cell r="G2085">
            <v>391.13</v>
          </cell>
        </row>
        <row r="2086">
          <cell r="D2086" t="str">
            <v>31018</v>
          </cell>
          <cell r="E2086" t="str">
            <v>*</v>
          </cell>
          <cell r="F2086" t="str">
            <v>Daivas bronha plīsuma nošūšana</v>
          </cell>
          <cell r="G2086">
            <v>403.59</v>
          </cell>
        </row>
        <row r="2087">
          <cell r="D2087" t="str">
            <v>31019</v>
          </cell>
          <cell r="E2087" t="str">
            <v>*</v>
          </cell>
          <cell r="F2087" t="str">
            <v>Galvenā bronha plīsuma nošūšana</v>
          </cell>
          <cell r="G2087">
            <v>403.59</v>
          </cell>
        </row>
        <row r="2088">
          <cell r="D2088" t="str">
            <v>31020</v>
          </cell>
          <cell r="E2088" t="str">
            <v>*</v>
          </cell>
          <cell r="F2088" t="str">
            <v>Trahejas bifurkācijas, trahejas plīsuma nošūšana</v>
          </cell>
          <cell r="G2088">
            <v>448.31</v>
          </cell>
        </row>
        <row r="2089">
          <cell r="D2089" t="str">
            <v>31021</v>
          </cell>
          <cell r="E2089" t="str">
            <v>*</v>
          </cell>
          <cell r="F2089" t="str">
            <v>Galvenā un citu bronhu pārrāvuma plastiska rekonstrukcija</v>
          </cell>
          <cell r="G2089">
            <v>506.74</v>
          </cell>
        </row>
        <row r="2090">
          <cell r="D2090" t="str">
            <v>31022</v>
          </cell>
          <cell r="E2090" t="str">
            <v>*</v>
          </cell>
          <cell r="F2090" t="str">
            <v>Svešķermeņa izņemšana no krūšu sienas</v>
          </cell>
          <cell r="G2090">
            <v>139.43</v>
          </cell>
        </row>
        <row r="2091">
          <cell r="D2091" t="str">
            <v>31023</v>
          </cell>
          <cell r="E2091" t="str">
            <v>*</v>
          </cell>
          <cell r="F2091" t="str">
            <v>Krūšu sienas veidojuma ekstirpācija. Torakotomija</v>
          </cell>
          <cell r="G2091">
            <v>164.32</v>
          </cell>
        </row>
        <row r="2092">
          <cell r="D2092" t="str">
            <v>31024</v>
          </cell>
          <cell r="E2092" t="str">
            <v>*</v>
          </cell>
          <cell r="F2092" t="str">
            <v>Krūšu sienas plastika</v>
          </cell>
          <cell r="G2092">
            <v>319.66000000000003</v>
          </cell>
        </row>
        <row r="2093">
          <cell r="D2093" t="str">
            <v>31030</v>
          </cell>
          <cell r="E2093" t="str">
            <v>*</v>
          </cell>
          <cell r="F2093" t="str">
            <v>Ribas rezekcija</v>
          </cell>
          <cell r="G2093">
            <v>127.08000000000001</v>
          </cell>
        </row>
        <row r="2094">
          <cell r="D2094" t="str">
            <v>31031</v>
          </cell>
          <cell r="E2094" t="str">
            <v>*</v>
          </cell>
          <cell r="F2094" t="str">
            <v>Divu vai vairāku ribu rezekcija</v>
          </cell>
          <cell r="G2094">
            <v>159.81</v>
          </cell>
        </row>
        <row r="2095">
          <cell r="D2095" t="str">
            <v>31032</v>
          </cell>
          <cell r="E2095" t="str">
            <v>*</v>
          </cell>
          <cell r="F2095" t="str">
            <v>Krūšu sienas ekstenzijas uzlikšana</v>
          </cell>
          <cell r="G2095">
            <v>99.48</v>
          </cell>
        </row>
        <row r="2096">
          <cell r="D2096" t="str">
            <v>31033</v>
          </cell>
          <cell r="E2096" t="str">
            <v>*</v>
          </cell>
          <cell r="F2096" t="str">
            <v>Krūšu kaula lūzuma fiksācija</v>
          </cell>
          <cell r="G2096">
            <v>118.29</v>
          </cell>
        </row>
        <row r="2097">
          <cell r="D2097" t="str">
            <v>31034</v>
          </cell>
          <cell r="E2097" t="str">
            <v>*</v>
          </cell>
          <cell r="F2097" t="str">
            <v>Vienas vai vairāku ribu fiksācija lūzuma gadījumā</v>
          </cell>
          <cell r="G2097">
            <v>118.01</v>
          </cell>
        </row>
        <row r="2098">
          <cell r="D2098" t="str">
            <v>31035</v>
          </cell>
          <cell r="E2098" t="str">
            <v>*</v>
          </cell>
          <cell r="F2098" t="str">
            <v>Torakoplastika</v>
          </cell>
          <cell r="G2098">
            <v>394.24</v>
          </cell>
        </row>
        <row r="2099">
          <cell r="D2099" t="str">
            <v>31036</v>
          </cell>
          <cell r="E2099" t="str">
            <v>*</v>
          </cell>
          <cell r="F2099" t="str">
            <v>Margināla plaušu rezekcija</v>
          </cell>
          <cell r="G2099">
            <v>326.75</v>
          </cell>
        </row>
        <row r="2100">
          <cell r="D2100" t="str">
            <v>31037</v>
          </cell>
          <cell r="E2100" t="str">
            <v>*</v>
          </cell>
          <cell r="F2100" t="str">
            <v>Divu vai vairāku segmentu atipiska rezekcija</v>
          </cell>
          <cell r="G2100">
            <v>431.74</v>
          </cell>
        </row>
        <row r="2101">
          <cell r="D2101" t="str">
            <v>31038</v>
          </cell>
          <cell r="E2101" t="str">
            <v>*</v>
          </cell>
          <cell r="F2101" t="str">
            <v>Tipiska plaušas segmenta rezekcija</v>
          </cell>
          <cell r="G2101">
            <v>473.98</v>
          </cell>
        </row>
        <row r="2102">
          <cell r="D2102" t="str">
            <v>31039</v>
          </cell>
          <cell r="E2102" t="str">
            <v>*</v>
          </cell>
          <cell r="F2102" t="str">
            <v>Divu vai vairāku plaušas segmentu tipiska rezekcija</v>
          </cell>
          <cell r="G2102">
            <v>538.14</v>
          </cell>
        </row>
        <row r="2103">
          <cell r="D2103" t="str">
            <v>31045</v>
          </cell>
          <cell r="E2103" t="str">
            <v>*</v>
          </cell>
          <cell r="F2103" t="str">
            <v>Lobektomija</v>
          </cell>
          <cell r="G2103">
            <v>418.07</v>
          </cell>
        </row>
        <row r="2104">
          <cell r="D2104" t="str">
            <v>31046</v>
          </cell>
          <cell r="E2104" t="str">
            <v>*</v>
          </cell>
          <cell r="F2104" t="str">
            <v>Lobektomija ar videnes limfātisko mezglu ekstirpāciju</v>
          </cell>
          <cell r="G2104">
            <v>440.86</v>
          </cell>
        </row>
        <row r="2105">
          <cell r="D2105" t="str">
            <v>31047</v>
          </cell>
          <cell r="E2105" t="str">
            <v>*</v>
          </cell>
          <cell r="F2105" t="str">
            <v>Lobektomija ar cirkulāru galvenā bronha rezekciju</v>
          </cell>
          <cell r="G2105">
            <v>525.29999999999995</v>
          </cell>
        </row>
        <row r="2106">
          <cell r="D2106" t="str">
            <v>31048</v>
          </cell>
          <cell r="E2106" t="str">
            <v>*</v>
          </cell>
          <cell r="F2106" t="str">
            <v>Lobektomija ar ķīļveida galvenā bronha rezekciju</v>
          </cell>
          <cell r="G2106">
            <v>478.14</v>
          </cell>
        </row>
        <row r="2107">
          <cell r="D2107" t="str">
            <v>31049</v>
          </cell>
          <cell r="E2107" t="str">
            <v>*</v>
          </cell>
          <cell r="F2107" t="str">
            <v>Lobektomija ar galvenā bronha cirkulāru un asinsvada marginālu rezekciju</v>
          </cell>
          <cell r="G2107">
            <v>551.03</v>
          </cell>
        </row>
        <row r="2108">
          <cell r="D2108" t="str">
            <v>31050</v>
          </cell>
          <cell r="E2108" t="str">
            <v>*</v>
          </cell>
          <cell r="F2108" t="str">
            <v>Lobektomija ar asinsvada un galvenā bronha cirkulāru rezekciju</v>
          </cell>
          <cell r="G2108">
            <v>616.41</v>
          </cell>
        </row>
        <row r="2109">
          <cell r="D2109" t="str">
            <v>31051</v>
          </cell>
          <cell r="E2109" t="str">
            <v>*</v>
          </cell>
          <cell r="F2109" t="str">
            <v>Lobektomija ar marginālu asinsvada rezekciju</v>
          </cell>
          <cell r="G2109">
            <v>478.14</v>
          </cell>
        </row>
        <row r="2110">
          <cell r="D2110" t="str">
            <v>31052</v>
          </cell>
          <cell r="E2110" t="str">
            <v>*</v>
          </cell>
          <cell r="F2110" t="str">
            <v>Lobektomija un segmentārā rezekcija</v>
          </cell>
          <cell r="G2110">
            <v>565.15</v>
          </cell>
        </row>
        <row r="2111">
          <cell r="D2111" t="str">
            <v>31053</v>
          </cell>
          <cell r="E2111" t="str">
            <v>*</v>
          </cell>
          <cell r="F2111" t="str">
            <v>Lobektomija ar perikarda rezekciju</v>
          </cell>
          <cell r="G2111">
            <v>453.29</v>
          </cell>
        </row>
        <row r="2112">
          <cell r="D2112" t="str">
            <v>31054</v>
          </cell>
          <cell r="E2112" t="str">
            <v>*</v>
          </cell>
          <cell r="F2112" t="str">
            <v>Bilobektomija</v>
          </cell>
          <cell r="G2112">
            <v>440.86</v>
          </cell>
        </row>
        <row r="2113">
          <cell r="D2113" t="str">
            <v>31055</v>
          </cell>
          <cell r="E2113" t="str">
            <v>*</v>
          </cell>
          <cell r="F2113" t="str">
            <v>Bilobektomija un asinsvadu rezekcija</v>
          </cell>
          <cell r="G2113">
            <v>490.53</v>
          </cell>
        </row>
        <row r="2114">
          <cell r="D2114" t="str">
            <v>31056</v>
          </cell>
          <cell r="E2114" t="str">
            <v>*</v>
          </cell>
          <cell r="F2114" t="str">
            <v>Pneimonektomija</v>
          </cell>
          <cell r="G2114">
            <v>465.7</v>
          </cell>
        </row>
        <row r="2115">
          <cell r="D2115" t="str">
            <v>31057</v>
          </cell>
          <cell r="E2115" t="str">
            <v>*</v>
          </cell>
          <cell r="F2115" t="str">
            <v>Paplašināta pneimonektomija – perikarda rezekcija, limfātisko mezglu ekstripācija no videnes</v>
          </cell>
          <cell r="G2115">
            <v>525.29999999999995</v>
          </cell>
        </row>
        <row r="2116">
          <cell r="D2116" t="str">
            <v>31058</v>
          </cell>
          <cell r="E2116" t="str">
            <v>*</v>
          </cell>
          <cell r="F2116" t="str">
            <v>Pneimonektomija ar marginālu asinsvadu rezekciju</v>
          </cell>
          <cell r="G2116">
            <v>515.38</v>
          </cell>
        </row>
        <row r="2117">
          <cell r="D2117" t="str">
            <v>31065</v>
          </cell>
          <cell r="E2117" t="str">
            <v>*</v>
          </cell>
          <cell r="F2117" t="str">
            <v>Pleiras skarifikācija</v>
          </cell>
          <cell r="G2117">
            <v>225.06</v>
          </cell>
        </row>
        <row r="2118">
          <cell r="D2118" t="str">
            <v>31066</v>
          </cell>
          <cell r="E2118" t="str">
            <v>*</v>
          </cell>
          <cell r="F2118" t="str">
            <v>Pleiras telpas saaugumu pārdalīšana</v>
          </cell>
          <cell r="G2118">
            <v>256.12</v>
          </cell>
        </row>
        <row r="2119">
          <cell r="D2119" t="str">
            <v>31067</v>
          </cell>
          <cell r="E2119" t="str">
            <v>*</v>
          </cell>
          <cell r="F2119" t="str">
            <v>Asins recekļa evakuācija no pleiras telpas</v>
          </cell>
          <cell r="G2119">
            <v>295.52999999999997</v>
          </cell>
        </row>
        <row r="2120">
          <cell r="D2120" t="str">
            <v>31068</v>
          </cell>
          <cell r="E2120" t="str">
            <v>*</v>
          </cell>
          <cell r="F2120" t="str">
            <v>Retorakotomija un hemostāze</v>
          </cell>
          <cell r="G2120">
            <v>295.52999999999997</v>
          </cell>
        </row>
        <row r="2121">
          <cell r="D2121" t="str">
            <v>31069</v>
          </cell>
          <cell r="E2121" t="str">
            <v>*</v>
          </cell>
          <cell r="F2121" t="str">
            <v>Pleirektomija</v>
          </cell>
          <cell r="G2121">
            <v>545.92999999999995</v>
          </cell>
        </row>
        <row r="2122">
          <cell r="D2122" t="str">
            <v>31070</v>
          </cell>
          <cell r="E2122" t="str">
            <v>*</v>
          </cell>
          <cell r="F2122" t="str">
            <v>Pleirektomija un plaušu margināla rezekcija</v>
          </cell>
          <cell r="G2122">
            <v>449.45</v>
          </cell>
        </row>
        <row r="2123">
          <cell r="D2123" t="str">
            <v>31071</v>
          </cell>
          <cell r="E2123" t="str">
            <v>*</v>
          </cell>
          <cell r="F2123" t="str">
            <v>Pleirolobektomija</v>
          </cell>
          <cell r="G2123">
            <v>604.86</v>
          </cell>
        </row>
        <row r="2124">
          <cell r="D2124" t="str">
            <v>31072</v>
          </cell>
          <cell r="E2124" t="str">
            <v>*</v>
          </cell>
          <cell r="F2124" t="str">
            <v>Pleirobilobektomija</v>
          </cell>
          <cell r="G2124">
            <v>564.97</v>
          </cell>
        </row>
        <row r="2125">
          <cell r="D2125" t="str">
            <v>31073</v>
          </cell>
          <cell r="E2125" t="str">
            <v>*</v>
          </cell>
          <cell r="F2125" t="str">
            <v>Pleiropneimonektomija</v>
          </cell>
          <cell r="G2125">
            <v>644.04</v>
          </cell>
        </row>
        <row r="2126">
          <cell r="D2126" t="str">
            <v>31074</v>
          </cell>
          <cell r="E2126" t="str">
            <v>*</v>
          </cell>
          <cell r="F2126" t="str">
            <v>Pneimonlobektomija ar diafragmas un krūšu sienas bloka rezekciju</v>
          </cell>
          <cell r="G2126">
            <v>563.80999999999995</v>
          </cell>
        </row>
        <row r="2127">
          <cell r="D2127" t="str">
            <v>31080</v>
          </cell>
          <cell r="E2127" t="str">
            <v>*</v>
          </cell>
          <cell r="F2127" t="str">
            <v>Trahejas (bronhu)–barības vada fistulas ekstirpācija</v>
          </cell>
          <cell r="G2127">
            <v>527.86</v>
          </cell>
        </row>
        <row r="2128">
          <cell r="D2128" t="str">
            <v>31081</v>
          </cell>
          <cell r="E2128" t="str">
            <v>*</v>
          </cell>
          <cell r="F2128" t="str">
            <v>Trahejas (bronhu)–barības vada fistulas ekstirpācija un lobektomija</v>
          </cell>
          <cell r="G2128">
            <v>552.71</v>
          </cell>
        </row>
        <row r="2129">
          <cell r="D2129" t="str">
            <v>31082</v>
          </cell>
          <cell r="E2129" t="str">
            <v>*</v>
          </cell>
          <cell r="F2129" t="str">
            <v>Trahejas cirkulāra rezekcija ar torakālo pieeju</v>
          </cell>
          <cell r="G2129">
            <v>563.80999999999995</v>
          </cell>
        </row>
        <row r="2130">
          <cell r="D2130" t="str">
            <v>31083</v>
          </cell>
          <cell r="E2130" t="str">
            <v>*</v>
          </cell>
          <cell r="F2130" t="str">
            <v>Trahejas bifurkācijas rezekcija</v>
          </cell>
          <cell r="G2130">
            <v>778.77</v>
          </cell>
        </row>
        <row r="2131">
          <cell r="D2131" t="str">
            <v>31084</v>
          </cell>
          <cell r="E2131" t="str">
            <v>*</v>
          </cell>
          <cell r="F2131" t="str">
            <v>Trahejas cirkulāra rezekcija ar kakla pieeju</v>
          </cell>
          <cell r="G2131">
            <v>440.53</v>
          </cell>
        </row>
        <row r="2132">
          <cell r="D2132" t="str">
            <v>31085</v>
          </cell>
          <cell r="E2132" t="str">
            <v>*</v>
          </cell>
          <cell r="F2132" t="str">
            <v>Trahejas ķīļveida rezekcija ar torakālu pieeju</v>
          </cell>
          <cell r="G2132">
            <v>478.14</v>
          </cell>
        </row>
        <row r="2133">
          <cell r="D2133" t="str">
            <v>31086</v>
          </cell>
          <cell r="E2133" t="str">
            <v>*</v>
          </cell>
          <cell r="F2133" t="str">
            <v>Trahejas ķīļveida rezekcija ar kakla pieeju</v>
          </cell>
          <cell r="G2133">
            <v>333.92</v>
          </cell>
        </row>
        <row r="2134">
          <cell r="D2134" t="str">
            <v>31087</v>
          </cell>
          <cell r="E2134" t="str">
            <v>*</v>
          </cell>
          <cell r="F2134" t="str">
            <v>Trahejas cirkulāra rezekcija ar sternotomijas griezienu</v>
          </cell>
          <cell r="G2134">
            <v>576.97</v>
          </cell>
        </row>
        <row r="2135">
          <cell r="D2135" t="str">
            <v>31088</v>
          </cell>
          <cell r="E2135" t="str">
            <v>*</v>
          </cell>
          <cell r="F2135" t="str">
            <v>Retorakotomija, bronhu fistulas nošūšana</v>
          </cell>
          <cell r="G2135">
            <v>296.66000000000003</v>
          </cell>
        </row>
        <row r="2136">
          <cell r="D2136" t="str">
            <v>31095</v>
          </cell>
          <cell r="E2136" t="str">
            <v>*</v>
          </cell>
          <cell r="F2136" t="str">
            <v>Transsternāla un/vai transperikardiāla bronha fistulas nošūšana</v>
          </cell>
          <cell r="G2136">
            <v>553.87</v>
          </cell>
        </row>
        <row r="2137">
          <cell r="D2137" t="str">
            <v>31096</v>
          </cell>
          <cell r="E2137" t="str">
            <v>*</v>
          </cell>
          <cell r="F2137" t="str">
            <v>Retrosternālas strumas ekstirpācija ar kakla pieeju</v>
          </cell>
          <cell r="G2137">
            <v>124.49</v>
          </cell>
        </row>
        <row r="2138">
          <cell r="D2138" t="str">
            <v>31097</v>
          </cell>
          <cell r="E2138" t="str">
            <v>*</v>
          </cell>
          <cell r="F2138" t="str">
            <v>Mediastinoskopija ar videnes limfātisko mezglu biopsiju</v>
          </cell>
          <cell r="G2138">
            <v>89.37</v>
          </cell>
        </row>
        <row r="2139">
          <cell r="D2139" t="str">
            <v>31098</v>
          </cell>
          <cell r="E2139" t="str">
            <v>*</v>
          </cell>
          <cell r="F2139" t="str">
            <v>Videnes veidojuma ekstirpācija</v>
          </cell>
          <cell r="G2139">
            <v>370.09</v>
          </cell>
        </row>
        <row r="2140">
          <cell r="D2140" t="str">
            <v>31099</v>
          </cell>
          <cell r="E2140" t="str">
            <v>*</v>
          </cell>
          <cell r="F2140" t="str">
            <v>Videnes veidojumu ekstirpācija un plaušu audu rezekcija</v>
          </cell>
          <cell r="G2140">
            <v>440.86</v>
          </cell>
        </row>
        <row r="2141">
          <cell r="D2141" t="str">
            <v>31105</v>
          </cell>
          <cell r="E2141" t="str">
            <v>*</v>
          </cell>
          <cell r="F2141" t="str">
            <v>Diafragmas rezekcija</v>
          </cell>
          <cell r="G2141">
            <v>336.28</v>
          </cell>
        </row>
        <row r="2142">
          <cell r="D2142" t="str">
            <v>31106</v>
          </cell>
          <cell r="E2142" t="str">
            <v>*</v>
          </cell>
          <cell r="F2142" t="str">
            <v>Diafragmas nošūšana</v>
          </cell>
          <cell r="G2142">
            <v>336.28</v>
          </cell>
        </row>
        <row r="2143">
          <cell r="D2143" t="str">
            <v>31107</v>
          </cell>
          <cell r="E2143" t="str">
            <v>*</v>
          </cell>
          <cell r="F2143" t="str">
            <v>Veca diafragmas traumatiska bojājuma nošūšana</v>
          </cell>
          <cell r="G2143">
            <v>361.12</v>
          </cell>
        </row>
        <row r="2144">
          <cell r="D2144" t="str">
            <v>31108</v>
          </cell>
          <cell r="E2144" t="str">
            <v>*</v>
          </cell>
          <cell r="F2144" t="str">
            <v>Diafragmas plīsuma nošūšana, liesas ekstirpācija un kuņģa–zarnu rezekcija</v>
          </cell>
          <cell r="G2144">
            <v>464.19</v>
          </cell>
        </row>
        <row r="2145">
          <cell r="D2145" t="str">
            <v>31115</v>
          </cell>
          <cell r="E2145" t="str">
            <v>*</v>
          </cell>
          <cell r="F2145" t="str">
            <v>Sternotomija – videnes tumora ekstirpācija</v>
          </cell>
          <cell r="G2145">
            <v>325.01</v>
          </cell>
        </row>
        <row r="2146">
          <cell r="D2146" t="str">
            <v>31116</v>
          </cell>
          <cell r="E2146" t="str">
            <v>*</v>
          </cell>
          <cell r="F2146" t="str">
            <v>Sternotomija – tauriņveida dziedzera ekstirpācija</v>
          </cell>
          <cell r="G2146">
            <v>329.95</v>
          </cell>
        </row>
        <row r="2147">
          <cell r="D2147" t="str">
            <v>31117</v>
          </cell>
          <cell r="E2147" t="str">
            <v>*</v>
          </cell>
          <cell r="F2147" t="str">
            <v>Sternotomija ar traheotomiju</v>
          </cell>
          <cell r="G2147">
            <v>308.58999999999997</v>
          </cell>
        </row>
        <row r="2148">
          <cell r="D2148" t="str">
            <v>31118</v>
          </cell>
          <cell r="E2148" t="str">
            <v>*</v>
          </cell>
          <cell r="F2148" t="str">
            <v>Transtorakāla trunkulāra vagotomija</v>
          </cell>
          <cell r="G2148">
            <v>250.45</v>
          </cell>
        </row>
        <row r="2149">
          <cell r="D2149" t="str">
            <v>31119</v>
          </cell>
          <cell r="E2149" t="str">
            <v>*</v>
          </cell>
          <cell r="F2149" t="str">
            <v>Torakotomija un ezofagomiotomija</v>
          </cell>
          <cell r="G2149">
            <v>336.28</v>
          </cell>
        </row>
        <row r="2150">
          <cell r="D2150" t="str">
            <v>31125</v>
          </cell>
          <cell r="E2150" t="str">
            <v>*</v>
          </cell>
          <cell r="F2150" t="str">
            <v>Barības vada divertikula rezekcija ar torakālu pieeju</v>
          </cell>
          <cell r="G2150">
            <v>323.83</v>
          </cell>
        </row>
        <row r="2151">
          <cell r="D2151" t="str">
            <v>31126</v>
          </cell>
          <cell r="E2151" t="str">
            <v>*</v>
          </cell>
          <cell r="F2151" t="str">
            <v>Barības vada leiomiomas ekstirpācija</v>
          </cell>
          <cell r="G2151">
            <v>323.83</v>
          </cell>
        </row>
        <row r="2152">
          <cell r="D2152" t="str">
            <v>31127</v>
          </cell>
          <cell r="E2152" t="str">
            <v>*</v>
          </cell>
          <cell r="F2152" t="str">
            <v>Barības vada plīsuma nošūšana ar torakālu pieeju</v>
          </cell>
          <cell r="G2152">
            <v>299</v>
          </cell>
        </row>
        <row r="2153">
          <cell r="D2153" t="str">
            <v>31128</v>
          </cell>
          <cell r="E2153" t="str">
            <v>*</v>
          </cell>
          <cell r="F2153" t="str">
            <v>Barības vada divertikula rezekcija un plīsuma nošūšana ar kakla pieeju</v>
          </cell>
          <cell r="G2153">
            <v>202.93</v>
          </cell>
        </row>
        <row r="2154">
          <cell r="D2154" t="str">
            <v>31129</v>
          </cell>
          <cell r="E2154" t="str">
            <v>*</v>
          </cell>
          <cell r="F2154" t="str">
            <v>Barības vada ekstirpācija</v>
          </cell>
          <cell r="G2154">
            <v>388.99</v>
          </cell>
        </row>
        <row r="2155">
          <cell r="D2155" t="str">
            <v>31130</v>
          </cell>
          <cell r="E2155" t="str">
            <v>*</v>
          </cell>
          <cell r="F2155" t="str">
            <v>Barības vada stenta implantācija (bez stenta vērtības)</v>
          </cell>
          <cell r="G2155">
            <v>105.4</v>
          </cell>
        </row>
        <row r="2156">
          <cell r="D2156" t="str">
            <v>31131</v>
          </cell>
          <cell r="E2156" t="str">
            <v>*</v>
          </cell>
          <cell r="F2156" t="str">
            <v>Piemaksa par ar silikonu iekapsulēta pašizpletošā poliestera pinuma barības vada stenta lietošanu</v>
          </cell>
          <cell r="G2156">
            <v>388.27</v>
          </cell>
        </row>
        <row r="2157">
          <cell r="D2157" t="str">
            <v>31132</v>
          </cell>
          <cell r="E2157" t="str">
            <v>*</v>
          </cell>
          <cell r="F2157" t="str">
            <v>Piemaksa par traheobronhiālo stenožu stenta lietošanu</v>
          </cell>
          <cell r="G2157">
            <v>520.98</v>
          </cell>
        </row>
        <row r="2158">
          <cell r="D2158" t="str">
            <v>31133</v>
          </cell>
          <cell r="E2158" t="str">
            <v/>
          </cell>
          <cell r="F2158" t="str">
            <v>Trahejas vai bronhu stenta repozīcija</v>
          </cell>
          <cell r="G2158">
            <v>20.81</v>
          </cell>
        </row>
        <row r="2159">
          <cell r="D2159" t="str">
            <v>31134</v>
          </cell>
          <cell r="E2159" t="str">
            <v/>
          </cell>
          <cell r="F2159" t="str">
            <v>Trahejas vai bronhu stenta evakuācija</v>
          </cell>
          <cell r="G2159">
            <v>20.81</v>
          </cell>
        </row>
        <row r="2160">
          <cell r="D2160" t="str">
            <v>31135</v>
          </cell>
          <cell r="E2160" t="str">
            <v/>
          </cell>
          <cell r="F2160" t="str">
            <v>Barības vada stenta repozīcija</v>
          </cell>
          <cell r="G2160">
            <v>19.600000000000001</v>
          </cell>
        </row>
        <row r="2161">
          <cell r="D2161" t="str">
            <v>31136</v>
          </cell>
          <cell r="E2161" t="str">
            <v/>
          </cell>
          <cell r="F2161" t="str">
            <v>Barības vada stenta evakuācija</v>
          </cell>
          <cell r="G2161">
            <v>19.600000000000001</v>
          </cell>
        </row>
        <row r="2162">
          <cell r="D2162" t="str">
            <v>31137</v>
          </cell>
          <cell r="E2162" t="str">
            <v>*</v>
          </cell>
          <cell r="F2162" t="str">
            <v>Barības vada ekstirpācija ar sekojošu barības vada–kuņģa anastamozes vai barības vada–zarnu anastamozes veidošanu</v>
          </cell>
          <cell r="G2162">
            <v>688.41</v>
          </cell>
        </row>
        <row r="2163">
          <cell r="D2163" t="str">
            <v>31138</v>
          </cell>
          <cell r="E2163" t="str">
            <v>*</v>
          </cell>
          <cell r="F2163" t="str">
            <v>Barības vada apejas anastamozes veidošana ar kuņģi</v>
          </cell>
          <cell r="G2163">
            <v>256.43</v>
          </cell>
        </row>
        <row r="2164">
          <cell r="D2164" t="str">
            <v>31139</v>
          </cell>
          <cell r="E2164" t="str">
            <v>*</v>
          </cell>
          <cell r="F2164" t="str">
            <v>Antesternāla barības vada anastamoze</v>
          </cell>
          <cell r="G2164">
            <v>583.67999999999995</v>
          </cell>
        </row>
        <row r="2165">
          <cell r="D2165" t="str">
            <v>31145</v>
          </cell>
          <cell r="E2165" t="str">
            <v>*</v>
          </cell>
          <cell r="F2165" t="str">
            <v>Torakoskopija ar biopsiju</v>
          </cell>
          <cell r="G2165">
            <v>183.03</v>
          </cell>
        </row>
        <row r="2166">
          <cell r="D2166" t="str">
            <v>31146</v>
          </cell>
          <cell r="E2166" t="str">
            <v>*</v>
          </cell>
          <cell r="F2166" t="str">
            <v>Torakoskopiska krūšu sienas tumora ekstirpācija</v>
          </cell>
          <cell r="G2166">
            <v>302.06</v>
          </cell>
        </row>
        <row r="2167">
          <cell r="D2167" t="str">
            <v>31147</v>
          </cell>
          <cell r="E2167" t="str">
            <v>*</v>
          </cell>
          <cell r="F2167" t="str">
            <v>Torakoskopiska asins recekļa evakuācija</v>
          </cell>
          <cell r="G2167">
            <v>349.92</v>
          </cell>
        </row>
        <row r="2168">
          <cell r="D2168" t="str">
            <v>31148</v>
          </cell>
          <cell r="E2168" t="str">
            <v>*</v>
          </cell>
          <cell r="F2168" t="str">
            <v>Torakoskopiska perikarda divertikula–cistas rezekcija</v>
          </cell>
          <cell r="G2168">
            <v>294.16000000000003</v>
          </cell>
        </row>
        <row r="2169">
          <cell r="D2169" t="str">
            <v>31149</v>
          </cell>
          <cell r="E2169" t="str">
            <v>*</v>
          </cell>
          <cell r="F2169" t="str">
            <v>Torakoskopiska margināla plaušu audu rezekcija</v>
          </cell>
          <cell r="G2169">
            <v>408.28</v>
          </cell>
        </row>
        <row r="2170">
          <cell r="D2170" t="str">
            <v>31150</v>
          </cell>
          <cell r="E2170" t="str">
            <v>*</v>
          </cell>
          <cell r="F2170" t="str">
            <v>Torakoskopiska pleirektomija</v>
          </cell>
          <cell r="G2170">
            <v>374.78</v>
          </cell>
        </row>
        <row r="2171">
          <cell r="D2171" t="str">
            <v>31151</v>
          </cell>
          <cell r="E2171" t="str">
            <v>*</v>
          </cell>
          <cell r="F2171" t="str">
            <v>Torakoskopiska videnes tumora un bronhogēnas cistas ekstirpācija</v>
          </cell>
          <cell r="G2171">
            <v>436.88</v>
          </cell>
        </row>
        <row r="2172">
          <cell r="D2172" t="str">
            <v>31152</v>
          </cell>
          <cell r="E2172" t="str">
            <v>*</v>
          </cell>
          <cell r="F2172" t="str">
            <v>Videoskopiska Cenkera divertikula rezekcija (ar kasetes vērtību)</v>
          </cell>
          <cell r="G2172">
            <v>366.87</v>
          </cell>
        </row>
        <row r="2173">
          <cell r="D2173" t="str">
            <v>31153</v>
          </cell>
          <cell r="E2173" t="str">
            <v>*</v>
          </cell>
          <cell r="F2173" t="str">
            <v>Torakoskopiska barības vada mobilizācija</v>
          </cell>
          <cell r="G2173">
            <v>290.61</v>
          </cell>
        </row>
        <row r="2174">
          <cell r="D2174" t="str">
            <v>31160</v>
          </cell>
          <cell r="E2174" t="str">
            <v>*</v>
          </cell>
          <cell r="F2174" t="str">
            <v>Pleiras biopsija ar vienreizlietojamo giljotīnas tipa biopsijas adatu (tru-cut, si-cut, bio-cut vai analogi)</v>
          </cell>
          <cell r="G2174">
            <v>34.21</v>
          </cell>
        </row>
        <row r="2175">
          <cell r="D2175" t="str">
            <v>31161</v>
          </cell>
          <cell r="E2175" t="str">
            <v>*</v>
          </cell>
          <cell r="F2175" t="str">
            <v>Piemaksa manipulācijām 31160, 31215 par vienreizlietojamās pusautomātiskās biopsijas adatas izmantošanu</v>
          </cell>
          <cell r="G2175">
            <v>9.89</v>
          </cell>
        </row>
        <row r="2176">
          <cell r="D2176" t="str">
            <v>31162</v>
          </cell>
          <cell r="E2176" t="str">
            <v>*</v>
          </cell>
          <cell r="F2176" t="str">
            <v>Piemaksa manipulācijām 31160, 31215 par vienreizlietojamās automātiskās biopsijas adatas izmantošanu</v>
          </cell>
          <cell r="G2176">
            <v>14.12</v>
          </cell>
        </row>
        <row r="2177">
          <cell r="D2177" t="str">
            <v>31163</v>
          </cell>
          <cell r="E2177" t="str">
            <v>*</v>
          </cell>
          <cell r="F2177" t="str">
            <v>Piemaksa manipulācijām 31160, 31215 par daudzkārtlietojamās punkcijas biopsijas ierīces (pistoles) izmantošanu</v>
          </cell>
          <cell r="G2177">
            <v>4.24</v>
          </cell>
        </row>
        <row r="2178">
          <cell r="D2178" t="str">
            <v>31164</v>
          </cell>
          <cell r="E2178" t="str">
            <v/>
          </cell>
          <cell r="F2178" t="str">
            <v>Piemaksa manipulācijām 31160, 31215, 31216 par manipulācijas izdarīšanu Rtg televīzijas kontrolē</v>
          </cell>
          <cell r="G2178">
            <v>9.7100000000000009</v>
          </cell>
        </row>
        <row r="2179">
          <cell r="D2179" t="str">
            <v>31165</v>
          </cell>
          <cell r="E2179" t="str">
            <v/>
          </cell>
          <cell r="F2179" t="str">
            <v>Piemaksa manipulācijām 31160, 31215, 31216 par manipulācijas izdarīšanu CT kontrolē</v>
          </cell>
          <cell r="G2179">
            <v>19.010000000000002</v>
          </cell>
        </row>
        <row r="2180">
          <cell r="D2180" t="str">
            <v>31166</v>
          </cell>
          <cell r="E2180" t="str">
            <v/>
          </cell>
          <cell r="F2180" t="str">
            <v>Piemaksa manipulācijām 31160, 31215, 31216 par manipulācijas izdarīšanu US kontrolē</v>
          </cell>
          <cell r="G2180">
            <v>10.33</v>
          </cell>
        </row>
        <row r="2181">
          <cell r="D2181" t="str">
            <v>31167</v>
          </cell>
          <cell r="E2181" t="str">
            <v>*</v>
          </cell>
          <cell r="F2181" t="str">
            <v>Piemaksa manipulācijai 31160 par pleiras satura aspirāciju ar vienreizējās lietošanas komplektu</v>
          </cell>
          <cell r="G2181">
            <v>20.81</v>
          </cell>
        </row>
        <row r="2182">
          <cell r="D2182" t="str">
            <v>31175</v>
          </cell>
          <cell r="E2182" t="str">
            <v>*</v>
          </cell>
          <cell r="F2182" t="str">
            <v>Krūšu sienas biopsija</v>
          </cell>
          <cell r="G2182">
            <v>28.79</v>
          </cell>
        </row>
        <row r="2183">
          <cell r="D2183" t="str">
            <v>31176</v>
          </cell>
          <cell r="E2183" t="str">
            <v/>
          </cell>
          <cell r="F2183" t="str">
            <v>Trahejas katetrizācija</v>
          </cell>
          <cell r="G2183">
            <v>7.87</v>
          </cell>
        </row>
        <row r="2184">
          <cell r="D2184" t="str">
            <v>31177</v>
          </cell>
          <cell r="E2184" t="str">
            <v/>
          </cell>
          <cell r="F2184" t="str">
            <v>Mikrotraheostoma</v>
          </cell>
          <cell r="G2184">
            <v>25</v>
          </cell>
        </row>
        <row r="2185">
          <cell r="D2185" t="str">
            <v>31178</v>
          </cell>
          <cell r="E2185" t="str">
            <v/>
          </cell>
          <cell r="F2185" t="str">
            <v>Mākslīgais pneimotoraks, pneimomediastinuma un pneimoperitoneuma uzlikšana</v>
          </cell>
          <cell r="G2185">
            <v>12.73</v>
          </cell>
        </row>
        <row r="2186">
          <cell r="D2186" t="str">
            <v>31184</v>
          </cell>
          <cell r="E2186" t="str">
            <v>*</v>
          </cell>
          <cell r="F2186" t="str">
            <v>Piemaksa manipulācijām 31185, 31186 par elpceļu audu biopsiju fibrobronhoskopijas vai bronhoskopijas laikā</v>
          </cell>
          <cell r="G2186">
            <v>38.24</v>
          </cell>
        </row>
        <row r="2187">
          <cell r="D2187" t="str">
            <v>31185</v>
          </cell>
          <cell r="E2187" t="str">
            <v/>
          </cell>
          <cell r="F2187" t="str">
            <v>Bronhoskopija</v>
          </cell>
          <cell r="G2187">
            <v>26.799999999999997</v>
          </cell>
        </row>
        <row r="2188">
          <cell r="D2188" t="str">
            <v>31186</v>
          </cell>
          <cell r="E2188" t="str">
            <v>*</v>
          </cell>
          <cell r="F2188" t="str">
            <v>Fibrobronhoskopija. Var norādīt kopā ar manipulāciju 08136</v>
          </cell>
          <cell r="G2188">
            <v>39.950000000000003</v>
          </cell>
        </row>
        <row r="2189">
          <cell r="D2189" t="str">
            <v>31187</v>
          </cell>
          <cell r="E2189" t="str">
            <v>*</v>
          </cell>
          <cell r="F2189" t="str">
            <v>Endobronhiālā veidojuma elektrokoagulācija</v>
          </cell>
          <cell r="G2189">
            <v>92.14</v>
          </cell>
        </row>
        <row r="2190">
          <cell r="D2190" t="str">
            <v>31188</v>
          </cell>
          <cell r="E2190" t="str">
            <v>*</v>
          </cell>
          <cell r="F2190" t="str">
            <v>Piemaksa par videoendoskopijas aparatūras lietošanu</v>
          </cell>
          <cell r="G2190">
            <v>8.07</v>
          </cell>
        </row>
        <row r="2191">
          <cell r="D2191" t="str">
            <v>31189</v>
          </cell>
          <cell r="E2191" t="str">
            <v>*</v>
          </cell>
          <cell r="F2191" t="str">
            <v>Piemaksa manipulācijām 31185, 31186 par trahejas un bronhu gļotādas biopsiju</v>
          </cell>
          <cell r="G2191">
            <v>16.37</v>
          </cell>
        </row>
        <row r="2192">
          <cell r="D2192" t="str">
            <v>31190</v>
          </cell>
          <cell r="E2192" t="str">
            <v>*</v>
          </cell>
          <cell r="F2192" t="str">
            <v>Piemaksa manipulācijām 31185, 31186 par citoloģiskā materiāla iegūšanu (birstītes biopsija) no trahejas un bronhu gļotādas</v>
          </cell>
          <cell r="G2192">
            <v>19.190000000000001</v>
          </cell>
        </row>
        <row r="2193">
          <cell r="D2193" t="str">
            <v>31191</v>
          </cell>
          <cell r="E2193" t="str">
            <v>*</v>
          </cell>
          <cell r="F2193" t="str">
            <v>Piemaksa manipulācijām 31185, 31186 par citoloģiskā materiāla iegūšanu (birstītes biopsija) no plaušu perifērijas</v>
          </cell>
          <cell r="G2193">
            <v>67.62</v>
          </cell>
        </row>
        <row r="2194">
          <cell r="D2194" t="str">
            <v>31192</v>
          </cell>
          <cell r="E2194" t="str">
            <v>*</v>
          </cell>
          <cell r="F2194" t="str">
            <v>Piemaksa manipulācijām 31185, 31186 par materiāla iegūšanu bakterioloģiskai izmeklēšanai ar aizsargāto birstīti</v>
          </cell>
          <cell r="G2194">
            <v>22.3</v>
          </cell>
        </row>
        <row r="2195">
          <cell r="D2195" t="str">
            <v>31193</v>
          </cell>
          <cell r="E2195" t="str">
            <v>*</v>
          </cell>
          <cell r="F2195" t="str">
            <v>Piemaksa manipulācijām 31185, 31186 par transbronhiālu limfmezgla vai veidojuma punkciju pēc Wang</v>
          </cell>
          <cell r="G2195">
            <v>57.48</v>
          </cell>
        </row>
        <row r="2196">
          <cell r="D2196" t="str">
            <v>31194</v>
          </cell>
          <cell r="E2196" t="str">
            <v>*</v>
          </cell>
          <cell r="F2196" t="str">
            <v>Piemaksa manipulācijām 31185, 31186 par transbronhiālu plaušu audu biopsiju</v>
          </cell>
          <cell r="G2196">
            <v>33.19</v>
          </cell>
        </row>
        <row r="2197">
          <cell r="D2197" t="str">
            <v>31195</v>
          </cell>
          <cell r="E2197" t="str">
            <v>*</v>
          </cell>
          <cell r="F2197" t="str">
            <v>Piemaksa manipulācijai 31186 par bronhu alveolāro lavāžu (BAL)</v>
          </cell>
          <cell r="G2197">
            <v>11.6</v>
          </cell>
        </row>
        <row r="2198">
          <cell r="D2198" t="str">
            <v>31196</v>
          </cell>
          <cell r="E2198" t="str">
            <v>*</v>
          </cell>
          <cell r="F2198" t="str">
            <v>Piemaksa manipulācijām 31185, 31186 par trahejas–bronhu dilatāciju (bužēšana)</v>
          </cell>
          <cell r="G2198">
            <v>34.57</v>
          </cell>
        </row>
        <row r="2199">
          <cell r="D2199" t="str">
            <v>31200</v>
          </cell>
          <cell r="E2199" t="str">
            <v>*</v>
          </cell>
          <cell r="F2199" t="str">
            <v>Piemaksa manipulācijām 31205, 31206 par nitinola trahejas un bronhu stentiem ar silikona pārklājumu</v>
          </cell>
          <cell r="G2199">
            <v>1028</v>
          </cell>
        </row>
        <row r="2200">
          <cell r="D2200" t="str">
            <v>31201</v>
          </cell>
          <cell r="E2200" t="str">
            <v>*</v>
          </cell>
          <cell r="F2200" t="str">
            <v xml:space="preserve">Piemaksa manipulācijām 31205, 31206 par silikona bifurkācijas (Y formas)  un smilšpulksteņa formas stentiem </v>
          </cell>
          <cell r="G2200">
            <v>1045</v>
          </cell>
        </row>
        <row r="2201">
          <cell r="D2201" t="str">
            <v>31202</v>
          </cell>
          <cell r="E2201" t="str">
            <v>*</v>
          </cell>
          <cell r="F2201" t="str">
            <v>Piemaksa manipulācijām 31205, 31206 par Y formas "Carina" nitinola stentiem ar PU pārklājumu</v>
          </cell>
          <cell r="G2201">
            <v>1412</v>
          </cell>
        </row>
        <row r="2202">
          <cell r="D2202" t="str">
            <v>31203</v>
          </cell>
          <cell r="E2202" t="str">
            <v>*</v>
          </cell>
          <cell r="F2202" t="str">
            <v>Piemaksa manipulācijām 31205, 31206 par silikona lobārās bifurkācijas (OKI) stentiem</v>
          </cell>
          <cell r="G2202">
            <v>1389</v>
          </cell>
        </row>
        <row r="2203">
          <cell r="D2203" t="str">
            <v>31204</v>
          </cell>
          <cell r="E2203" t="str">
            <v>*</v>
          </cell>
          <cell r="F2203" t="str">
            <v>Piemaksa manipulācijām 31205, 31206 par J formas "Carina" nitinola stentiem ar silikona pārklājumu</v>
          </cell>
          <cell r="G2203">
            <v>1497</v>
          </cell>
        </row>
        <row r="2204">
          <cell r="D2204" t="str">
            <v>31205</v>
          </cell>
          <cell r="E2204" t="str">
            <v>*</v>
          </cell>
          <cell r="F2204" t="str">
            <v>Stenta ievadīšana trahejā Rtg kontrolē (bez stenta vērtības)</v>
          </cell>
          <cell r="G2204">
            <v>82.73</v>
          </cell>
        </row>
        <row r="2205">
          <cell r="D2205" t="str">
            <v>31206</v>
          </cell>
          <cell r="E2205" t="str">
            <v>*</v>
          </cell>
          <cell r="F2205" t="str">
            <v>Stenta ievadīšana galvenajā bronhā Rtg kontrolē (bez stenta vērtības)</v>
          </cell>
          <cell r="G2205">
            <v>88.27</v>
          </cell>
        </row>
        <row r="2206">
          <cell r="D2206" t="str">
            <v>31207</v>
          </cell>
          <cell r="E2206" t="str">
            <v/>
          </cell>
          <cell r="F2206" t="str">
            <v>Piemaksa manipulācijām 31185, 31186 par svešķermeņu izņemšanu no bronhiem</v>
          </cell>
          <cell r="G2206">
            <v>15.12</v>
          </cell>
        </row>
        <row r="2207">
          <cell r="D2207" t="str">
            <v>31208</v>
          </cell>
          <cell r="E2207" t="str">
            <v/>
          </cell>
          <cell r="F2207" t="str">
            <v>Barības vada bužēšana pieaugušajiem</v>
          </cell>
          <cell r="G2207">
            <v>24.03</v>
          </cell>
        </row>
        <row r="2208">
          <cell r="D2208" t="str">
            <v>31209</v>
          </cell>
          <cell r="E2208" t="str">
            <v/>
          </cell>
          <cell r="F2208" t="str">
            <v>Barības vada dilatācija</v>
          </cell>
          <cell r="G2208">
            <v>31.66</v>
          </cell>
        </row>
        <row r="2209">
          <cell r="D2209" t="str">
            <v>31215</v>
          </cell>
          <cell r="E2209" t="str">
            <v>*</v>
          </cell>
          <cell r="F2209" t="str">
            <v>Transtorakāla plaušas (veidojuma) biopsija ar vienreizlietojamo giljotīnas tipa biopsijas adatu (tru-cut, si-cut, bio-cut vai analogi)</v>
          </cell>
          <cell r="G2209">
            <v>58.77</v>
          </cell>
        </row>
        <row r="2210">
          <cell r="D2210" t="str">
            <v>31216</v>
          </cell>
          <cell r="E2210" t="str">
            <v>*</v>
          </cell>
          <cell r="F2210" t="str">
            <v>Transtorakāla plaušas (veidojuma) punkcijas–aspirācijas biopsija ar vienreizlietojamo aspirācijas biopsijas adatu un fiksējamo aspirācijas šļirci</v>
          </cell>
          <cell r="G2210">
            <v>32.46</v>
          </cell>
        </row>
        <row r="2211">
          <cell r="D2211" t="str">
            <v>31217</v>
          </cell>
          <cell r="E2211" t="str">
            <v>*</v>
          </cell>
          <cell r="F2211" t="str">
            <v>Piemaksa manipulācijām 31017, 31036–31081, 31125, 31128, 31148, 31149, 31152 par katru izlietoto mehāniskā šuvēja vienu kaseti</v>
          </cell>
          <cell r="G2211">
            <v>241.5</v>
          </cell>
        </row>
        <row r="2212">
          <cell r="D2212" t="str">
            <v>31218</v>
          </cell>
          <cell r="E2212" t="str">
            <v>*</v>
          </cell>
          <cell r="F2212" t="str">
            <v>Piemaksa manipulācijām 31016, 31021, 31037, 31038, 31045, 31046, 31054, 31056, 31070, 31088, 31099, 31105, 31107, 31125 par katru papildu stundu virs trijām operācijas stundām</v>
          </cell>
          <cell r="G2212">
            <v>91.99</v>
          </cell>
        </row>
        <row r="2213">
          <cell r="D2213" t="str">
            <v>31220</v>
          </cell>
          <cell r="E2213" t="str">
            <v>*</v>
          </cell>
          <cell r="F2213" t="str">
            <v>Piemaksa manipulācijām 31205, 31206 par taisniem silikona trahejas un bronhu stentiem</v>
          </cell>
          <cell r="G2213">
            <v>772.8</v>
          </cell>
        </row>
        <row r="2214">
          <cell r="D2214" t="str">
            <v>31221</v>
          </cell>
          <cell r="E2214" t="str">
            <v>*</v>
          </cell>
          <cell r="F2214" t="str">
            <v>Piemaksa manipulācijām 31205, 31206 par pašizpletošu silikona stentu ar poliestera pinumu</v>
          </cell>
          <cell r="G2214">
            <v>673.05</v>
          </cell>
        </row>
        <row r="2215">
          <cell r="D2215" t="str">
            <v>31224</v>
          </cell>
          <cell r="E2215" t="str">
            <v>*</v>
          </cell>
          <cell r="F2215" t="str">
            <v>Piemaksa par vadstiegras lietošanu trahejas stenta ievadīšanai</v>
          </cell>
          <cell r="G2215">
            <v>119</v>
          </cell>
        </row>
        <row r="2216">
          <cell r="D2216" t="str">
            <v>31230</v>
          </cell>
          <cell r="E2216" t="str">
            <v>*</v>
          </cell>
          <cell r="F2216" t="str">
            <v>Trahejas un bronha balondilatācija pēc stenta ievadīšanas ar vienreizlietojamo balonu</v>
          </cell>
          <cell r="G2216">
            <v>201.88</v>
          </cell>
        </row>
        <row r="2217">
          <cell r="D2217" t="str">
            <v>31231</v>
          </cell>
          <cell r="E2217" t="str">
            <v>**</v>
          </cell>
          <cell r="F2217" t="str">
            <v>Endoskopiskais (12mm diametra) universālais griezējšuvējs, ar iespēju pievienot kasetes ar dažādu garumu un skavu izmēru, rotikulējošas vai taisnas</v>
          </cell>
          <cell r="G2217">
            <v>260.14999999999998</v>
          </cell>
        </row>
        <row r="2218">
          <cell r="D2218" t="str">
            <v>31232</v>
          </cell>
          <cell r="E2218" t="str">
            <v>**</v>
          </cell>
          <cell r="F2218" t="str">
            <v>Piemaksa manipulācijai 31231 par kaseti 30 mm endoskopiskajam griezējšuvējam (taisna, ar iestrādātu nazi un 3 skavu rindām) asinsvadu nošūšanai</v>
          </cell>
          <cell r="G2218">
            <v>139.15</v>
          </cell>
        </row>
        <row r="2219">
          <cell r="D2219" t="str">
            <v>31233</v>
          </cell>
          <cell r="E2219" t="str">
            <v>**</v>
          </cell>
          <cell r="F2219" t="str">
            <v>Piemaksa manipulācijai 31231 par kaseti 30 mm endoskopiskajam griezējšuvējam (rotikulējoša, ar iestrādātu nazi un 3 skavu rindām) asinsvadu nošūšanai</v>
          </cell>
          <cell r="G2219">
            <v>254.1</v>
          </cell>
        </row>
        <row r="2220">
          <cell r="D2220" t="str">
            <v>31234</v>
          </cell>
          <cell r="E2220" t="str">
            <v>**</v>
          </cell>
          <cell r="F2220" t="str">
            <v>Piemaksa manipulācijai 31231 par kaseti 60 mm endoskopiskajam griezējšuvējam (taisna, ar iestrādātu nazi un 3 skavu rindām) plaušaudu/bronhu nošūšanai</v>
          </cell>
          <cell r="G2220">
            <v>205.7</v>
          </cell>
        </row>
        <row r="2221">
          <cell r="D2221" t="str">
            <v>31235</v>
          </cell>
          <cell r="E2221" t="str">
            <v>**</v>
          </cell>
          <cell r="F2221" t="str">
            <v>Piemaksa manipulācijai 31231 par kaseti 60 mm endoskopiskajam griezējšuvējam (rotikulejoša, ar iestrādātu nazi un 3 skavu rindām) plaušaudu/bronhu nošūšanai</v>
          </cell>
          <cell r="G2221">
            <v>302.5</v>
          </cell>
        </row>
        <row r="2222">
          <cell r="D2222" t="str">
            <v>31236</v>
          </cell>
          <cell r="E2222" t="str">
            <v>**</v>
          </cell>
          <cell r="F2222" t="str">
            <v>Konvencionālais griezējšuvējs 60 mm, ar ielādētu kaseti</v>
          </cell>
          <cell r="G2222">
            <v>154.88</v>
          </cell>
        </row>
        <row r="2223">
          <cell r="D2223" t="str">
            <v>31237</v>
          </cell>
          <cell r="E2223" t="str">
            <v>**</v>
          </cell>
          <cell r="F2223" t="str">
            <v>Piemaksa manipulācijai 31236 par papildus kaseti 60 mm konvencionālajam griezējšuvējam</v>
          </cell>
          <cell r="G2223">
            <v>82.28</v>
          </cell>
        </row>
        <row r="2224">
          <cell r="D2224" t="str">
            <v>31238</v>
          </cell>
          <cell r="E2224" t="str">
            <v>**</v>
          </cell>
          <cell r="F2224" t="str">
            <v>Konvencionālais griezējšuvējs 80 mm, ar ielādētu kaseti</v>
          </cell>
          <cell r="G2224">
            <v>211.75</v>
          </cell>
        </row>
        <row r="2225">
          <cell r="D2225" t="str">
            <v>31239</v>
          </cell>
          <cell r="E2225" t="str">
            <v>**</v>
          </cell>
          <cell r="F2225" t="str">
            <v>Piemaksa manipulācijai 31238 par papildus kaseti 80 mm konvencionālajam griezējšuvējam</v>
          </cell>
          <cell r="G2225">
            <v>108.9</v>
          </cell>
        </row>
        <row r="2226">
          <cell r="D2226" t="str">
            <v>31240</v>
          </cell>
          <cell r="E2226" t="str">
            <v/>
          </cell>
          <cell r="F2226" t="str">
            <v>Konvencionālais mehāniskais lineārais 30 mm asinsvadu šuvējs, ar ielādētu kaseti</v>
          </cell>
          <cell r="G2226">
            <v>0</v>
          </cell>
        </row>
        <row r="2227">
          <cell r="D2227" t="str">
            <v>31241</v>
          </cell>
          <cell r="E2227" t="str">
            <v/>
          </cell>
          <cell r="F2227" t="str">
            <v>Piemaksa manipulācijai 31240 par papildus kaseti 30 mm lineārajam šuvējam asinsvadu nošūšanai</v>
          </cell>
          <cell r="G2227">
            <v>0</v>
          </cell>
        </row>
        <row r="2228">
          <cell r="D2228" t="str">
            <v>31242</v>
          </cell>
          <cell r="E2228" t="str">
            <v/>
          </cell>
          <cell r="F2228" t="str">
            <v>Konvencionālais mehāniskais lineārais 60 mm plaušaudu šuvējs, ar ielādētu kaseti</v>
          </cell>
          <cell r="G2228">
            <v>0</v>
          </cell>
        </row>
        <row r="2229">
          <cell r="D2229" t="str">
            <v>31243</v>
          </cell>
          <cell r="E2229" t="str">
            <v/>
          </cell>
          <cell r="F2229" t="str">
            <v>Piemaksa manipulācijai 31242 par papildus kaseti  60 mm lineārajam šuvējam plaušaudu nošūšanai</v>
          </cell>
          <cell r="G2229">
            <v>0</v>
          </cell>
        </row>
        <row r="2230">
          <cell r="D2230" t="str">
            <v>31244</v>
          </cell>
          <cell r="E2230" t="str">
            <v/>
          </cell>
          <cell r="F2230" t="str">
            <v>Konvencionālais mehāniskais lineārais 30 mm bronhu šuvējs, ar ielādētu kaseti</v>
          </cell>
          <cell r="G2230">
            <v>0</v>
          </cell>
        </row>
        <row r="2231">
          <cell r="D2231" t="str">
            <v>31245</v>
          </cell>
          <cell r="E2231" t="str">
            <v/>
          </cell>
          <cell r="F2231" t="str">
            <v>Piemaksa manipulācijai 31244 par papildus kaseti 30 mm lineārajam šuvējam bronhu nošūšanai</v>
          </cell>
          <cell r="G2231">
            <v>0</v>
          </cell>
        </row>
        <row r="2232">
          <cell r="D2232" t="str">
            <v>31246</v>
          </cell>
          <cell r="E2232" t="str">
            <v/>
          </cell>
          <cell r="F2232" t="str">
            <v>Endoskopiskais poliuretāna preparāta uztvērējmaiss, ar 10 mm diametru</v>
          </cell>
          <cell r="G2232">
            <v>0</v>
          </cell>
        </row>
        <row r="2233">
          <cell r="D2233" t="str">
            <v>31247</v>
          </cell>
          <cell r="E2233" t="str">
            <v/>
          </cell>
          <cell r="F2233" t="str">
            <v>Mīksto audu retrakcijas sistēma VATS-lobektomijai</v>
          </cell>
          <cell r="G2233">
            <v>0</v>
          </cell>
        </row>
        <row r="2234">
          <cell r="D2234" t="str">
            <v>31248</v>
          </cell>
          <cell r="E2234" t="str">
            <v/>
          </cell>
          <cell r="F2234" t="str">
            <v>2-komponentu audu līme (sastāv no no cilvēka trombīna un cilvēka fibrinogēna), komplektā ar 2 flakoniem pa 2 ml un aplikācijas ierīces</v>
          </cell>
          <cell r="G2234">
            <v>0</v>
          </cell>
        </row>
        <row r="2235">
          <cell r="D2235" t="str">
            <v>31249</v>
          </cell>
          <cell r="E2235" t="str">
            <v/>
          </cell>
          <cell r="F2235" t="str">
            <v>Bioloģiski savietojamā elastīgā-politetrafluoretilēna (ePTFE) perikarda aizvietotājmembrāna, ar biezumu 0.1 mm, izmērs: 12cm x 12cm</v>
          </cell>
          <cell r="G2235">
            <v>0</v>
          </cell>
        </row>
        <row r="2236">
          <cell r="D2236" t="str">
            <v>31250</v>
          </cell>
          <cell r="E2236" t="str">
            <v/>
          </cell>
          <cell r="F2236" t="str">
            <v>Bioloģiski savietojamā elastīgā-politetrafluoretilēna (ePTFE) diafragmas protēze, ar biezumu 2.0 mm, izmērs: 20cm x 30cm</v>
          </cell>
          <cell r="G2236">
            <v>0</v>
          </cell>
        </row>
        <row r="2237">
          <cell r="D2237" t="str">
            <v>31252</v>
          </cell>
          <cell r="E2237" t="str">
            <v>*</v>
          </cell>
          <cell r="F2237" t="str">
            <v>Videobronhoskopija</v>
          </cell>
          <cell r="G2237">
            <v>49.41</v>
          </cell>
        </row>
        <row r="2238">
          <cell r="D2238" t="str">
            <v>31253</v>
          </cell>
          <cell r="E2238" t="str">
            <v/>
          </cell>
          <cell r="F2238" t="str">
            <v>Piemaksa manipulācijām 31186, 31252 un 31256 par trahejas un bronhu gļotādas biopsiju ar vienreiz lietojamo biopsiju standziņu</v>
          </cell>
          <cell r="G2238">
            <v>0</v>
          </cell>
        </row>
        <row r="2239">
          <cell r="D2239" t="str">
            <v>31254</v>
          </cell>
          <cell r="E2239" t="str">
            <v/>
          </cell>
          <cell r="F2239" t="str">
            <v>Piemaksa manipulācijām  31186, 31252 un 31256 par transbrohiālu plaušu biopsiju ar vienreiz lietojamo biopsijas standziņu</v>
          </cell>
          <cell r="G2239">
            <v>0</v>
          </cell>
        </row>
        <row r="2240">
          <cell r="D2240" t="str">
            <v>31255</v>
          </cell>
          <cell r="E2240" t="str">
            <v>*</v>
          </cell>
          <cell r="F2240" t="str">
            <v>Piemaksa manipulācijām 31185, 31186, 31252 par fibrooptisku trahejas intubāciju</v>
          </cell>
          <cell r="G2240">
            <v>14.75</v>
          </cell>
        </row>
        <row r="2241">
          <cell r="D2241" t="str">
            <v>31257</v>
          </cell>
          <cell r="E2241" t="str">
            <v>*</v>
          </cell>
          <cell r="F2241" t="str">
            <v>Piemaksa manipulācijām 31185, 31186, 31252 par trahejas intubācijas caurules fibrooptisku pozicionēšanu</v>
          </cell>
          <cell r="G2241">
            <v>14.75</v>
          </cell>
        </row>
        <row r="2242">
          <cell r="D2242" t="str">
            <v>31258</v>
          </cell>
          <cell r="E2242" t="str">
            <v>*</v>
          </cell>
          <cell r="F2242" t="str">
            <v>Piemaksa manipulācijām 31185, 31186, 31252 par bronhu obturatora ievietošanu (asiņošanas vai fistulas gadījumā)</v>
          </cell>
          <cell r="G2242">
            <v>72.650000000000006</v>
          </cell>
        </row>
        <row r="2243">
          <cell r="D2243" t="str">
            <v>31259</v>
          </cell>
          <cell r="E2243" t="str">
            <v>*</v>
          </cell>
          <cell r="F2243" t="str">
            <v>Piemaksa manipulācijām 31185, 31186, 31252 par bronhu obturatora evakuāciju</v>
          </cell>
          <cell r="G2243">
            <v>72.650000000000006</v>
          </cell>
        </row>
        <row r="2244">
          <cell r="D2244" t="str">
            <v>31260</v>
          </cell>
          <cell r="E2244" t="str">
            <v>*</v>
          </cell>
          <cell r="F2244" t="str">
            <v>Piemaksa manipulācijām 31185, 31186, 31252 par trahejas un bronhu lūmena rekanalizāciju</v>
          </cell>
          <cell r="G2244">
            <v>72.650000000000006</v>
          </cell>
        </row>
        <row r="2245">
          <cell r="D2245" t="str">
            <v>31261</v>
          </cell>
          <cell r="E2245" t="str">
            <v>*</v>
          </cell>
          <cell r="F2245" t="str">
            <v>Piemaksa manipulācijām 31185, 31186, 31252 par argona plazmas koagulāciju</v>
          </cell>
          <cell r="G2245">
            <v>72.650000000000006</v>
          </cell>
        </row>
        <row r="2246">
          <cell r="D2246" t="str">
            <v>31262</v>
          </cell>
          <cell r="E2246" t="str">
            <v>*</v>
          </cell>
          <cell r="F2246" t="str">
            <v>Endobronhiāla ultrasonoskopija (EBUS) ar sektorālo endoskopu un transbronhiāla limfmezglu un veidojumu punkcija - aspirācija EBUS kontrolē ar sektorālo endoskopu</v>
          </cell>
          <cell r="G2246">
            <v>108.97</v>
          </cell>
        </row>
        <row r="2247">
          <cell r="D2247" t="str">
            <v>31275</v>
          </cell>
          <cell r="E2247" t="str">
            <v/>
          </cell>
          <cell r="F2247" t="str">
            <v>Radiofrekvences ablācija</v>
          </cell>
          <cell r="G2247">
            <v>0</v>
          </cell>
        </row>
        <row r="2248">
          <cell r="D2248" t="str">
            <v>31276</v>
          </cell>
          <cell r="E2248" t="str">
            <v>**</v>
          </cell>
          <cell r="F2248" t="str">
            <v>Piemaksa manipulācijai 31252 par elektromagnētiski navigētas bronhoskopijas (ENB) izmantošanu</v>
          </cell>
          <cell r="G2248">
            <v>2454.46</v>
          </cell>
        </row>
        <row r="2249">
          <cell r="D2249" t="str">
            <v>32050</v>
          </cell>
          <cell r="E2249" t="str">
            <v>*</v>
          </cell>
          <cell r="F2249" t="str">
            <v>Miokarda revaskularizācija, aortokoronārā, mammarokoronārā šuntēšana, atkārtotas (redo) operācijas miokarda revaskularizācijai, sirds audzēju operācijas, vārstuļu plastiskās operācijas, sirds svešķermeņu izņemšana mākslīgajā asinsritē valsts sabiedrībā ar ierobežotu atbildību "Paula Stradiņa klīniskā universitātes slimnīca"</v>
          </cell>
          <cell r="G2249">
            <v>1899.72</v>
          </cell>
        </row>
        <row r="2250">
          <cell r="D2250" t="str">
            <v>32051</v>
          </cell>
          <cell r="E2250" t="str">
            <v>*</v>
          </cell>
          <cell r="F2250" t="str">
            <v>Operācija ar mehāniskās sirds pieslēgšanas (Novocor) sistēmu (bez sistēmas vērtības) mākslīgajā asinsritē valsts sabiedrībā ar ierobežotu atbildību "Paula Stradiņa klīniskā universitātes slimnīca"</v>
          </cell>
          <cell r="G2250">
            <v>1935.41</v>
          </cell>
        </row>
        <row r="2251">
          <cell r="D2251" t="str">
            <v>32052</v>
          </cell>
          <cell r="E2251" t="str">
            <v>*</v>
          </cell>
          <cell r="F2251" t="str">
            <v>Krūšu aortas (aneirismas plīsuma) operācijas mākslīgajā asinsritē valsts sabiedrībā ar ierobežotu atbildību "Paula Stradiņa klīniskā universitātes slimnīca"</v>
          </cell>
          <cell r="G2251">
            <v>1935.96</v>
          </cell>
        </row>
        <row r="2252">
          <cell r="D2252" t="str">
            <v>32053</v>
          </cell>
          <cell r="E2252" t="str">
            <v>*</v>
          </cell>
          <cell r="F2252" t="str">
            <v>Vārstuļu protezēšana, atkārtota (redo) sirds vārstuļu korekcija (protezēšana) mākslīgajā asinsritē valsts sabiedrībā ar ierobežotu atbildību "Paula Stradiņa klīniskā universitātes slimnīca"</v>
          </cell>
          <cell r="G2252">
            <v>1893.4</v>
          </cell>
        </row>
        <row r="2253">
          <cell r="D2253" t="str">
            <v>32054</v>
          </cell>
          <cell r="E2253" t="str">
            <v>*</v>
          </cell>
          <cell r="F2253" t="str">
            <v>Miokarda revaskularizācija (aortokoronāra šuntēšana) ar vārstuļa protezēšanu mākslīgajā asinsritē valsts sabiedrībā ar ierobežotu atbildību "Paula Stradiņa klīniskā universitātes slimnīca"</v>
          </cell>
          <cell r="G2253">
            <v>1867.68</v>
          </cell>
        </row>
        <row r="2254">
          <cell r="D2254" t="str">
            <v>32055</v>
          </cell>
          <cell r="E2254" t="str">
            <v>*</v>
          </cell>
          <cell r="F2254" t="str">
            <v>Miokarda revaskularizācija (mammarokoronāra šuntēšana) mākslīgajā asinsritē valsts sabiedrībā ar ierobežotu atbildību "Paula Stradiņa klīniskā universitātes slimnīca". Nenorādīt kopā ar manipulāciju 32065</v>
          </cell>
          <cell r="G2254">
            <v>1895.57</v>
          </cell>
        </row>
        <row r="2255">
          <cell r="D2255" t="str">
            <v>32065</v>
          </cell>
          <cell r="E2255" t="str">
            <v>*</v>
          </cell>
          <cell r="F2255" t="str">
            <v>Piemaksa manipulācijām 32050, 32051, 32052, 32053, 32054 par materiāliem operācijās ar mākslīgo asinsriti (MAR) valsts sabiedrībā ar ierobežotu atbildību "Paula Stradiņa klīniskā universitātes slimnīca"</v>
          </cell>
          <cell r="G2255">
            <v>6492.39</v>
          </cell>
        </row>
        <row r="2256">
          <cell r="D2256" t="str">
            <v>32070</v>
          </cell>
          <cell r="E2256" t="str">
            <v>*</v>
          </cell>
          <cell r="F2256" t="str">
            <v>Sirds operācija bez mākslīgās asinsrites – torakotomija, slēgta komisurotomija, videnes audzēja operācija, iedzimtās sirdskaites korekcija, krūšu kurvja vai sirds trauma, perikarda operācijas, resternotomija</v>
          </cell>
          <cell r="G2256">
            <v>716.36</v>
          </cell>
        </row>
        <row r="2257">
          <cell r="D2257" t="str">
            <v>32071</v>
          </cell>
          <cell r="E2257" t="str">
            <v>*</v>
          </cell>
          <cell r="F2257" t="str">
            <v>Piemaksa manipulācijai 32070 par materiāliem operācijām bez mākslīgās asinsrites</v>
          </cell>
          <cell r="G2257">
            <v>2434.5</v>
          </cell>
        </row>
        <row r="2258">
          <cell r="D2258" t="str">
            <v>32075</v>
          </cell>
          <cell r="E2258" t="str">
            <v>*</v>
          </cell>
          <cell r="F2258" t="str">
            <v>Sarežģītas iedzimtas sirdskaites korekcija mākslīgajā asinsritē, vārstuļu protezēšana, vārstuļu plastiskās operācijas, sirds audzēju operācijas, atkārtotas (redo) operācijas valsts sabiedrībā ar ierobežotu atbildību "Bērnu klīniskā universitātes slimnīca"</v>
          </cell>
          <cell r="G2258">
            <v>1469.23</v>
          </cell>
        </row>
        <row r="2259">
          <cell r="D2259" t="str">
            <v>32076</v>
          </cell>
          <cell r="E2259" t="str">
            <v>*</v>
          </cell>
          <cell r="F2259" t="str">
            <v>Piemaksa manipulācijai 32075 par materiāliem operācijās ar mākslīgo asinsriti (MAR) valsts sabiedrībā ar ierobežotu atbildību "Bērnu klīniskā universitātes slimnīca"</v>
          </cell>
          <cell r="G2259">
            <v>5278.73</v>
          </cell>
        </row>
        <row r="2260">
          <cell r="D2260" t="str">
            <v>32080</v>
          </cell>
          <cell r="E2260" t="str">
            <v>*</v>
          </cell>
          <cell r="F2260" t="str">
            <v>Sirds operācija bez mākslīgās asinsrites – torakotomija, videnes audzēja operācija, iedzimtās sirdskaites korekcijas, krūšu kurvja vai sirds trauma, perikarda operācijas valsts sabiedrībā ar ierobežotu atbildību "Bērnu klīniskā universitātes slimnīca"</v>
          </cell>
          <cell r="G2260">
            <v>571.78</v>
          </cell>
        </row>
        <row r="2261">
          <cell r="D2261" t="str">
            <v>32081</v>
          </cell>
          <cell r="E2261" t="str">
            <v>*</v>
          </cell>
          <cell r="F2261" t="str">
            <v>Piemaksa manipulācijai 32080 par materiāliem operācijām bez mākslīgās asinsrites valsts sabiedrībā ar ierobežotu atbildību "Bērnu klīniskā universitātes slimnīca"</v>
          </cell>
          <cell r="G2261">
            <v>4411.08</v>
          </cell>
        </row>
        <row r="2262">
          <cell r="D2262" t="str">
            <v>32090</v>
          </cell>
          <cell r="E2262" t="str">
            <v>*</v>
          </cell>
          <cell r="F2262" t="str">
            <v>Sirds transplantācijas operācija</v>
          </cell>
          <cell r="G2262">
            <v>22879.21</v>
          </cell>
        </row>
        <row r="2263">
          <cell r="D2263" t="str">
            <v>32091</v>
          </cell>
          <cell r="E2263" t="str">
            <v>*</v>
          </cell>
          <cell r="F2263" t="str">
            <v>Donora sirds paņemšana un sagatavošana transplantācijai</v>
          </cell>
          <cell r="G2263">
            <v>2559</v>
          </cell>
        </row>
        <row r="2264">
          <cell r="D2264" t="str">
            <v>33001</v>
          </cell>
          <cell r="E2264" t="str">
            <v>*</v>
          </cell>
          <cell r="F2264" t="str">
            <v>Potenciālā orgānu donoru izmeklēšana</v>
          </cell>
          <cell r="G2264">
            <v>428.4</v>
          </cell>
        </row>
        <row r="2265">
          <cell r="D2265" t="str">
            <v>33002</v>
          </cell>
          <cell r="E2265" t="str">
            <v>*</v>
          </cell>
          <cell r="F2265" t="str">
            <v>Donora sagatavošana, aknu paņemšana, konservācija un tipēšana. Iekļautas medikamenta Custidol 10 000 ml izmaksas</v>
          </cell>
          <cell r="G2265">
            <v>3331.48</v>
          </cell>
        </row>
        <row r="2266">
          <cell r="D2266" t="str">
            <v>33003</v>
          </cell>
          <cell r="E2266" t="str">
            <v>*</v>
          </cell>
          <cell r="F2266" t="str">
            <v>Aknu transplantācijas operācija</v>
          </cell>
          <cell r="G2266">
            <v>23199.31</v>
          </cell>
        </row>
        <row r="2267">
          <cell r="D2267" t="str">
            <v>33004</v>
          </cell>
          <cell r="E2267" t="str">
            <v>*</v>
          </cell>
          <cell r="F2267" t="str">
            <v>Novērošana un ārstēšana pacientiem ar transplantētu aknu (laboratorisko izmeklējumu izmaksas iekļautas tarifā)</v>
          </cell>
          <cell r="G2267">
            <v>3240.73</v>
          </cell>
        </row>
        <row r="2268">
          <cell r="D2268" t="str">
            <v>33005</v>
          </cell>
          <cell r="E2268" t="str">
            <v>*</v>
          </cell>
          <cell r="F2268" t="str">
            <v>Piemaksa par zālēm un materiāliem pirms un pēc aknas transplantācijas</v>
          </cell>
          <cell r="G2268">
            <v>9738.89</v>
          </cell>
        </row>
        <row r="2269">
          <cell r="D2269" t="str">
            <v>40002</v>
          </cell>
          <cell r="E2269" t="str">
            <v/>
          </cell>
          <cell r="F2269" t="str">
            <v>Seruma (plazmas) iegūšana</v>
          </cell>
          <cell r="G2269">
            <v>0.55000000000000004</v>
          </cell>
        </row>
        <row r="2270">
          <cell r="D2270" t="str">
            <v>40003</v>
          </cell>
          <cell r="E2270" t="str">
            <v/>
          </cell>
          <cell r="F2270" t="str">
            <v>Asins ņemšana ar slēgtu sistēmu vienā stobriņā</v>
          </cell>
          <cell r="G2270">
            <v>1.52</v>
          </cell>
        </row>
        <row r="2271">
          <cell r="D2271" t="str">
            <v>40004</v>
          </cell>
          <cell r="E2271" t="str">
            <v/>
          </cell>
          <cell r="F2271" t="str">
            <v>Asins ņemšana ar slēgtu sistēmu divos stobriņos</v>
          </cell>
          <cell r="G2271">
            <v>1.67</v>
          </cell>
        </row>
        <row r="2272">
          <cell r="D2272" t="str">
            <v>40005</v>
          </cell>
          <cell r="E2272" t="str">
            <v/>
          </cell>
          <cell r="F2272" t="str">
            <v>Asins ņemšana ar slēgtu sistēmu trijos stobriņos</v>
          </cell>
          <cell r="G2272">
            <v>1.83</v>
          </cell>
        </row>
        <row r="2273">
          <cell r="D2273" t="str">
            <v>40006</v>
          </cell>
          <cell r="E2273" t="str">
            <v/>
          </cell>
          <cell r="F2273" t="str">
            <v>Kapilāru asins ņemšana ar mikrotaineru</v>
          </cell>
          <cell r="G2273">
            <v>1</v>
          </cell>
        </row>
        <row r="2274">
          <cell r="D2274" t="str">
            <v>40010</v>
          </cell>
          <cell r="E2274" t="str">
            <v/>
          </cell>
          <cell r="F2274" t="str">
            <v>Hemoglobīns</v>
          </cell>
          <cell r="G2274">
            <v>0.98</v>
          </cell>
        </row>
        <row r="2275">
          <cell r="D2275" t="str">
            <v>40014</v>
          </cell>
          <cell r="E2275" t="str">
            <v/>
          </cell>
          <cell r="F2275" t="str">
            <v>Leikocitārā formula un eritrocītu, trombocītu morfoloģija un skaitīšana mikroskopiski</v>
          </cell>
          <cell r="G2275">
            <v>1.83</v>
          </cell>
        </row>
        <row r="2276">
          <cell r="D2276" t="str">
            <v>40016</v>
          </cell>
          <cell r="E2276" t="str">
            <v/>
          </cell>
          <cell r="F2276" t="str">
            <v>Eritrocītu grimšanas ātrums, izmantojot speciālo ņemšanas komplektu (seditainers u. c.)</v>
          </cell>
          <cell r="G2276">
            <v>0.76</v>
          </cell>
        </row>
        <row r="2277">
          <cell r="D2277" t="str">
            <v>40018</v>
          </cell>
          <cell r="E2277" t="str">
            <v/>
          </cell>
          <cell r="F2277" t="str">
            <v>Retikulocīti</v>
          </cell>
          <cell r="G2277">
            <v>2.44</v>
          </cell>
        </row>
        <row r="2278">
          <cell r="D2278" t="str">
            <v>40019</v>
          </cell>
          <cell r="E2278" t="str">
            <v/>
          </cell>
          <cell r="F2278" t="str">
            <v>Retikulocīti – automatizēta izmeklēšana ar hematoloģisko analizatoru</v>
          </cell>
          <cell r="G2278">
            <v>6.6</v>
          </cell>
        </row>
        <row r="2279">
          <cell r="D2279" t="str">
            <v>40034</v>
          </cell>
          <cell r="E2279" t="str">
            <v/>
          </cell>
          <cell r="F2279" t="str">
            <v>Sternālpunktāta izmeklēšana</v>
          </cell>
          <cell r="G2279">
            <v>38.270000000000003</v>
          </cell>
        </row>
        <row r="2280">
          <cell r="D2280" t="str">
            <v>40042</v>
          </cell>
          <cell r="E2280" t="str">
            <v/>
          </cell>
          <cell r="F2280" t="str">
            <v>Pilna asins aina (hemoglobīns, eritrocīti, leikocīti, trombocīti, hematokrīts, leikocītu formula (vismaz neitrofīli, eozinofīli, bazofīli, limfocīti, monocīti)). Papildus nenorādīt manipulācijas 40010, 40014</v>
          </cell>
          <cell r="G2280">
            <v>4.7699999999999996</v>
          </cell>
        </row>
        <row r="2281">
          <cell r="D2281" t="str">
            <v>40043</v>
          </cell>
          <cell r="E2281" t="str">
            <v/>
          </cell>
          <cell r="F2281" t="str">
            <v>Nepilna asins aina (hemoglobīns, eritrocīti, leikocīti, trombocīti, hematokrīts). Papildus nenorādīt manipulāciju 40010</v>
          </cell>
          <cell r="G2281">
            <v>2.09</v>
          </cell>
        </row>
        <row r="2282">
          <cell r="D2282" t="str">
            <v>40044</v>
          </cell>
          <cell r="E2282" t="str">
            <v/>
          </cell>
          <cell r="F2282" t="str">
            <v>Atkārtota asins parauga paņemšana un nosūtīšana jaundzimušo skrīninga izmeklējumam</v>
          </cell>
          <cell r="G2282">
            <v>9.92</v>
          </cell>
        </row>
        <row r="2283">
          <cell r="D2283" t="str">
            <v>40086</v>
          </cell>
          <cell r="E2283" t="str">
            <v/>
          </cell>
          <cell r="F2283" t="str">
            <v>Protrombīns, protrombīna komplekss un INR</v>
          </cell>
          <cell r="G2283">
            <v>2.79</v>
          </cell>
        </row>
        <row r="2284">
          <cell r="D2284" t="str">
            <v>40087</v>
          </cell>
          <cell r="E2284" t="str">
            <v/>
          </cell>
          <cell r="F2284" t="str">
            <v>Aktivētais parciālais tromboplastīna laiks (APTL)</v>
          </cell>
          <cell r="G2284">
            <v>3.23</v>
          </cell>
        </row>
        <row r="2285">
          <cell r="D2285" t="str">
            <v>40088</v>
          </cell>
          <cell r="E2285" t="str">
            <v/>
          </cell>
          <cell r="F2285" t="str">
            <v>Fibrinogēns</v>
          </cell>
          <cell r="G2285">
            <v>3.23</v>
          </cell>
        </row>
        <row r="2286">
          <cell r="D2286" t="str">
            <v>40089</v>
          </cell>
          <cell r="E2286" t="str">
            <v/>
          </cell>
          <cell r="F2286" t="str">
            <v>Antitrombīns III (AT-III)</v>
          </cell>
          <cell r="G2286">
            <v>6.62</v>
          </cell>
        </row>
        <row r="2287">
          <cell r="D2287" t="str">
            <v>40090</v>
          </cell>
          <cell r="E2287" t="str">
            <v/>
          </cell>
          <cell r="F2287" t="str">
            <v>Trombīna laiks</v>
          </cell>
          <cell r="G2287">
            <v>3.14</v>
          </cell>
        </row>
        <row r="2288">
          <cell r="D2288" t="str">
            <v>40095</v>
          </cell>
          <cell r="E2288" t="str">
            <v/>
          </cell>
          <cell r="F2288" t="str">
            <v>Fibrīna degradācijas produkti</v>
          </cell>
          <cell r="G2288">
            <v>7.12</v>
          </cell>
        </row>
        <row r="2289">
          <cell r="D2289" t="str">
            <v>40097</v>
          </cell>
          <cell r="E2289" t="str">
            <v/>
          </cell>
          <cell r="F2289" t="str">
            <v>Šķīstošie fibrīna monomēru kompleksi</v>
          </cell>
          <cell r="G2289">
            <v>5.88</v>
          </cell>
        </row>
        <row r="2290">
          <cell r="D2290" t="str">
            <v>40098</v>
          </cell>
          <cell r="E2290" t="str">
            <v/>
          </cell>
          <cell r="F2290" t="str">
            <v>VIII faktora aktivitātes noteikšana</v>
          </cell>
          <cell r="G2290">
            <v>11.31</v>
          </cell>
        </row>
        <row r="2291">
          <cell r="D2291" t="str">
            <v>40099</v>
          </cell>
          <cell r="E2291" t="str">
            <v/>
          </cell>
          <cell r="F2291" t="str">
            <v>IX faktora noteikšana</v>
          </cell>
          <cell r="G2291">
            <v>11.18</v>
          </cell>
        </row>
        <row r="2292">
          <cell r="D2292" t="str">
            <v>40100</v>
          </cell>
          <cell r="E2292" t="str">
            <v/>
          </cell>
          <cell r="F2292" t="str">
            <v>VIII faktora C aktivitātes noteikšana</v>
          </cell>
          <cell r="G2292">
            <v>10.86</v>
          </cell>
        </row>
        <row r="2293">
          <cell r="D2293" t="str">
            <v>40101</v>
          </cell>
          <cell r="E2293" t="str">
            <v/>
          </cell>
          <cell r="F2293" t="str">
            <v>VIII un IX recēšanas faktora inhibitoru noteikšana</v>
          </cell>
          <cell r="G2293">
            <v>86.72</v>
          </cell>
        </row>
        <row r="2294">
          <cell r="D2294" t="str">
            <v>40105</v>
          </cell>
          <cell r="E2294" t="str">
            <v/>
          </cell>
          <cell r="F2294" t="str">
            <v>IX faktora Ag aktivitātes noteikšana</v>
          </cell>
          <cell r="G2294">
            <v>9.56</v>
          </cell>
        </row>
        <row r="2295">
          <cell r="D2295" t="str">
            <v>40106</v>
          </cell>
          <cell r="E2295" t="str">
            <v/>
          </cell>
          <cell r="F2295" t="str">
            <v>XI faktora aktivitātes noteikšana</v>
          </cell>
          <cell r="G2295">
            <v>9.56</v>
          </cell>
        </row>
        <row r="2296">
          <cell r="D2296" t="str">
            <v>40107</v>
          </cell>
          <cell r="E2296" t="str">
            <v/>
          </cell>
          <cell r="F2296" t="str">
            <v>Proteīna C noteikšana</v>
          </cell>
          <cell r="G2296">
            <v>17.82</v>
          </cell>
        </row>
        <row r="2297">
          <cell r="D2297" t="str">
            <v>40108</v>
          </cell>
          <cell r="E2297" t="str">
            <v/>
          </cell>
          <cell r="F2297" t="str">
            <v>Proteīna S noteikšana</v>
          </cell>
          <cell r="G2297">
            <v>17.82</v>
          </cell>
        </row>
        <row r="2298">
          <cell r="D2298" t="str">
            <v>40109</v>
          </cell>
          <cell r="E2298" t="str">
            <v/>
          </cell>
          <cell r="F2298" t="str">
            <v>Von Villebranda faktors</v>
          </cell>
          <cell r="G2298">
            <v>11.86</v>
          </cell>
        </row>
        <row r="2299">
          <cell r="D2299" t="str">
            <v>40115</v>
          </cell>
          <cell r="E2299" t="str">
            <v/>
          </cell>
          <cell r="F2299" t="str">
            <v>Plazminogēna aktivitātes noteikšana</v>
          </cell>
          <cell r="G2299">
            <v>10.27</v>
          </cell>
        </row>
        <row r="2300">
          <cell r="D2300" t="str">
            <v>40116</v>
          </cell>
          <cell r="E2300" t="str">
            <v/>
          </cell>
          <cell r="F2300" t="str">
            <v>Plazminogēna koncentrācijas noteikšana</v>
          </cell>
          <cell r="G2300">
            <v>10.27</v>
          </cell>
        </row>
        <row r="2301">
          <cell r="D2301" t="str">
            <v>40117</v>
          </cell>
          <cell r="E2301" t="str">
            <v/>
          </cell>
          <cell r="F2301" t="str">
            <v>Fibrinopeptīda A kvalitātes noteikšana</v>
          </cell>
          <cell r="G2301">
            <v>10.130000000000001</v>
          </cell>
        </row>
        <row r="2302">
          <cell r="D2302" t="str">
            <v>40118</v>
          </cell>
          <cell r="E2302" t="str">
            <v/>
          </cell>
          <cell r="F2302" t="str">
            <v>Heparīna kvantitatīva noteikšana</v>
          </cell>
          <cell r="G2302">
            <v>7.84</v>
          </cell>
        </row>
        <row r="2303">
          <cell r="D2303" t="str">
            <v>40119</v>
          </cell>
          <cell r="E2303" t="str">
            <v/>
          </cell>
          <cell r="F2303" t="str">
            <v>Proteīna C rezistences tests (APC-R)</v>
          </cell>
          <cell r="G2303">
            <v>13.16</v>
          </cell>
        </row>
        <row r="2304">
          <cell r="D2304" t="str">
            <v>40120</v>
          </cell>
          <cell r="E2304" t="str">
            <v>*</v>
          </cell>
          <cell r="F2304" t="str">
            <v>Trombocītu funkciju izmeklēšana Coll/EPI</v>
          </cell>
          <cell r="G2304">
            <v>79.86</v>
          </cell>
        </row>
        <row r="2305">
          <cell r="D2305" t="str">
            <v>40121</v>
          </cell>
          <cell r="E2305" t="str">
            <v>*</v>
          </cell>
          <cell r="F2305" t="str">
            <v>Trombocītu funkciju izmeklēšana Coll/ADP</v>
          </cell>
          <cell r="G2305">
            <v>79.86</v>
          </cell>
        </row>
        <row r="2306">
          <cell r="D2306" t="str">
            <v>40123</v>
          </cell>
          <cell r="E2306" t="str">
            <v/>
          </cell>
          <cell r="F2306" t="str">
            <v>D-dimēri (kvantitatīvi)</v>
          </cell>
          <cell r="G2306">
            <v>8.39</v>
          </cell>
        </row>
        <row r="2307">
          <cell r="D2307" t="str">
            <v>40124</v>
          </cell>
          <cell r="E2307" t="str">
            <v>**</v>
          </cell>
          <cell r="F2307" t="str">
            <v>Hiperfibrinolīzes noteikšana (tromboelastometrija)</v>
          </cell>
          <cell r="G2307">
            <v>18.75</v>
          </cell>
        </row>
        <row r="2308">
          <cell r="D2308" t="str">
            <v>40125</v>
          </cell>
          <cell r="E2308" t="str">
            <v>**</v>
          </cell>
          <cell r="F2308" t="str">
            <v>Ārējās  asins recēšanas sistēmas noteikšanas tests (tromboelastometrija)</v>
          </cell>
          <cell r="G2308">
            <v>16.329999999999998</v>
          </cell>
        </row>
        <row r="2309">
          <cell r="D2309" t="str">
            <v>40126</v>
          </cell>
          <cell r="E2309" t="str">
            <v>**</v>
          </cell>
          <cell r="F2309" t="str">
            <v>Iekšējās asins recēšanas sistēmas noteikšanas tests (tromboelastometrija)</v>
          </cell>
          <cell r="G2309">
            <v>13.91</v>
          </cell>
        </row>
        <row r="2310">
          <cell r="D2310" t="str">
            <v>40127</v>
          </cell>
          <cell r="E2310" t="str">
            <v>**</v>
          </cell>
          <cell r="F2310" t="str">
            <v>TRAP – trombocītu funkcijas noteikšana</v>
          </cell>
          <cell r="G2310">
            <v>79.86</v>
          </cell>
        </row>
        <row r="2311">
          <cell r="D2311" t="str">
            <v>40131</v>
          </cell>
          <cell r="E2311" t="str">
            <v/>
          </cell>
          <cell r="F2311" t="str">
            <v>Kopējais olbaltums, kvantitatīvi</v>
          </cell>
          <cell r="G2311">
            <v>1.23</v>
          </cell>
        </row>
        <row r="2312">
          <cell r="D2312" t="str">
            <v>40133</v>
          </cell>
          <cell r="E2312" t="str">
            <v/>
          </cell>
          <cell r="F2312" t="str">
            <v>Ketonvielas</v>
          </cell>
          <cell r="G2312">
            <v>0.86</v>
          </cell>
        </row>
        <row r="2313">
          <cell r="D2313" t="str">
            <v>40135</v>
          </cell>
          <cell r="E2313" t="str">
            <v/>
          </cell>
          <cell r="F2313" t="str">
            <v>Glikoze un ketonvielas urīnā</v>
          </cell>
          <cell r="G2313">
            <v>0.86</v>
          </cell>
        </row>
        <row r="2314">
          <cell r="D2314" t="str">
            <v>40140</v>
          </cell>
          <cell r="E2314" t="str">
            <v/>
          </cell>
          <cell r="F2314" t="str">
            <v>Urīna sedimenta kvantitatīva izmeklēšana</v>
          </cell>
          <cell r="G2314">
            <v>2.56</v>
          </cell>
        </row>
        <row r="2315">
          <cell r="D2315" t="str">
            <v>40148</v>
          </cell>
          <cell r="E2315" t="str">
            <v/>
          </cell>
          <cell r="F2315" t="str">
            <v>Urīna analīze ar teststrēmeli (9–10 parametri)</v>
          </cell>
          <cell r="G2315">
            <v>1.72</v>
          </cell>
        </row>
        <row r="2316">
          <cell r="D2316" t="str">
            <v>40149</v>
          </cell>
          <cell r="E2316" t="str">
            <v/>
          </cell>
          <cell r="F2316" t="str">
            <v>Urīna īpatnējais svars ar refraktometru, urometru</v>
          </cell>
          <cell r="G2316">
            <v>0.41</v>
          </cell>
        </row>
        <row r="2317">
          <cell r="D2317" t="str">
            <v>40150</v>
          </cell>
          <cell r="E2317" t="str">
            <v/>
          </cell>
          <cell r="F2317" t="str">
            <v>Urīna sedimenta standartizēta mikroskopija</v>
          </cell>
          <cell r="G2317">
            <v>2.38</v>
          </cell>
        </row>
        <row r="2318">
          <cell r="D2318" t="str">
            <v>40160</v>
          </cell>
          <cell r="E2318" t="str">
            <v/>
          </cell>
          <cell r="F2318" t="str">
            <v>Koprogramma</v>
          </cell>
          <cell r="G2318">
            <v>4.49</v>
          </cell>
        </row>
        <row r="2319">
          <cell r="D2319" t="str">
            <v>40161</v>
          </cell>
          <cell r="E2319" t="str">
            <v/>
          </cell>
          <cell r="F2319" t="str">
            <v>Apslēptās asinis fēcēs – ķīmiskā vai imūnhromatogrāfiskā metode (pozitīva)</v>
          </cell>
          <cell r="G2319">
            <v>1.01</v>
          </cell>
        </row>
        <row r="2320">
          <cell r="D2320" t="str">
            <v>40164</v>
          </cell>
          <cell r="E2320" t="str">
            <v/>
          </cell>
          <cell r="F2320" t="str">
            <v>Nokasījumi no perianālajām krokām uz spalīšu oliņām</v>
          </cell>
          <cell r="G2320">
            <v>1.5</v>
          </cell>
        </row>
        <row r="2321">
          <cell r="D2321" t="str">
            <v>40165</v>
          </cell>
          <cell r="E2321" t="str">
            <v/>
          </cell>
          <cell r="F2321" t="str">
            <v>Enterobiozes izmeklēšana ar lipīgās lentes metodi</v>
          </cell>
          <cell r="G2321">
            <v>1.97</v>
          </cell>
        </row>
        <row r="2322">
          <cell r="D2322" t="str">
            <v>40168</v>
          </cell>
          <cell r="E2322" t="str">
            <v/>
          </cell>
          <cell r="F2322" t="str">
            <v>Vienšūnu cistu un helmintu oliņu izmeklēšana ar bagātināšanas metodi</v>
          </cell>
          <cell r="G2322">
            <v>10.43</v>
          </cell>
        </row>
        <row r="2323">
          <cell r="D2323" t="str">
            <v>40169</v>
          </cell>
          <cell r="E2323" t="str">
            <v/>
          </cell>
          <cell r="F2323" t="str">
            <v>Helmintu oliņu noteikšana ar Kato metodi</v>
          </cell>
          <cell r="G2323">
            <v>3.12</v>
          </cell>
        </row>
        <row r="2324">
          <cell r="D2324" t="str">
            <v>40170</v>
          </cell>
          <cell r="E2324" t="str">
            <v/>
          </cell>
          <cell r="F2324" t="str">
            <v>Helmintu un to fragmentu noteikšana</v>
          </cell>
          <cell r="G2324">
            <v>4.41</v>
          </cell>
        </row>
        <row r="2325">
          <cell r="D2325" t="str">
            <v>40171</v>
          </cell>
          <cell r="E2325" t="str">
            <v/>
          </cell>
          <cell r="F2325" t="str">
            <v>Vienšūnu zarnu parazītu noteikšana natīvā un ar Lugola šķīdumu krāsotā preparātā</v>
          </cell>
          <cell r="G2325">
            <v>5.66</v>
          </cell>
        </row>
        <row r="2326">
          <cell r="D2326" t="str">
            <v>40174</v>
          </cell>
          <cell r="E2326" t="str">
            <v/>
          </cell>
          <cell r="F2326" t="str">
            <v>Apslēptās asinis fēcēs – ķīmiskā vai imūnhromatogrāfiskā metode (negatīva)</v>
          </cell>
          <cell r="G2326">
            <v>1.01</v>
          </cell>
        </row>
        <row r="2327">
          <cell r="D2327" t="str">
            <v>40180</v>
          </cell>
          <cell r="E2327" t="str">
            <v/>
          </cell>
          <cell r="F2327" t="str">
            <v>Žults izmeklēšana mikroskopiski (viena porcija)</v>
          </cell>
          <cell r="G2327">
            <v>3.71</v>
          </cell>
        </row>
        <row r="2328">
          <cell r="D2328" t="str">
            <v>40181</v>
          </cell>
          <cell r="E2328" t="str">
            <v/>
          </cell>
          <cell r="F2328" t="str">
            <v>Likvora klīniskā analīze</v>
          </cell>
          <cell r="G2328">
            <v>4.78</v>
          </cell>
        </row>
        <row r="2329">
          <cell r="D2329" t="str">
            <v>40183</v>
          </cell>
          <cell r="E2329" t="str">
            <v/>
          </cell>
          <cell r="F2329" t="str">
            <v>Krēpu klīniskā analīze</v>
          </cell>
          <cell r="G2329">
            <v>3.9</v>
          </cell>
        </row>
        <row r="2330">
          <cell r="D2330" t="str">
            <v>40184</v>
          </cell>
          <cell r="E2330" t="str">
            <v/>
          </cell>
          <cell r="F2330" t="str">
            <v>Eozinofīlie leikocīti krēpās</v>
          </cell>
          <cell r="G2330">
            <v>3.65</v>
          </cell>
        </row>
        <row r="2331">
          <cell r="D2331" t="str">
            <v>40188</v>
          </cell>
          <cell r="E2331" t="str">
            <v/>
          </cell>
          <cell r="F2331" t="str">
            <v>Prostatas eksprimāta izmeklēšana</v>
          </cell>
          <cell r="G2331">
            <v>6</v>
          </cell>
        </row>
        <row r="2332">
          <cell r="D2332" t="str">
            <v>40189</v>
          </cell>
          <cell r="E2332" t="str">
            <v/>
          </cell>
          <cell r="F2332" t="str">
            <v>Spermogramma</v>
          </cell>
          <cell r="G2332">
            <v>15.09</v>
          </cell>
        </row>
        <row r="2333">
          <cell r="D2333" t="str">
            <v>40190</v>
          </cell>
          <cell r="E2333" t="str">
            <v/>
          </cell>
          <cell r="F2333" t="str">
            <v>Materiāla (nagi, āda, mati) izmeklēšana uz sēnītēm</v>
          </cell>
          <cell r="G2333">
            <v>5</v>
          </cell>
        </row>
        <row r="2334">
          <cell r="D2334" t="str">
            <v>40191</v>
          </cell>
          <cell r="E2334" t="str">
            <v/>
          </cell>
          <cell r="F2334" t="str">
            <v>Iztriepju bakterioskopija uz mikrofloru un seksuāli transmisīvajām slimībām</v>
          </cell>
          <cell r="G2334">
            <v>4.99</v>
          </cell>
        </row>
        <row r="2335">
          <cell r="D2335" t="str">
            <v>40193</v>
          </cell>
          <cell r="E2335" t="str">
            <v/>
          </cell>
          <cell r="F2335" t="str">
            <v>Acidorezistento baktēriju mikroskopija tiešā iztriepē</v>
          </cell>
          <cell r="G2335">
            <v>3.73</v>
          </cell>
        </row>
        <row r="2336">
          <cell r="D2336" t="str">
            <v>40194</v>
          </cell>
          <cell r="E2336" t="str">
            <v/>
          </cell>
          <cell r="F2336" t="str">
            <v>Acidorezistento baktēriju mikroskopija koncentrētā paraugā</v>
          </cell>
          <cell r="G2336">
            <v>7.06</v>
          </cell>
        </row>
        <row r="2337">
          <cell r="D2337" t="str">
            <v>40300</v>
          </cell>
          <cell r="E2337" t="str">
            <v/>
          </cell>
          <cell r="F2337" t="str">
            <v>Asins grupas noteikšana ABO sistēmā ar plaknes metodi (tiešā reakcija)</v>
          </cell>
          <cell r="G2337">
            <v>1.54</v>
          </cell>
        </row>
        <row r="2338">
          <cell r="D2338" t="str">
            <v>40301</v>
          </cell>
          <cell r="E2338" t="str">
            <v/>
          </cell>
          <cell r="F2338" t="str">
            <v>Asins grupas noteikšana ABO sistēmā ar plaknes metodi (dubultreakcija)</v>
          </cell>
          <cell r="G2338">
            <v>3.4</v>
          </cell>
        </row>
        <row r="2339">
          <cell r="D2339" t="str">
            <v>40302</v>
          </cell>
          <cell r="E2339" t="str">
            <v/>
          </cell>
          <cell r="F2339" t="str">
            <v>Rh (D) pazīmes noteikšana ar plaknes metodi (ar diviem reaģentiem)</v>
          </cell>
          <cell r="G2339">
            <v>3.49</v>
          </cell>
        </row>
        <row r="2340">
          <cell r="D2340" t="str">
            <v>40303</v>
          </cell>
          <cell r="E2340" t="str">
            <v/>
          </cell>
          <cell r="F2340" t="str">
            <v>Rh (D) pazīmes noteikšana gela tehnikā (ar vienu reaģentu)</v>
          </cell>
          <cell r="G2340">
            <v>3.95</v>
          </cell>
        </row>
        <row r="2341">
          <cell r="D2341" t="str">
            <v>40304</v>
          </cell>
          <cell r="E2341" t="str">
            <v/>
          </cell>
          <cell r="F2341" t="str">
            <v>Asins grupas noteikšana ABO un Rh sistēmās gela tehnikā</v>
          </cell>
          <cell r="G2341">
            <v>6.27</v>
          </cell>
        </row>
        <row r="2342">
          <cell r="D2342" t="str">
            <v>40305</v>
          </cell>
          <cell r="E2342" t="str">
            <v/>
          </cell>
          <cell r="F2342" t="str">
            <v>Jaundzimušā asins imūnhematoloģiskā izmeklēšana gela tehnikā (ID karte DiaClon ABO/Rh jaundzimušam)</v>
          </cell>
          <cell r="G2342">
            <v>6.65</v>
          </cell>
        </row>
        <row r="2343">
          <cell r="D2343" t="str">
            <v>40306</v>
          </cell>
          <cell r="E2343" t="str">
            <v/>
          </cell>
          <cell r="F2343" t="str">
            <v>RH fenotipa (CcEe) un Kell antigēna noteikšana ar plaknes metodi</v>
          </cell>
          <cell r="G2343">
            <v>9.34</v>
          </cell>
        </row>
        <row r="2344">
          <cell r="D2344" t="str">
            <v>40307</v>
          </cell>
          <cell r="E2344" t="str">
            <v/>
          </cell>
          <cell r="F2344" t="str">
            <v>RH fenotipa (CcEe) un Kell antigēna noteikšana gela tehnikā</v>
          </cell>
          <cell r="G2344">
            <v>8.5299999999999994</v>
          </cell>
        </row>
        <row r="2345">
          <cell r="D2345" t="str">
            <v>40309</v>
          </cell>
          <cell r="E2345" t="str">
            <v/>
          </cell>
          <cell r="F2345" t="str">
            <v>Nepilno antieritrocitāro antivielu skrīnings gela tehnikā ar trim skrīningeritrocītu paraugiem</v>
          </cell>
          <cell r="G2345">
            <v>5.49</v>
          </cell>
        </row>
        <row r="2346">
          <cell r="D2346" t="str">
            <v>40315</v>
          </cell>
          <cell r="E2346" t="str">
            <v/>
          </cell>
          <cell r="F2346" t="str">
            <v>Nepilno antieritrocitāro antivielu titrēšana gela tehnikā ar vienu antigēnu (ID karte – Liss/Coombs)</v>
          </cell>
          <cell r="G2346">
            <v>11.13</v>
          </cell>
        </row>
        <row r="2347">
          <cell r="D2347" t="str">
            <v>40316</v>
          </cell>
          <cell r="E2347" t="str">
            <v/>
          </cell>
          <cell r="F2347" t="str">
            <v>Nepilno antieritrocitāro antivielu identifikācija ar ID-paneli gela tehnikā (ID karte Liss/Coombs)</v>
          </cell>
          <cell r="G2347">
            <v>22.84</v>
          </cell>
        </row>
        <row r="2348">
          <cell r="D2348" t="str">
            <v>40317</v>
          </cell>
          <cell r="E2348" t="str">
            <v/>
          </cell>
          <cell r="F2348" t="str">
            <v>Nepilno antieritrocitāro antivielu identifikācija ar ID enzīmu paneli gela tehnikā (ID karte NaCl Enzyme)</v>
          </cell>
          <cell r="G2348">
            <v>21.36</v>
          </cell>
        </row>
        <row r="2349">
          <cell r="D2349" t="str">
            <v>40318</v>
          </cell>
          <cell r="E2349" t="str">
            <v/>
          </cell>
          <cell r="F2349" t="str">
            <v>Recipienta un donora asins individuālās saderības testi laboratorijā (ABO saderība – plaknes tests, saderība Rh un citās sistēmās – gela tehnikā)</v>
          </cell>
          <cell r="G2349">
            <v>15.24</v>
          </cell>
        </row>
        <row r="2350">
          <cell r="D2350" t="str">
            <v>40325</v>
          </cell>
          <cell r="E2350" t="str">
            <v/>
          </cell>
          <cell r="F2350" t="str">
            <v>Tiešais antiglobulīna tests (DAT) gela tehnikā (ID karte Liss/Coombs)</v>
          </cell>
          <cell r="G2350">
            <v>3.47</v>
          </cell>
        </row>
        <row r="2351">
          <cell r="D2351" t="str">
            <v>40326</v>
          </cell>
          <cell r="E2351" t="str">
            <v/>
          </cell>
          <cell r="F2351" t="str">
            <v>Tiešā antiglobulīna testa (DAT) diferencēšana gela tehnikā (ID karte IgG+C3d+ctl/IgG+C3d+ctl)</v>
          </cell>
          <cell r="G2351">
            <v>7.34</v>
          </cell>
        </row>
        <row r="2352">
          <cell r="D2352" t="str">
            <v>40327</v>
          </cell>
          <cell r="E2352" t="str">
            <v/>
          </cell>
          <cell r="F2352" t="str">
            <v>Tiešā antiglobulīna testa (DAT) diferencēšana gela tehnikā (ID karte IgG-IgA-IgM-C3c-C3d-ctl)</v>
          </cell>
          <cell r="G2352">
            <v>13.81</v>
          </cell>
        </row>
        <row r="2353">
          <cell r="D2353" t="str">
            <v>40328</v>
          </cell>
          <cell r="E2353" t="str">
            <v>*</v>
          </cell>
          <cell r="F2353" t="str">
            <v>Speciāla asins piemeklēšana sensibilizētam recipientam (antivielu identifikācija ar ID kartēm Liss/Combs + fenotipizācija + 1 saderības tests)</v>
          </cell>
          <cell r="G2353">
            <v>39.520000000000003</v>
          </cell>
        </row>
        <row r="2354">
          <cell r="D2354" t="str">
            <v>40329</v>
          </cell>
          <cell r="E2354" t="str">
            <v>*</v>
          </cell>
          <cell r="F2354" t="str">
            <v>Speciāla asins piemeklēšana sensibilizētam recipientam (antivielu identifikācija ar ID kartēm Liss/Combs un Na Cl/Enzyme + fenotipizācija + viens saderības tests)</v>
          </cell>
          <cell r="G2354">
            <v>56.25</v>
          </cell>
        </row>
        <row r="2355">
          <cell r="D2355" t="str">
            <v>40330</v>
          </cell>
          <cell r="E2355" t="str">
            <v/>
          </cell>
          <cell r="F2355" t="str">
            <v>Krioglobīni (kvalitatīvi)</v>
          </cell>
          <cell r="G2355">
            <v>2.5099999999999998</v>
          </cell>
        </row>
        <row r="2356">
          <cell r="D2356" t="str">
            <v>40335</v>
          </cell>
          <cell r="E2356" t="str">
            <v/>
          </cell>
          <cell r="F2356" t="str">
            <v>Aukstuma aglutinīnu noteikšana gela tehnikā</v>
          </cell>
          <cell r="G2356">
            <v>10.87</v>
          </cell>
        </row>
        <row r="2357">
          <cell r="D2357" t="str">
            <v>40336</v>
          </cell>
          <cell r="E2357" t="str">
            <v/>
          </cell>
          <cell r="F2357" t="str">
            <v>AB0 sistēmas antieritrocitāro antivielu titrēšana serumā</v>
          </cell>
          <cell r="G2357">
            <v>5.48</v>
          </cell>
        </row>
        <row r="2358">
          <cell r="D2358" t="str">
            <v>40337</v>
          </cell>
          <cell r="E2358" t="str">
            <v>*</v>
          </cell>
          <cell r="F2358" t="str">
            <v>Skābes elūcijas tests ar antieritrocitāro antivielu identifikāciju eluātā gela tehnikā (ID karte Liss/Coombs)</v>
          </cell>
          <cell r="G2358">
            <v>36.31</v>
          </cell>
        </row>
        <row r="2359">
          <cell r="D2359" t="str">
            <v>40338</v>
          </cell>
          <cell r="E2359" t="str">
            <v/>
          </cell>
          <cell r="F2359" t="str">
            <v>Antigēnu M un N fenotipizācija gela tehnikā</v>
          </cell>
          <cell r="G2359">
            <v>6.82</v>
          </cell>
        </row>
        <row r="2360">
          <cell r="D2360" t="str">
            <v>40339</v>
          </cell>
          <cell r="E2360" t="str">
            <v/>
          </cell>
          <cell r="F2360" t="str">
            <v>Antigēnu Jka un Jkb fenotipizācija gela tehnikā</v>
          </cell>
          <cell r="G2360">
            <v>8.1999999999999993</v>
          </cell>
        </row>
        <row r="2361">
          <cell r="D2361" t="str">
            <v>40340</v>
          </cell>
          <cell r="E2361" t="str">
            <v/>
          </cell>
          <cell r="F2361" t="str">
            <v>Antigēnu K un k fenotipizācija gela tehnikā</v>
          </cell>
          <cell r="G2361">
            <v>7.1</v>
          </cell>
        </row>
        <row r="2362">
          <cell r="D2362" t="str">
            <v>40341</v>
          </cell>
          <cell r="E2362" t="str">
            <v/>
          </cell>
          <cell r="F2362" t="str">
            <v>Antigēna P1 noteikšana gela tehnikā</v>
          </cell>
          <cell r="G2362">
            <v>6.2</v>
          </cell>
        </row>
        <row r="2363">
          <cell r="D2363" t="str">
            <v>40342</v>
          </cell>
          <cell r="E2363" t="str">
            <v/>
          </cell>
          <cell r="F2363" t="str">
            <v>Antigēnu Lua un Lub fenotipizācija gela tehnikā</v>
          </cell>
          <cell r="G2363">
            <v>8.1999999999999993</v>
          </cell>
        </row>
        <row r="2364">
          <cell r="D2364" t="str">
            <v>40343</v>
          </cell>
          <cell r="E2364" t="str">
            <v/>
          </cell>
          <cell r="F2364" t="str">
            <v>Antigēnu Lea un Leb fenotipizācija gela tehnikā</v>
          </cell>
          <cell r="G2364">
            <v>8.66</v>
          </cell>
        </row>
        <row r="2365">
          <cell r="D2365" t="str">
            <v>40344</v>
          </cell>
          <cell r="E2365" t="str">
            <v/>
          </cell>
          <cell r="F2365" t="str">
            <v>Antigēnu Kpa un Kpb fenotipizācija gela tehnikā</v>
          </cell>
          <cell r="G2365">
            <v>8.1999999999999993</v>
          </cell>
        </row>
        <row r="2366">
          <cell r="D2366" t="str">
            <v>40345</v>
          </cell>
          <cell r="E2366" t="str">
            <v/>
          </cell>
          <cell r="F2366" t="str">
            <v>Antigēnu Fya un Fyb fenotipizācija gela tehnikā</v>
          </cell>
          <cell r="G2366">
            <v>11.25</v>
          </cell>
        </row>
        <row r="2367">
          <cell r="D2367" t="str">
            <v>40346</v>
          </cell>
          <cell r="E2367" t="str">
            <v/>
          </cell>
          <cell r="F2367" t="str">
            <v>Antigēnu S un s fenotipizācija gela tehnikā</v>
          </cell>
          <cell r="G2367">
            <v>11.25</v>
          </cell>
        </row>
        <row r="2368">
          <cell r="D2368" t="str">
            <v>40347</v>
          </cell>
          <cell r="E2368" t="str">
            <v/>
          </cell>
          <cell r="F2368" t="str">
            <v>Recipienta un donora individuālās saderības testi imūnhematoloģiski neizmeklētam recipientam (pilna imūnhematoloģiska izmeklēšana; ABO saderība – uz plaknes; saderība Rh un citās sistēmās – gela tehnikā)</v>
          </cell>
          <cell r="G2368">
            <v>14.65</v>
          </cell>
        </row>
        <row r="2369">
          <cell r="D2369" t="str">
            <v>40348</v>
          </cell>
          <cell r="E2369" t="str">
            <v/>
          </cell>
          <cell r="F2369" t="str">
            <v>Piemaksa manipulācijām 40347, 40328, 40329 par katru papildus saderinātu eritrocītu masas devu, sākot no otrās</v>
          </cell>
          <cell r="G2369">
            <v>14.17</v>
          </cell>
        </row>
        <row r="2370">
          <cell r="D2370" t="str">
            <v>41001</v>
          </cell>
          <cell r="E2370" t="str">
            <v/>
          </cell>
          <cell r="F2370" t="str">
            <v>Kopējais olbaltums</v>
          </cell>
          <cell r="G2370">
            <v>1.79</v>
          </cell>
        </row>
        <row r="2371">
          <cell r="D2371" t="str">
            <v>41002</v>
          </cell>
          <cell r="E2371" t="str">
            <v/>
          </cell>
          <cell r="F2371" t="str">
            <v>Albumīns</v>
          </cell>
          <cell r="G2371">
            <v>1.79</v>
          </cell>
        </row>
        <row r="2372">
          <cell r="D2372" t="str">
            <v>41003</v>
          </cell>
          <cell r="E2372" t="str">
            <v/>
          </cell>
          <cell r="F2372" t="str">
            <v>Olbaltuma frakcijas serumā vai urīnā</v>
          </cell>
          <cell r="G2372">
            <v>5.84</v>
          </cell>
        </row>
        <row r="2373">
          <cell r="D2373" t="str">
            <v>41004</v>
          </cell>
          <cell r="E2373" t="str">
            <v/>
          </cell>
          <cell r="F2373" t="str">
            <v>Urīnviela</v>
          </cell>
          <cell r="G2373">
            <v>2.2000000000000002</v>
          </cell>
        </row>
        <row r="2374">
          <cell r="D2374" t="str">
            <v>41005</v>
          </cell>
          <cell r="E2374" t="str">
            <v/>
          </cell>
          <cell r="F2374" t="str">
            <v>Urīnskābe</v>
          </cell>
          <cell r="G2374">
            <v>1.98</v>
          </cell>
        </row>
        <row r="2375">
          <cell r="D2375" t="str">
            <v>41006</v>
          </cell>
          <cell r="E2375" t="str">
            <v/>
          </cell>
          <cell r="F2375" t="str">
            <v>Kreatinīns</v>
          </cell>
          <cell r="G2375">
            <v>1.57</v>
          </cell>
        </row>
        <row r="2376">
          <cell r="D2376" t="str">
            <v>41020</v>
          </cell>
          <cell r="E2376" t="str">
            <v/>
          </cell>
          <cell r="F2376" t="str">
            <v>Sārmainā fosfotāze (SF)</v>
          </cell>
          <cell r="G2376">
            <v>1.42</v>
          </cell>
        </row>
        <row r="2377">
          <cell r="D2377" t="str">
            <v>41022</v>
          </cell>
          <cell r="E2377" t="str">
            <v/>
          </cell>
          <cell r="F2377" t="str">
            <v>ALAT – alanīnaminotransferāze</v>
          </cell>
          <cell r="G2377">
            <v>1.42</v>
          </cell>
        </row>
        <row r="2378">
          <cell r="D2378" t="str">
            <v>41023</v>
          </cell>
          <cell r="E2378" t="str">
            <v/>
          </cell>
          <cell r="F2378" t="str">
            <v>ASAT – aspartātaminotransferāze</v>
          </cell>
          <cell r="G2378">
            <v>1.42</v>
          </cell>
        </row>
        <row r="2379">
          <cell r="D2379" t="str">
            <v>41024</v>
          </cell>
          <cell r="E2379" t="str">
            <v/>
          </cell>
          <cell r="F2379" t="str">
            <v>Gamma glutamīntransferāze</v>
          </cell>
          <cell r="G2379">
            <v>1.73</v>
          </cell>
        </row>
        <row r="2380">
          <cell r="D2380" t="str">
            <v>41025</v>
          </cell>
          <cell r="E2380" t="str">
            <v/>
          </cell>
          <cell r="F2380" t="str">
            <v>Kreatīnkināze</v>
          </cell>
          <cell r="G2380">
            <v>1.58</v>
          </cell>
        </row>
        <row r="2381">
          <cell r="D2381" t="str">
            <v>41026</v>
          </cell>
          <cell r="E2381" t="str">
            <v/>
          </cell>
          <cell r="F2381" t="str">
            <v>Laktātdehidrogenāze</v>
          </cell>
          <cell r="G2381">
            <v>1.42</v>
          </cell>
        </row>
        <row r="2382">
          <cell r="D2382" t="str">
            <v>41027</v>
          </cell>
          <cell r="E2382" t="str">
            <v/>
          </cell>
          <cell r="F2382" t="str">
            <v>Lipāze</v>
          </cell>
          <cell r="G2382">
            <v>3.53</v>
          </cell>
        </row>
        <row r="2383">
          <cell r="D2383" t="str">
            <v>41028</v>
          </cell>
          <cell r="E2383" t="str">
            <v/>
          </cell>
          <cell r="F2383" t="str">
            <v>Laktātdehidrogenāzes frakcijas</v>
          </cell>
          <cell r="G2383">
            <v>4.8099999999999996</v>
          </cell>
        </row>
        <row r="2384">
          <cell r="D2384" t="str">
            <v>41030</v>
          </cell>
          <cell r="E2384" t="str">
            <v/>
          </cell>
          <cell r="F2384" t="str">
            <v>Kreatīnkināzes MB frakcija</v>
          </cell>
          <cell r="G2384">
            <v>4.25</v>
          </cell>
        </row>
        <row r="2385">
          <cell r="D2385" t="str">
            <v>41031</v>
          </cell>
          <cell r="E2385" t="str">
            <v/>
          </cell>
          <cell r="F2385" t="str">
            <v>Kreatīnkināzes MB masa</v>
          </cell>
          <cell r="G2385">
            <v>7.36</v>
          </cell>
        </row>
        <row r="2386">
          <cell r="D2386" t="str">
            <v>41032</v>
          </cell>
          <cell r="E2386" t="str">
            <v/>
          </cell>
          <cell r="F2386" t="str">
            <v>Holīnesterāze</v>
          </cell>
          <cell r="G2386">
            <v>2.88</v>
          </cell>
        </row>
        <row r="2387">
          <cell r="D2387" t="str">
            <v>41033</v>
          </cell>
          <cell r="E2387" t="str">
            <v/>
          </cell>
          <cell r="F2387" t="str">
            <v>Sārmainās fosfotāzes frakcijas</v>
          </cell>
          <cell r="G2387">
            <v>6.91</v>
          </cell>
        </row>
        <row r="2388">
          <cell r="D2388" t="str">
            <v>41034</v>
          </cell>
          <cell r="E2388" t="str">
            <v/>
          </cell>
          <cell r="F2388" t="str">
            <v>Alfa amilāze</v>
          </cell>
          <cell r="G2388">
            <v>2.56</v>
          </cell>
        </row>
        <row r="2389">
          <cell r="D2389" t="str">
            <v>41035</v>
          </cell>
          <cell r="E2389" t="str">
            <v/>
          </cell>
          <cell r="F2389" t="str">
            <v>Angiotenzīna konvertāze</v>
          </cell>
          <cell r="G2389">
            <v>3.8</v>
          </cell>
        </row>
        <row r="2390">
          <cell r="D2390" t="str">
            <v>41046</v>
          </cell>
          <cell r="E2390" t="str">
            <v/>
          </cell>
          <cell r="F2390" t="str">
            <v>Triglicerīdi</v>
          </cell>
          <cell r="G2390">
            <v>2.27</v>
          </cell>
        </row>
        <row r="2391">
          <cell r="D2391" t="str">
            <v>41047</v>
          </cell>
          <cell r="E2391" t="str">
            <v/>
          </cell>
          <cell r="F2391" t="str">
            <v>ABL – holesterīns (tiešā metode)</v>
          </cell>
          <cell r="G2391">
            <v>3.63</v>
          </cell>
        </row>
        <row r="2392">
          <cell r="D2392" t="str">
            <v>41048</v>
          </cell>
          <cell r="E2392" t="str">
            <v/>
          </cell>
          <cell r="F2392" t="str">
            <v>Apolipoproteīns A1</v>
          </cell>
          <cell r="G2392">
            <v>3.46</v>
          </cell>
        </row>
        <row r="2393">
          <cell r="D2393" t="str">
            <v>41049</v>
          </cell>
          <cell r="E2393" t="str">
            <v/>
          </cell>
          <cell r="F2393" t="str">
            <v>Apolipoproteīns B</v>
          </cell>
          <cell r="G2393">
            <v>3.46</v>
          </cell>
        </row>
        <row r="2394">
          <cell r="D2394" t="str">
            <v>41050</v>
          </cell>
          <cell r="E2394" t="str">
            <v/>
          </cell>
          <cell r="F2394" t="str">
            <v>Lipoproteīdu frakcijas</v>
          </cell>
          <cell r="G2394">
            <v>6.74</v>
          </cell>
        </row>
        <row r="2395">
          <cell r="D2395" t="str">
            <v>41051</v>
          </cell>
          <cell r="E2395" t="str">
            <v/>
          </cell>
          <cell r="F2395" t="str">
            <v>Lipoproteīns (A)</v>
          </cell>
          <cell r="G2395">
            <v>4.05</v>
          </cell>
        </row>
        <row r="2396">
          <cell r="D2396" t="str">
            <v>41052</v>
          </cell>
          <cell r="E2396" t="str">
            <v/>
          </cell>
          <cell r="F2396" t="str">
            <v>Bilirubīns, frakcijas</v>
          </cell>
          <cell r="G2396">
            <v>1.78</v>
          </cell>
        </row>
        <row r="2397">
          <cell r="D2397" t="str">
            <v>41054</v>
          </cell>
          <cell r="E2397" t="str">
            <v/>
          </cell>
          <cell r="F2397" t="str">
            <v>ABL – holesterīns (ar precipitāciju)</v>
          </cell>
          <cell r="G2397">
            <v>2.38</v>
          </cell>
        </row>
        <row r="2398">
          <cell r="D2398" t="str">
            <v>41056</v>
          </cell>
          <cell r="E2398" t="str">
            <v/>
          </cell>
          <cell r="F2398" t="str">
            <v>Kopējais holesterīna līmenis asinīs – koncentrācija 5 mmol/L vai mazāka</v>
          </cell>
          <cell r="G2398">
            <v>1.7</v>
          </cell>
        </row>
        <row r="2399">
          <cell r="D2399" t="str">
            <v>41057</v>
          </cell>
          <cell r="E2399" t="str">
            <v/>
          </cell>
          <cell r="F2399" t="str">
            <v>Kopējais holesterīna līmenis asinīs – koncentrācija, lielāka par 5 mmol/L</v>
          </cell>
          <cell r="G2399">
            <v>1.7</v>
          </cell>
        </row>
        <row r="2400">
          <cell r="D2400" t="str">
            <v>41058</v>
          </cell>
          <cell r="E2400" t="str">
            <v/>
          </cell>
          <cell r="F2400" t="str">
            <v>ZBL holesterīna līmenis asinīs – koncentrācija, mazāka par 2,0 mmol/L</v>
          </cell>
          <cell r="G2400">
            <v>3.95</v>
          </cell>
        </row>
        <row r="2401">
          <cell r="D2401" t="str">
            <v>41059</v>
          </cell>
          <cell r="E2401" t="str">
            <v/>
          </cell>
          <cell r="F2401" t="str">
            <v>ZBL holesterīna līmenis asinīs – koncentrācija no 2,0 mmol/L līdz 2,5 mmol/L</v>
          </cell>
          <cell r="G2401">
            <v>3.95</v>
          </cell>
        </row>
        <row r="2402">
          <cell r="D2402" t="str">
            <v>41060</v>
          </cell>
          <cell r="E2402" t="str">
            <v/>
          </cell>
          <cell r="F2402" t="str">
            <v>ZBL holesterīna līmenis asinīs – koncentrācija, lielāka par 2,5 mmol/L</v>
          </cell>
          <cell r="G2402">
            <v>3.95</v>
          </cell>
        </row>
        <row r="2403">
          <cell r="D2403" t="str">
            <v>41065</v>
          </cell>
          <cell r="E2403" t="str">
            <v/>
          </cell>
          <cell r="F2403" t="str">
            <v>Kālijs</v>
          </cell>
          <cell r="G2403">
            <v>1.38</v>
          </cell>
        </row>
        <row r="2404">
          <cell r="D2404" t="str">
            <v>41067</v>
          </cell>
          <cell r="E2404" t="str">
            <v/>
          </cell>
          <cell r="F2404" t="str">
            <v>Nātrijs</v>
          </cell>
          <cell r="G2404">
            <v>1.38</v>
          </cell>
        </row>
        <row r="2405">
          <cell r="D2405" t="str">
            <v>41068</v>
          </cell>
          <cell r="E2405" t="str">
            <v/>
          </cell>
          <cell r="F2405" t="str">
            <v>Kalcijs</v>
          </cell>
          <cell r="G2405">
            <v>1.42</v>
          </cell>
        </row>
        <row r="2406">
          <cell r="D2406" t="str">
            <v>41069</v>
          </cell>
          <cell r="E2406" t="str">
            <v/>
          </cell>
          <cell r="F2406" t="str">
            <v>Fosfors</v>
          </cell>
          <cell r="G2406">
            <v>1.79</v>
          </cell>
        </row>
        <row r="2407">
          <cell r="D2407" t="str">
            <v>41070</v>
          </cell>
          <cell r="E2407" t="str">
            <v/>
          </cell>
          <cell r="F2407" t="str">
            <v>Hlorīdi</v>
          </cell>
          <cell r="G2407">
            <v>1.79</v>
          </cell>
        </row>
        <row r="2408">
          <cell r="D2408" t="str">
            <v>41071</v>
          </cell>
          <cell r="E2408" t="str">
            <v/>
          </cell>
          <cell r="F2408" t="str">
            <v>Dzelzs</v>
          </cell>
          <cell r="G2408">
            <v>1.44</v>
          </cell>
        </row>
        <row r="2409">
          <cell r="D2409" t="str">
            <v>41072</v>
          </cell>
          <cell r="E2409" t="str">
            <v/>
          </cell>
          <cell r="F2409" t="str">
            <v>Magnijs</v>
          </cell>
          <cell r="G2409">
            <v>2.73</v>
          </cell>
        </row>
        <row r="2410">
          <cell r="D2410" t="str">
            <v>41073</v>
          </cell>
          <cell r="E2410" t="str">
            <v/>
          </cell>
          <cell r="F2410" t="str">
            <v>Dzelzs saistīšanas spēja</v>
          </cell>
          <cell r="G2410">
            <v>3.73</v>
          </cell>
        </row>
        <row r="2411">
          <cell r="D2411" t="str">
            <v>41077</v>
          </cell>
          <cell r="E2411" t="str">
            <v/>
          </cell>
          <cell r="F2411" t="str">
            <v>Varš asinīs</v>
          </cell>
          <cell r="G2411">
            <v>5.58</v>
          </cell>
        </row>
        <row r="2412">
          <cell r="D2412" t="str">
            <v>41079</v>
          </cell>
          <cell r="E2412" t="str">
            <v>*</v>
          </cell>
          <cell r="F2412" t="str">
            <v>Asins gāzu un Ph analīze</v>
          </cell>
          <cell r="G2412">
            <v>14.85</v>
          </cell>
        </row>
        <row r="2413">
          <cell r="D2413" t="str">
            <v>41081</v>
          </cell>
          <cell r="E2413" t="str">
            <v/>
          </cell>
          <cell r="F2413" t="str">
            <v>Jonizētais kalcijs</v>
          </cell>
          <cell r="G2413">
            <v>3.68</v>
          </cell>
        </row>
        <row r="2414">
          <cell r="D2414" t="str">
            <v>41082</v>
          </cell>
          <cell r="E2414" t="str">
            <v/>
          </cell>
          <cell r="F2414" t="str">
            <v>Kālija, nātrija un jonizētā kalcija noteikšana ar vienreizlietojamu kiveti</v>
          </cell>
          <cell r="G2414">
            <v>8.89</v>
          </cell>
        </row>
        <row r="2415">
          <cell r="D2415" t="str">
            <v>41085</v>
          </cell>
          <cell r="E2415" t="str">
            <v/>
          </cell>
          <cell r="F2415" t="str">
            <v>Oksimetrijas rādītāji (dažādu hemoglobīna frakciju un skābekļa satura automatizēta noteikšana)</v>
          </cell>
          <cell r="G2415">
            <v>14.65</v>
          </cell>
        </row>
        <row r="2416">
          <cell r="D2416" t="str">
            <v>41086</v>
          </cell>
          <cell r="E2416" t="str">
            <v/>
          </cell>
          <cell r="F2416" t="str">
            <v>Asins gāzu un Ph analīze pacientiem ar hronisku elpošanas nepietiekamību</v>
          </cell>
          <cell r="G2416">
            <v>14.85</v>
          </cell>
        </row>
        <row r="2417">
          <cell r="D2417" t="str">
            <v>41087</v>
          </cell>
          <cell r="E2417" t="str">
            <v/>
          </cell>
          <cell r="F2417" t="str">
            <v>Piemaksa manipulācijai 41086 par spieķa kaula artērijas (a. radialis) punkciju arteriālo asins gāzu kontrolei</v>
          </cell>
          <cell r="G2417">
            <v>23.11</v>
          </cell>
        </row>
        <row r="2418">
          <cell r="D2418" t="str">
            <v>41095</v>
          </cell>
          <cell r="E2418" t="str">
            <v/>
          </cell>
          <cell r="F2418" t="str">
            <v>Glikoze asinīs</v>
          </cell>
          <cell r="G2418">
            <v>1.85</v>
          </cell>
        </row>
        <row r="2419">
          <cell r="D2419" t="str">
            <v>41096</v>
          </cell>
          <cell r="E2419" t="str">
            <v/>
          </cell>
          <cell r="F2419" t="str">
            <v>Glikozes slodzes tests</v>
          </cell>
          <cell r="G2419">
            <v>6.6</v>
          </cell>
        </row>
        <row r="2420">
          <cell r="D2420" t="str">
            <v>41099</v>
          </cell>
          <cell r="E2420" t="str">
            <v/>
          </cell>
          <cell r="F2420" t="str">
            <v>C peptīds</v>
          </cell>
          <cell r="G2420">
            <v>6.58</v>
          </cell>
        </row>
        <row r="2421">
          <cell r="D2421" t="str">
            <v>41100</v>
          </cell>
          <cell r="E2421" t="str">
            <v/>
          </cell>
          <cell r="F2421" t="str">
            <v>Insulīns</v>
          </cell>
          <cell r="G2421">
            <v>5.29</v>
          </cell>
        </row>
        <row r="2422">
          <cell r="D2422" t="str">
            <v>41101</v>
          </cell>
          <cell r="E2422" t="str">
            <v/>
          </cell>
          <cell r="F2422" t="str">
            <v>Mikroalbumīnūrijas noteikšana</v>
          </cell>
          <cell r="G2422">
            <v>4.59</v>
          </cell>
        </row>
        <row r="2423">
          <cell r="D2423" t="str">
            <v>41102</v>
          </cell>
          <cell r="E2423" t="str">
            <v/>
          </cell>
          <cell r="F2423" t="str">
            <v>Glikozes noteikšana ar vienreizlietojamām kivetēm</v>
          </cell>
          <cell r="G2423">
            <v>1.89</v>
          </cell>
        </row>
        <row r="2424">
          <cell r="D2424" t="str">
            <v>41103</v>
          </cell>
          <cell r="E2424" t="str">
            <v/>
          </cell>
          <cell r="F2424" t="str">
            <v>Glikohemoglobīns. Izmeklējuma rezultāts – HbA1C līmenis 6,4 % un zemāks</v>
          </cell>
          <cell r="G2424">
            <v>6.22</v>
          </cell>
        </row>
        <row r="2425">
          <cell r="D2425" t="str">
            <v>41104</v>
          </cell>
          <cell r="E2425" t="str">
            <v/>
          </cell>
          <cell r="F2425" t="str">
            <v>Glikohemoglobīns. Izmeklējuma rezultāts – HbA1C līmenis 6,5–7,4 %</v>
          </cell>
          <cell r="G2425">
            <v>6.22</v>
          </cell>
        </row>
        <row r="2426">
          <cell r="D2426" t="str">
            <v>41105</v>
          </cell>
          <cell r="E2426" t="str">
            <v/>
          </cell>
          <cell r="F2426" t="str">
            <v>Glikohemoglobīns. Izmeklējuma rezultāts – HbA1C līmenis 7,5 % un vairāk</v>
          </cell>
          <cell r="G2426">
            <v>6.22</v>
          </cell>
        </row>
        <row r="2427">
          <cell r="D2427" t="str">
            <v>41116</v>
          </cell>
          <cell r="E2427" t="str">
            <v/>
          </cell>
          <cell r="F2427" t="str">
            <v>Antistreptolizīns (kvantitatīvi)</v>
          </cell>
          <cell r="G2427">
            <v>2.86</v>
          </cell>
        </row>
        <row r="2428">
          <cell r="D2428" t="str">
            <v>41117</v>
          </cell>
          <cell r="E2428" t="str">
            <v/>
          </cell>
          <cell r="F2428" t="str">
            <v>Transferīns</v>
          </cell>
          <cell r="G2428">
            <v>2.61</v>
          </cell>
        </row>
        <row r="2429">
          <cell r="D2429" t="str">
            <v>41122</v>
          </cell>
          <cell r="E2429" t="str">
            <v/>
          </cell>
          <cell r="F2429" t="str">
            <v>Ceruloplazmīns</v>
          </cell>
          <cell r="G2429">
            <v>4.2</v>
          </cell>
        </row>
        <row r="2430">
          <cell r="D2430" t="str">
            <v>41124</v>
          </cell>
          <cell r="E2430" t="str">
            <v/>
          </cell>
          <cell r="F2430" t="str">
            <v>Feritīns</v>
          </cell>
          <cell r="G2430">
            <v>8.0500000000000007</v>
          </cell>
        </row>
        <row r="2431">
          <cell r="D2431" t="str">
            <v>41127</v>
          </cell>
          <cell r="E2431" t="str">
            <v/>
          </cell>
          <cell r="F2431" t="str">
            <v>CRO (kvantitatīvi)</v>
          </cell>
          <cell r="G2431">
            <v>2.91</v>
          </cell>
        </row>
        <row r="2432">
          <cell r="D2432" t="str">
            <v>41128</v>
          </cell>
          <cell r="E2432" t="str">
            <v/>
          </cell>
          <cell r="F2432" t="str">
            <v>Reimatoīdais faktors (kvantitatīvi)</v>
          </cell>
          <cell r="G2432">
            <v>2.69</v>
          </cell>
        </row>
        <row r="2433">
          <cell r="D2433" t="str">
            <v>41129</v>
          </cell>
          <cell r="E2433" t="str">
            <v/>
          </cell>
          <cell r="F2433" t="str">
            <v>Imūnglobulīnu vieglās ķēdes</v>
          </cell>
          <cell r="G2433">
            <v>8.6</v>
          </cell>
        </row>
        <row r="2434">
          <cell r="D2434" t="str">
            <v>41130</v>
          </cell>
          <cell r="E2434" t="str">
            <v/>
          </cell>
          <cell r="F2434" t="str">
            <v>Paraproteīnu noteikšana ar imūnfiksāciju vai imūntipēšanu</v>
          </cell>
          <cell r="G2434">
            <v>16.600000000000001</v>
          </cell>
        </row>
        <row r="2435">
          <cell r="D2435" t="str">
            <v>41142</v>
          </cell>
          <cell r="E2435" t="str">
            <v/>
          </cell>
          <cell r="F2435" t="str">
            <v>Tireotropais hormons (TSH)</v>
          </cell>
          <cell r="G2435">
            <v>5.69</v>
          </cell>
        </row>
        <row r="2436">
          <cell r="D2436" t="str">
            <v>41143</v>
          </cell>
          <cell r="E2436" t="str">
            <v/>
          </cell>
          <cell r="F2436" t="str">
            <v>Brīvais tiroksīns (FT4)</v>
          </cell>
          <cell r="G2436">
            <v>5.24</v>
          </cell>
        </row>
        <row r="2437">
          <cell r="D2437" t="str">
            <v>41144</v>
          </cell>
          <cell r="E2437" t="str">
            <v/>
          </cell>
          <cell r="F2437" t="str">
            <v>Brīvais trijodtironīns (FT3)</v>
          </cell>
          <cell r="G2437">
            <v>5.24</v>
          </cell>
        </row>
        <row r="2438">
          <cell r="D2438" t="str">
            <v>41150</v>
          </cell>
          <cell r="E2438" t="str">
            <v/>
          </cell>
          <cell r="F2438" t="str">
            <v>Prolaktīns</v>
          </cell>
          <cell r="G2438">
            <v>5.24</v>
          </cell>
        </row>
        <row r="2439">
          <cell r="D2439" t="str">
            <v>41151</v>
          </cell>
          <cell r="E2439" t="str">
            <v/>
          </cell>
          <cell r="F2439" t="str">
            <v>Folikulstimulējošais hormons (FSH)</v>
          </cell>
          <cell r="G2439">
            <v>5.0999999999999996</v>
          </cell>
        </row>
        <row r="2440">
          <cell r="D2440" t="str">
            <v>41152</v>
          </cell>
          <cell r="E2440" t="str">
            <v/>
          </cell>
          <cell r="F2440" t="str">
            <v>Luteinizētājhormons (LH)</v>
          </cell>
          <cell r="G2440">
            <v>5.0999999999999996</v>
          </cell>
        </row>
        <row r="2441">
          <cell r="D2441" t="str">
            <v>41153</v>
          </cell>
          <cell r="E2441" t="str">
            <v/>
          </cell>
          <cell r="F2441" t="str">
            <v>Estradiols</v>
          </cell>
          <cell r="G2441">
            <v>5.42</v>
          </cell>
        </row>
        <row r="2442">
          <cell r="D2442" t="str">
            <v>41154</v>
          </cell>
          <cell r="E2442" t="str">
            <v/>
          </cell>
          <cell r="F2442" t="str">
            <v>Testosterons</v>
          </cell>
          <cell r="G2442">
            <v>5.37</v>
          </cell>
        </row>
        <row r="2443">
          <cell r="D2443" t="str">
            <v>41155</v>
          </cell>
          <cell r="E2443" t="str">
            <v/>
          </cell>
          <cell r="F2443" t="str">
            <v>Progesterons</v>
          </cell>
          <cell r="G2443">
            <v>5.37</v>
          </cell>
        </row>
        <row r="2444">
          <cell r="D2444" t="str">
            <v>41156</v>
          </cell>
          <cell r="E2444" t="str">
            <v/>
          </cell>
          <cell r="F2444" t="str">
            <v>Estriols (brīvais)</v>
          </cell>
          <cell r="G2444">
            <v>6.57</v>
          </cell>
        </row>
        <row r="2445">
          <cell r="D2445" t="str">
            <v>41161</v>
          </cell>
          <cell r="E2445" t="str">
            <v/>
          </cell>
          <cell r="F2445" t="str">
            <v>Dehidroepiandrosterona sulfāts</v>
          </cell>
          <cell r="G2445">
            <v>5.6</v>
          </cell>
        </row>
        <row r="2446">
          <cell r="D2446" t="str">
            <v>41163</v>
          </cell>
          <cell r="E2446" t="str">
            <v/>
          </cell>
          <cell r="F2446" t="str">
            <v>Androstendions</v>
          </cell>
          <cell r="G2446">
            <v>6.01</v>
          </cell>
        </row>
        <row r="2447">
          <cell r="D2447" t="str">
            <v>41164</v>
          </cell>
          <cell r="E2447" t="str">
            <v/>
          </cell>
          <cell r="F2447" t="str">
            <v>Horiongonadotropīns</v>
          </cell>
          <cell r="G2447">
            <v>7.25</v>
          </cell>
        </row>
        <row r="2448">
          <cell r="D2448" t="str">
            <v>41170</v>
          </cell>
          <cell r="E2448" t="str">
            <v/>
          </cell>
          <cell r="F2448" t="str">
            <v>Aldosterons</v>
          </cell>
          <cell r="G2448">
            <v>7.39</v>
          </cell>
        </row>
        <row r="2449">
          <cell r="D2449" t="str">
            <v>41172</v>
          </cell>
          <cell r="E2449" t="str">
            <v/>
          </cell>
          <cell r="F2449" t="str">
            <v>Somatotropais hormons (STH)</v>
          </cell>
          <cell r="G2449">
            <v>5.37</v>
          </cell>
        </row>
        <row r="2450">
          <cell r="D2450" t="str">
            <v>41173</v>
          </cell>
          <cell r="E2450" t="str">
            <v/>
          </cell>
          <cell r="F2450" t="str">
            <v>Kortizols</v>
          </cell>
          <cell r="G2450">
            <v>4.8499999999999996</v>
          </cell>
        </row>
        <row r="2451">
          <cell r="D2451" t="str">
            <v>41174</v>
          </cell>
          <cell r="E2451" t="str">
            <v/>
          </cell>
          <cell r="F2451" t="str">
            <v>Kateholamīni (adrenalīns, noradrenalīns d/n urīnā)</v>
          </cell>
          <cell r="G2451">
            <v>16.350000000000001</v>
          </cell>
        </row>
        <row r="2452">
          <cell r="D2452" t="str">
            <v>41175</v>
          </cell>
          <cell r="E2452" t="str">
            <v/>
          </cell>
          <cell r="F2452" t="str">
            <v>Parathormons</v>
          </cell>
          <cell r="G2452">
            <v>7.39</v>
          </cell>
        </row>
        <row r="2453">
          <cell r="D2453" t="str">
            <v>41176</v>
          </cell>
          <cell r="E2453" t="str">
            <v/>
          </cell>
          <cell r="F2453" t="str">
            <v>Adrenokortikotropais hormons (AKTH)</v>
          </cell>
          <cell r="G2453">
            <v>5.94</v>
          </cell>
        </row>
        <row r="2454">
          <cell r="D2454" t="str">
            <v>41180</v>
          </cell>
          <cell r="E2454" t="str">
            <v/>
          </cell>
          <cell r="F2454" t="str">
            <v>Primidons</v>
          </cell>
          <cell r="G2454">
            <v>12.01</v>
          </cell>
        </row>
        <row r="2455">
          <cell r="D2455" t="str">
            <v>41181</v>
          </cell>
          <cell r="E2455" t="str">
            <v/>
          </cell>
          <cell r="F2455" t="str">
            <v>Fenobarbitāls</v>
          </cell>
          <cell r="G2455">
            <v>12.01</v>
          </cell>
        </row>
        <row r="2456">
          <cell r="D2456" t="str">
            <v>41182</v>
          </cell>
          <cell r="E2456" t="str">
            <v/>
          </cell>
          <cell r="F2456" t="str">
            <v>Fenitoīns</v>
          </cell>
          <cell r="G2456">
            <v>12.01</v>
          </cell>
        </row>
        <row r="2457">
          <cell r="D2457" t="str">
            <v>41183</v>
          </cell>
          <cell r="E2457" t="str">
            <v/>
          </cell>
          <cell r="F2457" t="str">
            <v>Karbamazepīns</v>
          </cell>
          <cell r="G2457">
            <v>12.01</v>
          </cell>
        </row>
        <row r="2458">
          <cell r="D2458" t="str">
            <v>41184</v>
          </cell>
          <cell r="E2458" t="str">
            <v/>
          </cell>
          <cell r="F2458" t="str">
            <v>Ciklosporīns un takrolīms (radioimunoloģiskā metode)</v>
          </cell>
          <cell r="G2458">
            <v>16.739999999999998</v>
          </cell>
        </row>
        <row r="2459">
          <cell r="D2459" t="str">
            <v>41186</v>
          </cell>
          <cell r="E2459" t="str">
            <v/>
          </cell>
          <cell r="F2459" t="str">
            <v>Valprojskābe</v>
          </cell>
          <cell r="G2459">
            <v>9.61</v>
          </cell>
        </row>
        <row r="2460">
          <cell r="D2460" t="str">
            <v>41187</v>
          </cell>
          <cell r="E2460" t="str">
            <v/>
          </cell>
          <cell r="F2460" t="str">
            <v>Teofilīns</v>
          </cell>
          <cell r="G2460">
            <v>11.05</v>
          </cell>
        </row>
        <row r="2461">
          <cell r="D2461" t="str">
            <v>41188</v>
          </cell>
          <cell r="E2461" t="str">
            <v/>
          </cell>
          <cell r="F2461" t="str">
            <v>Etanola noteikšana ar fluorescences polarizācijas imunoloģisko metodi</v>
          </cell>
          <cell r="G2461">
            <v>6.34</v>
          </cell>
        </row>
        <row r="2462">
          <cell r="D2462" t="str">
            <v>41189</v>
          </cell>
          <cell r="E2462" t="str">
            <v/>
          </cell>
          <cell r="F2462" t="str">
            <v>Etanola noteikšana fermentatīvi</v>
          </cell>
          <cell r="G2462">
            <v>6.36</v>
          </cell>
        </row>
        <row r="2463">
          <cell r="D2463" t="str">
            <v>41190</v>
          </cell>
          <cell r="E2463" t="str">
            <v/>
          </cell>
          <cell r="F2463" t="str">
            <v>Metotreksāts (augsti dozēts)</v>
          </cell>
          <cell r="G2463">
            <v>16.8</v>
          </cell>
        </row>
        <row r="2464">
          <cell r="D2464" t="str">
            <v>41191</v>
          </cell>
          <cell r="E2464" t="str">
            <v/>
          </cell>
          <cell r="F2464" t="str">
            <v>Metotreksāts</v>
          </cell>
          <cell r="G2464">
            <v>9.14</v>
          </cell>
        </row>
        <row r="2465">
          <cell r="D2465" t="str">
            <v>41200</v>
          </cell>
          <cell r="E2465" t="str">
            <v/>
          </cell>
          <cell r="F2465" t="str">
            <v>Vitamīns B 12</v>
          </cell>
          <cell r="G2465">
            <v>9.64</v>
          </cell>
        </row>
        <row r="2466">
          <cell r="D2466" t="str">
            <v>41201</v>
          </cell>
          <cell r="E2466" t="str">
            <v/>
          </cell>
          <cell r="F2466" t="str">
            <v>Folskābe</v>
          </cell>
          <cell r="G2466">
            <v>8.65</v>
          </cell>
        </row>
        <row r="2467">
          <cell r="D2467" t="str">
            <v>41202</v>
          </cell>
          <cell r="E2467" t="str">
            <v/>
          </cell>
          <cell r="F2467" t="str">
            <v>Deoksipiridolīns</v>
          </cell>
          <cell r="G2467">
            <v>12.89</v>
          </cell>
        </row>
        <row r="2468">
          <cell r="D2468" t="str">
            <v>41203</v>
          </cell>
          <cell r="E2468" t="str">
            <v/>
          </cell>
          <cell r="F2468" t="str">
            <v>Troponīns I, tai skaitā augsti jutīgais</v>
          </cell>
          <cell r="G2468">
            <v>6.03</v>
          </cell>
        </row>
        <row r="2469">
          <cell r="D2469" t="str">
            <v>41204</v>
          </cell>
          <cell r="E2469" t="str">
            <v/>
          </cell>
          <cell r="F2469" t="str">
            <v>Troponīns T, tai skaitā augsti jutīgais</v>
          </cell>
          <cell r="G2469">
            <v>6.33</v>
          </cell>
        </row>
        <row r="2470">
          <cell r="D2470" t="str">
            <v>41205</v>
          </cell>
          <cell r="E2470" t="str">
            <v/>
          </cell>
          <cell r="F2470" t="str">
            <v>Mioglobīns</v>
          </cell>
          <cell r="G2470">
            <v>5.82</v>
          </cell>
        </row>
        <row r="2471">
          <cell r="D2471" t="str">
            <v>41206</v>
          </cell>
          <cell r="E2471" t="str">
            <v/>
          </cell>
          <cell r="F2471" t="str">
            <v>Osteokalcīns</v>
          </cell>
          <cell r="G2471">
            <v>7.71</v>
          </cell>
        </row>
        <row r="2472">
          <cell r="D2472" t="str">
            <v>41207</v>
          </cell>
          <cell r="E2472" t="str">
            <v/>
          </cell>
          <cell r="F2472" t="str">
            <v>Prokalcitonīns</v>
          </cell>
          <cell r="G2472">
            <v>15.3</v>
          </cell>
        </row>
        <row r="2473">
          <cell r="D2473" t="str">
            <v>41208</v>
          </cell>
          <cell r="E2473" t="str">
            <v/>
          </cell>
          <cell r="F2473" t="str">
            <v>Homocisteīns</v>
          </cell>
          <cell r="G2473">
            <v>8.51</v>
          </cell>
        </row>
        <row r="2474">
          <cell r="D2474" t="str">
            <v>41209</v>
          </cell>
          <cell r="E2474" t="str">
            <v/>
          </cell>
          <cell r="F2474" t="str">
            <v>Eritropoetīns</v>
          </cell>
          <cell r="G2474">
            <v>10.01</v>
          </cell>
        </row>
        <row r="2475">
          <cell r="D2475" t="str">
            <v>41210</v>
          </cell>
          <cell r="E2475" t="str">
            <v/>
          </cell>
          <cell r="F2475" t="str">
            <v>Šķīstošie transferīna receptori</v>
          </cell>
          <cell r="G2475">
            <v>10.43</v>
          </cell>
        </row>
        <row r="2476">
          <cell r="D2476" t="str">
            <v>41211</v>
          </cell>
          <cell r="E2476" t="str">
            <v/>
          </cell>
          <cell r="F2476" t="str">
            <v>Amonjaks asinīs, serumā un plazmā</v>
          </cell>
          <cell r="G2476">
            <v>7.15</v>
          </cell>
        </row>
        <row r="2477">
          <cell r="D2477" t="str">
            <v>41212</v>
          </cell>
          <cell r="E2477" t="str">
            <v/>
          </cell>
          <cell r="F2477" t="str">
            <v>Nātrijurētisko peptīdu (B-tipa nātrijurētiskais peptīds vai N termināla pro-B tipa nātrijurētiskais peptīds) noteikšana</v>
          </cell>
          <cell r="G2477">
            <v>10.89</v>
          </cell>
        </row>
        <row r="2478">
          <cell r="D2478" t="str">
            <v>41223</v>
          </cell>
          <cell r="E2478" t="str">
            <v/>
          </cell>
          <cell r="F2478" t="str">
            <v>Reducētais glutations</v>
          </cell>
          <cell r="G2478">
            <v>19.38</v>
          </cell>
        </row>
        <row r="2479">
          <cell r="D2479" t="str">
            <v>41230</v>
          </cell>
          <cell r="E2479" t="str">
            <v/>
          </cell>
          <cell r="F2479" t="str">
            <v>Sifilisa ekspresdiagnostika (RPR, VDRL)</v>
          </cell>
          <cell r="G2479">
            <v>2.63</v>
          </cell>
        </row>
        <row r="2480">
          <cell r="D2480" t="str">
            <v>41231</v>
          </cell>
          <cell r="E2480" t="str">
            <v/>
          </cell>
          <cell r="F2480" t="str">
            <v>Sifilisa ekspresdiagnostika (kvantitatīvā metode RPR, VDRL titri)</v>
          </cell>
          <cell r="G2480">
            <v>9.1300000000000008</v>
          </cell>
        </row>
        <row r="2481">
          <cell r="D2481" t="str">
            <v>41232</v>
          </cell>
          <cell r="E2481" t="str">
            <v/>
          </cell>
          <cell r="F2481" t="str">
            <v>Sifiliss – TPHA</v>
          </cell>
          <cell r="G2481">
            <v>4.7699999999999996</v>
          </cell>
        </row>
        <row r="2482">
          <cell r="D2482" t="str">
            <v>41233</v>
          </cell>
          <cell r="E2482" t="str">
            <v/>
          </cell>
          <cell r="F2482" t="str">
            <v>Sifiliss – TPHA kvantitatīvā metode (titri)</v>
          </cell>
          <cell r="G2482">
            <v>8.83</v>
          </cell>
        </row>
        <row r="2483">
          <cell r="D2483" t="str">
            <v>41233R</v>
          </cell>
          <cell r="E2483" t="str">
            <v/>
          </cell>
          <cell r="F2483" t="str">
            <v>R Sifiliss – TPHA kvantitatīvā metode (titri)</v>
          </cell>
          <cell r="G2483">
            <v>8.83</v>
          </cell>
        </row>
        <row r="2484">
          <cell r="D2484" t="str">
            <v>41234</v>
          </cell>
          <cell r="E2484" t="str">
            <v/>
          </cell>
          <cell r="F2484" t="str">
            <v>Uzsējums uz gonoreju</v>
          </cell>
          <cell r="G2484">
            <v>6.21</v>
          </cell>
        </row>
        <row r="2485">
          <cell r="D2485" t="str">
            <v>41237</v>
          </cell>
          <cell r="E2485" t="str">
            <v/>
          </cell>
          <cell r="F2485" t="str">
            <v>Imunofluorescences reakcija IgG antivielu noteikšanai pie sifilisa (IFR abs. IgG)</v>
          </cell>
          <cell r="G2485">
            <v>8.2200000000000006</v>
          </cell>
        </row>
        <row r="2486">
          <cell r="D2486" t="str">
            <v>41240</v>
          </cell>
          <cell r="E2486" t="str">
            <v/>
          </cell>
          <cell r="F2486" t="str">
            <v>Hlamīdiju noteikšana ar tiešo imūnfluorescences metodi (TIFR) – MOMP antigēns vīriešiem (no urīnizvadkanāla)</v>
          </cell>
          <cell r="G2486">
            <v>8.35</v>
          </cell>
        </row>
        <row r="2487">
          <cell r="D2487" t="str">
            <v>41241R</v>
          </cell>
          <cell r="E2487" t="str">
            <v/>
          </cell>
          <cell r="F2487" t="str">
            <v>R IgG klases antivielu pret Tetanus toksīnu noteikšana</v>
          </cell>
          <cell r="G2487">
            <v>18.09</v>
          </cell>
        </row>
        <row r="2488">
          <cell r="D2488" t="str">
            <v>41244</v>
          </cell>
          <cell r="E2488" t="str">
            <v/>
          </cell>
          <cell r="F2488" t="str">
            <v>Remdesivīra medikamenta lietošanas uzskaite stacionārā; 100 mg (par 1 vienības/flakona lietošanu)</v>
          </cell>
          <cell r="G2488">
            <v>0</v>
          </cell>
        </row>
        <row r="2489">
          <cell r="D2489" t="str">
            <v>41245</v>
          </cell>
          <cell r="E2489" t="str">
            <v/>
          </cell>
          <cell r="F2489" t="str">
            <v>Hlamīdiju noteikšana ar tiešo imūnfluorescences metodi (TIFR) – MOMP antigēns sievietēm (no dzemdes kakla kanāla un urīnizvadkanāla)</v>
          </cell>
          <cell r="G2489">
            <v>16.59</v>
          </cell>
        </row>
        <row r="2490">
          <cell r="D2490" t="str">
            <v>41246</v>
          </cell>
          <cell r="E2490" t="str">
            <v/>
          </cell>
          <cell r="F2490" t="str">
            <v>Vaginozes DNS/RNS diagnostika (trihomonas, gardnerellas, candida)</v>
          </cell>
          <cell r="G2490">
            <v>13.43</v>
          </cell>
        </row>
        <row r="2491">
          <cell r="D2491" t="str">
            <v>41248</v>
          </cell>
          <cell r="E2491" t="str">
            <v/>
          </cell>
          <cell r="F2491" t="str">
            <v>Uzsējums uz uroģenitālām mikoplazmām</v>
          </cell>
          <cell r="G2491">
            <v>8.68</v>
          </cell>
        </row>
        <row r="2492">
          <cell r="D2492" t="str">
            <v>41251</v>
          </cell>
          <cell r="E2492" t="str">
            <v/>
          </cell>
          <cell r="F2492" t="str">
            <v>Imūnfluorescences reakcija IgM antivielu noteikšanai pie sifilisa (IFR abs. IgM)</v>
          </cell>
          <cell r="G2492">
            <v>11.83</v>
          </cell>
        </row>
        <row r="2493">
          <cell r="D2493" t="str">
            <v>41253</v>
          </cell>
          <cell r="E2493" t="str">
            <v/>
          </cell>
          <cell r="F2493" t="str">
            <v>Imūnfermentatīvā analīze IgG vai IgM antivielu noteikšanai pie sifilisa</v>
          </cell>
          <cell r="G2493">
            <v>8.27</v>
          </cell>
        </row>
        <row r="2494">
          <cell r="D2494" t="str">
            <v>41254</v>
          </cell>
          <cell r="E2494" t="str">
            <v/>
          </cell>
          <cell r="F2494" t="str">
            <v>Imūnfermentatīvā analīze Chlamydia trachomatis IgG noteikšanai</v>
          </cell>
          <cell r="G2494">
            <v>7.37</v>
          </cell>
        </row>
        <row r="2495">
          <cell r="D2495" t="str">
            <v>41255</v>
          </cell>
          <cell r="E2495" t="str">
            <v/>
          </cell>
          <cell r="F2495" t="str">
            <v>Imūnfermentatīvā analīze Chlamydia trachomatis IgA noteikšanai</v>
          </cell>
          <cell r="G2495">
            <v>6.88</v>
          </cell>
        </row>
        <row r="2496">
          <cell r="D2496" t="str">
            <v>41257R</v>
          </cell>
          <cell r="E2496" t="str">
            <v/>
          </cell>
          <cell r="F2496" t="str">
            <v>R IgM antivielas pret Zika vīrusu (imūnfermentatīvā metode ELISA, EIA)</v>
          </cell>
          <cell r="G2496">
            <v>20.76</v>
          </cell>
        </row>
        <row r="2497">
          <cell r="D2497" t="str">
            <v>41258R</v>
          </cell>
          <cell r="E2497" t="str">
            <v/>
          </cell>
          <cell r="F2497" t="str">
            <v>R IgG antivielas pret Zika vīrusu (imūnfermentatīvā metode ELISA, EIA)</v>
          </cell>
          <cell r="G2497">
            <v>21.57</v>
          </cell>
        </row>
        <row r="2498">
          <cell r="D2498" t="str">
            <v>41259R</v>
          </cell>
          <cell r="E2498" t="str">
            <v/>
          </cell>
          <cell r="F2498" t="str">
            <v>R Zika vīrusa RNS detekcija ar RT-PCR</v>
          </cell>
          <cell r="G2498">
            <v>65.17</v>
          </cell>
        </row>
        <row r="2499">
          <cell r="D2499" t="str">
            <v>41260</v>
          </cell>
          <cell r="E2499" t="str">
            <v/>
          </cell>
          <cell r="F2499" t="str">
            <v>Uzsējums uz patogēnām ādas, matu, nagu sēnītēm</v>
          </cell>
          <cell r="G2499">
            <v>10.34</v>
          </cell>
        </row>
        <row r="2500">
          <cell r="D2500" t="str">
            <v>41262</v>
          </cell>
          <cell r="E2500" t="str">
            <v/>
          </cell>
          <cell r="F2500" t="str">
            <v>Chlamydia trachomatis specifiskās DNS noteikšana (PĶR )</v>
          </cell>
          <cell r="G2500">
            <v>16.36</v>
          </cell>
        </row>
        <row r="2501">
          <cell r="D2501" t="str">
            <v>41263</v>
          </cell>
          <cell r="E2501" t="str">
            <v/>
          </cell>
          <cell r="F2501" t="str">
            <v>Anti-Toxoplasma gondii IgM</v>
          </cell>
          <cell r="G2501">
            <v>8.73</v>
          </cell>
        </row>
        <row r="2502">
          <cell r="D2502" t="str">
            <v>41264</v>
          </cell>
          <cell r="E2502" t="str">
            <v/>
          </cell>
          <cell r="F2502" t="str">
            <v>Anti-Toxoplasma gondii IgG</v>
          </cell>
          <cell r="G2502">
            <v>7.51</v>
          </cell>
        </row>
        <row r="2503">
          <cell r="D2503" t="str">
            <v>41264R</v>
          </cell>
          <cell r="E2503" t="str">
            <v/>
          </cell>
          <cell r="F2503" t="str">
            <v>R Anti-Toxoplasma gondii IgG</v>
          </cell>
          <cell r="G2503">
            <v>7.51</v>
          </cell>
        </row>
        <row r="2504">
          <cell r="D2504" t="str">
            <v>41265</v>
          </cell>
          <cell r="E2504" t="str">
            <v/>
          </cell>
          <cell r="F2504" t="str">
            <v>Kriptosporīdiju Ag (ELISA)</v>
          </cell>
          <cell r="G2504">
            <v>10.71</v>
          </cell>
        </row>
        <row r="2505">
          <cell r="D2505" t="str">
            <v>41265R</v>
          </cell>
          <cell r="E2505" t="str">
            <v/>
          </cell>
          <cell r="F2505" t="str">
            <v>R Kriptosporīdiju Ag (ELISA)</v>
          </cell>
          <cell r="G2505">
            <v>10.71</v>
          </cell>
        </row>
        <row r="2506">
          <cell r="D2506" t="str">
            <v>41271R</v>
          </cell>
          <cell r="E2506" t="str">
            <v/>
          </cell>
          <cell r="F2506" t="str">
            <v>R Cryptococcus neoformans DNS noteikšana ar RT-PCR</v>
          </cell>
          <cell r="G2506">
            <v>0</v>
          </cell>
        </row>
        <row r="2507">
          <cell r="D2507" t="str">
            <v>41275</v>
          </cell>
          <cell r="E2507" t="str">
            <v/>
          </cell>
          <cell r="F2507" t="str">
            <v>Plasmodium Ag asinīs (imūnhromatogrāfija)</v>
          </cell>
          <cell r="G2507">
            <v>10.26</v>
          </cell>
        </row>
        <row r="2508">
          <cell r="D2508" t="str">
            <v>41277</v>
          </cell>
          <cell r="E2508" t="str">
            <v/>
          </cell>
          <cell r="F2508" t="str">
            <v>Pneumocista carinii</v>
          </cell>
          <cell r="G2508">
            <v>19.66</v>
          </cell>
        </row>
        <row r="2509">
          <cell r="D2509" t="str">
            <v>41277R</v>
          </cell>
          <cell r="E2509" t="str">
            <v/>
          </cell>
          <cell r="F2509" t="str">
            <v>R Pneumocista carinii</v>
          </cell>
          <cell r="G2509">
            <v>19.66</v>
          </cell>
        </row>
        <row r="2510">
          <cell r="D2510" t="str">
            <v>41279</v>
          </cell>
          <cell r="E2510" t="str">
            <v/>
          </cell>
          <cell r="F2510" t="str">
            <v>Anti-Hg Ehrlichia sp. IgM</v>
          </cell>
          <cell r="G2510">
            <v>24.75</v>
          </cell>
        </row>
        <row r="2511">
          <cell r="D2511" t="str">
            <v>41279R</v>
          </cell>
          <cell r="E2511" t="str">
            <v/>
          </cell>
          <cell r="F2511" t="str">
            <v>R Anti-Hg Ehrlichia sp. IgM</v>
          </cell>
          <cell r="G2511">
            <v>24.75</v>
          </cell>
        </row>
        <row r="2512">
          <cell r="D2512" t="str">
            <v>41280</v>
          </cell>
          <cell r="E2512" t="str">
            <v/>
          </cell>
          <cell r="F2512" t="str">
            <v>Anti-Borrelia burgdorferi IgG</v>
          </cell>
          <cell r="G2512">
            <v>7.64</v>
          </cell>
        </row>
        <row r="2513">
          <cell r="D2513" t="str">
            <v>41281</v>
          </cell>
          <cell r="E2513" t="str">
            <v/>
          </cell>
          <cell r="F2513" t="str">
            <v>Anti-Borrelia burgdorferi IgM</v>
          </cell>
          <cell r="G2513">
            <v>7.64</v>
          </cell>
        </row>
        <row r="2514">
          <cell r="D2514" t="str">
            <v>41282</v>
          </cell>
          <cell r="E2514" t="str">
            <v/>
          </cell>
          <cell r="F2514" t="str">
            <v>Borrelia burgdorferi (total)</v>
          </cell>
          <cell r="G2514">
            <v>12.58</v>
          </cell>
        </row>
        <row r="2515">
          <cell r="D2515" t="str">
            <v>41283</v>
          </cell>
          <cell r="E2515" t="str">
            <v/>
          </cell>
          <cell r="F2515" t="str">
            <v>Anti-Mycoplasma pneumoniae IgG</v>
          </cell>
          <cell r="G2515">
            <v>11.17</v>
          </cell>
        </row>
        <row r="2516">
          <cell r="D2516" t="str">
            <v>41284</v>
          </cell>
          <cell r="E2516" t="str">
            <v/>
          </cell>
          <cell r="F2516" t="str">
            <v>Anti-Mycoplasma pneumoniae IgM</v>
          </cell>
          <cell r="G2516">
            <v>10.26</v>
          </cell>
        </row>
        <row r="2517">
          <cell r="D2517" t="str">
            <v>41285</v>
          </cell>
          <cell r="E2517" t="str">
            <v>*</v>
          </cell>
          <cell r="F2517" t="str">
            <v>Mycobacterium tuberculose noteikšana ar ligāzes ķēdes reakciju</v>
          </cell>
          <cell r="G2517">
            <v>51.54</v>
          </cell>
        </row>
        <row r="2518">
          <cell r="D2518" t="str">
            <v>41290</v>
          </cell>
          <cell r="E2518" t="str">
            <v/>
          </cell>
          <cell r="F2518" t="str">
            <v>Anti-Chlamydia pneumoniae IgG (ELISA)</v>
          </cell>
          <cell r="G2518">
            <v>12.74</v>
          </cell>
        </row>
        <row r="2519">
          <cell r="D2519" t="str">
            <v>41291</v>
          </cell>
          <cell r="E2519" t="str">
            <v/>
          </cell>
          <cell r="F2519" t="str">
            <v>Anti-Chlamydia pneumoniae IgM (ELISA)</v>
          </cell>
          <cell r="G2519">
            <v>12.74</v>
          </cell>
        </row>
        <row r="2520">
          <cell r="D2520" t="str">
            <v>41292</v>
          </cell>
          <cell r="E2520" t="str">
            <v/>
          </cell>
          <cell r="F2520" t="str">
            <v>IgG antivielas pret Bartonella noteikšana ar imūnfermentatīvo metodi (IF)</v>
          </cell>
          <cell r="G2520">
            <v>26.63</v>
          </cell>
        </row>
        <row r="2521">
          <cell r="D2521" t="str">
            <v>41293</v>
          </cell>
          <cell r="E2521" t="str">
            <v/>
          </cell>
          <cell r="F2521" t="str">
            <v>IgM antivielas pret Bartonella noteikšana ar imūnfluorescences metodi (IF)</v>
          </cell>
          <cell r="G2521">
            <v>26.63</v>
          </cell>
        </row>
        <row r="2522">
          <cell r="D2522" t="str">
            <v>41294</v>
          </cell>
          <cell r="E2522" t="str">
            <v/>
          </cell>
          <cell r="F2522" t="str">
            <v>Cilvēka metapneimovīrusa antigēna (hMPV Ag) noteikšana ar imūnfluorescences metodi (IF)</v>
          </cell>
          <cell r="G2522">
            <v>14.37</v>
          </cell>
        </row>
        <row r="2523">
          <cell r="D2523" t="str">
            <v>41294R</v>
          </cell>
          <cell r="E2523" t="str">
            <v/>
          </cell>
          <cell r="F2523" t="str">
            <v>R Cilvēka metapneimovīrusa antigēna (hMPV Ag) noteikšana ar imūnfluorescences metodi (IF)</v>
          </cell>
          <cell r="G2523">
            <v>14.37</v>
          </cell>
        </row>
        <row r="2524">
          <cell r="D2524" t="str">
            <v>41295</v>
          </cell>
          <cell r="E2524" t="str">
            <v/>
          </cell>
          <cell r="F2524" t="str">
            <v xml:space="preserve">REGN-COV2 medikamenta lietošanas uzskaite stacionārā (kasirivimaba 1200 mg un imdevimaba 1200 mg), par vienreizējas i.v. infūzijas ievadīšanu </v>
          </cell>
          <cell r="G2524">
            <v>0</v>
          </cell>
        </row>
        <row r="2525">
          <cell r="D2525" t="str">
            <v>41301</v>
          </cell>
          <cell r="E2525" t="str">
            <v/>
          </cell>
          <cell r="F2525" t="str">
            <v>HBs Ag</v>
          </cell>
          <cell r="G2525">
            <v>4.25</v>
          </cell>
        </row>
        <row r="2526">
          <cell r="D2526" t="str">
            <v>41303</v>
          </cell>
          <cell r="E2526" t="str">
            <v/>
          </cell>
          <cell r="F2526" t="str">
            <v>Anti-HBs (kvantitatīvi)</v>
          </cell>
          <cell r="G2526">
            <v>15.08</v>
          </cell>
        </row>
        <row r="2527">
          <cell r="D2527" t="str">
            <v>41304</v>
          </cell>
          <cell r="E2527" t="str">
            <v/>
          </cell>
          <cell r="F2527" t="str">
            <v>HBs Ag (apstiprinošais tests)</v>
          </cell>
          <cell r="G2527">
            <v>14.35</v>
          </cell>
        </row>
        <row r="2528">
          <cell r="D2528" t="str">
            <v>41307</v>
          </cell>
          <cell r="E2528" t="str">
            <v/>
          </cell>
          <cell r="F2528" t="str">
            <v>Anti-HAV IgM</v>
          </cell>
          <cell r="G2528">
            <v>9.44</v>
          </cell>
        </row>
        <row r="2529">
          <cell r="D2529" t="str">
            <v>41308</v>
          </cell>
          <cell r="E2529" t="str">
            <v/>
          </cell>
          <cell r="F2529" t="str">
            <v>Anti-HAV</v>
          </cell>
          <cell r="G2529">
            <v>7.78</v>
          </cell>
        </row>
        <row r="2530">
          <cell r="D2530" t="str">
            <v>41308R</v>
          </cell>
          <cell r="E2530" t="str">
            <v/>
          </cell>
          <cell r="F2530" t="str">
            <v>R Anti-HAV</v>
          </cell>
          <cell r="G2530">
            <v>7.78</v>
          </cell>
        </row>
        <row r="2531">
          <cell r="D2531" t="str">
            <v>41309</v>
          </cell>
          <cell r="E2531" t="str">
            <v/>
          </cell>
          <cell r="F2531" t="str">
            <v>Anti-HCV</v>
          </cell>
          <cell r="G2531">
            <v>10.69</v>
          </cell>
        </row>
        <row r="2532">
          <cell r="D2532" t="str">
            <v>41310</v>
          </cell>
          <cell r="E2532" t="str">
            <v>*</v>
          </cell>
          <cell r="F2532" t="str">
            <v>Anti-HCV (WB) (apstiprinošais)</v>
          </cell>
          <cell r="G2532">
            <v>49.92</v>
          </cell>
        </row>
        <row r="2533">
          <cell r="D2533" t="str">
            <v>41311R</v>
          </cell>
          <cell r="E2533" t="str">
            <v/>
          </cell>
          <cell r="F2533" t="str">
            <v>R B hepatīta vīrusa genotipēšana (sekvenēšana)</v>
          </cell>
          <cell r="G2533">
            <v>0</v>
          </cell>
        </row>
        <row r="2534">
          <cell r="D2534" t="str">
            <v>41312R</v>
          </cell>
          <cell r="E2534" t="str">
            <v/>
          </cell>
          <cell r="F2534" t="str">
            <v>R B vīrusu hepatīta genotipa noteikšana ar PĶR RL metodi</v>
          </cell>
          <cell r="G2534">
            <v>0</v>
          </cell>
        </row>
        <row r="2535">
          <cell r="D2535" t="str">
            <v>41313R</v>
          </cell>
          <cell r="E2535" t="str">
            <v/>
          </cell>
          <cell r="F2535" t="str">
            <v>R E hepatīta IgM klases antivielu apstiprinošā diagnostika ar Immunoblot metodi</v>
          </cell>
          <cell r="G2535">
            <v>0</v>
          </cell>
        </row>
        <row r="2536">
          <cell r="D2536" t="str">
            <v>41314R</v>
          </cell>
          <cell r="E2536" t="str">
            <v/>
          </cell>
          <cell r="F2536" t="str">
            <v>R E hepatīta IgG klases antivielu apstiprinošā diagnostika ar Immunoblot metodi</v>
          </cell>
          <cell r="G2536">
            <v>0</v>
          </cell>
        </row>
        <row r="2537">
          <cell r="D2537" t="str">
            <v>41317</v>
          </cell>
          <cell r="E2537" t="str">
            <v/>
          </cell>
          <cell r="F2537" t="str">
            <v>HCV RNS (PĶR)</v>
          </cell>
          <cell r="G2537">
            <v>62.92</v>
          </cell>
        </row>
        <row r="2538">
          <cell r="D2538" t="str">
            <v>41317R</v>
          </cell>
          <cell r="E2538" t="str">
            <v/>
          </cell>
          <cell r="F2538" t="str">
            <v>R HCV RNS (PĶR)</v>
          </cell>
          <cell r="G2538">
            <v>62.92</v>
          </cell>
        </row>
        <row r="2539">
          <cell r="D2539" t="str">
            <v>41318</v>
          </cell>
          <cell r="E2539" t="str">
            <v/>
          </cell>
          <cell r="F2539" t="str">
            <v>HCV slodze (PĶR) kvantitatīvi (vīrusa slodze)</v>
          </cell>
          <cell r="G2539">
            <v>128.81</v>
          </cell>
        </row>
        <row r="2540">
          <cell r="D2540" t="str">
            <v>41318R</v>
          </cell>
          <cell r="E2540" t="str">
            <v/>
          </cell>
          <cell r="F2540" t="str">
            <v>R HCV slodze (PĶR) kvantitatīvi (vīrusa slodze)</v>
          </cell>
          <cell r="G2540">
            <v>128.81</v>
          </cell>
        </row>
        <row r="2541">
          <cell r="D2541" t="str">
            <v>41319</v>
          </cell>
          <cell r="E2541" t="str">
            <v/>
          </cell>
          <cell r="F2541" t="str">
            <v>HCV genotipēšana</v>
          </cell>
          <cell r="G2541">
            <v>111.3</v>
          </cell>
        </row>
        <row r="2542">
          <cell r="D2542" t="str">
            <v>41319R</v>
          </cell>
          <cell r="E2542" t="str">
            <v/>
          </cell>
          <cell r="F2542" t="str">
            <v>R HCV genotipēšana</v>
          </cell>
          <cell r="G2542">
            <v>111.3</v>
          </cell>
        </row>
        <row r="2543">
          <cell r="D2543" t="str">
            <v>41321</v>
          </cell>
          <cell r="E2543" t="str">
            <v/>
          </cell>
          <cell r="F2543" t="str">
            <v>Anti-HBc IgM</v>
          </cell>
          <cell r="G2543">
            <v>10.18</v>
          </cell>
        </row>
        <row r="2544">
          <cell r="D2544" t="str">
            <v>41322</v>
          </cell>
          <cell r="E2544" t="str">
            <v/>
          </cell>
          <cell r="F2544" t="str">
            <v>Anti-HBc</v>
          </cell>
          <cell r="G2544">
            <v>10.36</v>
          </cell>
        </row>
        <row r="2545">
          <cell r="D2545" t="str">
            <v>41323</v>
          </cell>
          <cell r="E2545" t="str">
            <v/>
          </cell>
          <cell r="F2545" t="str">
            <v>Anti-Hbe</v>
          </cell>
          <cell r="G2545">
            <v>11.31</v>
          </cell>
        </row>
        <row r="2546">
          <cell r="D2546" t="str">
            <v>41323R</v>
          </cell>
          <cell r="E2546" t="str">
            <v/>
          </cell>
          <cell r="F2546" t="str">
            <v>R Anti-HBe</v>
          </cell>
          <cell r="G2546">
            <v>11.31</v>
          </cell>
        </row>
        <row r="2547">
          <cell r="D2547" t="str">
            <v>41324</v>
          </cell>
          <cell r="E2547" t="str">
            <v/>
          </cell>
          <cell r="F2547" t="str">
            <v>Hbe Ag</v>
          </cell>
          <cell r="G2547">
            <v>11.31</v>
          </cell>
        </row>
        <row r="2548">
          <cell r="D2548" t="str">
            <v>41324R</v>
          </cell>
          <cell r="E2548" t="str">
            <v/>
          </cell>
          <cell r="F2548" t="str">
            <v>R HBe Ag</v>
          </cell>
          <cell r="G2548">
            <v>11.31</v>
          </cell>
        </row>
        <row r="2549">
          <cell r="D2549" t="str">
            <v>41325</v>
          </cell>
          <cell r="E2549" t="str">
            <v/>
          </cell>
          <cell r="F2549" t="str">
            <v>HDV Ag</v>
          </cell>
          <cell r="G2549">
            <v>9.0299999999999994</v>
          </cell>
        </row>
        <row r="2550">
          <cell r="D2550" t="str">
            <v>41325R</v>
          </cell>
          <cell r="E2550" t="str">
            <v/>
          </cell>
          <cell r="F2550" t="str">
            <v>R HDV Ag</v>
          </cell>
          <cell r="G2550">
            <v>9.0299999999999994</v>
          </cell>
        </row>
        <row r="2551">
          <cell r="D2551" t="str">
            <v>41326</v>
          </cell>
          <cell r="E2551" t="str">
            <v/>
          </cell>
          <cell r="F2551" t="str">
            <v>Anti-HDV IgM</v>
          </cell>
          <cell r="G2551">
            <v>9.6199999999999992</v>
          </cell>
        </row>
        <row r="2552">
          <cell r="D2552" t="str">
            <v>41326R</v>
          </cell>
          <cell r="E2552" t="str">
            <v/>
          </cell>
          <cell r="F2552" t="str">
            <v>R Anti-HDV IgM</v>
          </cell>
          <cell r="G2552">
            <v>9.6199999999999992</v>
          </cell>
        </row>
        <row r="2553">
          <cell r="D2553" t="str">
            <v>41327</v>
          </cell>
          <cell r="E2553" t="str">
            <v/>
          </cell>
          <cell r="F2553" t="str">
            <v>Anti-HDV IgG</v>
          </cell>
          <cell r="G2553">
            <v>9.6199999999999992</v>
          </cell>
        </row>
        <row r="2554">
          <cell r="D2554" t="str">
            <v>41327R</v>
          </cell>
          <cell r="E2554" t="str">
            <v/>
          </cell>
          <cell r="F2554" t="str">
            <v>R Anti-HDV IgG</v>
          </cell>
          <cell r="G2554">
            <v>9.6199999999999992</v>
          </cell>
        </row>
        <row r="2555">
          <cell r="D2555" t="str">
            <v>41401</v>
          </cell>
          <cell r="E2555" t="str">
            <v/>
          </cell>
          <cell r="F2555" t="str">
            <v>Anti-HIV 1, HIV 2 + HIV Ag. Imūnķīmiskās metodes (bez reaktīvu cenas)</v>
          </cell>
          <cell r="G2555">
            <v>7.56</v>
          </cell>
        </row>
        <row r="2556">
          <cell r="D2556" t="str">
            <v>41402</v>
          </cell>
          <cell r="E2556" t="str">
            <v/>
          </cell>
          <cell r="F2556" t="str">
            <v>HIV 1 Ag (IFA) (ar diagnostiskuma cenu)</v>
          </cell>
          <cell r="G2556">
            <v>12.48</v>
          </cell>
        </row>
        <row r="2557">
          <cell r="D2557" t="str">
            <v>41403</v>
          </cell>
          <cell r="E2557" t="str">
            <v>*</v>
          </cell>
          <cell r="F2557" t="str">
            <v>HIV 1 Ag (apstiprinošais)</v>
          </cell>
          <cell r="G2557">
            <v>43.85</v>
          </cell>
        </row>
        <row r="2558">
          <cell r="D2558" t="str">
            <v>41404</v>
          </cell>
          <cell r="E2558" t="str">
            <v/>
          </cell>
          <cell r="F2558" t="str">
            <v>Antivielas pret HIV 1 vai HIV 2 (Western Blot – apstiprinošais tests) (bez diagnostiskuma cenas)</v>
          </cell>
          <cell r="G2558">
            <v>13.13</v>
          </cell>
        </row>
        <row r="2559">
          <cell r="D2559" t="str">
            <v>41405</v>
          </cell>
          <cell r="E2559" t="str">
            <v/>
          </cell>
          <cell r="F2559" t="str">
            <v>Anti-HIV 1/2 ekspresdiagnostika (bez reaktīvu cenas)</v>
          </cell>
          <cell r="G2559">
            <v>5.98</v>
          </cell>
        </row>
        <row r="2560">
          <cell r="D2560" t="str">
            <v>41406</v>
          </cell>
          <cell r="E2560" t="str">
            <v>*</v>
          </cell>
          <cell r="F2560" t="str">
            <v>HIV 1 RNS kvantitatīvi (HIV slodze) (PĶR) (ar diagnostiskuma cenu)</v>
          </cell>
          <cell r="G2560">
            <v>141.11000000000001</v>
          </cell>
        </row>
        <row r="2561">
          <cell r="D2561" t="str">
            <v>42004</v>
          </cell>
          <cell r="E2561" t="str">
            <v/>
          </cell>
          <cell r="F2561" t="str">
            <v>Citoloģiskie izmeklējumi no cervikālā kanāla (trīs preparāti)</v>
          </cell>
          <cell r="G2561">
            <v>11.05</v>
          </cell>
        </row>
        <row r="2562">
          <cell r="D2562" t="str">
            <v>42005</v>
          </cell>
          <cell r="E2562" t="str">
            <v/>
          </cell>
          <cell r="F2562" t="str">
            <v>Citoloģiskie izmeklējumi no dzemdes dobuma (trīs preparāti)</v>
          </cell>
          <cell r="G2562">
            <v>10.28</v>
          </cell>
        </row>
        <row r="2563">
          <cell r="D2563" t="str">
            <v>42006</v>
          </cell>
          <cell r="E2563" t="str">
            <v/>
          </cell>
          <cell r="F2563" t="str">
            <v>Citoloģiskie izmeklējumi no vēdera, pleiras un Duglasa dobumiem (trīs preparāti) (serozo dobumu šķidrumi)</v>
          </cell>
          <cell r="G2563">
            <v>10.27</v>
          </cell>
        </row>
        <row r="2564">
          <cell r="D2564" t="str">
            <v>42007</v>
          </cell>
          <cell r="E2564" t="str">
            <v/>
          </cell>
          <cell r="F2564" t="str">
            <v>Citoloģiskie izmeklējumi pēc specifiskas terapijas (staru, hormonu vai ķīmijterapijas) (trīs preparāti)</v>
          </cell>
          <cell r="G2564">
            <v>13.14</v>
          </cell>
        </row>
        <row r="2565">
          <cell r="D2565" t="str">
            <v>42008</v>
          </cell>
          <cell r="E2565" t="str">
            <v/>
          </cell>
          <cell r="F2565" t="str">
            <v>Urīna vai urīnpūšļa skalojuma citoloģiskie izmeklējumi (pieci preparāti)</v>
          </cell>
          <cell r="G2565">
            <v>13.82</v>
          </cell>
        </row>
        <row r="2566">
          <cell r="D2566" t="str">
            <v>42012</v>
          </cell>
          <cell r="E2566" t="str">
            <v/>
          </cell>
          <cell r="F2566" t="str">
            <v>Pie bronhoskopijas ņemta materiāla citoloģiskā izmeklēšana (trīs preparāti)</v>
          </cell>
          <cell r="G2566">
            <v>13.55</v>
          </cell>
        </row>
        <row r="2567">
          <cell r="D2567" t="str">
            <v>42013</v>
          </cell>
          <cell r="E2567" t="str">
            <v/>
          </cell>
          <cell r="F2567" t="str">
            <v>Nospiedumu vai nokasījumu no ādas vai gļotādas bojājumiem citoloģiskā izmeklēšana (divi preparāti)</v>
          </cell>
          <cell r="G2567">
            <v>13.01</v>
          </cell>
        </row>
        <row r="2568">
          <cell r="D2568" t="str">
            <v>42014</v>
          </cell>
          <cell r="E2568" t="str">
            <v/>
          </cell>
          <cell r="F2568" t="str">
            <v>Citoloģiskās iztriepes no piena dziedzeriem (viens preparāts)</v>
          </cell>
          <cell r="G2568">
            <v>7.29</v>
          </cell>
        </row>
        <row r="2569">
          <cell r="D2569" t="str">
            <v>42015</v>
          </cell>
          <cell r="E2569" t="str">
            <v/>
          </cell>
          <cell r="F2569" t="str">
            <v>Biopsijas un operācijas materiāla nospiedumu citoloģiskā izmeklēšana</v>
          </cell>
          <cell r="G2569">
            <v>18.559999999999999</v>
          </cell>
        </row>
        <row r="2570">
          <cell r="D2570" t="str">
            <v>42016</v>
          </cell>
          <cell r="E2570" t="str">
            <v/>
          </cell>
          <cell r="F2570" t="str">
            <v>Veidojumu un orgānu punktātu citoloģiskā izmeklēšana (trīs preparāti)</v>
          </cell>
          <cell r="G2570">
            <v>18.809999999999999</v>
          </cell>
        </row>
        <row r="2571">
          <cell r="D2571" t="str">
            <v>42017</v>
          </cell>
          <cell r="E2571" t="str">
            <v/>
          </cell>
          <cell r="F2571" t="str">
            <v>Steidzamo un neatliekamo (operāciju laikā) materiālu citoloģiskā izmeklēšana</v>
          </cell>
          <cell r="G2571">
            <v>33.83</v>
          </cell>
        </row>
        <row r="2572">
          <cell r="D2572" t="str">
            <v>42034</v>
          </cell>
          <cell r="E2572" t="str">
            <v/>
          </cell>
          <cell r="F2572" t="str">
            <v>Dzemdes kakla materiāla šķidruma citoloģijas PAP tests. Izmeklējuma rezultāts A0 – testēšana bez rezultāta.</v>
          </cell>
          <cell r="G2572">
            <v>14.45</v>
          </cell>
        </row>
        <row r="2573">
          <cell r="D2573" t="str">
            <v>42035</v>
          </cell>
          <cell r="E2573" t="str">
            <v/>
          </cell>
          <cell r="F2573" t="str">
            <v>Dzemdes kakla materiāla šķidruma citoloģijas PAP tests. Izmeklējuma rezultāts A1 – norma, nav atrasts intraepiteliāls bojājums.</v>
          </cell>
          <cell r="G2573">
            <v>14.45</v>
          </cell>
        </row>
        <row r="2574">
          <cell r="D2574" t="str">
            <v>42036</v>
          </cell>
          <cell r="E2574" t="str">
            <v/>
          </cell>
          <cell r="F2574" t="str">
            <v>Dzemdes kakla materiāla šķidruma citoloģijas PAP tests. Izmeklējuma rezultāts A2 – ASC-US: neskaidras nozīmes daudzkārtainā plakanā (skvamozā) epitēlija šūnu atipiskās izmaiņas.</v>
          </cell>
          <cell r="G2574">
            <v>14.45</v>
          </cell>
        </row>
        <row r="2575">
          <cell r="D2575" t="str">
            <v>42037</v>
          </cell>
          <cell r="E2575" t="str">
            <v/>
          </cell>
          <cell r="F2575" t="str">
            <v>Dzemdes kakla materiāla šķidruma citoloģijas PAP tests. Izmeklējuma rezultāts AH – ASC-H neskaidras nozīmes daudzkārtainā plakanā (skvamozā) epitēlija šūnu atipiskās izmaiņas, nevar izslēgt HSIL.</v>
          </cell>
          <cell r="G2575">
            <v>14.45</v>
          </cell>
        </row>
        <row r="2576">
          <cell r="D2576" t="str">
            <v>42038</v>
          </cell>
          <cell r="E2576" t="str">
            <v/>
          </cell>
          <cell r="F2576" t="str">
            <v>Dzemdes kakla materiāla šķidruma citoloģijas PAP tests. Izmeklējuma rezultāts A3 – LSIL: viegla displāzija</v>
          </cell>
          <cell r="G2576">
            <v>14.45</v>
          </cell>
        </row>
        <row r="2577">
          <cell r="D2577" t="str">
            <v>42039</v>
          </cell>
          <cell r="E2577" t="str">
            <v/>
          </cell>
          <cell r="F2577" t="str">
            <v>Dzemdes kakla materiāla šķidruma citoloģijas PAP tests. Izmeklējuma rezultāts A4 – HSIL: vidēja/smaga displāzija.</v>
          </cell>
          <cell r="G2577">
            <v>14.45</v>
          </cell>
        </row>
        <row r="2578">
          <cell r="D2578" t="str">
            <v>42040</v>
          </cell>
          <cell r="E2578" t="str">
            <v/>
          </cell>
          <cell r="F2578" t="str">
            <v>Dzemdes kakla materiāla šķidruma citoloģijas PAP tests. Izmeklējuma rezultāts A5 – AGUS: neskaidras nozīmes glandulārā epitēlija šūnu atipiskās izmaiņas.</v>
          </cell>
          <cell r="G2578">
            <v>14.45</v>
          </cell>
        </row>
        <row r="2579">
          <cell r="D2579" t="str">
            <v>42041</v>
          </cell>
          <cell r="E2579" t="str">
            <v/>
          </cell>
          <cell r="F2579" t="str">
            <v>Dzemdes kakla materiāla šķidruma citoloģijas PAP tests. Izmeklējuma rezultāts A6 – malignizācijas pazīmes.</v>
          </cell>
          <cell r="G2579">
            <v>14.45</v>
          </cell>
        </row>
        <row r="2580">
          <cell r="D2580" t="str">
            <v>42042</v>
          </cell>
          <cell r="E2580" t="str">
            <v/>
          </cell>
          <cell r="F2580" t="str">
            <v>Ādas nokasījuma paņemšana pērtiķu baku diagnostikai vai nazofaringeālā vai orofaringeālā iztriepes paņemšana putnu gripas diagnostikai</v>
          </cell>
          <cell r="G2580">
            <v>4.0599999999999996</v>
          </cell>
        </row>
        <row r="2581">
          <cell r="D2581" t="str">
            <v>43002</v>
          </cell>
          <cell r="E2581" t="str">
            <v/>
          </cell>
          <cell r="F2581" t="str">
            <v>Šūnu lipīdi</v>
          </cell>
          <cell r="G2581">
            <v>22.97</v>
          </cell>
        </row>
        <row r="2582">
          <cell r="D2582" t="str">
            <v>43003</v>
          </cell>
          <cell r="E2582" t="str">
            <v/>
          </cell>
          <cell r="F2582" t="str">
            <v>Šūnu glikogēns</v>
          </cell>
          <cell r="G2582">
            <v>29.81</v>
          </cell>
        </row>
        <row r="2583">
          <cell r="D2583" t="str">
            <v>43004</v>
          </cell>
          <cell r="E2583" t="str">
            <v/>
          </cell>
          <cell r="F2583" t="str">
            <v>Šūnu acetātesterāze un acetātesterāze ar inhibīciju</v>
          </cell>
          <cell r="G2583">
            <v>44.73</v>
          </cell>
        </row>
        <row r="2584">
          <cell r="D2584" t="str">
            <v>43005</v>
          </cell>
          <cell r="E2584" t="str">
            <v/>
          </cell>
          <cell r="F2584" t="str">
            <v>Šūnu butirātesterāze</v>
          </cell>
          <cell r="G2584">
            <v>35.86</v>
          </cell>
        </row>
        <row r="2585">
          <cell r="D2585" t="str">
            <v>43006</v>
          </cell>
          <cell r="E2585" t="str">
            <v/>
          </cell>
          <cell r="F2585" t="str">
            <v>Šūnu hloracetātesterāze</v>
          </cell>
          <cell r="G2585">
            <v>37.57</v>
          </cell>
        </row>
        <row r="2586">
          <cell r="D2586" t="str">
            <v>43007</v>
          </cell>
          <cell r="E2586" t="str">
            <v/>
          </cell>
          <cell r="F2586" t="str">
            <v>Šūnu skābā fosfatāze un skābā fosfatāze ar inhibīciju</v>
          </cell>
          <cell r="G2586">
            <v>47</v>
          </cell>
        </row>
        <row r="2587">
          <cell r="D2587" t="str">
            <v>44002</v>
          </cell>
          <cell r="E2587" t="str">
            <v/>
          </cell>
          <cell r="F2587" t="str">
            <v>Asins uzsējums uz mikrofloru – negatīvs ar automātisku sistēmu</v>
          </cell>
          <cell r="G2587">
            <v>13.89</v>
          </cell>
        </row>
        <row r="2588">
          <cell r="D2588" t="str">
            <v>44004</v>
          </cell>
          <cell r="E2588" t="str">
            <v/>
          </cell>
          <cell r="F2588" t="str">
            <v>Asins uzsējums uz mikrofloru – pozitīvs ar automātisku sistēmu</v>
          </cell>
          <cell r="G2588">
            <v>21.77</v>
          </cell>
        </row>
        <row r="2589">
          <cell r="D2589" t="str">
            <v>44005</v>
          </cell>
          <cell r="E2589" t="str">
            <v/>
          </cell>
          <cell r="F2589" t="str">
            <v>Lumbālā punktāta uzsējums uz mikrofloru – negatīvs</v>
          </cell>
          <cell r="G2589">
            <v>12.2</v>
          </cell>
        </row>
        <row r="2590">
          <cell r="D2590" t="str">
            <v>44006</v>
          </cell>
          <cell r="E2590" t="str">
            <v/>
          </cell>
          <cell r="F2590" t="str">
            <v>Lumbālā punktāta uzsējums uz mikrofloru – pozitīvs (bez Neisseria meningitidis seroloģiskās tipēšanas)</v>
          </cell>
          <cell r="G2590">
            <v>14.39</v>
          </cell>
        </row>
        <row r="2591">
          <cell r="D2591" t="str">
            <v>44007</v>
          </cell>
          <cell r="E2591" t="str">
            <v/>
          </cell>
          <cell r="F2591" t="str">
            <v>Lumbālā punktāta uzsējums uz mikrofloru – pozitīvs (ar Neisseria meningitidis seroloģisko tipēšanu)</v>
          </cell>
          <cell r="G2591">
            <v>25.12</v>
          </cell>
        </row>
        <row r="2592">
          <cell r="D2592" t="str">
            <v>44008</v>
          </cell>
          <cell r="E2592" t="str">
            <v/>
          </cell>
          <cell r="F2592" t="str">
            <v>Brūču atdalījumu, dobumu punktātu, eksudātu, iztriepju (t. sk. kakla un deguna), skalojumu u. c. materiālu uzsējums uz aerobo un fakultatīvi anaerobo mikrofloru – negatīvs</v>
          </cell>
          <cell r="G2592">
            <v>11.67</v>
          </cell>
        </row>
        <row r="2593">
          <cell r="D2593" t="str">
            <v>44009</v>
          </cell>
          <cell r="E2593" t="str">
            <v/>
          </cell>
          <cell r="F2593" t="str">
            <v>Brūču atdalījumu, dobumu punktātu, eksudātu, iztriepju (t. sk. kakla un deguna), skalojumu u .c. materiālu uzsējums uz aerobo un fakultatīvi anaerobo mikrofloru – pozitīvs</v>
          </cell>
          <cell r="G2593">
            <v>23.11</v>
          </cell>
        </row>
        <row r="2594">
          <cell r="D2594" t="str">
            <v>44011R</v>
          </cell>
          <cell r="E2594" t="str">
            <v/>
          </cell>
          <cell r="F2594" t="str">
            <v>R Listeria monocytogenes kultūru identifikācija</v>
          </cell>
          <cell r="G2594">
            <v>18.72</v>
          </cell>
        </row>
        <row r="2595">
          <cell r="D2595" t="str">
            <v>44013R</v>
          </cell>
          <cell r="E2595" t="str">
            <v/>
          </cell>
          <cell r="F2595" t="str">
            <v>R Haemophilus influenzae kultūras uzsējums</v>
          </cell>
          <cell r="G2595">
            <v>22.02</v>
          </cell>
        </row>
        <row r="2596">
          <cell r="D2596" t="str">
            <v>44014R</v>
          </cell>
          <cell r="E2596" t="str">
            <v/>
          </cell>
          <cell r="F2596" t="str">
            <v>R Clostridium difficille DNS noteikšana ar RT-PCR</v>
          </cell>
          <cell r="G2596">
            <v>65.62</v>
          </cell>
        </row>
        <row r="2597">
          <cell r="D2597" t="str">
            <v>44015</v>
          </cell>
          <cell r="E2597" t="str">
            <v/>
          </cell>
          <cell r="F2597" t="str">
            <v>Urīna uzsējums uz mikrofloru un mikroorganismu skaita noteikšana – negatīvs</v>
          </cell>
          <cell r="G2597">
            <v>11.96</v>
          </cell>
        </row>
        <row r="2598">
          <cell r="D2598" t="str">
            <v>44016</v>
          </cell>
          <cell r="E2598" t="str">
            <v/>
          </cell>
          <cell r="F2598" t="str">
            <v>Urīna uzsējums uz mikrofloru un mikroorganismu skaita noteikšana – pozitīvs</v>
          </cell>
          <cell r="G2598">
            <v>11.51</v>
          </cell>
        </row>
        <row r="2599">
          <cell r="D2599" t="str">
            <v>44017</v>
          </cell>
          <cell r="E2599" t="str">
            <v/>
          </cell>
          <cell r="F2599" t="str">
            <v>Krēpu uzsējums uz mikrofloru – negatīvs</v>
          </cell>
          <cell r="G2599">
            <v>10.18</v>
          </cell>
        </row>
        <row r="2600">
          <cell r="D2600" t="str">
            <v>44018</v>
          </cell>
          <cell r="E2600" t="str">
            <v/>
          </cell>
          <cell r="F2600" t="str">
            <v>Krēpu uzsējums uz mikrofloru – pozitīvs</v>
          </cell>
          <cell r="G2600">
            <v>15.74</v>
          </cell>
        </row>
        <row r="2601">
          <cell r="D2601" t="str">
            <v>44019</v>
          </cell>
          <cell r="E2601" t="str">
            <v/>
          </cell>
          <cell r="F2601" t="str">
            <v>Žults uzsējums uz mikrofloru – negatīvs</v>
          </cell>
          <cell r="G2601">
            <v>12.74</v>
          </cell>
        </row>
        <row r="2602">
          <cell r="D2602" t="str">
            <v>44020</v>
          </cell>
          <cell r="E2602" t="str">
            <v/>
          </cell>
          <cell r="F2602" t="str">
            <v>Žults uzsējums uz mikrofloru – pozitīvs</v>
          </cell>
          <cell r="G2602">
            <v>21.91</v>
          </cell>
        </row>
        <row r="2603">
          <cell r="D2603" t="str">
            <v>44025</v>
          </cell>
          <cell r="E2603" t="str">
            <v/>
          </cell>
          <cell r="F2603" t="str">
            <v>Fēču uzsējums uz Enterobacteriaceae dz. mikroorganismiem – negatīvs</v>
          </cell>
          <cell r="G2603">
            <v>10.15</v>
          </cell>
        </row>
        <row r="2604">
          <cell r="D2604" t="str">
            <v>44026</v>
          </cell>
          <cell r="E2604" t="str">
            <v/>
          </cell>
          <cell r="F2604" t="str">
            <v>Fēču uzsējums uz Enterobacteriaceae dz. mikroorganismiem – pozitīvs</v>
          </cell>
          <cell r="G2604">
            <v>14.72</v>
          </cell>
        </row>
        <row r="2605">
          <cell r="D2605" t="str">
            <v>44028</v>
          </cell>
          <cell r="E2605" t="str">
            <v/>
          </cell>
          <cell r="F2605" t="str">
            <v>Fēču uzsējums uz Shigella, Salmonella – negatīvs</v>
          </cell>
          <cell r="G2605">
            <v>8.85</v>
          </cell>
        </row>
        <row r="2606">
          <cell r="D2606" t="str">
            <v>44029</v>
          </cell>
          <cell r="E2606" t="str">
            <v/>
          </cell>
          <cell r="F2606" t="str">
            <v>Fēču uzsējums uz patogēno zarnu mikrofloru – pozitīvs (Shigella, Salmonella identifikācija līdz serogrupai)</v>
          </cell>
          <cell r="G2606">
            <v>15.43</v>
          </cell>
        </row>
        <row r="2607">
          <cell r="D2607" t="str">
            <v>44030</v>
          </cell>
          <cell r="E2607" t="str">
            <v/>
          </cell>
          <cell r="F2607" t="str">
            <v>Fēču uzsējums uz patogēno zarnu mikrofloru – pozitīvs (Shigella, Salmonella identifikācija līdz serotipam)</v>
          </cell>
          <cell r="G2607">
            <v>15.09</v>
          </cell>
        </row>
        <row r="2608">
          <cell r="D2608" t="str">
            <v>44031</v>
          </cell>
          <cell r="E2608" t="str">
            <v/>
          </cell>
          <cell r="F2608" t="str">
            <v>Fēču uzsējums uz enteropatogēnām E. coli – negatīvs</v>
          </cell>
          <cell r="G2608">
            <v>9.44</v>
          </cell>
        </row>
        <row r="2609">
          <cell r="D2609" t="str">
            <v>44032</v>
          </cell>
          <cell r="E2609" t="str">
            <v/>
          </cell>
          <cell r="F2609" t="str">
            <v>Fēču uzsējums uz enteropatogēnām E. coli – pozitīvs</v>
          </cell>
          <cell r="G2609">
            <v>9.44</v>
          </cell>
        </row>
        <row r="2610">
          <cell r="D2610" t="str">
            <v>44033</v>
          </cell>
          <cell r="E2610" t="str">
            <v/>
          </cell>
          <cell r="F2610" t="str">
            <v>Fēču uzsējums uz E. coli 157 – negatīvs</v>
          </cell>
          <cell r="G2610">
            <v>8.0299999999999994</v>
          </cell>
        </row>
        <row r="2611">
          <cell r="D2611" t="str">
            <v>44034</v>
          </cell>
          <cell r="E2611" t="str">
            <v/>
          </cell>
          <cell r="F2611" t="str">
            <v>Fēču uzsējums uz E. coli 157 – pozitīvs</v>
          </cell>
          <cell r="G2611">
            <v>14.59</v>
          </cell>
        </row>
        <row r="2612">
          <cell r="D2612" t="str">
            <v>44035</v>
          </cell>
          <cell r="E2612" t="str">
            <v/>
          </cell>
          <cell r="F2612" t="str">
            <v>Fēču uzsējums uz holēras izsaucējmikroorganismiem – negatīvs</v>
          </cell>
          <cell r="G2612">
            <v>9.44</v>
          </cell>
        </row>
        <row r="2613">
          <cell r="D2613" t="str">
            <v>44036</v>
          </cell>
          <cell r="E2613" t="str">
            <v/>
          </cell>
          <cell r="F2613" t="str">
            <v>Fēču uzsējums uz holēras izsaucējmikroorganismiem – pozitīvs</v>
          </cell>
          <cell r="G2613">
            <v>13.61</v>
          </cell>
        </row>
        <row r="2614">
          <cell r="D2614" t="str">
            <v>44045</v>
          </cell>
          <cell r="E2614" t="str">
            <v/>
          </cell>
          <cell r="F2614" t="str">
            <v>A grupas hemolītiskais streptokoks – ātrais tests</v>
          </cell>
          <cell r="G2614">
            <v>4.1500000000000004</v>
          </cell>
        </row>
        <row r="2615">
          <cell r="D2615" t="str">
            <v>44046</v>
          </cell>
          <cell r="E2615" t="str">
            <v/>
          </cell>
          <cell r="F2615" t="str">
            <v>Uzsējums no kakla un deguna uz C. diphtheriae – negatīvs</v>
          </cell>
          <cell r="G2615">
            <v>12.39</v>
          </cell>
        </row>
        <row r="2616">
          <cell r="D2616" t="str">
            <v>44047</v>
          </cell>
          <cell r="E2616" t="str">
            <v/>
          </cell>
          <cell r="F2616" t="str">
            <v>Uzsējums no kakla un deguna uz C. diphtheriae – pozitīvs</v>
          </cell>
          <cell r="G2616">
            <v>12.41</v>
          </cell>
        </row>
        <row r="2617">
          <cell r="D2617" t="str">
            <v>44049</v>
          </cell>
          <cell r="E2617" t="str">
            <v/>
          </cell>
          <cell r="F2617" t="str">
            <v>Uzsējums no kakla N. meningitidis nēsāšanu – negatīvs</v>
          </cell>
          <cell r="G2617">
            <v>7.3</v>
          </cell>
        </row>
        <row r="2618">
          <cell r="D2618" t="str">
            <v>44050</v>
          </cell>
          <cell r="E2618" t="str">
            <v/>
          </cell>
          <cell r="F2618" t="str">
            <v>Uzsējums no kakla uz N. meningitidis nēsāšanu – pozitīvs (bez N. meningitidis seroloģiskās tipēšanas)</v>
          </cell>
          <cell r="G2618">
            <v>15.64</v>
          </cell>
        </row>
        <row r="2619">
          <cell r="D2619" t="str">
            <v>44051</v>
          </cell>
          <cell r="E2619" t="str">
            <v/>
          </cell>
          <cell r="F2619" t="str">
            <v>Uzsējums no kakla uz N. meningitidis nēsāšanu – pozitīvs (ar N. meningitidis seroloģisko tipēšanu)</v>
          </cell>
          <cell r="G2619">
            <v>22</v>
          </cell>
        </row>
        <row r="2620">
          <cell r="D2620" t="str">
            <v>44052R</v>
          </cell>
          <cell r="E2620" t="str">
            <v/>
          </cell>
          <cell r="F2620" t="str">
            <v>R Uzsējums ar legionellozi</v>
          </cell>
          <cell r="G2620">
            <v>0</v>
          </cell>
        </row>
        <row r="2621">
          <cell r="D2621" t="str">
            <v>44055</v>
          </cell>
          <cell r="E2621" t="str">
            <v/>
          </cell>
          <cell r="F2621" t="str">
            <v>Uzsējums uz B. pertussis un B. parapertussis – negatīvs</v>
          </cell>
          <cell r="G2621">
            <v>9.18</v>
          </cell>
        </row>
        <row r="2622">
          <cell r="D2622" t="str">
            <v>44056</v>
          </cell>
          <cell r="E2622" t="str">
            <v/>
          </cell>
          <cell r="F2622" t="str">
            <v>Uzsējums uz B. pertussis un B. parapertussis – pozitīvs</v>
          </cell>
          <cell r="G2622">
            <v>14.68</v>
          </cell>
        </row>
        <row r="2623">
          <cell r="D2623" t="str">
            <v>44057</v>
          </cell>
          <cell r="E2623" t="str">
            <v/>
          </cell>
          <cell r="F2623" t="str">
            <v>Uzsējums uz beta hemolītiskiem streptokokiem – negatīvs</v>
          </cell>
          <cell r="G2623">
            <v>10.19</v>
          </cell>
        </row>
        <row r="2624">
          <cell r="D2624" t="str">
            <v>44058</v>
          </cell>
          <cell r="E2624" t="str">
            <v/>
          </cell>
          <cell r="F2624" t="str">
            <v>Uzsējums uz beta hemolītiskiem streptokokiem – pozitīvs (identifikācija līdz Lensfilda grupai)</v>
          </cell>
          <cell r="G2624">
            <v>13.8</v>
          </cell>
        </row>
        <row r="2625">
          <cell r="D2625" t="str">
            <v>44059</v>
          </cell>
          <cell r="E2625" t="str">
            <v/>
          </cell>
          <cell r="F2625" t="str">
            <v>Uzsējums uz meticilīna rezistentā S. aureus (MRSA) nēsāšanu – negatīvs</v>
          </cell>
          <cell r="G2625">
            <v>8.1</v>
          </cell>
        </row>
        <row r="2626">
          <cell r="D2626" t="str">
            <v>44060</v>
          </cell>
          <cell r="E2626" t="str">
            <v/>
          </cell>
          <cell r="F2626" t="str">
            <v>Uzsējums uz meticilīna rezistentā S. aureus (MRSA) nēsāšanu – pozitīvs</v>
          </cell>
          <cell r="G2626">
            <v>10.85</v>
          </cell>
        </row>
        <row r="2627">
          <cell r="D2627" t="str">
            <v>44061</v>
          </cell>
          <cell r="E2627" t="str">
            <v/>
          </cell>
          <cell r="F2627" t="str">
            <v>Uzsējums uz Yersinia ģints mikroorganismiem – negatīvs</v>
          </cell>
          <cell r="G2627">
            <v>7.49</v>
          </cell>
        </row>
        <row r="2628">
          <cell r="D2628" t="str">
            <v>44061R</v>
          </cell>
          <cell r="E2628" t="str">
            <v/>
          </cell>
          <cell r="F2628" t="str">
            <v>R Uzsējums uz Yersinia ģints mikroorganismiem – negatīvs</v>
          </cell>
          <cell r="G2628">
            <v>7.49</v>
          </cell>
        </row>
        <row r="2629">
          <cell r="D2629" t="str">
            <v>44062</v>
          </cell>
          <cell r="E2629" t="str">
            <v/>
          </cell>
          <cell r="F2629" t="str">
            <v>Uzsējums uz Yersinia ģints mikroorganismiem – pozitīvs</v>
          </cell>
          <cell r="G2629">
            <v>7.49</v>
          </cell>
        </row>
        <row r="2630">
          <cell r="D2630" t="str">
            <v>44062R</v>
          </cell>
          <cell r="E2630" t="str">
            <v/>
          </cell>
          <cell r="F2630" t="str">
            <v>R Uzsējums uz Yersinia ģints mikroorganismiem – pozitīvs</v>
          </cell>
          <cell r="G2630">
            <v>7.49</v>
          </cell>
        </row>
        <row r="2631">
          <cell r="D2631" t="str">
            <v>44064</v>
          </cell>
          <cell r="E2631" t="str">
            <v/>
          </cell>
          <cell r="F2631" t="str">
            <v>Uzsējums uz Candida ģints sēnītēm – negatīvs</v>
          </cell>
          <cell r="G2631">
            <v>7.36</v>
          </cell>
        </row>
        <row r="2632">
          <cell r="D2632" t="str">
            <v>44065</v>
          </cell>
          <cell r="E2632" t="str">
            <v/>
          </cell>
          <cell r="F2632" t="str">
            <v>Uzsējums uz Candida ģints sēnītēm – pozitīvs</v>
          </cell>
          <cell r="G2632">
            <v>9.42</v>
          </cell>
        </row>
        <row r="2633">
          <cell r="D2633" t="str">
            <v>44070</v>
          </cell>
          <cell r="E2633" t="str">
            <v/>
          </cell>
          <cell r="F2633" t="str">
            <v>Uzsējums uz Campylobacter ģints mikroorganismiem – negatīvs</v>
          </cell>
          <cell r="G2633">
            <v>9.2899999999999991</v>
          </cell>
        </row>
        <row r="2634">
          <cell r="D2634" t="str">
            <v>44070R</v>
          </cell>
          <cell r="E2634" t="str">
            <v/>
          </cell>
          <cell r="F2634" t="str">
            <v>R Uzsējums uz Campylobacter ģints mikroorganismiem – negatīvs</v>
          </cell>
          <cell r="G2634">
            <v>9.2899999999999991</v>
          </cell>
        </row>
        <row r="2635">
          <cell r="D2635" t="str">
            <v>44071</v>
          </cell>
          <cell r="E2635" t="str">
            <v/>
          </cell>
          <cell r="F2635" t="str">
            <v>Uzsējums uz Campylobacter ģints mikroorganismiem – pozitīvs</v>
          </cell>
          <cell r="G2635">
            <v>27.97</v>
          </cell>
        </row>
        <row r="2636">
          <cell r="D2636" t="str">
            <v>44071R</v>
          </cell>
          <cell r="E2636" t="str">
            <v/>
          </cell>
          <cell r="F2636" t="str">
            <v>R Uzsējums uz Campylobacter ģints mikroorganismiem – pozitīvs</v>
          </cell>
          <cell r="G2636">
            <v>27.97</v>
          </cell>
        </row>
        <row r="2637">
          <cell r="D2637" t="str">
            <v>44072</v>
          </cell>
          <cell r="E2637" t="str">
            <v/>
          </cell>
          <cell r="F2637" t="str">
            <v>Uzsējums uz Helicobacter ģints mikroorganismiem – negatīvs</v>
          </cell>
          <cell r="G2637">
            <v>13.07</v>
          </cell>
        </row>
        <row r="2638">
          <cell r="D2638" t="str">
            <v>44073</v>
          </cell>
          <cell r="E2638" t="str">
            <v/>
          </cell>
          <cell r="F2638" t="str">
            <v>Uzsējums uz Helicobacter ģints mikroorganismiem – pozitīvs</v>
          </cell>
          <cell r="G2638">
            <v>18.32</v>
          </cell>
        </row>
        <row r="2639">
          <cell r="D2639" t="str">
            <v>44074</v>
          </cell>
          <cell r="E2639" t="str">
            <v/>
          </cell>
          <cell r="F2639" t="str">
            <v>Uzsējums uz anaerobo mikrofloru – negatīvs</v>
          </cell>
          <cell r="G2639">
            <v>16.46</v>
          </cell>
        </row>
        <row r="2640">
          <cell r="D2640" t="str">
            <v>44075</v>
          </cell>
          <cell r="E2640" t="str">
            <v>*</v>
          </cell>
          <cell r="F2640" t="str">
            <v>Uzsējums uz anaerobo mikrofloru – pozitīvs</v>
          </cell>
          <cell r="G2640">
            <v>27.5</v>
          </cell>
        </row>
        <row r="2641">
          <cell r="D2641" t="str">
            <v>44078R</v>
          </cell>
          <cell r="E2641" t="str">
            <v/>
          </cell>
          <cell r="F2641" t="str">
            <v>R Mikroorganismu kultūras jutības noteikšana pret antibakteriālajām vielām ar fenotipiskām metodēm</v>
          </cell>
          <cell r="G2641">
            <v>0</v>
          </cell>
        </row>
        <row r="2642">
          <cell r="D2642" t="str">
            <v>44079R</v>
          </cell>
          <cell r="E2642" t="str">
            <v/>
          </cell>
          <cell r="F2642" t="str">
            <v>R Intrahospitālo infekciju izraisītāju apstiprinošā diagnostika un antimikrobās jutības noteikšana</v>
          </cell>
          <cell r="G2642">
            <v>0</v>
          </cell>
        </row>
        <row r="2643">
          <cell r="D2643" t="str">
            <v>44080</v>
          </cell>
          <cell r="E2643" t="str">
            <v>*</v>
          </cell>
          <cell r="F2643" t="str">
            <v>Izmeklējumi uz disbiozi</v>
          </cell>
          <cell r="G2643">
            <v>32.65</v>
          </cell>
        </row>
        <row r="2644">
          <cell r="D2644" t="str">
            <v>44081</v>
          </cell>
          <cell r="E2644" t="str">
            <v/>
          </cell>
          <cell r="F2644" t="str">
            <v>Fagotipēšana</v>
          </cell>
          <cell r="G2644">
            <v>14.57</v>
          </cell>
        </row>
        <row r="2645">
          <cell r="D2645" t="str">
            <v>44082</v>
          </cell>
          <cell r="E2645" t="str">
            <v/>
          </cell>
          <cell r="F2645" t="str">
            <v>Izdalīto mikroorganismu jutības noteikšana pret antibakteriāliem līdzekļiem</v>
          </cell>
          <cell r="G2645">
            <v>11.18</v>
          </cell>
        </row>
        <row r="2646">
          <cell r="D2646" t="str">
            <v>44105</v>
          </cell>
          <cell r="E2646" t="str">
            <v/>
          </cell>
          <cell r="F2646" t="str">
            <v>Uzsējums uz Candida ģints sēnītēm – pozitīvs (lietojot identifikācijā kompjuterizētas identifikācijas sistēmas)</v>
          </cell>
          <cell r="G2646">
            <v>13.52</v>
          </cell>
        </row>
        <row r="2647">
          <cell r="D2647" t="str">
            <v>44106</v>
          </cell>
          <cell r="E2647" t="str">
            <v/>
          </cell>
          <cell r="F2647" t="str">
            <v>Izdalīto mikroorganismu jutības noteikšana pret antibiotiskām vielām no viena izmeklējuma parauga</v>
          </cell>
          <cell r="G2647">
            <v>12.22</v>
          </cell>
        </row>
        <row r="2648">
          <cell r="D2648" t="str">
            <v>44107</v>
          </cell>
          <cell r="E2648" t="str">
            <v/>
          </cell>
          <cell r="F2648" t="str">
            <v>Uzsējums uz ureaplazmām un mikoplazmām ar medikamentu jutības noteikšanu</v>
          </cell>
          <cell r="G2648">
            <v>13.38</v>
          </cell>
        </row>
        <row r="2649">
          <cell r="D2649" t="str">
            <v>44109</v>
          </cell>
          <cell r="E2649" t="str">
            <v/>
          </cell>
          <cell r="F2649" t="str">
            <v>Neitralizācijas reakcija uz dzīvniekiem botulotoksīna noteikšanai (bioprove)</v>
          </cell>
          <cell r="G2649">
            <v>19.440000000000001</v>
          </cell>
        </row>
        <row r="2650">
          <cell r="D2650" t="str">
            <v>44110</v>
          </cell>
          <cell r="E2650" t="str">
            <v/>
          </cell>
          <cell r="F2650" t="str">
            <v>Aglutinācijas reakcija antivielu pret Bordetella pertusis noteikšanai</v>
          </cell>
          <cell r="G2650">
            <v>5.33</v>
          </cell>
        </row>
        <row r="2651">
          <cell r="D2651" t="str">
            <v>44111R</v>
          </cell>
          <cell r="E2651" t="str">
            <v/>
          </cell>
          <cell r="F2651" t="str">
            <v>R Antibakteriālās jutības noteikšana ar mikroatšķaidījuma metodi buljonā</v>
          </cell>
          <cell r="G2651">
            <v>22.95</v>
          </cell>
        </row>
        <row r="2652">
          <cell r="D2652" t="str">
            <v>44115</v>
          </cell>
          <cell r="E2652" t="str">
            <v/>
          </cell>
          <cell r="F2652" t="str">
            <v>Hemaglutinācijas reakcija pie bakteriālām infekcijām (salmoneloze, šigeloze)</v>
          </cell>
          <cell r="G2652">
            <v>6.56</v>
          </cell>
        </row>
        <row r="2653">
          <cell r="D2653" t="str">
            <v>44116</v>
          </cell>
          <cell r="E2653" t="str">
            <v/>
          </cell>
          <cell r="F2653" t="str">
            <v>Seroloģiskā reakcija uz antivielām pret Y. enterocolitica un Y. pseudotuberculosis</v>
          </cell>
          <cell r="G2653">
            <v>6.31</v>
          </cell>
        </row>
        <row r="2654">
          <cell r="D2654" t="str">
            <v>44119</v>
          </cell>
          <cell r="E2654" t="str">
            <v/>
          </cell>
          <cell r="F2654" t="str">
            <v>IgG antivielas pret difterijas toksīnu</v>
          </cell>
          <cell r="G2654">
            <v>11.72</v>
          </cell>
        </row>
        <row r="2655">
          <cell r="D2655" t="str">
            <v>44125</v>
          </cell>
          <cell r="E2655" t="str">
            <v/>
          </cell>
          <cell r="F2655" t="str">
            <v>Seroloģiskā reakcija uz leptospirozi</v>
          </cell>
          <cell r="G2655">
            <v>11.96</v>
          </cell>
        </row>
        <row r="2656">
          <cell r="D2656" t="str">
            <v>44127</v>
          </cell>
          <cell r="E2656" t="str">
            <v/>
          </cell>
          <cell r="F2656" t="str">
            <v>Izmeklējamā materiāla apstrāde, uzsēšana un izaugušo koloniju mikroskopija uz Mycobacteria ģints mikroorganismiem (bez barotnes pagatavošanas)</v>
          </cell>
          <cell r="G2656">
            <v>8.67</v>
          </cell>
        </row>
        <row r="2657">
          <cell r="D2657" t="str">
            <v>44129</v>
          </cell>
          <cell r="E2657" t="str">
            <v>*</v>
          </cell>
          <cell r="F2657" t="str">
            <v>Atipisko Mycobacteria ģints mikroorganismu identifikācija līdz sugai un mikroorganismu jutības noteikšana pret antibakteriālām vielām</v>
          </cell>
          <cell r="G2657">
            <v>34.31</v>
          </cell>
        </row>
        <row r="2658">
          <cell r="D2658" t="str">
            <v>44134</v>
          </cell>
          <cell r="E2658" t="str">
            <v/>
          </cell>
          <cell r="F2658" t="str">
            <v>Legionella Ag urīnā (imūnhromatogrāfija)</v>
          </cell>
          <cell r="G2658">
            <v>17.559999999999999</v>
          </cell>
        </row>
        <row r="2659">
          <cell r="D2659" t="str">
            <v>44135</v>
          </cell>
          <cell r="E2659" t="str">
            <v/>
          </cell>
          <cell r="F2659" t="str">
            <v>Cryptococcus antigēna noteikšana bioloģiskos šķidrumos ar eksprestestu</v>
          </cell>
          <cell r="G2659">
            <v>11.38</v>
          </cell>
        </row>
        <row r="2660">
          <cell r="D2660" t="str">
            <v>44136</v>
          </cell>
          <cell r="E2660" t="str">
            <v/>
          </cell>
          <cell r="F2660" t="str">
            <v>Clostridium difficille toksīna noteikšana fēcēs</v>
          </cell>
          <cell r="G2660">
            <v>12.99</v>
          </cell>
        </row>
        <row r="2661">
          <cell r="D2661" t="str">
            <v>44138R</v>
          </cell>
          <cell r="E2661" t="str">
            <v/>
          </cell>
          <cell r="F2661" t="str">
            <v>R Herpes simplex vīrusi 1, 2 tips (vīrusu izolēšana audu kultūrā)</v>
          </cell>
          <cell r="G2661">
            <v>27.92</v>
          </cell>
        </row>
        <row r="2662">
          <cell r="D2662" t="str">
            <v>44139R</v>
          </cell>
          <cell r="E2662" t="str">
            <v/>
          </cell>
          <cell r="F2662" t="str">
            <v>R Adenovīrusi (vīrusu izolēšana audu kultūrā)</v>
          </cell>
          <cell r="G2662">
            <v>15.7</v>
          </cell>
        </row>
        <row r="2663">
          <cell r="D2663" t="str">
            <v>44140R</v>
          </cell>
          <cell r="E2663" t="str">
            <v/>
          </cell>
          <cell r="F2663" t="str">
            <v>R Masalu/masaliņu vīrusu izolēšana audu kultūrā</v>
          </cell>
          <cell r="G2663">
            <v>27.92</v>
          </cell>
        </row>
        <row r="2664">
          <cell r="D2664" t="str">
            <v>44142R</v>
          </cell>
          <cell r="E2664" t="str">
            <v/>
          </cell>
          <cell r="F2664" t="str">
            <v>R C. diphtheriae kultūras uzsējums – pozitīvs ar toksigenitātes noteikšanu</v>
          </cell>
          <cell r="G2664">
            <v>30.38</v>
          </cell>
        </row>
        <row r="2665">
          <cell r="D2665" t="str">
            <v>44143R</v>
          </cell>
          <cell r="E2665" t="str">
            <v/>
          </cell>
          <cell r="F2665" t="str">
            <v>R N. meningitidis kultūras uzsējums – negatīvs</v>
          </cell>
          <cell r="G2665">
            <v>15.25</v>
          </cell>
        </row>
        <row r="2666">
          <cell r="D2666" t="str">
            <v>44144R</v>
          </cell>
          <cell r="E2666" t="str">
            <v/>
          </cell>
          <cell r="F2666" t="str">
            <v>R N. meningitidis kultūras uzsējums – pozitīvs ar seroloģisko tipēšanu</v>
          </cell>
          <cell r="G2666">
            <v>15.25</v>
          </cell>
        </row>
        <row r="2667">
          <cell r="D2667" t="str">
            <v>44145R</v>
          </cell>
          <cell r="E2667" t="str">
            <v/>
          </cell>
          <cell r="F2667" t="str">
            <v>R Streptococcus pneumoniae kultūras uzsējums – negatīvs</v>
          </cell>
          <cell r="G2667">
            <v>6.97</v>
          </cell>
        </row>
        <row r="2668">
          <cell r="D2668" t="str">
            <v>44146R</v>
          </cell>
          <cell r="E2668" t="str">
            <v/>
          </cell>
          <cell r="F2668" t="str">
            <v>R Streptococcus pneumoniae kultūras uzsējums – pozitīvs ar serotipu noteikšanu</v>
          </cell>
          <cell r="G2668">
            <v>19.47</v>
          </cell>
        </row>
        <row r="2669">
          <cell r="D2669" t="str">
            <v>44147R</v>
          </cell>
          <cell r="E2669" t="str">
            <v/>
          </cell>
          <cell r="F2669" t="str">
            <v>R Shigella, Salmonella kultūras uzsējums – pozitīvs ar identifikāciju līdz serotipam</v>
          </cell>
          <cell r="G2669">
            <v>22.46</v>
          </cell>
        </row>
        <row r="2670">
          <cell r="D2670" t="str">
            <v>44148R</v>
          </cell>
          <cell r="E2670" t="str">
            <v/>
          </cell>
          <cell r="F2670" t="str">
            <v>R Shigella, Salmonella kultūras uzsējums – negatīvs</v>
          </cell>
          <cell r="G2670">
            <v>9.2200000000000006</v>
          </cell>
        </row>
        <row r="2671">
          <cell r="D2671" t="str">
            <v>44151R</v>
          </cell>
          <cell r="E2671" t="str">
            <v/>
          </cell>
          <cell r="F2671" t="str">
            <v>R E. coli, kas producē Šiga toksīnu/verotoksīnu (STEC/VTEC), kultūras uzsējums – negatīvs</v>
          </cell>
          <cell r="G2671">
            <v>12.3</v>
          </cell>
        </row>
        <row r="2672">
          <cell r="D2672" t="str">
            <v>44152R</v>
          </cell>
          <cell r="E2672" t="str">
            <v/>
          </cell>
          <cell r="F2672" t="str">
            <v>R E. coli, kas producē Šiga toksīnu/verotoksīnu (STEC/VTEC), kultūras uzsējums – pozitīvs ar serotīpu noteikšanu</v>
          </cell>
          <cell r="G2672">
            <v>24.07</v>
          </cell>
        </row>
        <row r="2673">
          <cell r="D2673" t="str">
            <v>44155</v>
          </cell>
          <cell r="E2673" t="str">
            <v/>
          </cell>
          <cell r="F2673" t="str">
            <v>Neisseria gonorrhoeae kultūras jutības noteikšana pret antibakteriālajām vielām kultūrās ar fenotipiskām metodēm</v>
          </cell>
          <cell r="G2673">
            <v>8.42</v>
          </cell>
        </row>
        <row r="2674">
          <cell r="D2674" t="str">
            <v>44155R</v>
          </cell>
          <cell r="E2674" t="str">
            <v/>
          </cell>
          <cell r="F2674" t="str">
            <v>R Neisseria gonorrhoeae kultūras jutības noteikšana pret antibakteriālajām vielām kultūrās ar fenotipiskām metodēm</v>
          </cell>
          <cell r="G2674">
            <v>8.42</v>
          </cell>
        </row>
        <row r="2675">
          <cell r="D2675" t="str">
            <v>44156R</v>
          </cell>
          <cell r="E2675" t="str">
            <v/>
          </cell>
          <cell r="F2675" t="str">
            <v>R Brūču atdalījumu, dobumu punktātu, eksudātu, iztriepju (tai skaitā kakla un deguna), skalojumu un cita materiāla uzsējums uz aerobo un fakultatīvi anaerobo mikrofloru – negatīvs (Bacillus anthracis, Francisella tularensis, Brucella spp., Yersinia pestis identifikācija)</v>
          </cell>
          <cell r="G2675">
            <v>21.95</v>
          </cell>
        </row>
        <row r="2676">
          <cell r="D2676" t="str">
            <v>44157R</v>
          </cell>
          <cell r="E2676" t="str">
            <v/>
          </cell>
          <cell r="F2676" t="str">
            <v>R Brūču atdalījumu, dobumu punktātu, eksudātu, iztriepju (tai skaitā kakla un deguna), skalojumu un cita materiāla uzsējums uz aerobo un fakultatīvi anaerobo mikrofloru – pozitīvs (Bacillus anthracis, Francisella tularensis, Brucella spp., Yersinia pestis identifikācija)</v>
          </cell>
          <cell r="G2676">
            <v>25.92</v>
          </cell>
        </row>
        <row r="2677">
          <cell r="D2677" t="str">
            <v>44158R</v>
          </cell>
          <cell r="E2677" t="str">
            <v/>
          </cell>
          <cell r="F2677" t="str">
            <v>R C. diphtheriae kultūras uzsējums – negatīvs</v>
          </cell>
          <cell r="G2677">
            <v>27.35</v>
          </cell>
        </row>
        <row r="2678">
          <cell r="D2678" t="str">
            <v>45001</v>
          </cell>
          <cell r="E2678" t="str">
            <v/>
          </cell>
          <cell r="F2678" t="str">
            <v>Uzsējums tuberkulozes diagnostikai ar automātisko sistēmu</v>
          </cell>
          <cell r="G2678">
            <v>40.159999999999997</v>
          </cell>
        </row>
        <row r="2679">
          <cell r="D2679" t="str">
            <v>45001R</v>
          </cell>
          <cell r="E2679" t="str">
            <v/>
          </cell>
          <cell r="F2679" t="str">
            <v>R Uzsējums tuberkulozes diagnostikai ar automātisko sistēmu</v>
          </cell>
          <cell r="G2679">
            <v>40.159999999999997</v>
          </cell>
        </row>
        <row r="2680">
          <cell r="D2680" t="str">
            <v>45002</v>
          </cell>
          <cell r="E2680" t="str">
            <v/>
          </cell>
          <cell r="F2680" t="str">
            <v>Mycobacterium ģints mikroorganismu jutības noteikšana pret 1. rindas medikamentiem ar automātisko sistēmu</v>
          </cell>
          <cell r="G2680">
            <v>145.85</v>
          </cell>
        </row>
        <row r="2681">
          <cell r="D2681" t="str">
            <v>45002R</v>
          </cell>
          <cell r="E2681" t="str">
            <v/>
          </cell>
          <cell r="F2681" t="str">
            <v>R Mycobacterium ģints mikroorganismu jutības noteikšana pret 1. rindas medikamentiem ar automātisko sistēmu</v>
          </cell>
          <cell r="G2681">
            <v>145.85</v>
          </cell>
        </row>
        <row r="2682">
          <cell r="D2682" t="str">
            <v>45003</v>
          </cell>
          <cell r="E2682" t="str">
            <v/>
          </cell>
          <cell r="F2682" t="str">
            <v>Mycobacterium ģints mikroorganismu jutības noteikšana pret 1. un 2. rindas medikamentiem ar automātisko sistēmu</v>
          </cell>
          <cell r="G2682">
            <v>326.85000000000002</v>
          </cell>
        </row>
        <row r="2683">
          <cell r="D2683" t="str">
            <v>45003R</v>
          </cell>
          <cell r="E2683" t="str">
            <v/>
          </cell>
          <cell r="F2683" t="str">
            <v>R Mycobacterium ģints mikroorganismu jutības noteikšana pret 1. un 2. rindas medikamentiem ar automātisko sistēmu</v>
          </cell>
          <cell r="G2683">
            <v>326.85000000000002</v>
          </cell>
        </row>
        <row r="2684">
          <cell r="D2684" t="str">
            <v>45004</v>
          </cell>
          <cell r="E2684" t="str">
            <v/>
          </cell>
          <cell r="F2684" t="str">
            <v>Mycobacterium ģints mikroorganismu diferenciāltests (NAP) ar automātisko sistēmu</v>
          </cell>
          <cell r="G2684">
            <v>110.95</v>
          </cell>
        </row>
        <row r="2685">
          <cell r="D2685" t="str">
            <v>45005</v>
          </cell>
          <cell r="E2685" t="str">
            <v/>
          </cell>
          <cell r="F2685" t="str">
            <v>Mycobacterium ģints mikroorganismu jutības noteikšana pret pirazinamīdu (PZA) ar automātisko sistēmu</v>
          </cell>
          <cell r="G2685">
            <v>65.47</v>
          </cell>
        </row>
        <row r="2686">
          <cell r="D2686" t="str">
            <v>45005R</v>
          </cell>
          <cell r="E2686" t="str">
            <v/>
          </cell>
          <cell r="F2686" t="str">
            <v>R Mycobacterium ģints mikroorganismu jutības noteikšana pret pirazinamīdu (PZA) ar automātisko sistēmu</v>
          </cell>
          <cell r="G2686">
            <v>65.47</v>
          </cell>
        </row>
        <row r="2687">
          <cell r="D2687" t="str">
            <v>45006</v>
          </cell>
          <cell r="E2687" t="str">
            <v/>
          </cell>
          <cell r="F2687" t="str">
            <v>Mycobacterium ģints mikroorganismu jutības noteikšana pret 1. rindas medikamentiem uz cietajām barotnēm</v>
          </cell>
          <cell r="G2687">
            <v>22.12</v>
          </cell>
        </row>
        <row r="2688">
          <cell r="D2688" t="str">
            <v>45006R</v>
          </cell>
          <cell r="E2688" t="str">
            <v/>
          </cell>
          <cell r="F2688" t="str">
            <v>R Mycobacterium ģints mikroorganismu jutības noteikšana pret 1. rindas medikamentiem uz cietajām barotnēm</v>
          </cell>
          <cell r="G2688">
            <v>22.12</v>
          </cell>
        </row>
        <row r="2689">
          <cell r="D2689" t="str">
            <v>45007</v>
          </cell>
          <cell r="E2689" t="str">
            <v/>
          </cell>
          <cell r="F2689" t="str">
            <v>Mycobacterium ģints mikroorganismu jutības noteikšana pret 2. rindas medikamentiem uz cietajām barotnēm</v>
          </cell>
          <cell r="G2689">
            <v>24.99</v>
          </cell>
        </row>
        <row r="2690">
          <cell r="D2690" t="str">
            <v>45007R</v>
          </cell>
          <cell r="E2690" t="str">
            <v/>
          </cell>
          <cell r="F2690" t="str">
            <v>R Mycobacterium ģints mikroorganismu jutības noteikšana pret 2. rindas medikamentiem uz cietajām barotnēm</v>
          </cell>
          <cell r="G2690">
            <v>24.99</v>
          </cell>
        </row>
        <row r="2691">
          <cell r="D2691" t="str">
            <v>45008</v>
          </cell>
          <cell r="E2691" t="str">
            <v/>
          </cell>
          <cell r="F2691" t="str">
            <v>Mycobacterium ģints mikroorganismu jutības noteikšana pret 1. un 2. rindas medikamentiem uz cietajām barotnēm</v>
          </cell>
          <cell r="G2691">
            <v>42.45</v>
          </cell>
        </row>
        <row r="2692">
          <cell r="D2692" t="str">
            <v>45008R</v>
          </cell>
          <cell r="E2692" t="str">
            <v/>
          </cell>
          <cell r="F2692" t="str">
            <v>R Mycobacterium ģints mikroorganismu jutības noteikšana pret 1. un 2. rindas medikamentiem uz cietajām barotnēm</v>
          </cell>
          <cell r="G2692">
            <v>42.45</v>
          </cell>
        </row>
        <row r="2693">
          <cell r="D2693" t="str">
            <v>45009</v>
          </cell>
          <cell r="E2693" t="str">
            <v/>
          </cell>
          <cell r="F2693" t="str">
            <v>Mycobacterium ģints mikroorganismu jutības noteikšana pret 2. rindas medikamentiem ar automātisko sistēmu</v>
          </cell>
          <cell r="G2693">
            <v>191.63</v>
          </cell>
        </row>
        <row r="2694">
          <cell r="D2694" t="str">
            <v>45009R</v>
          </cell>
          <cell r="E2694" t="str">
            <v/>
          </cell>
          <cell r="F2694" t="str">
            <v>R Mycobacterium ģints mikroorganismu jutības noteikšana pret 2. rindas medikamentiem ar automātisko sistēmu</v>
          </cell>
          <cell r="G2694">
            <v>191.63</v>
          </cell>
        </row>
        <row r="2695">
          <cell r="D2695" t="str">
            <v>45010</v>
          </cell>
          <cell r="E2695" t="str">
            <v/>
          </cell>
          <cell r="F2695" t="str">
            <v>Mycobacterium ģints mikroorganismu jutības noteikšana pret vienu medikamentu ar automātisko sistēmu</v>
          </cell>
          <cell r="G2695">
            <v>76.58</v>
          </cell>
        </row>
        <row r="2696">
          <cell r="D2696" t="str">
            <v>45010R</v>
          </cell>
          <cell r="E2696" t="str">
            <v/>
          </cell>
          <cell r="F2696" t="str">
            <v>R Mycobacterium ģints mikroorganismu jutības noteikšana pret vienu medikamentu ar automātisko sistēmu</v>
          </cell>
          <cell r="G2696">
            <v>76.58</v>
          </cell>
        </row>
        <row r="2697">
          <cell r="D2697" t="str">
            <v>45011</v>
          </cell>
          <cell r="E2697" t="str">
            <v/>
          </cell>
          <cell r="F2697" t="str">
            <v>Mycobacterium ģints mikroorganismu mikroskopiskā izmeklēšana ar luminiscento metodi</v>
          </cell>
          <cell r="G2697">
            <v>5.22</v>
          </cell>
        </row>
        <row r="2698">
          <cell r="D2698" t="str">
            <v>45011R</v>
          </cell>
          <cell r="E2698" t="str">
            <v/>
          </cell>
          <cell r="F2698" t="str">
            <v>R Mycobacterium ģints mikroorganismu mikroskopiskā izmeklēšana ar luminiscento metodi</v>
          </cell>
          <cell r="G2698">
            <v>5.22</v>
          </cell>
        </row>
        <row r="2699">
          <cell r="D2699" t="str">
            <v>45012</v>
          </cell>
          <cell r="E2699" t="str">
            <v/>
          </cell>
          <cell r="F2699" t="str">
            <v>Mycobacterium ģints mikroorganismu jutības noteikšana pret vienu medikamentu uz cietajām barotnēm</v>
          </cell>
          <cell r="G2699">
            <v>15.9</v>
          </cell>
        </row>
        <row r="2700">
          <cell r="D2700" t="str">
            <v>45012R</v>
          </cell>
          <cell r="E2700" t="str">
            <v/>
          </cell>
          <cell r="F2700" t="str">
            <v>R Mycobacterium ģints mikroorganismu jutības noteikšana pret vienu medikamentu uz cietajām barotnēm</v>
          </cell>
          <cell r="G2700">
            <v>15.9</v>
          </cell>
        </row>
        <row r="2701">
          <cell r="D2701" t="str">
            <v>45015R</v>
          </cell>
          <cell r="E2701" t="str">
            <v/>
          </cell>
          <cell r="F2701" t="str">
            <v>R Latentas tuberkulozes infekcijas noteikšana in vitro</v>
          </cell>
          <cell r="G2701">
            <v>60.27</v>
          </cell>
        </row>
        <row r="2702">
          <cell r="D2702" t="str">
            <v>45018R</v>
          </cell>
          <cell r="E2702" t="str">
            <v/>
          </cell>
          <cell r="F2702" t="str">
            <v>R Mycobacterium tuberculosis kompleksa identifikācija kultūrās</v>
          </cell>
          <cell r="G2702">
            <v>22.37</v>
          </cell>
        </row>
        <row r="2703">
          <cell r="D2703" t="str">
            <v>45019R</v>
          </cell>
          <cell r="E2703" t="str">
            <v/>
          </cell>
          <cell r="F2703" t="str">
            <v>R Mycobacterium tuberculosis DNS un ar rezistenci saistīto mutāciju noteikšana 1. rindas medikamentiem (LPA tests)</v>
          </cell>
          <cell r="G2703">
            <v>76.489999999999995</v>
          </cell>
        </row>
        <row r="2704">
          <cell r="D2704" t="str">
            <v>45020R</v>
          </cell>
          <cell r="E2704" t="str">
            <v/>
          </cell>
          <cell r="F2704" t="str">
            <v>R Mycobacterium tuberculosis DNS un ar rezistenci saistīto mutāciju noteikšana 2. rindas medikamentiem (LPA tests)</v>
          </cell>
          <cell r="G2704">
            <v>76.489999999999995</v>
          </cell>
        </row>
        <row r="2705">
          <cell r="D2705" t="str">
            <v>45021R</v>
          </cell>
          <cell r="E2705" t="str">
            <v/>
          </cell>
          <cell r="F2705" t="str">
            <v>R Ar rezistenci saistīto mutāciju noteikšana netuberkulozām mikobaktērijām (LPA tests)</v>
          </cell>
          <cell r="G2705">
            <v>76.489999999999995</v>
          </cell>
        </row>
        <row r="2706">
          <cell r="D2706" t="str">
            <v>45022R</v>
          </cell>
          <cell r="E2706" t="str">
            <v/>
          </cell>
          <cell r="F2706" t="str">
            <v>R Mycobacterium tuberculosis kompleksa mikroorganismu noteikšana līdz sugai (LPA tests)</v>
          </cell>
          <cell r="G2706">
            <v>76.489999999999995</v>
          </cell>
        </row>
        <row r="2707">
          <cell r="D2707" t="str">
            <v>45023R</v>
          </cell>
          <cell r="E2707" t="str">
            <v/>
          </cell>
          <cell r="F2707" t="str">
            <v>R Mycobacterium ģints mikroorganismu noteikšana līdz sugai (LPA tests)</v>
          </cell>
          <cell r="G2707">
            <v>76.489999999999995</v>
          </cell>
        </row>
        <row r="2708">
          <cell r="D2708" t="str">
            <v>46002</v>
          </cell>
          <cell r="E2708" t="str">
            <v/>
          </cell>
          <cell r="F2708" t="str">
            <v>Leikocītu metaboliskās aktivitātes noteikšana (NZT)</v>
          </cell>
          <cell r="G2708">
            <v>18.41</v>
          </cell>
        </row>
        <row r="2709">
          <cell r="D2709" t="str">
            <v>46006</v>
          </cell>
          <cell r="E2709" t="str">
            <v/>
          </cell>
          <cell r="F2709" t="str">
            <v>Leikocītu metaboliskās aktivitātes un "oksidatīvā sprādziena" noteikšana (NZT + hemiluminiscences metode)</v>
          </cell>
          <cell r="G2709">
            <v>13.31</v>
          </cell>
        </row>
        <row r="2710">
          <cell r="D2710" t="str">
            <v>46009</v>
          </cell>
          <cell r="E2710" t="str">
            <v/>
          </cell>
          <cell r="F2710" t="str">
            <v>DNS citofluorimetriskā izmeklēšana</v>
          </cell>
          <cell r="G2710">
            <v>28.62</v>
          </cell>
        </row>
        <row r="2711">
          <cell r="D2711" t="str">
            <v>46010</v>
          </cell>
          <cell r="E2711" t="str">
            <v/>
          </cell>
          <cell r="F2711" t="str">
            <v>T un B limfocītu subpopulāciju noteikšana (viena pozīcija)</v>
          </cell>
          <cell r="G2711">
            <v>9.33</v>
          </cell>
        </row>
        <row r="2712">
          <cell r="D2712" t="str">
            <v>46014R</v>
          </cell>
          <cell r="E2712" t="str">
            <v/>
          </cell>
          <cell r="F2712" t="str">
            <v>R CD4 + helperu/induktoru T-limfocītu noteikšana (absolūtais skaits, %)</v>
          </cell>
          <cell r="G2712">
            <v>0</v>
          </cell>
        </row>
        <row r="2713">
          <cell r="D2713" t="str">
            <v>46015</v>
          </cell>
          <cell r="E2713" t="str">
            <v>*</v>
          </cell>
          <cell r="F2713" t="str">
            <v>CD3+ un CD19+ šūnu noteikšana</v>
          </cell>
          <cell r="G2713">
            <v>22.88</v>
          </cell>
        </row>
        <row r="2714">
          <cell r="D2714" t="str">
            <v>46016</v>
          </cell>
          <cell r="E2714" t="str">
            <v>*</v>
          </cell>
          <cell r="F2714" t="str">
            <v>CD4+ un CD8+ šūnu noteikšana</v>
          </cell>
          <cell r="G2714">
            <v>22.88</v>
          </cell>
        </row>
        <row r="2715">
          <cell r="D2715" t="str">
            <v>46017</v>
          </cell>
          <cell r="E2715" t="str">
            <v>*</v>
          </cell>
          <cell r="F2715" t="str">
            <v>T un B šūnu virsmas receptoru noteikšana (CD3, CD19, CD4, CD8, CD16+56, CD3/HLA-DR, HLA-DR) (citofluorimetrija)</v>
          </cell>
          <cell r="G2715">
            <v>41.2</v>
          </cell>
        </row>
        <row r="2716">
          <cell r="D2716" t="str">
            <v>46018</v>
          </cell>
          <cell r="E2716" t="str">
            <v>*</v>
          </cell>
          <cell r="F2716" t="str">
            <v>Imūnregulējošo šūnu noteikšana (CD45, CD3, CD16, CD19), četru krāsu citofluorimetrija</v>
          </cell>
          <cell r="G2716">
            <v>37.450000000000003</v>
          </cell>
        </row>
        <row r="2717">
          <cell r="D2717" t="str">
            <v>46019</v>
          </cell>
          <cell r="E2717" t="str">
            <v>*</v>
          </cell>
          <cell r="F2717" t="str">
            <v>T-imūnregulējošo šūnu noteikšana (CD45, CD3, CD4, CD8), četru krāsu citofluorimetrija</v>
          </cell>
          <cell r="G2717">
            <v>41.74</v>
          </cell>
        </row>
        <row r="2718">
          <cell r="D2718" t="str">
            <v>46020</v>
          </cell>
          <cell r="E2718" t="str">
            <v>*</v>
          </cell>
          <cell r="F2718" t="str">
            <v>Leikožu šūnu fenotips (citofluorimetrija)</v>
          </cell>
          <cell r="G2718">
            <v>198.75</v>
          </cell>
        </row>
        <row r="2719">
          <cell r="D2719" t="str">
            <v>46021</v>
          </cell>
          <cell r="E2719" t="str">
            <v>*</v>
          </cell>
          <cell r="F2719" t="str">
            <v>Cilmes (CD34+) šūnu noteikšana</v>
          </cell>
          <cell r="G2719">
            <v>51.28</v>
          </cell>
        </row>
        <row r="2720">
          <cell r="D2720" t="str">
            <v>46022</v>
          </cell>
          <cell r="E2720" t="str">
            <v/>
          </cell>
          <cell r="F2720" t="str">
            <v>Citokīnu noteikšana asins serumā</v>
          </cell>
          <cell r="G2720">
            <v>15.3</v>
          </cell>
        </row>
        <row r="2721">
          <cell r="D2721" t="str">
            <v>46023</v>
          </cell>
          <cell r="E2721" t="str">
            <v/>
          </cell>
          <cell r="F2721" t="str">
            <v>Inducētā interferona gamma (y IFN) testēšana šūnu kultūrā (ELISA)</v>
          </cell>
          <cell r="G2721">
            <v>17.649999999999999</v>
          </cell>
        </row>
        <row r="2722">
          <cell r="D2722" t="str">
            <v>46024</v>
          </cell>
          <cell r="E2722" t="str">
            <v/>
          </cell>
          <cell r="F2722" t="str">
            <v>Inducēto citokīnu testēšana šūnu kultūrā (ELISA)</v>
          </cell>
          <cell r="G2722">
            <v>18.079999999999998</v>
          </cell>
        </row>
        <row r="2723">
          <cell r="D2723" t="str">
            <v>46035</v>
          </cell>
          <cell r="E2723" t="str">
            <v/>
          </cell>
          <cell r="F2723" t="str">
            <v>HLA-A(B,C)-1 antigēna noteikšana (limfocitotoksiskā metode)</v>
          </cell>
          <cell r="G2723">
            <v>14.82</v>
          </cell>
        </row>
        <row r="2724">
          <cell r="D2724" t="str">
            <v>46036</v>
          </cell>
          <cell r="E2724" t="str">
            <v>*</v>
          </cell>
          <cell r="F2724" t="str">
            <v>HLA-B27 noteikšana</v>
          </cell>
          <cell r="G2724">
            <v>15.09</v>
          </cell>
        </row>
        <row r="2725">
          <cell r="D2725" t="str">
            <v>46037</v>
          </cell>
          <cell r="E2725" t="str">
            <v/>
          </cell>
          <cell r="F2725" t="str">
            <v>Imūnģenētisko parametru noteikšana slimniekiem ar autoimūnām slimībām (HLA-B, HLA-DR)</v>
          </cell>
          <cell r="G2725">
            <v>28.64</v>
          </cell>
        </row>
        <row r="2726">
          <cell r="D2726" t="str">
            <v>46038</v>
          </cell>
          <cell r="E2726" t="str">
            <v/>
          </cell>
          <cell r="F2726" t="str">
            <v>HLA-DR 1 antigēna noteikšana (limfocitotoksiskais tests)</v>
          </cell>
          <cell r="G2726">
            <v>15.16</v>
          </cell>
        </row>
        <row r="2727">
          <cell r="D2727" t="str">
            <v>46039</v>
          </cell>
          <cell r="E2727" t="str">
            <v/>
          </cell>
          <cell r="F2727" t="str">
            <v>HLA DR, DQA 1, DQB 1 genotipizēšana ar polimerāzes ķēdes reakciju – viena pozīcija</v>
          </cell>
          <cell r="G2727">
            <v>20.9</v>
          </cell>
        </row>
        <row r="2728">
          <cell r="D2728" t="str">
            <v>46040</v>
          </cell>
          <cell r="E2728" t="str">
            <v/>
          </cell>
          <cell r="F2728" t="str">
            <v>HLA DR, DQA 1, DQB 1 genotipizēšana ar polimerāzes ķēdes reakciju</v>
          </cell>
          <cell r="G2728">
            <v>24.17</v>
          </cell>
        </row>
        <row r="2729">
          <cell r="D2729" t="str">
            <v>46041</v>
          </cell>
          <cell r="E2729" t="str">
            <v>*</v>
          </cell>
          <cell r="F2729" t="str">
            <v>HLA I klases fenotipizācija (AB, Cw). Norādīt tikai pie transplantācijas pakalpojumiem</v>
          </cell>
          <cell r="G2729">
            <v>49.15</v>
          </cell>
        </row>
        <row r="2730">
          <cell r="D2730" t="str">
            <v>46042</v>
          </cell>
          <cell r="E2730" t="str">
            <v>*</v>
          </cell>
          <cell r="F2730" t="str">
            <v>HLA II klases fenotipizācija (DR, DQ). Norādīt tikai pie transplantācijas pakalpojumiem</v>
          </cell>
          <cell r="G2730">
            <v>57.91</v>
          </cell>
        </row>
        <row r="2731">
          <cell r="D2731" t="str">
            <v>46043</v>
          </cell>
          <cell r="E2731" t="str">
            <v>*</v>
          </cell>
          <cell r="F2731" t="str">
            <v>Anti HLA antivielu noteikšana. Norādīt tikai pie transplantācijas pakalpojumiem</v>
          </cell>
          <cell r="G2731">
            <v>95.79</v>
          </cell>
        </row>
        <row r="2732">
          <cell r="D2732" t="str">
            <v>46044</v>
          </cell>
          <cell r="E2732" t="str">
            <v>*</v>
          </cell>
          <cell r="F2732" t="str">
            <v>Donora un recipienta saderības tests. Norādīt tikai pie transplantācijas pakalpojumiem</v>
          </cell>
          <cell r="G2732">
            <v>68.37</v>
          </cell>
        </row>
        <row r="2733">
          <cell r="D2733" t="str">
            <v>46051</v>
          </cell>
          <cell r="E2733" t="str">
            <v>*</v>
          </cell>
          <cell r="F2733" t="str">
            <v>Imūnglobulīna G (A, M) noteikšana</v>
          </cell>
          <cell r="G2733">
            <v>14.33</v>
          </cell>
        </row>
        <row r="2734">
          <cell r="D2734" t="str">
            <v>46053</v>
          </cell>
          <cell r="E2734" t="str">
            <v/>
          </cell>
          <cell r="F2734" t="str">
            <v>Humorālās imunitātes aktivitātes noteikšana (IgG, M, A, IgG1, IgG2, IgG3, IgG4) (Mančīni + ELISA)</v>
          </cell>
          <cell r="G2734">
            <v>14.86</v>
          </cell>
        </row>
        <row r="2735">
          <cell r="D2735" t="str">
            <v>46054</v>
          </cell>
          <cell r="E2735" t="str">
            <v/>
          </cell>
          <cell r="F2735" t="str">
            <v>Cirkulējošo imūnkompleksu noteikšana (CIK) nefelometriski</v>
          </cell>
          <cell r="G2735">
            <v>6.62</v>
          </cell>
        </row>
        <row r="2736">
          <cell r="D2736" t="str">
            <v>46055</v>
          </cell>
          <cell r="E2736" t="str">
            <v>*</v>
          </cell>
          <cell r="F2736" t="str">
            <v>Oligoklonālā IgG joslu noteikšana likvorā ar izoelektriskās fokusēšanas elektroforēzi (IEFE)</v>
          </cell>
          <cell r="G2736">
            <v>53.59</v>
          </cell>
        </row>
        <row r="2737">
          <cell r="D2737" t="str">
            <v>46056</v>
          </cell>
          <cell r="E2737" t="str">
            <v/>
          </cell>
          <cell r="F2737" t="str">
            <v>Imūnglobulīna IgG noteikšana nefelometriski (turbidimetriski)</v>
          </cell>
          <cell r="G2737">
            <v>4.63</v>
          </cell>
        </row>
        <row r="2738">
          <cell r="D2738" t="str">
            <v>46057</v>
          </cell>
          <cell r="E2738" t="str">
            <v/>
          </cell>
          <cell r="F2738" t="str">
            <v>Imūnglobulīna IgA noteikšana nefelometriski (turbidimetriski)</v>
          </cell>
          <cell r="G2738">
            <v>4.7300000000000004</v>
          </cell>
        </row>
        <row r="2739">
          <cell r="D2739" t="str">
            <v>46058</v>
          </cell>
          <cell r="E2739" t="str">
            <v/>
          </cell>
          <cell r="F2739" t="str">
            <v>Imūnglobulīna IgM noteikšana nefelometriski (turbidimetriski)</v>
          </cell>
          <cell r="G2739">
            <v>4.76</v>
          </cell>
        </row>
        <row r="2740">
          <cell r="D2740" t="str">
            <v>46059</v>
          </cell>
          <cell r="E2740" t="str">
            <v/>
          </cell>
          <cell r="F2740" t="str">
            <v>Imūnglobulīna IgE noteikšana (ELISA)</v>
          </cell>
          <cell r="G2740">
            <v>8.5500000000000007</v>
          </cell>
        </row>
        <row r="2741">
          <cell r="D2741" t="str">
            <v>46060</v>
          </cell>
          <cell r="E2741" t="str">
            <v>*</v>
          </cell>
          <cell r="F2741" t="str">
            <v>Specifiskā IgE noteikšana (panelis – 5 Ag)</v>
          </cell>
          <cell r="G2741">
            <v>11.7</v>
          </cell>
        </row>
        <row r="2742">
          <cell r="D2742" t="str">
            <v>46065</v>
          </cell>
          <cell r="E2742" t="str">
            <v/>
          </cell>
          <cell r="F2742" t="str">
            <v>Specifiskā IgE noteikšana (panelis – 12 Ag)</v>
          </cell>
          <cell r="G2742">
            <v>13.12</v>
          </cell>
        </row>
        <row r="2743">
          <cell r="D2743" t="str">
            <v>46066</v>
          </cell>
          <cell r="E2743" t="str">
            <v>*</v>
          </cell>
          <cell r="F2743" t="str">
            <v>Specifiskā IgE noteikšana – 20 atsevišķu antigēnu panelis</v>
          </cell>
          <cell r="G2743">
            <v>30.73</v>
          </cell>
        </row>
        <row r="2744">
          <cell r="D2744" t="str">
            <v>46067</v>
          </cell>
          <cell r="E2744" t="str">
            <v/>
          </cell>
          <cell r="F2744" t="str">
            <v>Totālā un specifiskā IgE noteikšana (IgE totālais + IgE specifiskais) (ELISA)</v>
          </cell>
          <cell r="G2744">
            <v>17.37</v>
          </cell>
        </row>
        <row r="2745">
          <cell r="D2745" t="str">
            <v>46069</v>
          </cell>
          <cell r="E2745" t="str">
            <v/>
          </cell>
          <cell r="F2745" t="str">
            <v>C1 inhibitora noteikšana (radiālā imūndifūzijā)</v>
          </cell>
          <cell r="G2745">
            <v>15.36</v>
          </cell>
        </row>
        <row r="2746">
          <cell r="D2746" t="str">
            <v>46070</v>
          </cell>
          <cell r="E2746" t="str">
            <v/>
          </cell>
          <cell r="F2746" t="str">
            <v>Komplementa komponentes C3 noteikšana nefelometriski (turbidimetriski)</v>
          </cell>
          <cell r="G2746">
            <v>4.78</v>
          </cell>
        </row>
        <row r="2747">
          <cell r="D2747" t="str">
            <v>46071</v>
          </cell>
          <cell r="E2747" t="str">
            <v/>
          </cell>
          <cell r="F2747" t="str">
            <v>Komplementa komponentes C4 noteikšana nefelometriski (turbidimetriski)</v>
          </cell>
          <cell r="G2747">
            <v>5.0599999999999996</v>
          </cell>
        </row>
        <row r="2748">
          <cell r="D2748" t="str">
            <v>46074</v>
          </cell>
          <cell r="E2748" t="str">
            <v/>
          </cell>
          <cell r="F2748" t="str">
            <v>Cistatīna C noteikšana</v>
          </cell>
          <cell r="G2748">
            <v>7.1</v>
          </cell>
        </row>
        <row r="2749">
          <cell r="D2749" t="str">
            <v>46075</v>
          </cell>
          <cell r="E2749" t="str">
            <v/>
          </cell>
          <cell r="F2749" t="str">
            <v>Seruma amiloīda A noteikšana</v>
          </cell>
          <cell r="G2749">
            <v>6.72</v>
          </cell>
        </row>
        <row r="2750">
          <cell r="D2750" t="str">
            <v>46085</v>
          </cell>
          <cell r="E2750" t="str">
            <v/>
          </cell>
          <cell r="F2750" t="str">
            <v>ANA noteikšana HEP-2 šūnu kultūrā (skrīnings – netiešā imūnfluorescence)</v>
          </cell>
          <cell r="G2750">
            <v>12.43</v>
          </cell>
        </row>
        <row r="2751">
          <cell r="D2751" t="str">
            <v>46086</v>
          </cell>
          <cell r="E2751" t="str">
            <v>*</v>
          </cell>
          <cell r="F2751" t="str">
            <v>ANA noteikšana HEP-2 šūnu kultūrā (titrēšana – netiešā imūnfluorescence)</v>
          </cell>
          <cell r="G2751">
            <v>20.99</v>
          </cell>
        </row>
        <row r="2752">
          <cell r="D2752" t="str">
            <v>46087</v>
          </cell>
          <cell r="E2752" t="str">
            <v/>
          </cell>
          <cell r="F2752" t="str">
            <v>ANA, SMA, GPC, LKM, AMA noteikšana audu griezumos (skrīnings – netiešā imūnfluorescence)</v>
          </cell>
          <cell r="G2752">
            <v>16.18</v>
          </cell>
        </row>
        <row r="2753">
          <cell r="D2753" t="str">
            <v>46088</v>
          </cell>
          <cell r="E2753" t="str">
            <v>*</v>
          </cell>
          <cell r="F2753" t="str">
            <v>ANA, SMA, GPC, LKM, AMA noteikšana audu griezumos (titrēšana – netiešā imūnfluorescence)</v>
          </cell>
          <cell r="G2753">
            <v>34.520000000000003</v>
          </cell>
        </row>
        <row r="2754">
          <cell r="D2754" t="str">
            <v>46089</v>
          </cell>
          <cell r="E2754" t="str">
            <v>*</v>
          </cell>
          <cell r="F2754" t="str">
            <v>ANCA noteikšana (skrīnings – netiešā imūnfluorescence)</v>
          </cell>
          <cell r="G2754">
            <v>13.59</v>
          </cell>
        </row>
        <row r="2755">
          <cell r="D2755" t="str">
            <v>46090</v>
          </cell>
          <cell r="E2755" t="str">
            <v/>
          </cell>
          <cell r="F2755" t="str">
            <v>ANCA noteikšana (diferencēšana – netiešā imūnfluorescence)</v>
          </cell>
          <cell r="G2755">
            <v>17.579999999999998</v>
          </cell>
        </row>
        <row r="2756">
          <cell r="D2756" t="str">
            <v>46091</v>
          </cell>
          <cell r="E2756" t="str">
            <v/>
          </cell>
          <cell r="F2756" t="str">
            <v>Anti-DNS antivielu noteikšana uz Crithidia lucidia</v>
          </cell>
          <cell r="G2756">
            <v>15.38</v>
          </cell>
        </row>
        <row r="2757">
          <cell r="D2757" t="str">
            <v>46092</v>
          </cell>
          <cell r="E2757" t="str">
            <v/>
          </cell>
          <cell r="F2757" t="str">
            <v>Anti-DNS antivielu noteikšana (kvantitatīvi)</v>
          </cell>
          <cell r="G2757">
            <v>9.2200000000000006</v>
          </cell>
        </row>
        <row r="2758">
          <cell r="D2758" t="str">
            <v>46095</v>
          </cell>
          <cell r="E2758" t="str">
            <v/>
          </cell>
          <cell r="F2758" t="str">
            <v>Reimatoīdo faktoru noteikšana (RF-IgG, RF-IgA, RF-IgM) (ELISA)</v>
          </cell>
          <cell r="G2758">
            <v>29.51</v>
          </cell>
        </row>
        <row r="2759">
          <cell r="D2759" t="str">
            <v>46100</v>
          </cell>
          <cell r="E2759" t="str">
            <v/>
          </cell>
          <cell r="F2759" t="str">
            <v>ENA noteikšana (skrīnings – ELISA)</v>
          </cell>
          <cell r="G2759">
            <v>8.9499999999999993</v>
          </cell>
        </row>
        <row r="2760">
          <cell r="D2760" t="str">
            <v>46101</v>
          </cell>
          <cell r="E2760" t="str">
            <v/>
          </cell>
          <cell r="F2760" t="str">
            <v>ENA subtipu (SM, RNP, SSB, SSA, J0-1, Scl-70) noteikšana</v>
          </cell>
          <cell r="G2760">
            <v>25.83</v>
          </cell>
        </row>
        <row r="2761">
          <cell r="D2761" t="str">
            <v>46102</v>
          </cell>
          <cell r="E2761" t="str">
            <v/>
          </cell>
          <cell r="F2761" t="str">
            <v>ENA subtipu noteikšana (viena pozīcija no sešām, kas norādītas manipulācijā 409101) (ELISA)</v>
          </cell>
          <cell r="G2761">
            <v>9.11</v>
          </cell>
        </row>
        <row r="2762">
          <cell r="D2762" t="str">
            <v>46103</v>
          </cell>
          <cell r="E2762" t="str">
            <v>*</v>
          </cell>
          <cell r="F2762" t="str">
            <v>Anti DNS antivielu noteikšana un ENA subtipu noteikšana (SM, RNP, SSB, SSA, JO-1, Scl-70)</v>
          </cell>
          <cell r="G2762">
            <v>33.020000000000003</v>
          </cell>
        </row>
        <row r="2763">
          <cell r="D2763" t="str">
            <v>46104</v>
          </cell>
          <cell r="E2763" t="str">
            <v>*</v>
          </cell>
          <cell r="F2763" t="str">
            <v>ENA skrīnings un ANA noteikšana HEP – divu šūnu kultūrā</v>
          </cell>
          <cell r="G2763">
            <v>25.7</v>
          </cell>
        </row>
        <row r="2764">
          <cell r="D2764" t="str">
            <v>46105</v>
          </cell>
          <cell r="E2764" t="str">
            <v/>
          </cell>
          <cell r="F2764" t="str">
            <v>Antivielu pret Langerhansa saliņu šūnām noteikšana – netiešā imūnfluorescence</v>
          </cell>
          <cell r="G2764">
            <v>16.03</v>
          </cell>
        </row>
        <row r="2765">
          <cell r="D2765" t="str">
            <v>46107</v>
          </cell>
          <cell r="E2765" t="str">
            <v/>
          </cell>
          <cell r="F2765" t="str">
            <v>Antivielu pret Helicobacter pylori IgG noteikšana (ELISA)</v>
          </cell>
          <cell r="G2765">
            <v>15.13</v>
          </cell>
        </row>
        <row r="2766">
          <cell r="D2766" t="str">
            <v>46108</v>
          </cell>
          <cell r="E2766" t="str">
            <v/>
          </cell>
          <cell r="F2766" t="str">
            <v>Antivielu pret Helicobacter pylori IgA noteikšana (ELISA)</v>
          </cell>
          <cell r="G2766">
            <v>15.13</v>
          </cell>
        </row>
        <row r="2767">
          <cell r="D2767" t="str">
            <v>46109</v>
          </cell>
          <cell r="E2767" t="str">
            <v/>
          </cell>
          <cell r="F2767" t="str">
            <v>Antitireoidālo antivielu noteikšana (netiešā imūnfluorescence)</v>
          </cell>
          <cell r="G2767">
            <v>15.76</v>
          </cell>
        </row>
        <row r="2768">
          <cell r="D2768" t="str">
            <v>46110</v>
          </cell>
          <cell r="E2768" t="str">
            <v/>
          </cell>
          <cell r="F2768" t="str">
            <v>Autoantivielu pret tireoglobulīnu noteikšana</v>
          </cell>
          <cell r="G2768">
            <v>9.56</v>
          </cell>
        </row>
        <row r="2769">
          <cell r="D2769" t="str">
            <v>46111</v>
          </cell>
          <cell r="E2769" t="str">
            <v/>
          </cell>
          <cell r="F2769" t="str">
            <v>Autoantivielu pret fosfolipīdiem noteikšana</v>
          </cell>
          <cell r="G2769">
            <v>11.92</v>
          </cell>
        </row>
        <row r="2770">
          <cell r="D2770" t="str">
            <v>46112</v>
          </cell>
          <cell r="E2770" t="str">
            <v/>
          </cell>
          <cell r="F2770" t="str">
            <v>Autoantivielu pret MPO noteikšana</v>
          </cell>
          <cell r="G2770">
            <v>9.69</v>
          </cell>
        </row>
        <row r="2771">
          <cell r="D2771" t="str">
            <v>46113</v>
          </cell>
          <cell r="E2771" t="str">
            <v/>
          </cell>
          <cell r="F2771" t="str">
            <v>Autoantivielu pret PR3 noteikšana</v>
          </cell>
          <cell r="G2771">
            <v>8.99</v>
          </cell>
        </row>
        <row r="2772">
          <cell r="D2772" t="str">
            <v>46115</v>
          </cell>
          <cell r="E2772" t="str">
            <v>*</v>
          </cell>
          <cell r="F2772" t="str">
            <v>Antimikrosomālo antivielu noteikšana (ELISA)</v>
          </cell>
          <cell r="G2772">
            <v>12.9</v>
          </cell>
        </row>
        <row r="2773">
          <cell r="D2773" t="str">
            <v>46116</v>
          </cell>
          <cell r="E2773" t="str">
            <v/>
          </cell>
          <cell r="F2773" t="str">
            <v>Tireoglobulīns</v>
          </cell>
          <cell r="G2773">
            <v>8.3000000000000007</v>
          </cell>
        </row>
        <row r="2774">
          <cell r="D2774" t="str">
            <v>46119</v>
          </cell>
          <cell r="E2774" t="str">
            <v/>
          </cell>
          <cell r="F2774" t="str">
            <v>Antispermālo antivielu total IgG, IgM noteikšana (ELISA)</v>
          </cell>
          <cell r="G2774">
            <v>21.24</v>
          </cell>
        </row>
        <row r="2775">
          <cell r="D2775" t="str">
            <v>46120</v>
          </cell>
          <cell r="E2775" t="str">
            <v/>
          </cell>
          <cell r="F2775" t="str">
            <v>Antiadrenālo antivielu noteikšana (netiešā imūnfluorescence)</v>
          </cell>
          <cell r="G2775">
            <v>16.18</v>
          </cell>
        </row>
        <row r="2776">
          <cell r="D2776" t="str">
            <v>46121</v>
          </cell>
          <cell r="E2776" t="str">
            <v/>
          </cell>
          <cell r="F2776" t="str">
            <v>Antisēklinieku antivielu noteikšana (netiešā imūnfluorescence)</v>
          </cell>
          <cell r="G2776">
            <v>13.86</v>
          </cell>
        </row>
        <row r="2777">
          <cell r="D2777" t="str">
            <v>46122</v>
          </cell>
          <cell r="E2777" t="str">
            <v/>
          </cell>
          <cell r="F2777" t="str">
            <v>Antiolnīcu antivielu noteikšana (netiešā imūnfluorescence)</v>
          </cell>
          <cell r="G2777">
            <v>17.149999999999999</v>
          </cell>
        </row>
        <row r="2778">
          <cell r="D2778" t="str">
            <v>46123</v>
          </cell>
          <cell r="E2778" t="str">
            <v/>
          </cell>
          <cell r="F2778" t="str">
            <v>Anti-GBM antivielu noteikšana (netiešā imūnfluorescence)</v>
          </cell>
          <cell r="G2778">
            <v>15.48</v>
          </cell>
        </row>
        <row r="2779">
          <cell r="D2779" t="str">
            <v>46124</v>
          </cell>
          <cell r="E2779" t="str">
            <v/>
          </cell>
          <cell r="F2779" t="str">
            <v>Antihistonu antivielu noteikšana (ELISA)</v>
          </cell>
          <cell r="G2779">
            <v>10.47</v>
          </cell>
        </row>
        <row r="2780">
          <cell r="D2780" t="str">
            <v>46125</v>
          </cell>
          <cell r="E2780" t="str">
            <v/>
          </cell>
          <cell r="F2780" t="str">
            <v>Antikardiolipīnu antivielu noteikšana</v>
          </cell>
          <cell r="G2780">
            <v>9.25</v>
          </cell>
        </row>
        <row r="2781">
          <cell r="D2781" t="str">
            <v>46130</v>
          </cell>
          <cell r="E2781" t="str">
            <v/>
          </cell>
          <cell r="F2781" t="str">
            <v>Antivielu pret skeleta muskulatūru noteikšana (netiešā imūnfluorescence)</v>
          </cell>
          <cell r="G2781">
            <v>16.95</v>
          </cell>
        </row>
        <row r="2782">
          <cell r="D2782" t="str">
            <v>46131</v>
          </cell>
          <cell r="E2782" t="str">
            <v/>
          </cell>
          <cell r="F2782" t="str">
            <v>Antivielu noteikšana pret glutamildekarboksilāzi</v>
          </cell>
          <cell r="G2782">
            <v>21.58</v>
          </cell>
        </row>
        <row r="2783">
          <cell r="D2783" t="str">
            <v>46132</v>
          </cell>
          <cell r="E2783" t="str">
            <v>*</v>
          </cell>
          <cell r="F2783" t="str">
            <v>TSH receptoru antivielu noteikšana</v>
          </cell>
          <cell r="G2783">
            <v>16.309999999999999</v>
          </cell>
        </row>
        <row r="2784">
          <cell r="D2784" t="str">
            <v>46134</v>
          </cell>
          <cell r="E2784" t="str">
            <v/>
          </cell>
          <cell r="F2784" t="str">
            <v>Antivielu noteikšana pret acetilholīnu receptoriem</v>
          </cell>
          <cell r="G2784">
            <v>20.65</v>
          </cell>
        </row>
        <row r="2785">
          <cell r="D2785" t="str">
            <v>46135</v>
          </cell>
          <cell r="E2785" t="str">
            <v/>
          </cell>
          <cell r="F2785" t="str">
            <v>Anti-GM1 antivielu noteikšana</v>
          </cell>
          <cell r="G2785">
            <v>16.16</v>
          </cell>
        </row>
        <row r="2786">
          <cell r="D2786" t="str">
            <v>46136</v>
          </cell>
          <cell r="E2786" t="str">
            <v/>
          </cell>
          <cell r="F2786" t="str">
            <v>Anti-MAG antivielu noteikšana</v>
          </cell>
          <cell r="G2786">
            <v>15.21</v>
          </cell>
        </row>
        <row r="2787">
          <cell r="D2787" t="str">
            <v>46143</v>
          </cell>
          <cell r="E2787" t="str">
            <v>*</v>
          </cell>
          <cell r="F2787" t="str">
            <v>PSA – prostatas specifiskais antigēns. Izmeklējuma rezultāts - norma</v>
          </cell>
          <cell r="G2787">
            <v>5.81</v>
          </cell>
        </row>
        <row r="2788">
          <cell r="D2788" t="str">
            <v>46144</v>
          </cell>
          <cell r="E2788" t="str">
            <v>*</v>
          </cell>
          <cell r="F2788" t="str">
            <v>PSA – prostatas specifiskais antigēns. Izmeklējuma rezultāts - paaugstināts</v>
          </cell>
          <cell r="G2788">
            <v>5.81</v>
          </cell>
        </row>
        <row r="2789">
          <cell r="D2789" t="str">
            <v>46148</v>
          </cell>
          <cell r="E2789" t="str">
            <v>*</v>
          </cell>
          <cell r="F2789" t="str">
            <v>CYFRA 21-1 citokeratīna 19. fragments</v>
          </cell>
          <cell r="G2789">
            <v>10.38</v>
          </cell>
        </row>
        <row r="2790">
          <cell r="D2790" t="str">
            <v>46149</v>
          </cell>
          <cell r="E2790" t="str">
            <v>*</v>
          </cell>
          <cell r="F2790" t="str">
            <v>SCC – plakanšūnu vēža antigēns</v>
          </cell>
          <cell r="G2790">
            <v>10.08</v>
          </cell>
        </row>
        <row r="2791">
          <cell r="D2791" t="str">
            <v>46150</v>
          </cell>
          <cell r="E2791" t="str">
            <v>*</v>
          </cell>
          <cell r="F2791" t="str">
            <v>Beta-HGH – brīvais horiongonadotropīns</v>
          </cell>
          <cell r="G2791">
            <v>7.73</v>
          </cell>
        </row>
        <row r="2792">
          <cell r="D2792" t="str">
            <v>46151</v>
          </cell>
          <cell r="E2792" t="str">
            <v/>
          </cell>
          <cell r="F2792" t="str">
            <v>Alfa-FP – alfa fetoproteīns</v>
          </cell>
          <cell r="G2792">
            <v>4.6500000000000004</v>
          </cell>
        </row>
        <row r="2793">
          <cell r="D2793" t="str">
            <v>46152</v>
          </cell>
          <cell r="E2793" t="str">
            <v/>
          </cell>
          <cell r="F2793" t="str">
            <v>CEA – karcioembrionālais antigēns</v>
          </cell>
          <cell r="G2793">
            <v>6.4</v>
          </cell>
        </row>
        <row r="2794">
          <cell r="D2794" t="str">
            <v>46153</v>
          </cell>
          <cell r="E2794" t="str">
            <v>*</v>
          </cell>
          <cell r="F2794" t="str">
            <v>Audzēja marķieris CA-125</v>
          </cell>
          <cell r="G2794">
            <v>6.79</v>
          </cell>
        </row>
        <row r="2795">
          <cell r="D2795" t="str">
            <v>46154</v>
          </cell>
          <cell r="E2795" t="str">
            <v>*</v>
          </cell>
          <cell r="F2795" t="str">
            <v>Audzēja marķieris CA19-9</v>
          </cell>
          <cell r="G2795">
            <v>6.79</v>
          </cell>
        </row>
        <row r="2796">
          <cell r="D2796" t="str">
            <v>46155</v>
          </cell>
          <cell r="E2796" t="str">
            <v>*</v>
          </cell>
          <cell r="F2796" t="str">
            <v>NSE – neironu specifiskā enolāze</v>
          </cell>
          <cell r="G2796">
            <v>12.65</v>
          </cell>
        </row>
        <row r="2797">
          <cell r="D2797" t="str">
            <v>46157</v>
          </cell>
          <cell r="E2797" t="str">
            <v>*</v>
          </cell>
          <cell r="F2797" t="str">
            <v>PSA, brīvais – prostatas specifiskais antigēns</v>
          </cell>
          <cell r="G2797">
            <v>13.02</v>
          </cell>
        </row>
        <row r="2798">
          <cell r="D2798" t="str">
            <v>46158</v>
          </cell>
          <cell r="E2798" t="str">
            <v>*</v>
          </cell>
          <cell r="F2798" t="str">
            <v>Audzēja marķieris CA15-3</v>
          </cell>
          <cell r="G2798">
            <v>6.79</v>
          </cell>
        </row>
        <row r="2799">
          <cell r="D2799" t="str">
            <v>46159</v>
          </cell>
          <cell r="E2799" t="str">
            <v>*</v>
          </cell>
          <cell r="F2799" t="str">
            <v>BMG – beta 2 mikroglobulīns</v>
          </cell>
          <cell r="G2799">
            <v>7.99</v>
          </cell>
        </row>
        <row r="2800">
          <cell r="D2800" t="str">
            <v>46160</v>
          </cell>
          <cell r="E2800" t="str">
            <v>*</v>
          </cell>
          <cell r="F2800" t="str">
            <v>Estrogēna receptoru kvantitatīva un kvalitatīva noteikšana audzēja audos</v>
          </cell>
          <cell r="G2800">
            <v>72.8</v>
          </cell>
        </row>
        <row r="2801">
          <cell r="D2801" t="str">
            <v>46161</v>
          </cell>
          <cell r="E2801" t="str">
            <v>*</v>
          </cell>
          <cell r="F2801" t="str">
            <v>Progesterona receptoru kvantitatīva un kvalitatīva noteikšana audzēja audos</v>
          </cell>
          <cell r="G2801">
            <v>72.94</v>
          </cell>
        </row>
        <row r="2802">
          <cell r="D2802" t="str">
            <v>46162</v>
          </cell>
          <cell r="E2802" t="str">
            <v/>
          </cell>
          <cell r="F2802" t="str">
            <v>Anti-p-53 noteikšana serumā</v>
          </cell>
          <cell r="G2802">
            <v>23.38</v>
          </cell>
        </row>
        <row r="2803">
          <cell r="D2803" t="str">
            <v>46163</v>
          </cell>
          <cell r="E2803" t="str">
            <v/>
          </cell>
          <cell r="F2803" t="str">
            <v>BTA – urīnpūšļa vēža antigēns</v>
          </cell>
          <cell r="G2803">
            <v>10.69</v>
          </cell>
        </row>
        <row r="2804">
          <cell r="D2804" t="str">
            <v>46164</v>
          </cell>
          <cell r="E2804" t="str">
            <v/>
          </cell>
          <cell r="F2804" t="str">
            <v>Antivielas pret transglutamināzi (IgA)</v>
          </cell>
          <cell r="G2804">
            <v>11.99</v>
          </cell>
        </row>
        <row r="2805">
          <cell r="D2805" t="str">
            <v>46165</v>
          </cell>
          <cell r="E2805" t="str">
            <v/>
          </cell>
          <cell r="F2805" t="str">
            <v>Antivielas pret transglutamināzi (IgG)</v>
          </cell>
          <cell r="G2805">
            <v>11.99</v>
          </cell>
        </row>
        <row r="2806">
          <cell r="D2806" t="str">
            <v>46166</v>
          </cell>
          <cell r="E2806" t="str">
            <v>*</v>
          </cell>
          <cell r="F2806" t="str">
            <v>Antivielas pret GM1, asialo GM2, GD1a, GD1b, GQ1b</v>
          </cell>
          <cell r="G2806">
            <v>42.68</v>
          </cell>
        </row>
        <row r="2807">
          <cell r="D2807" t="str">
            <v>46170</v>
          </cell>
          <cell r="E2807" t="str">
            <v/>
          </cell>
          <cell r="F2807" t="str">
            <v>Renīna–angiotenzīna noteikšana asins plazmā (radioizotopu metode)</v>
          </cell>
          <cell r="G2807">
            <v>27.47</v>
          </cell>
        </row>
        <row r="2808">
          <cell r="D2808" t="str">
            <v>46171</v>
          </cell>
          <cell r="E2808" t="str">
            <v>*</v>
          </cell>
          <cell r="F2808" t="str">
            <v>2. trimestra Dauna sindroma un trisomijas 18 (Edvardsa sindroma) diagnostika (AFP + HGH + brīvais estriols) vai (AFP + HGH)</v>
          </cell>
          <cell r="G2808">
            <v>29.49</v>
          </cell>
        </row>
        <row r="2809">
          <cell r="D2809" t="str">
            <v>46172</v>
          </cell>
          <cell r="E2809" t="str">
            <v>*</v>
          </cell>
          <cell r="F2809" t="str">
            <v>Spontāna aborta draudu imunoloģiskā kontrole (LAI tests + HGH)</v>
          </cell>
          <cell r="G2809">
            <v>44.3</v>
          </cell>
        </row>
        <row r="2810">
          <cell r="D2810" t="str">
            <v>46175</v>
          </cell>
          <cell r="E2810" t="str">
            <v/>
          </cell>
          <cell r="F2810" t="str">
            <v>Eozinofīlu katjoniskā proteīna noteikšana</v>
          </cell>
          <cell r="G2810">
            <v>28.53</v>
          </cell>
        </row>
        <row r="2811">
          <cell r="D2811" t="str">
            <v>46996</v>
          </cell>
          <cell r="E2811" t="str">
            <v/>
          </cell>
          <cell r="F2811" t="str">
            <v>Norovīrusa antigēna noteikšana (ātrais tests)</v>
          </cell>
          <cell r="G2811">
            <v>0</v>
          </cell>
        </row>
        <row r="2812">
          <cell r="D2812" t="str">
            <v>46997</v>
          </cell>
          <cell r="E2812" t="str">
            <v/>
          </cell>
          <cell r="F2812" t="str">
            <v>Rota un adenovīrusa antigēna noteikšana (ātrais tests)</v>
          </cell>
          <cell r="G2812">
            <v>0</v>
          </cell>
        </row>
        <row r="2813">
          <cell r="D2813" t="str">
            <v>46998</v>
          </cell>
          <cell r="E2813" t="str">
            <v/>
          </cell>
          <cell r="F2813" t="str">
            <v>Cilvēka papilomas vīrusu specifiskās DNS noteikšana (pozitīvs)</v>
          </cell>
          <cell r="G2813">
            <v>22.64</v>
          </cell>
        </row>
        <row r="2814">
          <cell r="D2814" t="str">
            <v>46999</v>
          </cell>
          <cell r="E2814" t="str">
            <v/>
          </cell>
          <cell r="F2814" t="str">
            <v>Augsta riska CPV onkogēna E6/E7 mRNS (pozitīvs)</v>
          </cell>
          <cell r="G2814">
            <v>31.58</v>
          </cell>
        </row>
        <row r="2815">
          <cell r="D2815" t="str">
            <v>47000R</v>
          </cell>
          <cell r="E2815" t="str">
            <v/>
          </cell>
          <cell r="F2815" t="str">
            <v>R Ebola vīrusu RNS noteikšana ar RT PCR</v>
          </cell>
          <cell r="G2815">
            <v>96.43</v>
          </cell>
        </row>
        <row r="2816">
          <cell r="D2816" t="str">
            <v>47001</v>
          </cell>
          <cell r="E2816" t="str">
            <v/>
          </cell>
          <cell r="F2816" t="str">
            <v>Enterovīrusu, t. sk. polivīrusu, izolēšana un tipēšana audu kultūrās ar negatīvu rezultātu</v>
          </cell>
          <cell r="G2816">
            <v>25.79</v>
          </cell>
        </row>
        <row r="2817">
          <cell r="D2817" t="str">
            <v>47002</v>
          </cell>
          <cell r="E2817" t="str">
            <v>*</v>
          </cell>
          <cell r="F2817" t="str">
            <v>Enterovīrusu, t. sk. polivīrusu, izolēšana un tipēšana audu kultūrās ar pozitīvu rezultātu</v>
          </cell>
          <cell r="G2817">
            <v>42.61</v>
          </cell>
        </row>
        <row r="2818">
          <cell r="D2818" t="str">
            <v>47003</v>
          </cell>
          <cell r="E2818" t="str">
            <v/>
          </cell>
          <cell r="F2818" t="str">
            <v>Imūnfermentīvā analīze rotavīrusu specifisko antigēnu noteikšanai fēcēs</v>
          </cell>
          <cell r="G2818">
            <v>7.71</v>
          </cell>
        </row>
        <row r="2819">
          <cell r="D2819" t="str">
            <v>47004</v>
          </cell>
          <cell r="E2819" t="str">
            <v/>
          </cell>
          <cell r="F2819" t="str">
            <v>Hepatīta A vīrusa specifiskā antigēna indikācija fēcēs</v>
          </cell>
          <cell r="G2819">
            <v>12.78</v>
          </cell>
        </row>
        <row r="2820">
          <cell r="D2820" t="str">
            <v>47005</v>
          </cell>
          <cell r="E2820" t="str">
            <v/>
          </cell>
          <cell r="F2820" t="str">
            <v>Hepatīta A vīrusa specifiskā antigēna indikācija ūdenī</v>
          </cell>
          <cell r="G2820">
            <v>13.81</v>
          </cell>
        </row>
        <row r="2821">
          <cell r="D2821" t="str">
            <v>47007</v>
          </cell>
          <cell r="E2821" t="str">
            <v>*</v>
          </cell>
          <cell r="F2821" t="str">
            <v>Elpošanas ceļu vīrusu (gripa A, B, adenovīruss, paragripa I, II, III RSV) izolēšana un tipēšana audu kultūrās ar pozitīvu rezultātu</v>
          </cell>
          <cell r="G2821">
            <v>38.57</v>
          </cell>
        </row>
        <row r="2822">
          <cell r="D2822" t="str">
            <v>47009</v>
          </cell>
          <cell r="E2822" t="str">
            <v/>
          </cell>
          <cell r="F2822" t="str">
            <v>Elpošanas ceļu vīrusu specifisko antigēnu indikācija un tipēšana ar monoklonālajām antivielām, ekspresmetode – imūnfluorescence ar pozitīvu rezultātu</v>
          </cell>
          <cell r="G2822">
            <v>18.66</v>
          </cell>
        </row>
        <row r="2823">
          <cell r="D2823" t="str">
            <v>47010</v>
          </cell>
          <cell r="E2823" t="str">
            <v/>
          </cell>
          <cell r="F2823" t="str">
            <v>Elpošanas ceļu vīrusu specifisko antigēnu noteikšana</v>
          </cell>
          <cell r="G2823">
            <v>11.26</v>
          </cell>
        </row>
        <row r="2824">
          <cell r="D2824" t="str">
            <v>47010R</v>
          </cell>
          <cell r="E2824" t="str">
            <v/>
          </cell>
          <cell r="F2824" t="str">
            <v>R Elpošanas ceļu vīrusu specifisko antigēnu noteikšana</v>
          </cell>
          <cell r="G2824">
            <v>11.26</v>
          </cell>
        </row>
        <row r="2825">
          <cell r="D2825" t="str">
            <v>47011R</v>
          </cell>
          <cell r="E2825" t="str">
            <v/>
          </cell>
          <cell r="F2825" t="str">
            <v>R Tropisko drudžu izraisītāju (Denge vīrusa, Čikungunja vīrusa, Rietumnīlas vīrusa, Salmonella spp., Plazmodium spp., Rickettsia spp., Leptospira spp.) RNS/DNS detekcija un diferencēšana klīniskajos paraugos</v>
          </cell>
          <cell r="G2825">
            <v>69.19</v>
          </cell>
        </row>
        <row r="2826">
          <cell r="D2826" t="str">
            <v>47012R</v>
          </cell>
          <cell r="E2826" t="str">
            <v/>
          </cell>
          <cell r="F2826" t="str">
            <v>R TBE vīrusa RNS, Borrelia burgdorferi sl DNS, Anaplasma phagocytophilum DNS, Ehrlichia chaffeensis/Ehrlichia muris DNS noteikšana klīniskajā materiālā vai ērcēs ar multiplex polimerāzes ķēdes reakciju reālajā laikā (PĶR-RL)</v>
          </cell>
          <cell r="G2826">
            <v>37.29</v>
          </cell>
        </row>
        <row r="2827">
          <cell r="D2827" t="str">
            <v>47013R</v>
          </cell>
          <cell r="E2827" t="str">
            <v/>
          </cell>
          <cell r="F2827" t="str">
            <v>R Vibrio cholerae DNS noteikšana (V. cholerae toksigēna O1 serogrupa, V. cholerae toksigēna O139 serogrupa, V. cholerae netoksigēna O1 serogrupa, V. cholerae netoksigēna O139 serogrupa, V. cholerae ne-O1, ne-O139 serogrupas) ar RT-PCR</v>
          </cell>
          <cell r="G2827">
            <v>51.26</v>
          </cell>
        </row>
        <row r="2828">
          <cell r="D2828" t="str">
            <v>47014R</v>
          </cell>
          <cell r="E2828" t="str">
            <v/>
          </cell>
          <cell r="F2828" t="str">
            <v>R Filovīrusu (Ebola, Marburgas) RNS noteikšana ar RT PCR</v>
          </cell>
          <cell r="G2828">
            <v>96.43</v>
          </cell>
        </row>
        <row r="2829">
          <cell r="D2829" t="str">
            <v>47016</v>
          </cell>
          <cell r="E2829" t="str">
            <v/>
          </cell>
          <cell r="F2829" t="str">
            <v>Herpes vīrusu specifisko antigēnu noteikšana audu kultūrā</v>
          </cell>
          <cell r="G2829">
            <v>12.49</v>
          </cell>
        </row>
        <row r="2830">
          <cell r="D2830" t="str">
            <v>47016R</v>
          </cell>
          <cell r="E2830" t="str">
            <v/>
          </cell>
          <cell r="F2830" t="str">
            <v>R Herpes vīrusu specifisko antigēnu noteikšana audu kultūrā</v>
          </cell>
          <cell r="G2830">
            <v>12.49</v>
          </cell>
        </row>
        <row r="2831">
          <cell r="D2831" t="str">
            <v>47018</v>
          </cell>
          <cell r="E2831" t="str">
            <v/>
          </cell>
          <cell r="F2831" t="str">
            <v>Citomegalovīrusa specifiskā antigēna noteikšana</v>
          </cell>
          <cell r="G2831">
            <v>11.65</v>
          </cell>
        </row>
        <row r="2832">
          <cell r="D2832" t="str">
            <v>47020</v>
          </cell>
          <cell r="E2832" t="str">
            <v/>
          </cell>
          <cell r="F2832" t="str">
            <v>Citomegalovīrusa noteikšana (kvalitatīvi) (polimerāzes ķēdes reakcija)</v>
          </cell>
          <cell r="G2832">
            <v>32.75</v>
          </cell>
        </row>
        <row r="2833">
          <cell r="D2833" t="str">
            <v>47021</v>
          </cell>
          <cell r="E2833" t="str">
            <v/>
          </cell>
          <cell r="F2833" t="str">
            <v>Herpes Zoster vīrusa noteikšana (kvalitatīvi) (polimerāzes ķēdes reakcija)</v>
          </cell>
          <cell r="G2833">
            <v>32.75</v>
          </cell>
        </row>
        <row r="2834">
          <cell r="D2834" t="str">
            <v>47021R</v>
          </cell>
          <cell r="E2834" t="str">
            <v/>
          </cell>
          <cell r="F2834" t="str">
            <v>R Herpes Zoster vīrusa noteikšana (kvalitatīvi) (polimerāzes ķēdes reakcija)</v>
          </cell>
          <cell r="G2834">
            <v>32.75</v>
          </cell>
        </row>
        <row r="2835">
          <cell r="D2835" t="str">
            <v>47025</v>
          </cell>
          <cell r="E2835" t="str">
            <v/>
          </cell>
          <cell r="F2835" t="str">
            <v>Cilvēka papilomas vīrusu specifiskās DNS noteikšana (negatīvs)</v>
          </cell>
          <cell r="G2835">
            <v>22.64</v>
          </cell>
        </row>
        <row r="2836">
          <cell r="D2836" t="str">
            <v>47026</v>
          </cell>
          <cell r="E2836" t="str">
            <v/>
          </cell>
          <cell r="F2836" t="str">
            <v>Rotavīrusa Ag</v>
          </cell>
          <cell r="G2836">
            <v>6.4</v>
          </cell>
        </row>
        <row r="2837">
          <cell r="D2837" t="str">
            <v>47027</v>
          </cell>
          <cell r="E2837" t="str">
            <v>*</v>
          </cell>
          <cell r="F2837" t="str">
            <v>Kvantitatīva CMV DNS vai EBV DNS noteikšana (polimerāzes ķēdes reakcija)</v>
          </cell>
          <cell r="G2837">
            <v>63.49</v>
          </cell>
        </row>
        <row r="2838">
          <cell r="D2838" t="str">
            <v>47028R</v>
          </cell>
          <cell r="E2838" t="str">
            <v/>
          </cell>
          <cell r="F2838" t="str">
            <v>R Elpošanas ceļu vīrusu (gripa A, B) izolēšana un tipēšana audu kultūrās</v>
          </cell>
          <cell r="G2838">
            <v>38.49</v>
          </cell>
        </row>
        <row r="2839">
          <cell r="D2839" t="str">
            <v>47030R</v>
          </cell>
          <cell r="E2839" t="str">
            <v/>
          </cell>
          <cell r="F2839" t="str">
            <v>R Enterovīrusu, tai skaitā poliovīrusu, izolēšana un tipēšana audu kultūrās ar pozitīvu rezultātu</v>
          </cell>
          <cell r="G2839">
            <v>49.65</v>
          </cell>
        </row>
        <row r="2840">
          <cell r="D2840" t="str">
            <v>47031R</v>
          </cell>
          <cell r="E2840" t="str">
            <v/>
          </cell>
          <cell r="F2840" t="str">
            <v>R Antivielu pret polivīrusu un citu enterovīrusu noteikšana ar neitralizācijas metodi</v>
          </cell>
          <cell r="G2840">
            <v>23.91</v>
          </cell>
        </row>
        <row r="2841">
          <cell r="D2841" t="str">
            <v>47032R</v>
          </cell>
          <cell r="E2841" t="str">
            <v/>
          </cell>
          <cell r="F2841" t="str">
            <v>R Enterovīrusu, tai skaitā polivīrusu, izolēšana un tipēšana audu kultūrās ar negatīvu rezultātu</v>
          </cell>
          <cell r="G2841">
            <v>27.24</v>
          </cell>
        </row>
        <row r="2842">
          <cell r="D2842" t="str">
            <v>47033R</v>
          </cell>
          <cell r="E2842" t="str">
            <v/>
          </cell>
          <cell r="F2842" t="str">
            <v>R Norovīrusu, rotavīrusu, adenovīrusu, astrovīrusu, sapovīrusu DNS noteikšana ar multiplex RT-PCR</v>
          </cell>
          <cell r="G2842">
            <v>42.77</v>
          </cell>
        </row>
        <row r="2843">
          <cell r="D2843" t="str">
            <v>47034</v>
          </cell>
          <cell r="E2843" t="str">
            <v/>
          </cell>
          <cell r="F2843" t="str">
            <v>Augsta riska CPV onkogēna E6/E7 mRNS (negatīvs)</v>
          </cell>
          <cell r="G2843">
            <v>31.58</v>
          </cell>
        </row>
        <row r="2844">
          <cell r="D2844" t="str">
            <v>47035</v>
          </cell>
          <cell r="E2844" t="str">
            <v/>
          </cell>
          <cell r="F2844" t="str">
            <v>IgM klases antivielas pret ērču encefalīta vīrusu</v>
          </cell>
          <cell r="G2844">
            <v>10.050000000000001</v>
          </cell>
        </row>
        <row r="2845">
          <cell r="D2845" t="str">
            <v>47036</v>
          </cell>
          <cell r="E2845" t="str">
            <v/>
          </cell>
          <cell r="F2845" t="str">
            <v>IgM klases antivielas pret parvovīrusu B19</v>
          </cell>
          <cell r="G2845">
            <v>11.58</v>
          </cell>
        </row>
        <row r="2846">
          <cell r="D2846" t="str">
            <v>47036R</v>
          </cell>
          <cell r="E2846" t="str">
            <v/>
          </cell>
          <cell r="F2846" t="str">
            <v>R IgM klases antivielas pret parvovīrusu B19</v>
          </cell>
          <cell r="G2846">
            <v>11.58</v>
          </cell>
        </row>
        <row r="2847">
          <cell r="D2847" t="str">
            <v>47038</v>
          </cell>
          <cell r="E2847" t="str">
            <v/>
          </cell>
          <cell r="F2847" t="str">
            <v>Anti-CMV – IgG</v>
          </cell>
          <cell r="G2847">
            <v>11.1</v>
          </cell>
        </row>
        <row r="2848">
          <cell r="D2848" t="str">
            <v>47039</v>
          </cell>
          <cell r="E2848" t="str">
            <v/>
          </cell>
          <cell r="F2848" t="str">
            <v>Anti-CMV – IgG (kvantitatīvi)</v>
          </cell>
          <cell r="G2848">
            <v>17.190000000000001</v>
          </cell>
        </row>
        <row r="2849">
          <cell r="D2849" t="str">
            <v>47040</v>
          </cell>
          <cell r="E2849" t="str">
            <v/>
          </cell>
          <cell r="F2849" t="str">
            <v>Anti-CMV – IgM</v>
          </cell>
          <cell r="G2849">
            <v>13.09</v>
          </cell>
        </row>
        <row r="2850">
          <cell r="D2850" t="str">
            <v>47041</v>
          </cell>
          <cell r="E2850" t="str">
            <v/>
          </cell>
          <cell r="F2850" t="str">
            <v>Anti-CMV – IgM (WB) (apstiprinošais tests)</v>
          </cell>
          <cell r="G2850">
            <v>40.29</v>
          </cell>
        </row>
        <row r="2851">
          <cell r="D2851" t="str">
            <v>47041R</v>
          </cell>
          <cell r="E2851" t="str">
            <v/>
          </cell>
          <cell r="F2851" t="str">
            <v>R Anti-CMV – IgM (WB) (apstiprinošais tests)</v>
          </cell>
          <cell r="G2851">
            <v>40.29</v>
          </cell>
        </row>
        <row r="2852">
          <cell r="D2852" t="str">
            <v>47042</v>
          </cell>
          <cell r="E2852" t="str">
            <v/>
          </cell>
          <cell r="F2852" t="str">
            <v>Anti-EBV IgM</v>
          </cell>
          <cell r="G2852">
            <v>7.95</v>
          </cell>
        </row>
        <row r="2853">
          <cell r="D2853" t="str">
            <v>47043</v>
          </cell>
          <cell r="E2853" t="str">
            <v/>
          </cell>
          <cell r="F2853" t="str">
            <v>Anti-EBV IgG</v>
          </cell>
          <cell r="G2853">
            <v>7.95</v>
          </cell>
        </row>
        <row r="2854">
          <cell r="D2854" t="str">
            <v>47044</v>
          </cell>
          <cell r="E2854" t="str">
            <v/>
          </cell>
          <cell r="F2854" t="str">
            <v>Anti-EBV IgG (kvantitatīvi)</v>
          </cell>
          <cell r="G2854">
            <v>14.14</v>
          </cell>
        </row>
        <row r="2855">
          <cell r="D2855" t="str">
            <v>47046R</v>
          </cell>
          <cell r="E2855" t="str">
            <v/>
          </cell>
          <cell r="F2855" t="str">
            <v>R IgA klases antivielu pret SARS-CoV-2 (COVID-19) noteikšana ar imūnfermentatīvo metodi (ELISA, CMIA, ECLIA, CLIA)</v>
          </cell>
          <cell r="G2855">
            <v>0</v>
          </cell>
        </row>
        <row r="2856">
          <cell r="D2856" t="str">
            <v>47047R</v>
          </cell>
          <cell r="E2856" t="str">
            <v/>
          </cell>
          <cell r="F2856" t="str">
            <v>R IgM klases antivielu pret SARS-CoV-2 (COVID-19) noteikšana ar imūnfermentatīvo metodi (ELISA, CMIA, ECLIA, CLIA)</v>
          </cell>
          <cell r="G2856">
            <v>0</v>
          </cell>
        </row>
        <row r="2857">
          <cell r="D2857" t="str">
            <v>47049R</v>
          </cell>
          <cell r="E2857" t="str">
            <v/>
          </cell>
          <cell r="F2857" t="str">
            <v>R IgG klases antivielu pret SARS-CoV-2 (COVID-19) noteikšana ar imūnfermentatīvo metodi (ELISA, CMIA, ECLIA, CLIA)</v>
          </cell>
          <cell r="G2857">
            <v>0</v>
          </cell>
        </row>
        <row r="2858">
          <cell r="D2858" t="str">
            <v>47050</v>
          </cell>
          <cell r="E2858" t="str">
            <v/>
          </cell>
          <cell r="F2858" t="str">
            <v>Antivielas pret EBV kodola antigēnu (EBV EBNA)</v>
          </cell>
          <cell r="G2858">
            <v>12.27</v>
          </cell>
        </row>
        <row r="2859">
          <cell r="D2859" t="str">
            <v>47050R</v>
          </cell>
          <cell r="E2859" t="str">
            <v/>
          </cell>
          <cell r="F2859" t="str">
            <v>R Antivielas pret EBV kodola antigēnu (EBV EBNA)</v>
          </cell>
          <cell r="G2859">
            <v>12.27</v>
          </cell>
        </row>
        <row r="2860">
          <cell r="D2860" t="str">
            <v>47051R</v>
          </cell>
          <cell r="E2860" t="str">
            <v/>
          </cell>
          <cell r="F2860" t="str">
            <v>R IgG klases antivielu pret SARS-CoV-2 (COVID-19)  kvantitatīva noteikšana ar imūnfermentatīvo metodi (ELISA, CMIA, ECLIA, CLIA)</v>
          </cell>
          <cell r="G2860">
            <v>0</v>
          </cell>
        </row>
        <row r="2861">
          <cell r="D2861" t="str">
            <v>47053</v>
          </cell>
          <cell r="E2861" t="str">
            <v/>
          </cell>
          <cell r="F2861" t="str">
            <v>Anti-Herpes simplex I, II IgM</v>
          </cell>
          <cell r="G2861">
            <v>8.0299999999999994</v>
          </cell>
        </row>
        <row r="2862">
          <cell r="D2862" t="str">
            <v>47053R</v>
          </cell>
          <cell r="E2862" t="str">
            <v/>
          </cell>
          <cell r="F2862" t="str">
            <v>R Anti-Herpes simplex I, II IgM</v>
          </cell>
          <cell r="G2862">
            <v>8.0299999999999994</v>
          </cell>
        </row>
        <row r="2863">
          <cell r="D2863" t="str">
            <v>47054</v>
          </cell>
          <cell r="E2863" t="str">
            <v/>
          </cell>
          <cell r="F2863" t="str">
            <v>Anti-Herpes simplex I, II IgG</v>
          </cell>
          <cell r="G2863">
            <v>9.42</v>
          </cell>
        </row>
        <row r="2864">
          <cell r="D2864" t="str">
            <v>47056</v>
          </cell>
          <cell r="E2864" t="str">
            <v/>
          </cell>
          <cell r="F2864" t="str">
            <v>Anti-Varicella Zoster (VZV) – IgM</v>
          </cell>
          <cell r="G2864">
            <v>12.19</v>
          </cell>
        </row>
        <row r="2865">
          <cell r="D2865" t="str">
            <v>47057</v>
          </cell>
          <cell r="E2865" t="str">
            <v/>
          </cell>
          <cell r="F2865" t="str">
            <v>Anti-Varicella Zoster (VZV) – IgG</v>
          </cell>
          <cell r="G2865">
            <v>10.75</v>
          </cell>
        </row>
        <row r="2866">
          <cell r="D2866" t="str">
            <v>47059</v>
          </cell>
          <cell r="E2866" t="str">
            <v/>
          </cell>
          <cell r="F2866" t="str">
            <v>IgG klases antivielu noteikšana pret ērču encefalīta vīrusu</v>
          </cell>
          <cell r="G2866">
            <v>11.25</v>
          </cell>
        </row>
        <row r="2867">
          <cell r="D2867" t="str">
            <v>47061</v>
          </cell>
          <cell r="E2867" t="str">
            <v/>
          </cell>
          <cell r="F2867" t="str">
            <v>Anti-Rubella (masaliņas) vai Anti-Rubeola (masalas) IgG</v>
          </cell>
          <cell r="G2867">
            <v>5.59</v>
          </cell>
        </row>
        <row r="2868">
          <cell r="D2868" t="str">
            <v>47062</v>
          </cell>
          <cell r="E2868" t="str">
            <v/>
          </cell>
          <cell r="F2868" t="str">
            <v>Anti-Rubella (masaliņas) vai Anti-Rubeola (masalas) IgM</v>
          </cell>
          <cell r="G2868">
            <v>5.45</v>
          </cell>
        </row>
        <row r="2869">
          <cell r="D2869" t="str">
            <v>47064R</v>
          </cell>
          <cell r="E2869" t="str">
            <v/>
          </cell>
          <cell r="F2869" t="str">
            <v>R Kopējo antivielu pret SARS-CoV-2 (COVID-19) noteikšana ar imūnfermentatīvo metodi (ELISA, CMIA, ECLIA, CLIA)</v>
          </cell>
          <cell r="G2869">
            <v>0</v>
          </cell>
        </row>
        <row r="2870">
          <cell r="D2870" t="str">
            <v>47065</v>
          </cell>
          <cell r="E2870" t="str">
            <v/>
          </cell>
          <cell r="F2870" t="str">
            <v>IgG klases antivielas pret parotīta vīrusu</v>
          </cell>
          <cell r="G2870">
            <v>11.45</v>
          </cell>
        </row>
        <row r="2871">
          <cell r="D2871" t="str">
            <v>47066</v>
          </cell>
          <cell r="E2871" t="str">
            <v/>
          </cell>
          <cell r="F2871" t="str">
            <v>IgM klases antivielas pret parotīta vīrusu</v>
          </cell>
          <cell r="G2871">
            <v>14.61</v>
          </cell>
        </row>
        <row r="2872">
          <cell r="D2872" t="str">
            <v>47067</v>
          </cell>
          <cell r="E2872" t="str">
            <v/>
          </cell>
          <cell r="F2872" t="str">
            <v>Vīrusa specifisko IgG klases antivielu noteikšana (trakumsērgas vīruss)</v>
          </cell>
          <cell r="G2872">
            <v>16.420000000000002</v>
          </cell>
        </row>
        <row r="2873">
          <cell r="D2873" t="str">
            <v>47073</v>
          </cell>
          <cell r="E2873" t="str">
            <v>**</v>
          </cell>
          <cell r="F2873" t="str">
            <v>SARS-CoV-2 RNS (COVID-19) noteikšana ar reālā laika PĶR (bez parauga paņemšanas)</v>
          </cell>
          <cell r="G2873">
            <v>24.16</v>
          </cell>
        </row>
        <row r="2874">
          <cell r="D2874" t="str">
            <v>47075</v>
          </cell>
          <cell r="E2874" t="str">
            <v/>
          </cell>
          <cell r="F2874" t="str">
            <v>SARS-CoV-2 RNS (COVID-19) apstiprināšana ar reālā laika PĶR (bez parauga paņemšanas)</v>
          </cell>
          <cell r="G2874">
            <v>25.43</v>
          </cell>
        </row>
        <row r="2875">
          <cell r="D2875" t="str">
            <v>47076R</v>
          </cell>
          <cell r="E2875" t="str">
            <v/>
          </cell>
          <cell r="F2875" t="str">
            <v>R Asins ņemšana ar slēgtu sistēmu vienā stobriņā antivielu pret SARS-CoV-2 (COVID-19) noteikšanai</v>
          </cell>
          <cell r="G2875">
            <v>0</v>
          </cell>
        </row>
        <row r="2876">
          <cell r="D2876" t="str">
            <v>47077R</v>
          </cell>
          <cell r="E2876" t="str">
            <v/>
          </cell>
          <cell r="F2876" t="str">
            <v>R SARS-CoV-2 RNS (COVID-19) noteikšana ar reālā laika PĶR (bez parauga paņemšanas) ātrai diagnostikai un diferenciāldiagnostikai - izmeklējums ar  Multiplex reaģentiem</v>
          </cell>
          <cell r="G2876">
            <v>0</v>
          </cell>
        </row>
        <row r="2877">
          <cell r="D2877" t="str">
            <v>47078</v>
          </cell>
          <cell r="E2877" t="str">
            <v>**</v>
          </cell>
          <cell r="F2877" t="str">
            <v>SARS-CoV-2 RNS (COVID-19) noteikšana ar reālā laika PĶR (bez parauga paņemšanas) ātrai diagnostikai un diferenciāldiagnostikai (ar reaģenta vērtību)</v>
          </cell>
          <cell r="G2877">
            <v>45.09</v>
          </cell>
        </row>
        <row r="2878">
          <cell r="D2878" t="str">
            <v>47079</v>
          </cell>
          <cell r="E2878" t="str">
            <v/>
          </cell>
          <cell r="F2878" t="str">
            <v>SARS-CoV-2 (COVID-19) transporta barotne ar diviem lokaniem tamponiem</v>
          </cell>
          <cell r="G2878">
            <v>0.8</v>
          </cell>
        </row>
        <row r="2879">
          <cell r="D2879" t="str">
            <v>47080</v>
          </cell>
          <cell r="E2879" t="str">
            <v/>
          </cell>
          <cell r="F2879" t="str">
            <v>IgG klases antivielas pret Epšteina–Barra vīrusa agrīniem antigēniem (EBV EA IgG) (imūnfermentatīvā metode ELISA, EIA)</v>
          </cell>
          <cell r="G2879">
            <v>11.99</v>
          </cell>
        </row>
        <row r="2880">
          <cell r="D2880" t="str">
            <v>47080R</v>
          </cell>
          <cell r="E2880" t="str">
            <v/>
          </cell>
          <cell r="F2880" t="str">
            <v>R IgG klases antivielas pret Epšteina–Barra vīrusa agrīniem antigēniem (EBV EA IgG) (imūnfermentatīvā metode ELISA, EIA)</v>
          </cell>
          <cell r="G2880">
            <v>11.99</v>
          </cell>
        </row>
        <row r="2881">
          <cell r="D2881" t="str">
            <v>47081</v>
          </cell>
          <cell r="E2881" t="str">
            <v/>
          </cell>
          <cell r="F2881" t="str">
            <v>IgG klases antivielas pret Epšteina–Barra vīrusa kapsīda antigēniem (EBV VCA IgG) (imūnfermentatīvā metode ELISA, EIA)</v>
          </cell>
          <cell r="G2881">
            <v>11.99</v>
          </cell>
        </row>
        <row r="2882">
          <cell r="D2882" t="str">
            <v>47081R</v>
          </cell>
          <cell r="E2882" t="str">
            <v/>
          </cell>
          <cell r="F2882" t="str">
            <v>R IgG klases antivielas pret Epšteina–Barra vīrusa kapsīda antigēniem (EBV VCA IgG) (imūnfermentatīvā metode ELISA, EIA)</v>
          </cell>
          <cell r="G2882">
            <v>11.99</v>
          </cell>
        </row>
        <row r="2883">
          <cell r="D2883" t="str">
            <v>47082R</v>
          </cell>
          <cell r="E2883" t="str">
            <v/>
          </cell>
          <cell r="F2883" t="str">
            <v>R Ig G klases antivielas pret masaliņu vīrusu kvalitatīvi vai kvantitatīvi (Rubella IgG) (imūnfermentatīvā metode ELISA, EIA)</v>
          </cell>
          <cell r="G2883">
            <v>15.87</v>
          </cell>
        </row>
        <row r="2884">
          <cell r="D2884" t="str">
            <v>47083R</v>
          </cell>
          <cell r="E2884" t="str">
            <v/>
          </cell>
          <cell r="F2884" t="str">
            <v>R Ig G klases antivielas pret masalu vīrusu (Rubeola IgG) (imūnfermentatīvā metode ELISA, EIA)</v>
          </cell>
          <cell r="G2884">
            <v>15.87</v>
          </cell>
        </row>
        <row r="2885">
          <cell r="D2885" t="str">
            <v>47084</v>
          </cell>
          <cell r="E2885" t="str">
            <v/>
          </cell>
          <cell r="F2885" t="str">
            <v>IgG vai IgM klases antivielas pret Epšteina–Barra vīrusu (apstiprinošais tests IgG klases antivielām – LIA, SIA, RIBA)</v>
          </cell>
          <cell r="G2885">
            <v>24.71</v>
          </cell>
        </row>
        <row r="2886">
          <cell r="D2886" t="str">
            <v>47084R</v>
          </cell>
          <cell r="E2886" t="str">
            <v/>
          </cell>
          <cell r="F2886" t="str">
            <v>R IgG vai IgM klases antivielas pret Epšteina–Barra vīrusu (apstiprinošais tests IgG klases antivielām – LIA, SIA, RIBA)</v>
          </cell>
          <cell r="G2886">
            <v>24.71</v>
          </cell>
        </row>
        <row r="2887">
          <cell r="D2887" t="str">
            <v>47085</v>
          </cell>
          <cell r="E2887" t="str">
            <v/>
          </cell>
          <cell r="F2887" t="str">
            <v>IgG vai IgM klases antivielas pret Epšteina–Barra vīrusu (apstiprinošais tests IgM klases antivielām – LIA, SIA, RIBA)</v>
          </cell>
          <cell r="G2887">
            <v>24.71</v>
          </cell>
        </row>
        <row r="2888">
          <cell r="D2888" t="str">
            <v>47085R</v>
          </cell>
          <cell r="E2888" t="str">
            <v/>
          </cell>
          <cell r="F2888" t="str">
            <v>R IgG vai IgM klases antivielas pret Epšteina–Barra vīrusu (apstiprinošais tests IgM klases antivielām – LIA, SIA, RIBA)</v>
          </cell>
          <cell r="G2888">
            <v>24.71</v>
          </cell>
        </row>
        <row r="2889">
          <cell r="D2889" t="str">
            <v>47086</v>
          </cell>
          <cell r="E2889" t="str">
            <v/>
          </cell>
          <cell r="F2889" t="str">
            <v>IgM klases antivielas pret Epšteina–Barra vīrusa agrīniem antigēniem (EBV EA IgM) (imūnfermentatīvā metode ELISA, EIA)</v>
          </cell>
          <cell r="G2889">
            <v>9.73</v>
          </cell>
        </row>
        <row r="2890">
          <cell r="D2890" t="str">
            <v>47086R</v>
          </cell>
          <cell r="E2890" t="str">
            <v/>
          </cell>
          <cell r="F2890" t="str">
            <v>R IgM klases antivielas pret Epšteina–Barra vīrusa agrīniem antigēniem (EBV EA IgM) (imūnfermentatīvā metode ELISA, EIA)</v>
          </cell>
          <cell r="G2890">
            <v>9.73</v>
          </cell>
        </row>
        <row r="2891">
          <cell r="D2891" t="str">
            <v>47087</v>
          </cell>
          <cell r="E2891" t="str">
            <v/>
          </cell>
          <cell r="F2891" t="str">
            <v>IgM klases antivielas pret Epšteina–Barra vīrusa kapsīda antigēniem (EBV VCA IgM) (imūnfermentatīvā metode ELISA, EIA)</v>
          </cell>
          <cell r="G2891">
            <v>11.84</v>
          </cell>
        </row>
        <row r="2892">
          <cell r="D2892" t="str">
            <v>47087R</v>
          </cell>
          <cell r="E2892" t="str">
            <v/>
          </cell>
          <cell r="F2892" t="str">
            <v>R IgM klases antivielas pret Epšteina–Barra vīrusa kapsīda antigēniem (EBV VCA IgM) (imūnfermentatīvā metode ELISA, EIA)</v>
          </cell>
          <cell r="G2892">
            <v>11.84</v>
          </cell>
        </row>
        <row r="2893">
          <cell r="D2893" t="str">
            <v>47088</v>
          </cell>
          <cell r="E2893" t="str">
            <v/>
          </cell>
          <cell r="F2893" t="str">
            <v>IgM klases antivielas pret Herpes simplex I un II vīrusiem (apstiprinošais tests IgM klases antivielām – LIA, SIA, RIBA,WB)</v>
          </cell>
          <cell r="G2893">
            <v>25.25</v>
          </cell>
        </row>
        <row r="2894">
          <cell r="D2894" t="str">
            <v>47088R</v>
          </cell>
          <cell r="E2894" t="str">
            <v/>
          </cell>
          <cell r="F2894" t="str">
            <v>R IgM klases antivielas pret Herpes simplex I un II vīrusiem (apstiprinošais tests IgM klases antivielām – LIA, SIA, RIBA,WB)</v>
          </cell>
          <cell r="G2894">
            <v>25.25</v>
          </cell>
        </row>
        <row r="2895">
          <cell r="D2895" t="str">
            <v>47090</v>
          </cell>
          <cell r="E2895" t="str">
            <v/>
          </cell>
          <cell r="F2895" t="str">
            <v>IgM klases antivielas pret respiratori sincitiālo vīrusu (imūnfermentatīvā metode ELISA, EIA)</v>
          </cell>
          <cell r="G2895">
            <v>13.41</v>
          </cell>
        </row>
        <row r="2896">
          <cell r="D2896" t="str">
            <v>47090R</v>
          </cell>
          <cell r="E2896" t="str">
            <v/>
          </cell>
          <cell r="F2896" t="str">
            <v>R IgM klases antivielas pret respiratori sincitiālo vīrusu (imūnfermentatīvā metode ELISA, EIA)</v>
          </cell>
          <cell r="G2896">
            <v>13.41</v>
          </cell>
        </row>
        <row r="2897">
          <cell r="D2897" t="str">
            <v>47091</v>
          </cell>
          <cell r="E2897" t="str">
            <v/>
          </cell>
          <cell r="F2897" t="str">
            <v>C hepatīta vīrusa antigēns (imūnfermentatīvā metode ELISA, EIA, imūnhemiluminiscentā metode Ch LIA)</v>
          </cell>
          <cell r="G2897">
            <v>39.83</v>
          </cell>
        </row>
        <row r="2898">
          <cell r="D2898" t="str">
            <v>47091R</v>
          </cell>
          <cell r="E2898" t="str">
            <v/>
          </cell>
          <cell r="F2898" t="str">
            <v>R C hepatīta vīrusa antigēns (imūnfermentatīvā metode ELISA, EIA, imūnhemiluminiscentā metode Ch LIA)</v>
          </cell>
          <cell r="G2898">
            <v>39.83</v>
          </cell>
        </row>
        <row r="2899">
          <cell r="D2899" t="str">
            <v>47092R</v>
          </cell>
          <cell r="E2899" t="str">
            <v/>
          </cell>
          <cell r="F2899" t="str">
            <v>R Astrovīrusa antigēns (imūnfermentatīvā metode ELISA, EIA)</v>
          </cell>
          <cell r="G2899">
            <v>11.91</v>
          </cell>
        </row>
        <row r="2900">
          <cell r="D2900" t="str">
            <v>47093R</v>
          </cell>
          <cell r="E2900" t="str">
            <v/>
          </cell>
          <cell r="F2900" t="str">
            <v>R IgG klases antivielas pret Borrelia burgdorferi (Apstiprinošais tests IgG klases antivielām – LIA, SIA, RIBA,WB)</v>
          </cell>
          <cell r="G2900">
            <v>23.36</v>
          </cell>
        </row>
        <row r="2901">
          <cell r="D2901" t="str">
            <v>47094R</v>
          </cell>
          <cell r="E2901" t="str">
            <v/>
          </cell>
          <cell r="F2901" t="str">
            <v>R IgM klases antivielas pret Borrelia burgdorferi (apstiprinošais tests IgG klases antivielām – LIA, SIA, RIBA,WB)</v>
          </cell>
          <cell r="G2901">
            <v>23.36</v>
          </cell>
        </row>
        <row r="2902">
          <cell r="D2902" t="str">
            <v>47095R</v>
          </cell>
          <cell r="E2902" t="str">
            <v/>
          </cell>
          <cell r="F2902" t="str">
            <v>R IgM klases antivielu pret hepatīta E vīrusu (imūnfermentatīvā metode ELISA, EIA)</v>
          </cell>
          <cell r="G2902">
            <v>10.52</v>
          </cell>
        </row>
        <row r="2903">
          <cell r="D2903" t="str">
            <v>47096R</v>
          </cell>
          <cell r="E2903" t="str">
            <v/>
          </cell>
          <cell r="F2903" t="str">
            <v>R IgG klases antivielu pret hepatīta E vīrusu (imūnfermentatīvā metode ELISA, EIA)</v>
          </cell>
          <cell r="G2903">
            <v>14.72</v>
          </cell>
        </row>
        <row r="2904">
          <cell r="D2904" t="str">
            <v>47097</v>
          </cell>
          <cell r="E2904" t="str">
            <v/>
          </cell>
          <cell r="F2904" t="str">
            <v>IgM klases antivielas pret Legionella pneumophila serogrupu 1 (imūnfermentatīvā metode ELISA, EIA)</v>
          </cell>
          <cell r="G2904">
            <v>10.210000000000001</v>
          </cell>
        </row>
        <row r="2905">
          <cell r="D2905" t="str">
            <v>47097R</v>
          </cell>
          <cell r="E2905" t="str">
            <v/>
          </cell>
          <cell r="F2905" t="str">
            <v>R IgM klases antivielas pret Legionella pneumophila serogrupu 1 (imūnfermentatīvā metode ELISA, EIA)</v>
          </cell>
          <cell r="G2905">
            <v>10.210000000000001</v>
          </cell>
        </row>
        <row r="2906">
          <cell r="D2906" t="str">
            <v>47098</v>
          </cell>
          <cell r="E2906" t="str">
            <v/>
          </cell>
          <cell r="F2906" t="str">
            <v>IgG klases antivielas pret Legionella pneumophila serogrupu 1 (imūnfermentatīvā metode ELISA, EIA)</v>
          </cell>
          <cell r="G2906">
            <v>10.210000000000001</v>
          </cell>
        </row>
        <row r="2907">
          <cell r="D2907" t="str">
            <v>47098R</v>
          </cell>
          <cell r="E2907" t="str">
            <v/>
          </cell>
          <cell r="F2907" t="str">
            <v>R IgG klases antivielas pret Legionella pneumophila serogrupu 1 (imūnfermentatīvā metode ELISA, EIA)</v>
          </cell>
          <cell r="G2907">
            <v>10.210000000000001</v>
          </cell>
        </row>
        <row r="2908">
          <cell r="D2908" t="str">
            <v>47099</v>
          </cell>
          <cell r="E2908" t="str">
            <v/>
          </cell>
          <cell r="F2908" t="str">
            <v>IgG klases specifiskās antivielas pret Toxocara canis (apstiprinošais tests – LIA, SIA, RIBA,WB)</v>
          </cell>
          <cell r="G2908">
            <v>57.18</v>
          </cell>
        </row>
        <row r="2909">
          <cell r="D2909" t="str">
            <v>47099R</v>
          </cell>
          <cell r="E2909" t="str">
            <v/>
          </cell>
          <cell r="F2909" t="str">
            <v>R IgG klases specifiskās antivielas pret Toxocara canis (apstiprinošais tests – LIA, SIA, RIBA,WB)</v>
          </cell>
          <cell r="G2909">
            <v>57.18</v>
          </cell>
        </row>
        <row r="2910">
          <cell r="D2910" t="str">
            <v>47100</v>
          </cell>
          <cell r="E2910" t="str">
            <v/>
          </cell>
          <cell r="F2910" t="str">
            <v>Hialuronskābes koncentrācijas noteikšana ar imūnfermentatīvo metodi (ELISA)</v>
          </cell>
          <cell r="G2910">
            <v>11.83</v>
          </cell>
        </row>
        <row r="2911">
          <cell r="D2911" t="str">
            <v>47101</v>
          </cell>
          <cell r="E2911" t="str">
            <v/>
          </cell>
          <cell r="F2911" t="str">
            <v>Ar apoptozi saistīta citokeratīna CK18Asp396 neoepitopa (M30-antigēna) koncentrācijas noteikšana ar ELISA</v>
          </cell>
          <cell r="G2911">
            <v>11.52</v>
          </cell>
        </row>
        <row r="2912">
          <cell r="D2912" t="str">
            <v>47102</v>
          </cell>
          <cell r="E2912" t="str">
            <v/>
          </cell>
          <cell r="F2912" t="str">
            <v>IgA antivielas pret A gripas vīrusu noteikšana ar ELISA</v>
          </cell>
          <cell r="G2912">
            <v>11.61</v>
          </cell>
        </row>
        <row r="2913">
          <cell r="D2913" t="str">
            <v>47102R</v>
          </cell>
          <cell r="E2913" t="str">
            <v/>
          </cell>
          <cell r="F2913" t="str">
            <v>R IgA antivielas pret A gripas vīrusu noteikšana ar ELISA</v>
          </cell>
          <cell r="G2913">
            <v>11.61</v>
          </cell>
        </row>
        <row r="2914">
          <cell r="D2914" t="str">
            <v>47103</v>
          </cell>
          <cell r="E2914" t="str">
            <v/>
          </cell>
          <cell r="F2914" t="str">
            <v>IgG antivielas pret A gripas vīrusu noteikšana ar ELISA</v>
          </cell>
          <cell r="G2914">
            <v>11.61</v>
          </cell>
        </row>
        <row r="2915">
          <cell r="D2915" t="str">
            <v>47103R</v>
          </cell>
          <cell r="E2915" t="str">
            <v/>
          </cell>
          <cell r="F2915" t="str">
            <v>R IgG antivielas pret A gripas vīrusu noteikšana ar ELISA</v>
          </cell>
          <cell r="G2915">
            <v>11.61</v>
          </cell>
        </row>
        <row r="2916">
          <cell r="D2916" t="str">
            <v>47104</v>
          </cell>
          <cell r="E2916" t="str">
            <v/>
          </cell>
          <cell r="F2916" t="str">
            <v>IgA antivielas pret B gripas vīrusu noteikšana ar ELISA</v>
          </cell>
          <cell r="G2916">
            <v>11.61</v>
          </cell>
        </row>
        <row r="2917">
          <cell r="D2917" t="str">
            <v>47104R</v>
          </cell>
          <cell r="E2917" t="str">
            <v/>
          </cell>
          <cell r="F2917" t="str">
            <v>R IgA antivielas pret B gripas vīrusu noteikšana ar ELISA</v>
          </cell>
          <cell r="G2917">
            <v>11.61</v>
          </cell>
        </row>
        <row r="2918">
          <cell r="D2918" t="str">
            <v>47105</v>
          </cell>
          <cell r="E2918" t="str">
            <v/>
          </cell>
          <cell r="F2918" t="str">
            <v>IgG antivielas pret B gripas vīrusu noteikšana ar ELISA</v>
          </cell>
          <cell r="G2918">
            <v>11.61</v>
          </cell>
        </row>
        <row r="2919">
          <cell r="D2919" t="str">
            <v>47105R</v>
          </cell>
          <cell r="E2919" t="str">
            <v/>
          </cell>
          <cell r="F2919" t="str">
            <v>R IgG antivielas pret B gripas vīrusu noteikšana ar ELISA</v>
          </cell>
          <cell r="G2919">
            <v>11.61</v>
          </cell>
        </row>
        <row r="2920">
          <cell r="D2920" t="str">
            <v>47106R</v>
          </cell>
          <cell r="E2920" t="str">
            <v/>
          </cell>
          <cell r="F2920" t="str">
            <v>R IgA antivielas pret Echo vīrusiem noteikšana ar ELISA</v>
          </cell>
          <cell r="G2920">
            <v>12.09</v>
          </cell>
        </row>
        <row r="2921">
          <cell r="D2921" t="str">
            <v>47107R</v>
          </cell>
          <cell r="E2921" t="str">
            <v/>
          </cell>
          <cell r="F2921" t="str">
            <v>R IgM antivielas pret Echo vīrusiem noteikšana ar ELISA</v>
          </cell>
          <cell r="G2921">
            <v>12.09</v>
          </cell>
        </row>
        <row r="2922">
          <cell r="D2922" t="str">
            <v>47108R</v>
          </cell>
          <cell r="E2922" t="str">
            <v/>
          </cell>
          <cell r="F2922" t="str">
            <v>R IgA antivielas pret Koksaki vīrusiem noteikšana ar ELISA</v>
          </cell>
          <cell r="G2922">
            <v>12.09</v>
          </cell>
        </row>
        <row r="2923">
          <cell r="D2923" t="str">
            <v>47109R</v>
          </cell>
          <cell r="E2923" t="str">
            <v/>
          </cell>
          <cell r="F2923" t="str">
            <v>R IgM antivielas pret Koksaki vīrusiem noteikšana ar ELISA</v>
          </cell>
          <cell r="G2923">
            <v>12.09</v>
          </cell>
        </row>
        <row r="2924">
          <cell r="D2924" t="str">
            <v>47110</v>
          </cell>
          <cell r="E2924" t="str">
            <v/>
          </cell>
          <cell r="F2924" t="str">
            <v>IgA antivielas pret respiratori sincitiālo vīrusu (RSV) noteikšana ar ELISA</v>
          </cell>
          <cell r="G2924">
            <v>13.73</v>
          </cell>
        </row>
        <row r="2925">
          <cell r="D2925" t="str">
            <v>47110R</v>
          </cell>
          <cell r="E2925" t="str">
            <v/>
          </cell>
          <cell r="F2925" t="str">
            <v>R IgA antivielas pret respiratori sincitiālo vīrusu (RSV) noteikšana ar ELISA</v>
          </cell>
          <cell r="G2925">
            <v>13.73</v>
          </cell>
        </row>
        <row r="2926">
          <cell r="D2926" t="str">
            <v>47111</v>
          </cell>
          <cell r="E2926" t="str">
            <v/>
          </cell>
          <cell r="F2926" t="str">
            <v>IgA antivielas pret paragripas 1, 2, 3 vīrusiem noteikšana ar ELISA</v>
          </cell>
          <cell r="G2926">
            <v>13.83</v>
          </cell>
        </row>
        <row r="2927">
          <cell r="D2927" t="str">
            <v>47111R</v>
          </cell>
          <cell r="E2927" t="str">
            <v/>
          </cell>
          <cell r="F2927" t="str">
            <v>R IgA antivielas pret paragripas 1, 2, 3 vīrusiem noteikšana ar ELISA</v>
          </cell>
          <cell r="G2927">
            <v>13.83</v>
          </cell>
        </row>
        <row r="2928">
          <cell r="D2928" t="str">
            <v>47112</v>
          </cell>
          <cell r="E2928" t="str">
            <v/>
          </cell>
          <cell r="F2928" t="str">
            <v>IgG antivielas pret paragripas 1 vīrusu noteikšana ar ELISA</v>
          </cell>
          <cell r="G2928">
            <v>13.83</v>
          </cell>
        </row>
        <row r="2929">
          <cell r="D2929" t="str">
            <v>47112R</v>
          </cell>
          <cell r="E2929" t="str">
            <v/>
          </cell>
          <cell r="F2929" t="str">
            <v>R IgG antivielas pret paragripas 1 vīrusu noteikšana ar ELISA</v>
          </cell>
          <cell r="G2929">
            <v>13.83</v>
          </cell>
        </row>
        <row r="2930">
          <cell r="D2930" t="str">
            <v>47113</v>
          </cell>
          <cell r="E2930" t="str">
            <v/>
          </cell>
          <cell r="F2930" t="str">
            <v>IgG antivielas pret paragripas 2 vīrusu noteikšana ar ELISA</v>
          </cell>
          <cell r="G2930">
            <v>13.83</v>
          </cell>
        </row>
        <row r="2931">
          <cell r="D2931" t="str">
            <v>47113R</v>
          </cell>
          <cell r="E2931" t="str">
            <v/>
          </cell>
          <cell r="F2931" t="str">
            <v>R IgG antivielas pret paragripas 2 vīrusu noteikšana ar ELISA</v>
          </cell>
          <cell r="G2931">
            <v>13.83</v>
          </cell>
        </row>
        <row r="2932">
          <cell r="D2932" t="str">
            <v>47114</v>
          </cell>
          <cell r="E2932" t="str">
            <v/>
          </cell>
          <cell r="F2932" t="str">
            <v>IgG antivielas pret paragripas 3 vīrusu noteikšana ar ELISA</v>
          </cell>
          <cell r="G2932">
            <v>13.83</v>
          </cell>
        </row>
        <row r="2933">
          <cell r="D2933" t="str">
            <v>47114R</v>
          </cell>
          <cell r="E2933" t="str">
            <v/>
          </cell>
          <cell r="F2933" t="str">
            <v>R IgG antivielas pret paragripas 3 vīrusu noteikšana ar ELISA</v>
          </cell>
          <cell r="G2933">
            <v>13.83</v>
          </cell>
        </row>
        <row r="2934">
          <cell r="D2934" t="str">
            <v>47115</v>
          </cell>
          <cell r="E2934" t="str">
            <v/>
          </cell>
          <cell r="F2934" t="str">
            <v>IgA antivielas pret adenovīrusiem noteikšana ar ELISA</v>
          </cell>
          <cell r="G2934">
            <v>13.1</v>
          </cell>
        </row>
        <row r="2935">
          <cell r="D2935" t="str">
            <v>47115R</v>
          </cell>
          <cell r="E2935" t="str">
            <v/>
          </cell>
          <cell r="F2935" t="str">
            <v>R IgA antivielas pret adenovīrusiem noteikšana ar ELISA</v>
          </cell>
          <cell r="G2935">
            <v>13.1</v>
          </cell>
        </row>
        <row r="2936">
          <cell r="D2936" t="str">
            <v>47116</v>
          </cell>
          <cell r="E2936" t="str">
            <v/>
          </cell>
          <cell r="F2936" t="str">
            <v>IgG antivielas pret adenovīrusiem noteikšana ar ELISA</v>
          </cell>
          <cell r="G2936">
            <v>13.1</v>
          </cell>
        </row>
        <row r="2937">
          <cell r="D2937" t="str">
            <v>47116R</v>
          </cell>
          <cell r="E2937" t="str">
            <v/>
          </cell>
          <cell r="F2937" t="str">
            <v>R IgG antivielas pret adenovīrusiem noteikšana ar ELISA</v>
          </cell>
          <cell r="G2937">
            <v>13.1</v>
          </cell>
        </row>
        <row r="2938">
          <cell r="D2938" t="str">
            <v>47117</v>
          </cell>
          <cell r="E2938" t="str">
            <v/>
          </cell>
          <cell r="F2938" t="str">
            <v>IgM klases antivielu pret TORCH antigēniem noteikšana ar imūnblota metodi (IB)</v>
          </cell>
          <cell r="G2938">
            <v>24.95</v>
          </cell>
        </row>
        <row r="2939">
          <cell r="D2939" t="str">
            <v>47117R</v>
          </cell>
          <cell r="E2939" t="str">
            <v/>
          </cell>
          <cell r="F2939" t="str">
            <v>R IgM klases antivielu pret TORCH antigēniem noteikšana ar imūnblota metodi (IB)</v>
          </cell>
          <cell r="G2939">
            <v>24.95</v>
          </cell>
        </row>
        <row r="2940">
          <cell r="D2940" t="str">
            <v>47118R</v>
          </cell>
          <cell r="E2940" t="str">
            <v/>
          </cell>
          <cell r="F2940" t="str">
            <v>R IgG klases antivielu pret parvovīrusu B19 noteikšana ar imūnfermentatīvo metodi (ELISA, EIA)</v>
          </cell>
          <cell r="G2940">
            <v>16.43</v>
          </cell>
        </row>
        <row r="2941">
          <cell r="D2941" t="str">
            <v>47119</v>
          </cell>
          <cell r="E2941" t="str">
            <v/>
          </cell>
          <cell r="F2941" t="str">
            <v>Citomegalo vīrusa IgG klases antivielu aviditātes noteikšana ar ELISA, EIA</v>
          </cell>
          <cell r="G2941">
            <v>15.98</v>
          </cell>
        </row>
        <row r="2942">
          <cell r="D2942" t="str">
            <v>47119R</v>
          </cell>
          <cell r="E2942" t="str">
            <v/>
          </cell>
          <cell r="F2942" t="str">
            <v>R Citomegalo vīrusa IgG klases antivielu aviditātes noteikšana ar ELISA, EIA</v>
          </cell>
          <cell r="G2942">
            <v>15.98</v>
          </cell>
        </row>
        <row r="2943">
          <cell r="D2943" t="str">
            <v>47120R</v>
          </cell>
          <cell r="E2943" t="str">
            <v/>
          </cell>
          <cell r="F2943" t="str">
            <v>R WB T. Pallidum IgM</v>
          </cell>
          <cell r="G2943">
            <v>31.63</v>
          </cell>
        </row>
        <row r="2944">
          <cell r="D2944" t="str">
            <v>47121R</v>
          </cell>
          <cell r="E2944" t="str">
            <v/>
          </cell>
          <cell r="F2944" t="str">
            <v>R WB T. Pallidum IgG</v>
          </cell>
          <cell r="G2944">
            <v>30</v>
          </cell>
        </row>
        <row r="2945">
          <cell r="D2945" t="str">
            <v>47122R</v>
          </cell>
          <cell r="E2945" t="str">
            <v/>
          </cell>
          <cell r="F2945" t="str">
            <v>R Rubella vīrusa IgG klases antivielu aviditātes noteikšana ar ELISA, EIA</v>
          </cell>
          <cell r="G2945">
            <v>26.29</v>
          </cell>
        </row>
        <row r="2946">
          <cell r="D2946" t="str">
            <v>47123R</v>
          </cell>
          <cell r="E2946" t="str">
            <v/>
          </cell>
          <cell r="F2946" t="str">
            <v>R Rubeola vīrusa IgG klases antivielu aviditātes noteikšana ar ELISA, EIA</v>
          </cell>
          <cell r="G2946">
            <v>26.29</v>
          </cell>
        </row>
        <row r="2947">
          <cell r="D2947" t="str">
            <v>47124</v>
          </cell>
          <cell r="E2947" t="str">
            <v/>
          </cell>
          <cell r="F2947" t="str">
            <v>Legionella pneumophilla antigēna noteikšana urīnā ar ELISA, EIA</v>
          </cell>
          <cell r="G2947">
            <v>12.04</v>
          </cell>
        </row>
        <row r="2948">
          <cell r="D2948" t="str">
            <v>47124R</v>
          </cell>
          <cell r="E2948" t="str">
            <v/>
          </cell>
          <cell r="F2948" t="str">
            <v>R Legionella pneumophilla antigēna noteikšana urīnā ar ELISA, EIA</v>
          </cell>
          <cell r="G2948">
            <v>12.04</v>
          </cell>
        </row>
        <row r="2949">
          <cell r="D2949" t="str">
            <v>47125</v>
          </cell>
          <cell r="E2949" t="str">
            <v/>
          </cell>
          <cell r="F2949" t="str">
            <v>Candia Ag noteikšana ar ELISA, EIA</v>
          </cell>
          <cell r="G2949">
            <v>14.96</v>
          </cell>
        </row>
        <row r="2950">
          <cell r="D2950" t="str">
            <v>47125R</v>
          </cell>
          <cell r="E2950" t="str">
            <v/>
          </cell>
          <cell r="F2950" t="str">
            <v>R Candia Ag noteikšana ar ELISA, EIA</v>
          </cell>
          <cell r="G2950">
            <v>14.96</v>
          </cell>
        </row>
        <row r="2951">
          <cell r="D2951" t="str">
            <v>47126</v>
          </cell>
          <cell r="E2951" t="str">
            <v/>
          </cell>
          <cell r="F2951" t="str">
            <v>Aspergillus Ag noteikšana ar ELISA, EIA</v>
          </cell>
          <cell r="G2951">
            <v>13.66</v>
          </cell>
        </row>
        <row r="2952">
          <cell r="D2952" t="str">
            <v>47126R</v>
          </cell>
          <cell r="E2952" t="str">
            <v/>
          </cell>
          <cell r="F2952" t="str">
            <v>R Aspergillus Ag noteikšana ar ELISA, EIA</v>
          </cell>
          <cell r="G2952">
            <v>13.66</v>
          </cell>
        </row>
        <row r="2953">
          <cell r="D2953" t="str">
            <v>47127</v>
          </cell>
          <cell r="E2953" t="str">
            <v/>
          </cell>
          <cell r="F2953" t="str">
            <v>IgA klases antivielu pret Bordetella pertussis noteikšana ar ELISA, EIA</v>
          </cell>
          <cell r="G2953">
            <v>9.0500000000000007</v>
          </cell>
        </row>
        <row r="2954">
          <cell r="D2954" t="str">
            <v>47127R</v>
          </cell>
          <cell r="E2954" t="str">
            <v/>
          </cell>
          <cell r="F2954" t="str">
            <v>R IgA klases antivielu pret Bordetella pertussis noteikšana ar ELISA, EIA</v>
          </cell>
          <cell r="G2954">
            <v>9.0500000000000007</v>
          </cell>
        </row>
        <row r="2955">
          <cell r="D2955" t="str">
            <v>47128</v>
          </cell>
          <cell r="E2955" t="str">
            <v/>
          </cell>
          <cell r="F2955" t="str">
            <v>IgG klases antivielu pret Bordetella pertussis noteikšana ar ELISA, EIA</v>
          </cell>
          <cell r="G2955">
            <v>10.26</v>
          </cell>
        </row>
        <row r="2956">
          <cell r="D2956" t="str">
            <v>47128R</v>
          </cell>
          <cell r="E2956" t="str">
            <v/>
          </cell>
          <cell r="F2956" t="str">
            <v>R IgG klases antivielu pret Bordetella pertussis noteikšana ar ELISA, EIA</v>
          </cell>
          <cell r="G2956">
            <v>10.26</v>
          </cell>
        </row>
        <row r="2957">
          <cell r="D2957" t="str">
            <v>47129</v>
          </cell>
          <cell r="E2957" t="str">
            <v/>
          </cell>
          <cell r="F2957" t="str">
            <v>IgA klases antivielu pret Bordetella pertussis noteikšana ar IB</v>
          </cell>
          <cell r="G2957">
            <v>19.91</v>
          </cell>
        </row>
        <row r="2958">
          <cell r="D2958" t="str">
            <v>47129R</v>
          </cell>
          <cell r="E2958" t="str">
            <v/>
          </cell>
          <cell r="F2958" t="str">
            <v>R IgA klases antivielu pret Bordetella pertussis noteikšana ar IB</v>
          </cell>
          <cell r="G2958">
            <v>19.91</v>
          </cell>
        </row>
        <row r="2959">
          <cell r="D2959" t="str">
            <v>47130</v>
          </cell>
          <cell r="E2959" t="str">
            <v/>
          </cell>
          <cell r="F2959" t="str">
            <v>IgG klases antivielu pret Bordetella pertussis noteikšana ar IB</v>
          </cell>
          <cell r="G2959">
            <v>19.91</v>
          </cell>
        </row>
        <row r="2960">
          <cell r="D2960" t="str">
            <v>47130R</v>
          </cell>
          <cell r="E2960" t="str">
            <v/>
          </cell>
          <cell r="F2960" t="str">
            <v>R IgG klases antivielu pret Bordetella pertussis noteikšana ar IB</v>
          </cell>
          <cell r="G2960">
            <v>19.91</v>
          </cell>
        </row>
        <row r="2961">
          <cell r="D2961" t="str">
            <v>47131R</v>
          </cell>
          <cell r="E2961" t="str">
            <v/>
          </cell>
          <cell r="F2961" t="str">
            <v>R IgG klases antivielas pret Borrelia burgdorferi noteikšana likvorā ar ELISA, EIA</v>
          </cell>
          <cell r="G2961">
            <v>12.4</v>
          </cell>
        </row>
        <row r="2962">
          <cell r="D2962" t="str">
            <v>47132R</v>
          </cell>
          <cell r="E2962" t="str">
            <v/>
          </cell>
          <cell r="F2962" t="str">
            <v>R IgM klases antivielas pret Borrelia burgdorferi noteikšana likvorā ar ELISA, EIA</v>
          </cell>
          <cell r="G2962">
            <v>12.4</v>
          </cell>
        </row>
        <row r="2963">
          <cell r="D2963" t="str">
            <v>47133</v>
          </cell>
          <cell r="E2963" t="str">
            <v/>
          </cell>
          <cell r="F2963" t="str">
            <v>Toxoplasma Gondii IgG klases antivielu aviditātes noteikšana ar ELISA, EIA</v>
          </cell>
          <cell r="G2963">
            <v>14.96</v>
          </cell>
        </row>
        <row r="2964">
          <cell r="D2964" t="str">
            <v>47133R</v>
          </cell>
          <cell r="E2964" t="str">
            <v/>
          </cell>
          <cell r="F2964" t="str">
            <v>R Toxoplasma Gondii IgG klases antivielu aviditātes noteikšana ar ELISA, EIA</v>
          </cell>
          <cell r="G2964">
            <v>14.96</v>
          </cell>
        </row>
        <row r="2965">
          <cell r="D2965" t="str">
            <v>47134R</v>
          </cell>
          <cell r="E2965" t="str">
            <v/>
          </cell>
          <cell r="F2965" t="str">
            <v>R Anti-Trichinella spiralis WB</v>
          </cell>
          <cell r="G2965">
            <v>66.680000000000007</v>
          </cell>
        </row>
        <row r="2966">
          <cell r="D2966" t="str">
            <v>47135</v>
          </cell>
          <cell r="E2966" t="str">
            <v/>
          </cell>
          <cell r="F2966" t="str">
            <v>IgG klases specifiskās antivielas pret Echinococcus (apstiprinošais tests – LIA, SIA, RIBA,WB)</v>
          </cell>
          <cell r="G2966">
            <v>57.18</v>
          </cell>
        </row>
        <row r="2967">
          <cell r="D2967" t="str">
            <v>47135R</v>
          </cell>
          <cell r="E2967" t="str">
            <v/>
          </cell>
          <cell r="F2967" t="str">
            <v>R IgG klases specifiskās antivielas pret Echinococcus (apstiprinošais tests – LIA, SIA, RIBA,WB)</v>
          </cell>
          <cell r="G2967">
            <v>57.18</v>
          </cell>
        </row>
        <row r="2968">
          <cell r="D2968" t="str">
            <v>47136</v>
          </cell>
          <cell r="E2968" t="str">
            <v/>
          </cell>
          <cell r="F2968" t="str">
            <v>IgG klases specifiskās antivielas pret Taenia solium cisticerkiem (apstiprinošais tests – LIA, SIA, RIBA,WB)</v>
          </cell>
          <cell r="G2968">
            <v>57.18</v>
          </cell>
        </row>
        <row r="2969">
          <cell r="D2969" t="str">
            <v>47136R</v>
          </cell>
          <cell r="E2969" t="str">
            <v/>
          </cell>
          <cell r="F2969" t="str">
            <v>R IgG klases specifiskās antivielas pret Taenia solium cisticerkiem (apstiprinošais tests – LIA, SIA, RIBA,WB)</v>
          </cell>
          <cell r="G2969">
            <v>57.18</v>
          </cell>
        </row>
        <row r="2970">
          <cell r="D2970" t="str">
            <v>47137</v>
          </cell>
          <cell r="E2970" t="str">
            <v/>
          </cell>
          <cell r="F2970" t="str">
            <v>IgG antivielas pret Taenia solium (imūnfermentatīvā metode ELISA, EIA)</v>
          </cell>
          <cell r="G2970">
            <v>17.07</v>
          </cell>
        </row>
        <row r="2971">
          <cell r="D2971" t="str">
            <v>47137R</v>
          </cell>
          <cell r="E2971" t="str">
            <v/>
          </cell>
          <cell r="F2971" t="str">
            <v>R IgG antivielas pret Taenia solium (imūnfermentatīvā metode ELISA, EIA)</v>
          </cell>
          <cell r="G2971">
            <v>17.07</v>
          </cell>
        </row>
        <row r="2972">
          <cell r="D2972" t="str">
            <v>47138</v>
          </cell>
          <cell r="E2972" t="str">
            <v/>
          </cell>
          <cell r="F2972" t="str">
            <v>IgA klases antivielas pret Toxoplazma gondii (imūnfermentatīvā metode ELISA, EIA)</v>
          </cell>
          <cell r="G2972">
            <v>9.14</v>
          </cell>
        </row>
        <row r="2973">
          <cell r="D2973" t="str">
            <v>47138R</v>
          </cell>
          <cell r="E2973" t="str">
            <v/>
          </cell>
          <cell r="F2973" t="str">
            <v>R IgA klases antivielas pret Toxoplazma gondii (imūnfermentatīvā metode ELISA, EIA)</v>
          </cell>
          <cell r="G2973">
            <v>9.14</v>
          </cell>
        </row>
        <row r="2974">
          <cell r="D2974" t="str">
            <v>47139R</v>
          </cell>
          <cell r="E2974" t="str">
            <v/>
          </cell>
          <cell r="F2974" t="str">
            <v>R Norovīrusu antigēns (imūnfermentatīvā metode ELISA, EIA)</v>
          </cell>
          <cell r="G2974">
            <v>16.440000000000001</v>
          </cell>
        </row>
        <row r="2975">
          <cell r="D2975" t="str">
            <v>47140R</v>
          </cell>
          <cell r="E2975" t="str">
            <v/>
          </cell>
          <cell r="F2975" t="str">
            <v>R Adenovīrusu antigēns (imūnfermentatīvā metode ELISA, EIA)</v>
          </cell>
          <cell r="G2975">
            <v>11.92</v>
          </cell>
        </row>
        <row r="2976">
          <cell r="D2976" t="str">
            <v>47141</v>
          </cell>
          <cell r="E2976" t="str">
            <v/>
          </cell>
          <cell r="F2976" t="str">
            <v>B hepatīta virsmas antigēns (HbsAg) – kvantitatīvais (imūnhemiluminiscentā metode Ch LIA)</v>
          </cell>
          <cell r="G2976">
            <v>38.86</v>
          </cell>
        </row>
        <row r="2977">
          <cell r="D2977" t="str">
            <v>47141R</v>
          </cell>
          <cell r="E2977" t="str">
            <v/>
          </cell>
          <cell r="F2977" t="str">
            <v>R B hepatīta virsmas antigēns (HbsAg) – kvantitatīvais (imūnhemiluminiscentā metode Ch LIA)</v>
          </cell>
          <cell r="G2977">
            <v>38.86</v>
          </cell>
        </row>
        <row r="2978">
          <cell r="D2978" t="str">
            <v>47143R</v>
          </cell>
          <cell r="E2978" t="str">
            <v/>
          </cell>
          <cell r="F2978" t="str">
            <v>R Parvovīrusa B19 RNS noteikšana ar RT-PCR</v>
          </cell>
          <cell r="G2978">
            <v>36.26</v>
          </cell>
        </row>
        <row r="2979">
          <cell r="D2979" t="str">
            <v>47144R</v>
          </cell>
          <cell r="E2979" t="str">
            <v/>
          </cell>
          <cell r="F2979" t="str">
            <v>R IgA klases antivielu pret Bordetella parapertussis noteikšana ar ELISA, EIA</v>
          </cell>
          <cell r="G2979">
            <v>0</v>
          </cell>
        </row>
        <row r="2980">
          <cell r="D2980" t="str">
            <v>47148</v>
          </cell>
          <cell r="E2980" t="str">
            <v/>
          </cell>
          <cell r="F2980" t="str">
            <v>Herpes simplex vīrusu 1 un 2 tipu DNS (PCR) (kvalitatīvi)</v>
          </cell>
          <cell r="G2980">
            <v>37.090000000000003</v>
          </cell>
        </row>
        <row r="2981">
          <cell r="D2981" t="str">
            <v>47148R</v>
          </cell>
          <cell r="E2981" t="str">
            <v/>
          </cell>
          <cell r="F2981" t="str">
            <v>R Herpes simplex vīrusu 1 un 2 tipu DNS (PCR) (kvalitatīvi)</v>
          </cell>
          <cell r="G2981">
            <v>37.090000000000003</v>
          </cell>
        </row>
        <row r="2982">
          <cell r="D2982" t="str">
            <v>47149</v>
          </cell>
          <cell r="E2982" t="str">
            <v/>
          </cell>
          <cell r="F2982" t="str">
            <v>Epšteina-Barra vīrusa DNS ( PCR) (kvalitatīvi)</v>
          </cell>
          <cell r="G2982">
            <v>28.21</v>
          </cell>
        </row>
        <row r="2983">
          <cell r="D2983" t="str">
            <v>47149R</v>
          </cell>
          <cell r="E2983" t="str">
            <v/>
          </cell>
          <cell r="F2983" t="str">
            <v>R Epšteina-Barra vīrusa DNS ( PCR) (kvalitatīvi)</v>
          </cell>
          <cell r="G2983">
            <v>28.21</v>
          </cell>
        </row>
        <row r="2984">
          <cell r="D2984" t="str">
            <v>47150</v>
          </cell>
          <cell r="E2984" t="str">
            <v/>
          </cell>
          <cell r="F2984" t="str">
            <v>Chlamydia trachomatis rRNS un Neisseria gonorrhoeae rRNS ar izotermiskās amplifikācijas metodi</v>
          </cell>
          <cell r="G2984">
            <v>30.9</v>
          </cell>
        </row>
        <row r="2985">
          <cell r="D2985" t="str">
            <v>47150R</v>
          </cell>
          <cell r="E2985" t="str">
            <v/>
          </cell>
          <cell r="F2985" t="str">
            <v>Chlamydia trachomatis rRNS un Neisseria gonorrhoeae rRNS ar izotermiskās amplifikācijas metodi</v>
          </cell>
          <cell r="G2985">
            <v>30.9</v>
          </cell>
        </row>
        <row r="2986">
          <cell r="D2986" t="str">
            <v>47151</v>
          </cell>
          <cell r="E2986" t="str">
            <v/>
          </cell>
          <cell r="F2986" t="str">
            <v>Chlamydia trachomatis rRNS ar izotermiskās amplifikācijas metodi</v>
          </cell>
          <cell r="G2986">
            <v>30.9</v>
          </cell>
        </row>
        <row r="2987">
          <cell r="D2987" t="str">
            <v>47151R</v>
          </cell>
          <cell r="E2987" t="str">
            <v/>
          </cell>
          <cell r="F2987" t="str">
            <v>R Chlamydia trachomatis rRNS ar izotermiskās amplifikācijas metodi</v>
          </cell>
          <cell r="G2987">
            <v>30.9</v>
          </cell>
        </row>
        <row r="2988">
          <cell r="D2988" t="str">
            <v>47152</v>
          </cell>
          <cell r="E2988" t="str">
            <v/>
          </cell>
          <cell r="F2988" t="str">
            <v>Neisseria gonorrhoeae rRNS ar izotermiskās amplifikācijas metodi</v>
          </cell>
          <cell r="G2988">
            <v>30.9</v>
          </cell>
        </row>
        <row r="2989">
          <cell r="D2989" t="str">
            <v>47152R</v>
          </cell>
          <cell r="E2989" t="str">
            <v/>
          </cell>
          <cell r="F2989" t="str">
            <v>R Neisseria gonorrhoeae rRNS ar izotermiskās amplifikācijas metodi</v>
          </cell>
          <cell r="G2989">
            <v>30.9</v>
          </cell>
        </row>
        <row r="2990">
          <cell r="D2990" t="str">
            <v>47154</v>
          </cell>
          <cell r="E2990" t="str">
            <v/>
          </cell>
          <cell r="F2990" t="str">
            <v>Chlamydia trachomatis, Ureaplasma un Mycoplasma hominis, Mycoplasma genitalium DNS noteikšana ar polimerāzes ķēdes reakciju reālajā laikā (RT-PCR)</v>
          </cell>
          <cell r="G2990">
            <v>21.36</v>
          </cell>
        </row>
        <row r="2991">
          <cell r="D2991" t="str">
            <v>47154R</v>
          </cell>
          <cell r="E2991" t="str">
            <v/>
          </cell>
          <cell r="F2991" t="str">
            <v>R Chlamydia trachomatis, Ureaplasma un Mycoplasma hominis, Mycoplasma genitalium DNS noteikšana ar polimerāzes ķēdes reakciju reālajā laikā (RT-PCR)</v>
          </cell>
          <cell r="G2991">
            <v>21.36</v>
          </cell>
        </row>
        <row r="2992">
          <cell r="D2992" t="str">
            <v>47155</v>
          </cell>
          <cell r="E2992" t="str">
            <v/>
          </cell>
          <cell r="F2992" t="str">
            <v>Trichomona vaginalis DNS ar polimerāzes ķēdes reakciju ar fluorescences detekciju pēc beigu punkta (end point)</v>
          </cell>
          <cell r="G2992">
            <v>21.24</v>
          </cell>
        </row>
        <row r="2993">
          <cell r="D2993" t="str">
            <v>47155R</v>
          </cell>
          <cell r="E2993" t="str">
            <v/>
          </cell>
          <cell r="F2993" t="str">
            <v>R Trichomona vaginalis DNS ar polimerāzes ķēdes reakciju ar fluorescences detekciju pēc beigu punkta (end point)</v>
          </cell>
          <cell r="G2993">
            <v>21.24</v>
          </cell>
        </row>
        <row r="2994">
          <cell r="D2994" t="str">
            <v>47156R</v>
          </cell>
          <cell r="E2994" t="str">
            <v/>
          </cell>
          <cell r="F2994" t="str">
            <v>R HIV-1 jutības noteikšana pret CCR5 receptoru antagonistiem, izmantojot genotipēšanu (sekvenēšanu)</v>
          </cell>
          <cell r="G2994">
            <v>229.98</v>
          </cell>
        </row>
        <row r="2995">
          <cell r="D2995" t="str">
            <v>47157R</v>
          </cell>
          <cell r="E2995" t="str">
            <v/>
          </cell>
          <cell r="F2995" t="str">
            <v>R HIV-1 rezistences pret antiretrovirāliem medikamentiem noteikšana, izmantojot genotipēšanu (sekvenēšanu)</v>
          </cell>
          <cell r="G2995">
            <v>309.39999999999998</v>
          </cell>
        </row>
        <row r="2996">
          <cell r="D2996" t="str">
            <v>47158</v>
          </cell>
          <cell r="E2996" t="str">
            <v/>
          </cell>
          <cell r="F2996" t="str">
            <v>T-limfocītu imunofenotipu CD4 (absolūtais skaits, %) un CD8 (absolūtais skaits)</v>
          </cell>
          <cell r="G2996">
            <v>22.67</v>
          </cell>
        </row>
        <row r="2997">
          <cell r="D2997" t="str">
            <v>47158R</v>
          </cell>
          <cell r="E2997" t="str">
            <v/>
          </cell>
          <cell r="F2997" t="str">
            <v>R T-limfocītu imunofenotipu CD4 (absolūtais skaits, %) un CD8 (absolūtais skaits)</v>
          </cell>
          <cell r="G2997">
            <v>22.67</v>
          </cell>
        </row>
        <row r="2998">
          <cell r="D2998" t="str">
            <v>47159</v>
          </cell>
          <cell r="E2998" t="str">
            <v/>
          </cell>
          <cell r="F2998" t="str">
            <v>Cilvēka leikocitārā antigēna HLA B*5701 noteikšana ar polimerāzes ķēdes reakciju (PCR)</v>
          </cell>
          <cell r="G2998">
            <v>37.32</v>
          </cell>
        </row>
        <row r="2999">
          <cell r="D2999" t="str">
            <v>47159R</v>
          </cell>
          <cell r="E2999" t="str">
            <v/>
          </cell>
          <cell r="F2999" t="str">
            <v>R Cilvēka leikocitārā antigēna HLA B*5701 noteikšana ar polimerāzes ķēdes reakciju (PCR)</v>
          </cell>
          <cell r="G2999">
            <v>37.32</v>
          </cell>
        </row>
        <row r="3000">
          <cell r="D3000" t="str">
            <v>47160R</v>
          </cell>
          <cell r="E3000" t="str">
            <v/>
          </cell>
          <cell r="F3000" t="str">
            <v>R Toxoplasma gondii DNS noteikšana ar RT-PCR</v>
          </cell>
          <cell r="G3000">
            <v>29.18</v>
          </cell>
        </row>
        <row r="3001">
          <cell r="D3001" t="str">
            <v>47161R</v>
          </cell>
          <cell r="E3001" t="str">
            <v/>
          </cell>
          <cell r="F3001" t="str">
            <v>R Pneumocystis jirovecii (carinii) DNS noteikšana ar RT-PCR</v>
          </cell>
          <cell r="G3001">
            <v>50</v>
          </cell>
        </row>
        <row r="3002">
          <cell r="D3002" t="str">
            <v>47162</v>
          </cell>
          <cell r="E3002" t="str">
            <v/>
          </cell>
          <cell r="F3002" t="str">
            <v>Mycobacterium tuberculosis kompleksa DNS un rezistences pret rifampicīnu noteikšana ar RT-PCR</v>
          </cell>
          <cell r="G3002">
            <v>65.59</v>
          </cell>
        </row>
        <row r="3003">
          <cell r="D3003" t="str">
            <v>47162R</v>
          </cell>
          <cell r="E3003" t="str">
            <v/>
          </cell>
          <cell r="F3003" t="str">
            <v>R Mycobacterium tuberculosis kompleksa DNS un rezistences pret rifampicīnu noteikšana ar RT-PCR</v>
          </cell>
          <cell r="G3003">
            <v>65.59</v>
          </cell>
        </row>
        <row r="3004">
          <cell r="D3004" t="str">
            <v>47163</v>
          </cell>
          <cell r="E3004" t="str">
            <v/>
          </cell>
          <cell r="F3004" t="str">
            <v>Bakteriālo meningītu izraisītāju (Streptococcus pneumoniae, Neisseria meningitidis, Haemophilus influenzae, Listeria monocytogenes, Streptococcus agalacticae) DNS noteikšana ar Multiplex PCR</v>
          </cell>
          <cell r="G3004">
            <v>59.85</v>
          </cell>
        </row>
        <row r="3005">
          <cell r="D3005" t="str">
            <v>47163R</v>
          </cell>
          <cell r="E3005" t="str">
            <v/>
          </cell>
          <cell r="F3005" t="str">
            <v>R Bakteriālo meningītu izraisītāju (Streptococcus pneumoniae, Neisseria meningitidis, Haemophilus influenzae, Listeria monocytogenes, Streptococcus agalacticae) DNS noteikšana ar Multiplex PCR</v>
          </cell>
          <cell r="G3005">
            <v>59.85</v>
          </cell>
        </row>
        <row r="3006">
          <cell r="D3006" t="str">
            <v>47164</v>
          </cell>
          <cell r="E3006" t="str">
            <v/>
          </cell>
          <cell r="F3006" t="str">
            <v>Bakteriālo pneimoniju izraisītāju (Streptococcus pneumoniae, Haemophilus influenzae, Chlamydophila pneumoniae, Legionella pneumophila, Bordetella pertussis, Mycoplasma pneumoniae) DNS noteikšana ar Multiplex PCR</v>
          </cell>
          <cell r="G3006">
            <v>57.75</v>
          </cell>
        </row>
        <row r="3007">
          <cell r="D3007" t="str">
            <v>47164R</v>
          </cell>
          <cell r="E3007" t="str">
            <v/>
          </cell>
          <cell r="F3007" t="str">
            <v>R Bakteriālo pneimoniju izraisītāju (Streptococcus pneumoniae, Haemophilus influenzae, Chlamydophila pneumoniae, Legionella pneumophila, Bordetella pertussis, Mycoplasma pneumoniae) DNS noteikšana ar Multiplex PCR</v>
          </cell>
          <cell r="G3007">
            <v>57.75</v>
          </cell>
        </row>
        <row r="3008">
          <cell r="D3008" t="str">
            <v>47165R</v>
          </cell>
          <cell r="E3008" t="str">
            <v/>
          </cell>
          <cell r="F3008" t="str">
            <v>R Legionella pneumophila DNS noteikšana ar RT-PCR</v>
          </cell>
          <cell r="G3008">
            <v>34.94</v>
          </cell>
        </row>
        <row r="3009">
          <cell r="D3009" t="str">
            <v>47166</v>
          </cell>
          <cell r="E3009" t="str">
            <v/>
          </cell>
          <cell r="F3009" t="str">
            <v>Mycoplasma pneumoniae/Chlamydophila pneumoniae DNS noteikšana ar polimerāzes ķēdes reakciju (PCR)</v>
          </cell>
          <cell r="G3009">
            <v>23.75</v>
          </cell>
        </row>
        <row r="3010">
          <cell r="D3010" t="str">
            <v>47166R</v>
          </cell>
          <cell r="E3010" t="str">
            <v/>
          </cell>
          <cell r="F3010" t="str">
            <v>R Mycoplasma pneumoniae/Chlamydophila pneumoniae DNS noteikšana ar polimerāzes ķēdes reakciju (PCR)</v>
          </cell>
          <cell r="G3010">
            <v>23.75</v>
          </cell>
        </row>
        <row r="3011">
          <cell r="D3011" t="str">
            <v>47167</v>
          </cell>
          <cell r="E3011" t="str">
            <v/>
          </cell>
          <cell r="F3011" t="str">
            <v>Bordetella pertussis DNS noteikšana ar RT-PCR</v>
          </cell>
          <cell r="G3011">
            <v>37.49</v>
          </cell>
        </row>
        <row r="3012">
          <cell r="D3012" t="str">
            <v>47167R</v>
          </cell>
          <cell r="E3012" t="str">
            <v/>
          </cell>
          <cell r="F3012" t="str">
            <v>R Bordetella pertussis DNS noteikšana ar RT-PCR</v>
          </cell>
          <cell r="G3012">
            <v>37.49</v>
          </cell>
        </row>
        <row r="3013">
          <cell r="D3013" t="str">
            <v>47168</v>
          </cell>
          <cell r="E3013" t="str">
            <v/>
          </cell>
          <cell r="F3013" t="str">
            <v>Bordetella parapertussis DNS noteikšana ar RT-PCR</v>
          </cell>
          <cell r="G3013">
            <v>37.49</v>
          </cell>
        </row>
        <row r="3014">
          <cell r="D3014" t="str">
            <v>47168R</v>
          </cell>
          <cell r="E3014" t="str">
            <v/>
          </cell>
          <cell r="F3014" t="str">
            <v>R Bordetella parapertussis DNS noteikšana ar RT-PCR</v>
          </cell>
          <cell r="G3014">
            <v>37.49</v>
          </cell>
        </row>
        <row r="3015">
          <cell r="D3015" t="str">
            <v>47169R</v>
          </cell>
          <cell r="E3015" t="str">
            <v/>
          </cell>
          <cell r="F3015" t="str">
            <v>R Meticilīnrezistentā Staphylococcus aureus (MRSA) Staphylococcus aureus DNS noteikšana ar RT PCR</v>
          </cell>
          <cell r="G3015">
            <v>63.57</v>
          </cell>
        </row>
        <row r="3016">
          <cell r="D3016" t="str">
            <v>47171R</v>
          </cell>
          <cell r="E3016" t="str">
            <v/>
          </cell>
          <cell r="F3016" t="str">
            <v>R Meticilīnrezistentā Staphylococcus aureus (MRSA) Staphylococcus aureus DNS noteikšana ar PCR</v>
          </cell>
          <cell r="G3016">
            <v>27.97</v>
          </cell>
        </row>
        <row r="3017">
          <cell r="D3017" t="str">
            <v>47172</v>
          </cell>
          <cell r="E3017" t="str">
            <v/>
          </cell>
          <cell r="F3017" t="str">
            <v>Bakteriālo diareju izraisītāju (Clostridium perfringens, Yersinia enterocolitica, Aeromonas spp., E. coli 0157:H7, E. Coli VTEC) DNS noteikšana ar Multiplex PCR</v>
          </cell>
          <cell r="G3017">
            <v>57.46</v>
          </cell>
        </row>
        <row r="3018">
          <cell r="D3018" t="str">
            <v>47172R</v>
          </cell>
          <cell r="E3018" t="str">
            <v/>
          </cell>
          <cell r="F3018" t="str">
            <v>R Bakteriālo diareju izraisītāju (Clostridium perfringens, Yersinia enterocolitica, Aeromonas spp., E. coli 0157:H7, E.Coli VTEC) DNS noteikšana ar Multiplex PCR</v>
          </cell>
          <cell r="G3018">
            <v>57.46</v>
          </cell>
        </row>
        <row r="3019">
          <cell r="D3019" t="str">
            <v>47173R</v>
          </cell>
          <cell r="E3019" t="str">
            <v/>
          </cell>
          <cell r="F3019" t="str">
            <v>R Enterohemorāģisko Escherichia coli (EHEC) DNS noteikšana ar RT-PCR</v>
          </cell>
          <cell r="G3019">
            <v>38.6</v>
          </cell>
        </row>
        <row r="3020">
          <cell r="D3020" t="str">
            <v>47174R</v>
          </cell>
          <cell r="E3020" t="str">
            <v/>
          </cell>
          <cell r="F3020" t="str">
            <v>R Leptospira spp. 16S RNS noteikšana ar RT-PCR</v>
          </cell>
          <cell r="G3020">
            <v>34.22</v>
          </cell>
        </row>
        <row r="3021">
          <cell r="D3021" t="str">
            <v>47175R</v>
          </cell>
          <cell r="E3021" t="str">
            <v/>
          </cell>
          <cell r="F3021" t="str">
            <v>R Brucella spp. DNS noteikšana ar RT-PCR</v>
          </cell>
          <cell r="G3021">
            <v>51.26</v>
          </cell>
        </row>
        <row r="3022">
          <cell r="D3022" t="str">
            <v>47176R</v>
          </cell>
          <cell r="E3022" t="str">
            <v/>
          </cell>
          <cell r="F3022" t="str">
            <v>R Borrelia DNS noteikšana ar RT-PCR</v>
          </cell>
          <cell r="G3022">
            <v>51.45</v>
          </cell>
        </row>
        <row r="3023">
          <cell r="D3023" t="str">
            <v>47178R</v>
          </cell>
          <cell r="E3023" t="str">
            <v/>
          </cell>
          <cell r="F3023" t="str">
            <v>R Ērču encefalīta vīrusa (TBE) RNS noteikšana ar RT-PCR</v>
          </cell>
          <cell r="G3023">
            <v>36.630000000000003</v>
          </cell>
        </row>
        <row r="3024">
          <cell r="D3024" t="str">
            <v>47181R</v>
          </cell>
          <cell r="E3024" t="str">
            <v/>
          </cell>
          <cell r="F3024" t="str">
            <v>R Salmonella spp. genotipēšana ar gela elektroforēzes pulsējošā lauka metodi (Pulse Field Gel Electrophoresis – PFGE)</v>
          </cell>
          <cell r="G3024">
            <v>65.81</v>
          </cell>
        </row>
        <row r="3025">
          <cell r="D3025" t="str">
            <v>47182R</v>
          </cell>
          <cell r="E3025" t="str">
            <v/>
          </cell>
          <cell r="F3025" t="str">
            <v>R Listeria monocytogenes genotipēšana ar Pulse Field Gel Electrophoresis – PFGE</v>
          </cell>
          <cell r="G3025">
            <v>67.83</v>
          </cell>
        </row>
        <row r="3026">
          <cell r="D3026" t="str">
            <v>47183R</v>
          </cell>
          <cell r="E3026" t="str">
            <v/>
          </cell>
          <cell r="F3026" t="str">
            <v>R Streptococcus pneumoniae serotipu noteikšana ar sekvenēšanu</v>
          </cell>
          <cell r="G3026">
            <v>230</v>
          </cell>
        </row>
        <row r="3027">
          <cell r="D3027" t="str">
            <v>47184R</v>
          </cell>
          <cell r="E3027" t="str">
            <v/>
          </cell>
          <cell r="F3027" t="str">
            <v>R Neisseria meningitidis serogrupas (sia D gēni B, C, Y, W 135; mynB gens; porA, fet A gēni) noteikšana ar PCR</v>
          </cell>
          <cell r="G3027">
            <v>33.33</v>
          </cell>
        </row>
        <row r="3028">
          <cell r="D3028" t="str">
            <v>47185R</v>
          </cell>
          <cell r="E3028" t="str">
            <v/>
          </cell>
          <cell r="F3028" t="str">
            <v>R Haemophilus influenzae serotipa (ompP2, bexA, cap a-f gēni) noteikšana ar PCR</v>
          </cell>
          <cell r="G3028">
            <v>32</v>
          </cell>
        </row>
        <row r="3029">
          <cell r="D3029" t="str">
            <v>47186R</v>
          </cell>
          <cell r="E3029" t="str">
            <v/>
          </cell>
          <cell r="F3029" t="str">
            <v>R Neisseria meningitidis porA un fetA gēnu noteikšana ar genotipēšanu, MLST (Multilocus Sequencing Typing)</v>
          </cell>
          <cell r="G3029">
            <v>0</v>
          </cell>
        </row>
        <row r="3030">
          <cell r="D3030" t="str">
            <v>47187R</v>
          </cell>
          <cell r="E3030" t="str">
            <v/>
          </cell>
          <cell r="F3030" t="str">
            <v>R Verotoksīnproducējošo Escherichia coli (VTEC) vtx1 un vtx2 gēnu noteikšana ar PCR</v>
          </cell>
          <cell r="G3030">
            <v>40.06</v>
          </cell>
        </row>
        <row r="3031">
          <cell r="D3031" t="str">
            <v>47188R</v>
          </cell>
          <cell r="E3031" t="str">
            <v/>
          </cell>
          <cell r="F3031" t="str">
            <v>R Mycobacterium tuberculosis DNS tipēšana ar spoligotipēšanu</v>
          </cell>
          <cell r="G3031">
            <v>613.11</v>
          </cell>
        </row>
        <row r="3032">
          <cell r="D3032" t="str">
            <v>47189R</v>
          </cell>
          <cell r="E3032" t="str">
            <v/>
          </cell>
          <cell r="F3032" t="str">
            <v>R Mycobacterium tuberculosis DNS tipēšana ar RLFP (Restriction Fragment Length Polymorphism)</v>
          </cell>
          <cell r="G3032">
            <v>527.27</v>
          </cell>
        </row>
        <row r="3033">
          <cell r="D3033" t="str">
            <v>47190R</v>
          </cell>
          <cell r="E3033" t="str">
            <v/>
          </cell>
          <cell r="F3033" t="str">
            <v>R Mycobacterium tuberculosis DNS tipēšana ar MIRU-VNTR (Mycobacterial Interspersed Repetitive Units – Variable Number Tandem Repeat)</v>
          </cell>
          <cell r="G3033">
            <v>245.53</v>
          </cell>
        </row>
        <row r="3034">
          <cell r="D3034" t="str">
            <v>47191R</v>
          </cell>
          <cell r="E3034" t="str">
            <v/>
          </cell>
          <cell r="F3034" t="str">
            <v>R Legionella pneumophila tipēšana ar MLST</v>
          </cell>
          <cell r="G3034">
            <v>0</v>
          </cell>
        </row>
        <row r="3035">
          <cell r="D3035" t="str">
            <v>47193R</v>
          </cell>
          <cell r="E3035" t="str">
            <v/>
          </cell>
          <cell r="F3035" t="str">
            <v>R Mycobacterium leprae DNS noteikšana ar RT-PCR</v>
          </cell>
          <cell r="G3035">
            <v>46.37</v>
          </cell>
        </row>
        <row r="3036">
          <cell r="D3036" t="str">
            <v>47194</v>
          </cell>
          <cell r="E3036" t="str">
            <v/>
          </cell>
          <cell r="F3036" t="str">
            <v>Mycoplasma spp. DNS noteikšana ar PCR</v>
          </cell>
          <cell r="G3036">
            <v>45.21</v>
          </cell>
        </row>
        <row r="3037">
          <cell r="D3037" t="str">
            <v>47194R</v>
          </cell>
          <cell r="E3037" t="str">
            <v/>
          </cell>
          <cell r="F3037" t="str">
            <v>R Mycoplasma spp. DNS noteikšana ar PCR</v>
          </cell>
          <cell r="G3037">
            <v>45.21</v>
          </cell>
        </row>
        <row r="3038">
          <cell r="D3038" t="str">
            <v>47195R</v>
          </cell>
          <cell r="E3038" t="str">
            <v/>
          </cell>
          <cell r="F3038" t="str">
            <v>R B tipa gripas vīrusu līnijas noteikšana ar PCR</v>
          </cell>
          <cell r="G3038">
            <v>36.36</v>
          </cell>
        </row>
        <row r="3039">
          <cell r="D3039" t="str">
            <v>47196</v>
          </cell>
          <cell r="E3039" t="str">
            <v/>
          </cell>
          <cell r="F3039" t="str">
            <v>Parainfluenza virus 1-3, Adenovirus A/B/C/D/E, Coronavirus 229E/NL63, Coronavirus OC43, Rhinovirus A/B/C, Influenza A virus, Respiratory syncytial virus A, Respiratory syncytial virus Bocavirus 1/2/3/4, Influenza B virus, Metapneumovirus, Parainfluenza virus 4, Enterovirus RNS/DNS noteikšana ar Multiplex PCR</v>
          </cell>
          <cell r="G3039">
            <v>57.22</v>
          </cell>
        </row>
        <row r="3040">
          <cell r="D3040" t="str">
            <v>47196R</v>
          </cell>
          <cell r="E3040" t="str">
            <v/>
          </cell>
          <cell r="F3040" t="str">
            <v>R Parainfluenza virus 1-3, Adenovirus A/B/C/D/E, Coronavirus 229E/NL63, Coronavirus OC43, Rhinovirus A/B/C, Influenza A virus, Respiratory syncytial virus A, Respiratory syncytial virus Bocavirus 1/2/3/4, Influenza B virus, Metapneumovirus, Parainfluenza virus 4, Enterovirus RNS/DNS noteikšana ar Multiplex PCR</v>
          </cell>
          <cell r="G3040">
            <v>57.22</v>
          </cell>
        </row>
        <row r="3041">
          <cell r="D3041" t="str">
            <v>47197R</v>
          </cell>
          <cell r="E3041" t="str">
            <v/>
          </cell>
          <cell r="F3041" t="str">
            <v>R Gripas vīrusu mutāciju, asociēto ar rezistenci pret zālēm, noteikšana ar genotipēšanu (sekvenēšanu)</v>
          </cell>
          <cell r="G3041">
            <v>215.19</v>
          </cell>
        </row>
        <row r="3042">
          <cell r="D3042" t="str">
            <v>47198R</v>
          </cell>
          <cell r="E3042" t="str">
            <v/>
          </cell>
          <cell r="F3042" t="str">
            <v>R Gripas vīrusu mutāciju, asociēto ar rezistenci pret zālēm, noteikšana ar RT-PCR</v>
          </cell>
          <cell r="G3042">
            <v>66.22</v>
          </cell>
        </row>
        <row r="3043">
          <cell r="D3043" t="str">
            <v>47200R</v>
          </cell>
          <cell r="E3043" t="str">
            <v/>
          </cell>
          <cell r="F3043" t="str">
            <v>R Masalu (Rubeola) vīrusa RNS noteikšana ar RT-PCR</v>
          </cell>
          <cell r="G3043">
            <v>35.24</v>
          </cell>
        </row>
        <row r="3044">
          <cell r="D3044" t="str">
            <v>47201R</v>
          </cell>
          <cell r="E3044" t="str">
            <v/>
          </cell>
          <cell r="F3044" t="str">
            <v>R Masaliņu (Rubella) vīrusa RNS noteikšana ar RT-PCR</v>
          </cell>
          <cell r="G3044">
            <v>35.24</v>
          </cell>
        </row>
        <row r="3045">
          <cell r="D3045" t="str">
            <v>47202R</v>
          </cell>
          <cell r="E3045" t="str">
            <v/>
          </cell>
          <cell r="F3045" t="str">
            <v>R Masalu (Rubeola) vīrusa genotipa noteikšana ar genotipēšanu (sekvenēšanu)</v>
          </cell>
          <cell r="G3045">
            <v>229.99</v>
          </cell>
        </row>
        <row r="3046">
          <cell r="D3046" t="str">
            <v>47203R</v>
          </cell>
          <cell r="E3046" t="str">
            <v/>
          </cell>
          <cell r="F3046" t="str">
            <v>R Masaliņu (Rubella) vīrusa genotipa noteikšana ar genotipēšanu (sekvenēšanu)</v>
          </cell>
          <cell r="G3046">
            <v>229.99</v>
          </cell>
        </row>
        <row r="3047">
          <cell r="D3047" t="str">
            <v>47204R</v>
          </cell>
          <cell r="E3047" t="str">
            <v/>
          </cell>
          <cell r="F3047" t="str">
            <v>R Epidēmiskā parotīta vīrusa (Mumps) RNS noteikšana ar RT-PCR</v>
          </cell>
          <cell r="G3047">
            <v>35.24</v>
          </cell>
        </row>
        <row r="3048">
          <cell r="D3048" t="str">
            <v>47205R</v>
          </cell>
          <cell r="E3048" t="str">
            <v/>
          </cell>
          <cell r="F3048" t="str">
            <v>R Epidēmiskā parotīta vīrusa (Mumps) genotipa noteikšana ar genotipēšanu (sekvenēšanu)</v>
          </cell>
          <cell r="G3048">
            <v>229.99</v>
          </cell>
        </row>
        <row r="3049">
          <cell r="D3049" t="str">
            <v>47206R</v>
          </cell>
          <cell r="E3049" t="str">
            <v/>
          </cell>
          <cell r="F3049" t="str">
            <v>R A hepatīta vīrusa (HAV) RNS noteikšana ar RT-PCR</v>
          </cell>
          <cell r="G3049">
            <v>52</v>
          </cell>
        </row>
        <row r="3050">
          <cell r="D3050" t="str">
            <v>47207R</v>
          </cell>
          <cell r="E3050" t="str">
            <v/>
          </cell>
          <cell r="F3050" t="str">
            <v>R A hepatīta vīrusa genotipa noteikšana ar genotipēšanu (sekvenēšanu)</v>
          </cell>
          <cell r="G3050">
            <v>229.99</v>
          </cell>
        </row>
        <row r="3051">
          <cell r="D3051" t="str">
            <v>47208R</v>
          </cell>
          <cell r="E3051" t="str">
            <v/>
          </cell>
          <cell r="F3051" t="str">
            <v>R C hepatīta vīrusa genotipa noteikšana ar genotipēšanu (sekvenēšanu)</v>
          </cell>
          <cell r="G3051">
            <v>229.99</v>
          </cell>
        </row>
        <row r="3052">
          <cell r="D3052" t="str">
            <v>47209R</v>
          </cell>
          <cell r="E3052" t="str">
            <v/>
          </cell>
          <cell r="F3052" t="str">
            <v>R E hepatīta vīrusa (HEV) RNS noteikšana ar RT-PCR</v>
          </cell>
          <cell r="G3052">
            <v>52</v>
          </cell>
        </row>
        <row r="3053">
          <cell r="D3053" t="str">
            <v>47210R</v>
          </cell>
          <cell r="E3053" t="str">
            <v/>
          </cell>
          <cell r="F3053" t="str">
            <v>R B hepatīta rezistences pret lamivudīnu noteikšana ar PCR</v>
          </cell>
          <cell r="G3053">
            <v>0</v>
          </cell>
        </row>
        <row r="3054">
          <cell r="D3054" t="str">
            <v>47212</v>
          </cell>
          <cell r="E3054" t="str">
            <v/>
          </cell>
          <cell r="F3054" t="str">
            <v>HSV 1 DNS, HSV 2 DNS, VZV DNS, EBV DNS, CMV DNS, HHV6 DNS, enterovīrusu RNS noteikšana ar Multiplex PCR</v>
          </cell>
          <cell r="G3054">
            <v>46.8</v>
          </cell>
        </row>
        <row r="3055">
          <cell r="D3055" t="str">
            <v>47212R</v>
          </cell>
          <cell r="E3055" t="str">
            <v/>
          </cell>
          <cell r="F3055" t="str">
            <v>R HSV 1 DNS, HSV 2 DNS, VZV DNS, EBV DNS, CMV DNS, HHV6 DNS, enterovīrusu RNS noteikšana ar Multiplex PCR</v>
          </cell>
          <cell r="G3055">
            <v>46.8</v>
          </cell>
        </row>
        <row r="3056">
          <cell r="D3056" t="str">
            <v>47213R</v>
          </cell>
          <cell r="E3056" t="str">
            <v/>
          </cell>
          <cell r="F3056" t="str">
            <v>R Enterovīrusu RNS (PCR), kvalitatīvi</v>
          </cell>
          <cell r="G3056">
            <v>29.91</v>
          </cell>
        </row>
        <row r="3057">
          <cell r="D3057" t="str">
            <v>47214R</v>
          </cell>
          <cell r="E3057" t="str">
            <v/>
          </cell>
          <cell r="F3057" t="str">
            <v>R C. diphtheriae DNS noteikšana ar PCR (toksīna produkcijas regulējošā gēna (dtxR) un toksīna gēna (tox) noteikšana)</v>
          </cell>
          <cell r="G3057">
            <v>34.11</v>
          </cell>
        </row>
        <row r="3058">
          <cell r="D3058" t="str">
            <v>47215R</v>
          </cell>
          <cell r="E3058" t="str">
            <v/>
          </cell>
          <cell r="F3058" t="str">
            <v>R Hepatīta B vīrusa DNS ar RT-PCR, kvantitatīvi</v>
          </cell>
          <cell r="G3058">
            <v>120.32</v>
          </cell>
        </row>
        <row r="3059">
          <cell r="D3059" t="str">
            <v>47216</v>
          </cell>
          <cell r="E3059" t="str">
            <v/>
          </cell>
          <cell r="F3059" t="str">
            <v>Citomegalovīruss DNS (RT-PCR), kvantitatīvi</v>
          </cell>
          <cell r="G3059">
            <v>48.31</v>
          </cell>
        </row>
        <row r="3060">
          <cell r="D3060" t="str">
            <v>47216R</v>
          </cell>
          <cell r="E3060" t="str">
            <v/>
          </cell>
          <cell r="F3060" t="str">
            <v>R Citomegalovīruss DNS (RT-PCR), kvantitatīvi</v>
          </cell>
          <cell r="G3060">
            <v>48.31</v>
          </cell>
        </row>
        <row r="3061">
          <cell r="D3061" t="str">
            <v>47217</v>
          </cell>
          <cell r="E3061" t="str">
            <v/>
          </cell>
          <cell r="F3061" t="str">
            <v>Herpes simplex vīrusa 1 un 2 tipu DNS (RT-PCR), kvantitatīvi</v>
          </cell>
          <cell r="G3061">
            <v>48.31</v>
          </cell>
        </row>
        <row r="3062">
          <cell r="D3062" t="str">
            <v>47217R</v>
          </cell>
          <cell r="E3062" t="str">
            <v/>
          </cell>
          <cell r="F3062" t="str">
            <v>R Herpes simplex vīrusa 1 un 2 tipu DNS (RT-PCR), kvantitatīvi</v>
          </cell>
          <cell r="G3062">
            <v>48.31</v>
          </cell>
        </row>
        <row r="3063">
          <cell r="D3063" t="str">
            <v>47218</v>
          </cell>
          <cell r="E3063" t="str">
            <v/>
          </cell>
          <cell r="F3063" t="str">
            <v>Varicella zoster vīruss DNS (RT-PCR), kvantitatīvi</v>
          </cell>
          <cell r="G3063">
            <v>59.89</v>
          </cell>
        </row>
        <row r="3064">
          <cell r="D3064" t="str">
            <v>47218R</v>
          </cell>
          <cell r="E3064" t="str">
            <v/>
          </cell>
          <cell r="F3064" t="str">
            <v>R Varicella zoster vīruss DNS (RT-PCR), kvantitatīvi</v>
          </cell>
          <cell r="G3064">
            <v>59.89</v>
          </cell>
        </row>
        <row r="3065">
          <cell r="D3065" t="str">
            <v>47219</v>
          </cell>
          <cell r="E3065" t="str">
            <v/>
          </cell>
          <cell r="F3065" t="str">
            <v>Epšteina-Barra vīruss DNS (RT-PCR), kvantitatīvi</v>
          </cell>
          <cell r="G3065">
            <v>52.21</v>
          </cell>
        </row>
        <row r="3066">
          <cell r="D3066" t="str">
            <v>47219R</v>
          </cell>
          <cell r="E3066" t="str">
            <v/>
          </cell>
          <cell r="F3066" t="str">
            <v>R Epšteina-Barra vīruss DNS (RT-PCR), kvantitatīvi</v>
          </cell>
          <cell r="G3066">
            <v>52.21</v>
          </cell>
        </row>
        <row r="3067">
          <cell r="D3067" t="str">
            <v>47220R</v>
          </cell>
          <cell r="E3067" t="str">
            <v/>
          </cell>
          <cell r="F3067" t="str">
            <v>R Enterovīruss RNS, kvantitatīvi (RT PCR)</v>
          </cell>
          <cell r="G3067">
            <v>0</v>
          </cell>
        </row>
        <row r="3068">
          <cell r="D3068" t="str">
            <v>47221</v>
          </cell>
          <cell r="E3068" t="str">
            <v/>
          </cell>
          <cell r="F3068" t="str">
            <v>A/B gripas vīruss RNS (A gripas vīrusu RNS) (RT-PCR)</v>
          </cell>
          <cell r="G3068">
            <v>26.25</v>
          </cell>
        </row>
        <row r="3069">
          <cell r="D3069" t="str">
            <v>47221R</v>
          </cell>
          <cell r="E3069" t="str">
            <v/>
          </cell>
          <cell r="F3069" t="str">
            <v>R A/B gripas vīruss RNS (A gripas vīrusu RNS) (RT-PCR)</v>
          </cell>
          <cell r="G3069">
            <v>26.25</v>
          </cell>
        </row>
        <row r="3070">
          <cell r="D3070" t="str">
            <v>47222</v>
          </cell>
          <cell r="E3070" t="str">
            <v/>
          </cell>
          <cell r="F3070" t="str">
            <v>A/B gripas vīruss RNS (B gripas vīrusu RNS) (RT-PCR)</v>
          </cell>
          <cell r="G3070">
            <v>26.25</v>
          </cell>
        </row>
        <row r="3071">
          <cell r="D3071" t="str">
            <v>47222R</v>
          </cell>
          <cell r="E3071" t="str">
            <v/>
          </cell>
          <cell r="F3071" t="str">
            <v>R A/B gripas vīruss RNS (B gripas vīrusu RNS) (RT-PCR)</v>
          </cell>
          <cell r="G3071">
            <v>26.25</v>
          </cell>
        </row>
        <row r="3072">
          <cell r="D3072" t="str">
            <v>47223</v>
          </cell>
          <cell r="E3072" t="str">
            <v/>
          </cell>
          <cell r="F3072" t="str">
            <v>A gripas vīrusu subtipi (RT-PCR)</v>
          </cell>
          <cell r="G3072">
            <v>30.36</v>
          </cell>
        </row>
        <row r="3073">
          <cell r="D3073" t="str">
            <v>47223R</v>
          </cell>
          <cell r="E3073" t="str">
            <v/>
          </cell>
          <cell r="F3073" t="str">
            <v>R A gripas vīrusu subtipi (RT-PCR)</v>
          </cell>
          <cell r="G3073">
            <v>30.36</v>
          </cell>
        </row>
        <row r="3074">
          <cell r="D3074" t="str">
            <v>47224</v>
          </cell>
          <cell r="E3074" t="str">
            <v/>
          </cell>
          <cell r="F3074" t="str">
            <v>HIV 1 Ag (ELISA) (ar diagnostiskuma cenu)</v>
          </cell>
          <cell r="G3074">
            <v>27.88</v>
          </cell>
        </row>
        <row r="3075">
          <cell r="D3075" t="str">
            <v>47224R</v>
          </cell>
          <cell r="E3075" t="str">
            <v/>
          </cell>
          <cell r="F3075" t="str">
            <v>R HIV 1 Ag (ELISA) (ar diagnostiskuma cenu)</v>
          </cell>
          <cell r="G3075">
            <v>27.88</v>
          </cell>
        </row>
        <row r="3076">
          <cell r="D3076" t="str">
            <v>47225</v>
          </cell>
          <cell r="E3076" t="str">
            <v/>
          </cell>
          <cell r="F3076" t="str">
            <v>Citomegalovīruss DNS (PCR), kvalitatīvi</v>
          </cell>
          <cell r="G3076">
            <v>34.21</v>
          </cell>
        </row>
        <row r="3077">
          <cell r="D3077" t="str">
            <v>47225R</v>
          </cell>
          <cell r="E3077" t="str">
            <v/>
          </cell>
          <cell r="F3077" t="str">
            <v>R Citomegalovīruss DNS (PCR), kvalitatīvi</v>
          </cell>
          <cell r="G3077">
            <v>34.21</v>
          </cell>
        </row>
        <row r="3078">
          <cell r="D3078" t="str">
            <v>47226R</v>
          </cell>
          <cell r="E3078" t="str">
            <v/>
          </cell>
          <cell r="F3078" t="str">
            <v>R Norovīrusu 1 un 2 tipa RNS (PCR)</v>
          </cell>
          <cell r="G3078">
            <v>34.270000000000003</v>
          </cell>
        </row>
        <row r="3079">
          <cell r="D3079" t="str">
            <v>47227R</v>
          </cell>
          <cell r="E3079" t="str">
            <v/>
          </cell>
          <cell r="F3079" t="str">
            <v>R Coxiella burnetii DNS noteikšana ar RT PCR</v>
          </cell>
          <cell r="G3079">
            <v>47.78</v>
          </cell>
        </row>
        <row r="3080">
          <cell r="D3080" t="str">
            <v>47228R</v>
          </cell>
          <cell r="E3080" t="str">
            <v/>
          </cell>
          <cell r="F3080" t="str">
            <v>R Bordetella pertussis DNS, Bordetella parapertussis DNS, Bordetella bronchiseptica DNS  noteikšana ar RT-PCR</v>
          </cell>
          <cell r="G3080">
            <v>0</v>
          </cell>
        </row>
        <row r="3081">
          <cell r="D3081" t="str">
            <v>47229R</v>
          </cell>
          <cell r="E3081" t="str">
            <v/>
          </cell>
          <cell r="F3081" t="str">
            <v>R T. pallidum DNS noteikšana ar RT PCR</v>
          </cell>
          <cell r="G3081">
            <v>27.64</v>
          </cell>
        </row>
        <row r="3082">
          <cell r="D3082" t="str">
            <v>47231R</v>
          </cell>
          <cell r="E3082" t="str">
            <v/>
          </cell>
          <cell r="F3082" t="str">
            <v>R Bacillus anthracis DNS noteikšana ar RT-PCR</v>
          </cell>
          <cell r="G3082">
            <v>53.11</v>
          </cell>
        </row>
        <row r="3083">
          <cell r="D3083" t="str">
            <v>47232R</v>
          </cell>
          <cell r="E3083" t="str">
            <v/>
          </cell>
          <cell r="F3083" t="str">
            <v>R Yersinia pestis DNS noteikšana ar RT-PCR</v>
          </cell>
          <cell r="G3083">
            <v>53.14</v>
          </cell>
        </row>
        <row r="3084">
          <cell r="D3084" t="str">
            <v>47234R</v>
          </cell>
          <cell r="E3084" t="str">
            <v/>
          </cell>
          <cell r="F3084" t="str">
            <v>R Francisella tularensis DNS noteikšana ar PCR</v>
          </cell>
          <cell r="G3084">
            <v>52.29</v>
          </cell>
        </row>
        <row r="3085">
          <cell r="D3085" t="str">
            <v>47236R</v>
          </cell>
          <cell r="E3085" t="str">
            <v/>
          </cell>
          <cell r="F3085" t="str">
            <v>R Chlamydia psittaci DNS noteikšana ar PCR</v>
          </cell>
          <cell r="G3085">
            <v>0</v>
          </cell>
        </row>
        <row r="3086">
          <cell r="D3086" t="str">
            <v>47239R</v>
          </cell>
          <cell r="E3086" t="str">
            <v/>
          </cell>
          <cell r="F3086" t="str">
            <v>R Dengue vīrusa RNS noteikšana ar RT-PCR</v>
          </cell>
          <cell r="G3086">
            <v>59.66</v>
          </cell>
        </row>
        <row r="3087">
          <cell r="D3087" t="str">
            <v>47240R</v>
          </cell>
          <cell r="E3087" t="str">
            <v/>
          </cell>
          <cell r="F3087" t="str">
            <v>R Dengue vīrusa tipa noteikšana ar RT-PCR</v>
          </cell>
          <cell r="G3087">
            <v>68.349999999999994</v>
          </cell>
        </row>
        <row r="3088">
          <cell r="D3088" t="str">
            <v>47241R</v>
          </cell>
          <cell r="E3088" t="str">
            <v/>
          </cell>
          <cell r="F3088" t="str">
            <v>R West-Nile vīrusa RNS noteikšana ar RT-PCR</v>
          </cell>
          <cell r="G3088">
            <v>75.97</v>
          </cell>
        </row>
        <row r="3089">
          <cell r="D3089" t="str">
            <v>47242R</v>
          </cell>
          <cell r="E3089" t="str">
            <v/>
          </cell>
          <cell r="F3089" t="str">
            <v>R SARS vīrusa RNS noteikšana ar RT-PCR</v>
          </cell>
          <cell r="G3089">
            <v>75.97</v>
          </cell>
        </row>
        <row r="3090">
          <cell r="D3090" t="str">
            <v>47243R</v>
          </cell>
          <cell r="E3090" t="str">
            <v/>
          </cell>
          <cell r="F3090" t="str">
            <v>R Rabies vīrusa RNS noteikšana ar RT-PCR</v>
          </cell>
          <cell r="G3090">
            <v>107.61</v>
          </cell>
        </row>
        <row r="3091">
          <cell r="D3091" t="str">
            <v>47244R</v>
          </cell>
          <cell r="E3091" t="str">
            <v/>
          </cell>
          <cell r="F3091" t="str">
            <v>R Chikungunya vīrusu RNS noteikšana ar RT-PCR</v>
          </cell>
          <cell r="G3091">
            <v>75.97</v>
          </cell>
        </row>
        <row r="3092">
          <cell r="D3092" t="str">
            <v>47245R</v>
          </cell>
          <cell r="E3092" t="str">
            <v/>
          </cell>
          <cell r="F3092" t="str">
            <v>R Japanese encephalitis vīrusa RNS noteikšana ar polimerāzes ķēdes reakciju reālajā laikā (PĶR-RL)</v>
          </cell>
          <cell r="G3092">
            <v>75.97</v>
          </cell>
        </row>
        <row r="3093">
          <cell r="D3093" t="str">
            <v>47246R</v>
          </cell>
          <cell r="E3093" t="str">
            <v/>
          </cell>
          <cell r="F3093" t="str">
            <v>R Yellow fever vīrusa RNS noteikšana ar RT-PCR</v>
          </cell>
          <cell r="G3093">
            <v>75.97</v>
          </cell>
        </row>
        <row r="3094">
          <cell r="D3094" t="str">
            <v>47247R</v>
          </cell>
          <cell r="E3094" t="str">
            <v/>
          </cell>
          <cell r="F3094" t="str">
            <v>R Crimean-Congo Fever vīrusu RNS noteikšana ar PCR</v>
          </cell>
          <cell r="G3094">
            <v>75.97</v>
          </cell>
        </row>
        <row r="3095">
          <cell r="D3095" t="str">
            <v>47249R</v>
          </cell>
          <cell r="E3095" t="str">
            <v/>
          </cell>
          <cell r="F3095" t="str">
            <v>R IgM klases antivielas pret Francisella tularensis (ELISA)</v>
          </cell>
          <cell r="G3095">
            <v>15.81</v>
          </cell>
        </row>
        <row r="3096">
          <cell r="D3096" t="str">
            <v>47250R</v>
          </cell>
          <cell r="E3096" t="str">
            <v/>
          </cell>
          <cell r="F3096" t="str">
            <v>R IgG klases antivielas pret Francisella tularensis (ELISA)</v>
          </cell>
          <cell r="G3096">
            <v>16.2</v>
          </cell>
        </row>
        <row r="3097">
          <cell r="D3097" t="str">
            <v>47251R</v>
          </cell>
          <cell r="E3097" t="str">
            <v/>
          </cell>
          <cell r="F3097" t="str">
            <v>R IgG klases antivielu pret Bordetella parapertussis noteikšana ar ELISA, EIA</v>
          </cell>
          <cell r="G3097">
            <v>0</v>
          </cell>
        </row>
        <row r="3098">
          <cell r="D3098" t="str">
            <v>47252R</v>
          </cell>
          <cell r="E3098" t="str">
            <v/>
          </cell>
          <cell r="F3098" t="str">
            <v>R Bakteriālo diareju izraisītāju (Vibrio spp., Clostridium difficile toxon B, Salmonella spp., Shigella spp., Campylobacter spp.) DNSnoteikšana ar Multiplex PCR</v>
          </cell>
          <cell r="G3098">
            <v>0</v>
          </cell>
        </row>
        <row r="3099">
          <cell r="D3099" t="str">
            <v>47253R</v>
          </cell>
          <cell r="E3099" t="str">
            <v/>
          </cell>
          <cell r="F3099" t="str">
            <v>R Multiplex PĶR Mycoplasma genitalium, Mycoplasma hominis, Trichomonas vaginalis, Ureaplasmas (urealyticum/parvum), Haemophilus ducreyi, HSV1, HSV2, Treponema pallidum, Neisseria gonorrhoeae, Chlamydia trachomatis (Serovars A-K), Chlamydia trachomatis (Serovars L1-L3 = Lymphogranuloma  venereum) DNS noteikšanai un diferencēšanai</v>
          </cell>
          <cell r="G3099">
            <v>0</v>
          </cell>
        </row>
        <row r="3100">
          <cell r="D3100" t="str">
            <v>47254R</v>
          </cell>
          <cell r="E3100" t="str">
            <v/>
          </cell>
          <cell r="F3100" t="str">
            <v>R A un B tipa gripas vīrusu RNS noteikšana ar RT PCR</v>
          </cell>
          <cell r="G3100">
            <v>0</v>
          </cell>
        </row>
        <row r="3101">
          <cell r="D3101" t="str">
            <v>47255R</v>
          </cell>
          <cell r="E3101" t="str">
            <v/>
          </cell>
          <cell r="F3101" t="str">
            <v>R vanA/vanB rezistences gēnu noteikšana ar RT PCR</v>
          </cell>
          <cell r="G3101">
            <v>66.23</v>
          </cell>
        </row>
        <row r="3102">
          <cell r="D3102" t="str">
            <v>47256R</v>
          </cell>
          <cell r="E3102" t="str">
            <v/>
          </cell>
          <cell r="F3102" t="str">
            <v>R IgM klases antivielu pret MERS Coronavirus noteikšana ar IF</v>
          </cell>
          <cell r="G3102">
            <v>32.06</v>
          </cell>
        </row>
        <row r="3103">
          <cell r="D3103" t="str">
            <v>47257R</v>
          </cell>
          <cell r="E3103" t="str">
            <v/>
          </cell>
          <cell r="F3103" t="str">
            <v>R MERS HCoV vīrusa RNS noteikšana ar RT-PCR</v>
          </cell>
          <cell r="G3103">
            <v>69.930000000000007</v>
          </cell>
        </row>
        <row r="3104">
          <cell r="D3104" t="str">
            <v>47258R</v>
          </cell>
          <cell r="E3104" t="str">
            <v/>
          </cell>
          <cell r="F3104" t="str">
            <v>R IgG klases antivielu pret MERS Coronavirus noteikšana ar IF</v>
          </cell>
          <cell r="G3104">
            <v>32.06</v>
          </cell>
        </row>
        <row r="3105">
          <cell r="D3105" t="str">
            <v>47261R</v>
          </cell>
          <cell r="E3105" t="str">
            <v/>
          </cell>
          <cell r="F3105" t="str">
            <v>Karbapenemāzes gēnu noteikšana ar RT-PCR</v>
          </cell>
          <cell r="G3105">
            <v>66.23</v>
          </cell>
        </row>
        <row r="3106">
          <cell r="D3106" t="str">
            <v>47262R</v>
          </cell>
          <cell r="E3106" t="str">
            <v/>
          </cell>
          <cell r="F3106" t="str">
            <v>R Multiplex PĶR ar rezistenci asociēto mutāciju noteikšanai klīniskajā materiālā (20 gēni)</v>
          </cell>
          <cell r="G3106">
            <v>0</v>
          </cell>
        </row>
        <row r="3107">
          <cell r="D3107" t="str">
            <v>47263R</v>
          </cell>
          <cell r="E3107" t="str">
            <v/>
          </cell>
          <cell r="F3107" t="str">
            <v>R Multiplex PĶR 16 īpaši bīstamo patogēnu (Bacillus anthracis, Brucella melitensis, Burkholderia, Clostridium botulinum, Coxiella burnetii, Ebola vīruss (Zaira), EEE vīruss, Franciscella tularensis, Marburga vīruss, Ricinus communis, Richettsia prowazekii, Variola vīruss, WEE vīruss, Yersinia pestis, Ortoksu vīruss) detekcijai un diferencēšanai vides paraugos</v>
          </cell>
          <cell r="G3107">
            <v>0</v>
          </cell>
        </row>
        <row r="3108">
          <cell r="D3108" t="str">
            <v>47264R</v>
          </cell>
          <cell r="E3108" t="str">
            <v/>
          </cell>
          <cell r="F3108" t="str">
            <v>R Tropisko drudžu izraisītāju (Burkholderia mallei, Burkholderia pseudomallei, Leishmania spp., Hantaan virus/Seoul virus, Japānas encefalīta vīruss ) RNS/DNS noteikšana ar RT-PCR</v>
          </cell>
          <cell r="G3108">
            <v>0</v>
          </cell>
        </row>
        <row r="3109">
          <cell r="D3109" t="str">
            <v>47265R</v>
          </cell>
          <cell r="E3109" t="str">
            <v/>
          </cell>
          <cell r="F3109" t="str">
            <v>R Zarnu parazītu (Giardia lamblia, Entamoeba histolytica, Cryptosporidium parvum/ hominis) noteikšana ar RT PCR</v>
          </cell>
          <cell r="G3109">
            <v>0</v>
          </cell>
        </row>
        <row r="3110">
          <cell r="D3110" t="str">
            <v>47266R</v>
          </cell>
          <cell r="E3110" t="str">
            <v/>
          </cell>
          <cell r="F3110" t="str">
            <v>R Polimerāzes ķēdes reakcija reālajā laikā patogēno  Escherichia coli DNS kvalitatīvai noteikšanai: Enterohemorāģiskā E.coli (EHEC vai VTEC) , Enteroinvazīvā E.coli (EIEC), Enteropatogēnā E.coli (EPEC), Enterotoksigēnā  E.coli (ETEC), Enteroagregatīvā E.coli (EAgEC)</v>
          </cell>
          <cell r="G3110">
            <v>0</v>
          </cell>
        </row>
        <row r="3111">
          <cell r="D3111" t="str">
            <v>47268</v>
          </cell>
          <cell r="E3111" t="str">
            <v>**</v>
          </cell>
          <cell r="F3111" t="str">
            <v>SARS-CoV-2 (COVID-19) antigēna noteikšana (Ag eksprestests) (ar reaģenta komplekta vērtību)</v>
          </cell>
          <cell r="G3111">
            <v>4.9800000000000004</v>
          </cell>
        </row>
        <row r="3112">
          <cell r="D3112" t="str">
            <v>47269</v>
          </cell>
          <cell r="E3112" t="str">
            <v>**</v>
          </cell>
          <cell r="F3112" t="str">
            <v>SARS-CoV-2 RNS (COVID-19) noteikšana ar reālā laika PĶR (bez parauga paņemšanas) ātrai diagnostikai un diferenciāldiagnostikai (bez reaģenta vērtības)</v>
          </cell>
          <cell r="G3112">
            <v>9.09</v>
          </cell>
        </row>
        <row r="3113">
          <cell r="D3113" t="str">
            <v>47270R</v>
          </cell>
          <cell r="E3113" t="str">
            <v/>
          </cell>
          <cell r="F3113" t="str">
            <v>R IgM klases antivielas pret Hanta vīrusiem noteikšana ar IB</v>
          </cell>
          <cell r="G3113">
            <v>39.22</v>
          </cell>
        </row>
        <row r="3114">
          <cell r="D3114" t="str">
            <v>47271R</v>
          </cell>
          <cell r="E3114" t="str">
            <v/>
          </cell>
          <cell r="F3114" t="str">
            <v>R IgG klases antivielas pret Hanta vīrusiem noteikšana ar IB</v>
          </cell>
          <cell r="G3114">
            <v>39.22</v>
          </cell>
        </row>
        <row r="3115">
          <cell r="D3115" t="str">
            <v>47272R</v>
          </cell>
          <cell r="E3115" t="str">
            <v/>
          </cell>
          <cell r="F3115" t="str">
            <v>R IgM klases antivielas pret Hanta vīrusiem noteikšana ar imūnfluorescento analīzi (IF)</v>
          </cell>
          <cell r="G3115">
            <v>78.48</v>
          </cell>
        </row>
        <row r="3116">
          <cell r="D3116" t="str">
            <v>47273R</v>
          </cell>
          <cell r="E3116" t="str">
            <v/>
          </cell>
          <cell r="F3116" t="str">
            <v>R IgM klases antivielas pret Puumala vīrusu noteikšana ar imūnhromatogrāfisko eksprestestu (Ihr)</v>
          </cell>
          <cell r="G3116">
            <v>39.46</v>
          </cell>
        </row>
        <row r="3117">
          <cell r="D3117" t="str">
            <v>47274R</v>
          </cell>
          <cell r="E3117" t="str">
            <v/>
          </cell>
          <cell r="F3117" t="str">
            <v>R IgM klases antivielas pret Dobrava vīrusu noteikšana ar Ihr</v>
          </cell>
          <cell r="G3117">
            <v>39.46</v>
          </cell>
        </row>
        <row r="3118">
          <cell r="D3118" t="str">
            <v>47275R</v>
          </cell>
          <cell r="E3118" t="str">
            <v/>
          </cell>
          <cell r="F3118" t="str">
            <v>R IgM klases antivielas pret Hantaan vīrusu noteikšana ar Ihr</v>
          </cell>
          <cell r="G3118">
            <v>39.46</v>
          </cell>
        </row>
        <row r="3119">
          <cell r="D3119" t="str">
            <v>47276R</v>
          </cell>
          <cell r="E3119" t="str">
            <v/>
          </cell>
          <cell r="F3119" t="str">
            <v>R IgM klases antivielas pret Coxiella burnetii noteikšana ar IF</v>
          </cell>
          <cell r="G3119">
            <v>52.64</v>
          </cell>
        </row>
        <row r="3120">
          <cell r="D3120" t="str">
            <v>47277R</v>
          </cell>
          <cell r="E3120" t="str">
            <v/>
          </cell>
          <cell r="F3120" t="str">
            <v>R IgG klases antivielas pret Coxiella burnetii noteikšana ar IF</v>
          </cell>
          <cell r="G3120">
            <v>52.64</v>
          </cell>
        </row>
        <row r="3121">
          <cell r="D3121" t="str">
            <v>47278R</v>
          </cell>
          <cell r="E3121" t="str">
            <v/>
          </cell>
          <cell r="F3121" t="str">
            <v>R IgM klases antivielas pret Rifta ielejas (Rift valley fever) vīrusu noteikšana ar IF</v>
          </cell>
          <cell r="G3121">
            <v>32.06</v>
          </cell>
        </row>
        <row r="3122">
          <cell r="D3122" t="str">
            <v>47279R</v>
          </cell>
          <cell r="E3122" t="str">
            <v/>
          </cell>
          <cell r="F3122" t="str">
            <v>R IgG klases antivielas pret Rifta ielejas (Rift valley fever) vīrusu noteikšana ar IF</v>
          </cell>
          <cell r="G3122">
            <v>32.06</v>
          </cell>
        </row>
        <row r="3123">
          <cell r="D3123" t="str">
            <v>47280R</v>
          </cell>
          <cell r="E3123" t="str">
            <v/>
          </cell>
          <cell r="F3123" t="str">
            <v>R IgG/IgM antivielas pret Dengue vīrusu noteikšana ar Ihr (imūnhromatogrāfijas metode)</v>
          </cell>
          <cell r="G3123">
            <v>8.6</v>
          </cell>
        </row>
        <row r="3124">
          <cell r="D3124" t="str">
            <v>47281R</v>
          </cell>
          <cell r="E3124" t="str">
            <v/>
          </cell>
          <cell r="F3124" t="str">
            <v>R IgM klases antivielas pret Chlamydia psitaci noteikšana ar IF</v>
          </cell>
          <cell r="G3124">
            <v>30.07</v>
          </cell>
        </row>
        <row r="3125">
          <cell r="D3125" t="str">
            <v>47282R</v>
          </cell>
          <cell r="E3125" t="str">
            <v/>
          </cell>
          <cell r="F3125" t="str">
            <v>R IgG klases antivielas pret Chlamydia psitaci noteikšana ar IF</v>
          </cell>
          <cell r="G3125">
            <v>30.07</v>
          </cell>
        </row>
        <row r="3126">
          <cell r="D3126" t="str">
            <v>47283R</v>
          </cell>
          <cell r="E3126" t="str">
            <v/>
          </cell>
          <cell r="F3126" t="str">
            <v>R IgM klases antivielas pret Rickettsia typhi noteikšana ar IF</v>
          </cell>
          <cell r="G3126">
            <v>54.74</v>
          </cell>
        </row>
        <row r="3127">
          <cell r="D3127" t="str">
            <v>47284R</v>
          </cell>
          <cell r="E3127" t="str">
            <v/>
          </cell>
          <cell r="F3127" t="str">
            <v>R IgG klases antivielas pret Rickettsia typhi noteikšana ar IF</v>
          </cell>
          <cell r="G3127">
            <v>54.74</v>
          </cell>
        </row>
        <row r="3128">
          <cell r="D3128" t="str">
            <v>47285R</v>
          </cell>
          <cell r="E3128" t="str">
            <v/>
          </cell>
          <cell r="F3128" t="str">
            <v>R IgM klases antivielu pret Chikungunya vīrusu noteikšana ar IF</v>
          </cell>
          <cell r="G3128">
            <v>32.06</v>
          </cell>
        </row>
        <row r="3129">
          <cell r="D3129" t="str">
            <v>47286R</v>
          </cell>
          <cell r="E3129" t="str">
            <v/>
          </cell>
          <cell r="F3129" t="str">
            <v>R IgG klases antivielu pret Chikungunya vīrusu noteikšana ar IF</v>
          </cell>
          <cell r="G3129">
            <v>32.06</v>
          </cell>
        </row>
        <row r="3130">
          <cell r="D3130" t="str">
            <v>47287R</v>
          </cell>
          <cell r="E3130" t="str">
            <v/>
          </cell>
          <cell r="F3130" t="str">
            <v>R IgM klases antivielu pret Sandfly fever vīrusu noteikšana ar IF</v>
          </cell>
          <cell r="G3130">
            <v>61.46</v>
          </cell>
        </row>
        <row r="3131">
          <cell r="D3131" t="str">
            <v>47288R</v>
          </cell>
          <cell r="E3131" t="str">
            <v/>
          </cell>
          <cell r="F3131" t="str">
            <v>R IgG klases antivielu pret Sandfly fever vīrusu noteikšana ar IF</v>
          </cell>
          <cell r="G3131">
            <v>61.46</v>
          </cell>
        </row>
        <row r="3132">
          <cell r="D3132" t="str">
            <v>47289R</v>
          </cell>
          <cell r="E3132" t="str">
            <v/>
          </cell>
          <cell r="F3132" t="str">
            <v>R IgM klases antivielu pret Dengue vīrusu noteikšana ar IF</v>
          </cell>
          <cell r="G3132">
            <v>58.47</v>
          </cell>
        </row>
        <row r="3133">
          <cell r="D3133" t="str">
            <v>47290R</v>
          </cell>
          <cell r="E3133" t="str">
            <v/>
          </cell>
          <cell r="F3133" t="str">
            <v>R IgG klases antivielu pret Dengue vīrusu noteikšana ar IF</v>
          </cell>
          <cell r="G3133">
            <v>58.47</v>
          </cell>
        </row>
        <row r="3134">
          <cell r="D3134" t="str">
            <v>47291R</v>
          </cell>
          <cell r="E3134" t="str">
            <v/>
          </cell>
          <cell r="F3134" t="str">
            <v>R IgM klases antivielu pret SARS Coronavirus noteikšana ar IF</v>
          </cell>
          <cell r="G3134">
            <v>33.22</v>
          </cell>
        </row>
        <row r="3135">
          <cell r="D3135" t="str">
            <v>47292R</v>
          </cell>
          <cell r="E3135" t="str">
            <v/>
          </cell>
          <cell r="F3135" t="str">
            <v>R IgG klases antivielu pret SARS Coronavirus noteikšana ar IF</v>
          </cell>
          <cell r="G3135">
            <v>33.22</v>
          </cell>
        </row>
        <row r="3136">
          <cell r="D3136" t="str">
            <v>47293R</v>
          </cell>
          <cell r="E3136" t="str">
            <v/>
          </cell>
          <cell r="F3136" t="str">
            <v>R IgM klases antivielu noteikšana pret flavivīrusiem (TBE, West Nile, Japanese encephalitis, Yellow fever vīrusiem) ar IF</v>
          </cell>
          <cell r="G3136">
            <v>58.47</v>
          </cell>
        </row>
        <row r="3137">
          <cell r="D3137" t="str">
            <v>47294R</v>
          </cell>
          <cell r="E3137" t="str">
            <v/>
          </cell>
          <cell r="F3137" t="str">
            <v>R IgG klases antivielu noteikšana pret flavivīrusiem (TBE, West Nile, Japanese encephalitis, Yellow fever vīrusiem) ar IF</v>
          </cell>
          <cell r="G3137">
            <v>58.47</v>
          </cell>
        </row>
        <row r="3138">
          <cell r="D3138" t="str">
            <v>47295R</v>
          </cell>
          <cell r="E3138" t="str">
            <v/>
          </cell>
          <cell r="F3138" t="str">
            <v>R IgM klases antivielu pret Crimean-Congo Fever vīrusu noteikšana ar IF</v>
          </cell>
          <cell r="G3138">
            <v>39.24</v>
          </cell>
        </row>
        <row r="3139">
          <cell r="D3139" t="str">
            <v>47296R</v>
          </cell>
          <cell r="E3139" t="str">
            <v/>
          </cell>
          <cell r="F3139" t="str">
            <v>R IgG klases antivielu pret Crimean-Congo Fever vīrusu noteikšana ar IF</v>
          </cell>
          <cell r="G3139">
            <v>39.21</v>
          </cell>
        </row>
        <row r="3140">
          <cell r="D3140" t="str">
            <v>47297R</v>
          </cell>
          <cell r="E3140" t="str">
            <v/>
          </cell>
          <cell r="F3140" t="str">
            <v>R IgA klases antivielas pret Brucella spp. noteikšana ar ELISA, EIA</v>
          </cell>
          <cell r="G3140">
            <v>13.12</v>
          </cell>
        </row>
        <row r="3141">
          <cell r="D3141" t="str">
            <v>47298R</v>
          </cell>
          <cell r="E3141" t="str">
            <v/>
          </cell>
          <cell r="F3141" t="str">
            <v>R IgM klases antivielas pret Brucella spp. noteikšana ar ELISA, EIA</v>
          </cell>
          <cell r="G3141">
            <v>13.52</v>
          </cell>
        </row>
        <row r="3142">
          <cell r="D3142" t="str">
            <v>47299R</v>
          </cell>
          <cell r="E3142" t="str">
            <v/>
          </cell>
          <cell r="F3142" t="str">
            <v>R IgG klases antivielas pret Brucella spp. noteikšana ar ELISA, EIA</v>
          </cell>
          <cell r="G3142">
            <v>13.02</v>
          </cell>
        </row>
        <row r="3143">
          <cell r="D3143" t="str">
            <v>47300R</v>
          </cell>
          <cell r="E3143" t="str">
            <v/>
          </cell>
          <cell r="F3143" t="str">
            <v>R Vairāku bīstamo bioloģisko aģentu un toksīnu noteikšana vides paraugos, izmantojot imūnhromatogrāfisko eksprestestu</v>
          </cell>
          <cell r="G3143">
            <v>290.52</v>
          </cell>
        </row>
        <row r="3144">
          <cell r="D3144" t="str">
            <v>47301R</v>
          </cell>
          <cell r="E3144" t="str">
            <v/>
          </cell>
          <cell r="F3144" t="str">
            <v>R IgM klases antivielas pret Hanta vīrusu (imūnfermentatīvā metode ELISA, EIA)</v>
          </cell>
          <cell r="G3144">
            <v>20.36</v>
          </cell>
        </row>
        <row r="3145">
          <cell r="D3145" t="str">
            <v>47302R</v>
          </cell>
          <cell r="E3145" t="str">
            <v/>
          </cell>
          <cell r="F3145" t="str">
            <v>R IgG klases antivielas pret Hanta vīrusu (imūnfermentatīvā metode ELISA, EIA)</v>
          </cell>
          <cell r="G3145">
            <v>20.36</v>
          </cell>
        </row>
        <row r="3146">
          <cell r="D3146" t="str">
            <v>47303R</v>
          </cell>
          <cell r="E3146" t="str">
            <v/>
          </cell>
          <cell r="F3146" t="str">
            <v>R IgM klases antivielas pret Coxiella burnetii (imūnfermentatīvā metode ELISA. EIA)</v>
          </cell>
          <cell r="G3146">
            <v>13.46</v>
          </cell>
        </row>
        <row r="3147">
          <cell r="D3147" t="str">
            <v>47304R</v>
          </cell>
          <cell r="E3147" t="str">
            <v/>
          </cell>
          <cell r="F3147" t="str">
            <v>R IgG klases antivielas pret Coxiella burnetii (imūnfermentatīvā metode ELISA, EIA)</v>
          </cell>
          <cell r="G3147">
            <v>13.46</v>
          </cell>
        </row>
        <row r="3148">
          <cell r="D3148" t="str">
            <v>47305R</v>
          </cell>
          <cell r="E3148" t="str">
            <v/>
          </cell>
          <cell r="F3148" t="str">
            <v>IgG klases antivielas pret SARS vīrusu (imūnfermentatīva metode ELISA, EIA)</v>
          </cell>
          <cell r="G3148">
            <v>0</v>
          </cell>
        </row>
        <row r="3149">
          <cell r="D3149" t="str">
            <v>47306R</v>
          </cell>
          <cell r="E3149" t="str">
            <v/>
          </cell>
          <cell r="F3149" t="str">
            <v>R IgG klases antivielas pret West-Nile vīrusu (imūnfermentatīvā metode ELISA, EIA)</v>
          </cell>
          <cell r="G3149">
            <v>14.12</v>
          </cell>
        </row>
        <row r="3150">
          <cell r="D3150" t="str">
            <v>47307R</v>
          </cell>
          <cell r="E3150" t="str">
            <v/>
          </cell>
          <cell r="F3150" t="str">
            <v>R IgM klases antivielas pret West-Nile vīrusu (imūnfermentatīvā metode ELISA, EIA)</v>
          </cell>
          <cell r="G3150">
            <v>14.12</v>
          </cell>
        </row>
        <row r="3151">
          <cell r="D3151" t="str">
            <v>47308R</v>
          </cell>
          <cell r="E3151" t="str">
            <v/>
          </cell>
          <cell r="F3151" t="str">
            <v>R IgM klases antivielas pret Dengue vīrusu (imūnfermentatīvā metode ELISA, EIA)</v>
          </cell>
          <cell r="G3151">
            <v>13.7</v>
          </cell>
        </row>
        <row r="3152">
          <cell r="D3152" t="str">
            <v>47309R</v>
          </cell>
          <cell r="E3152" t="str">
            <v/>
          </cell>
          <cell r="F3152" t="str">
            <v>R IgG klases antivielas pret Dengue vīrusu (imūnfermentatīvā metode ELISA, EIA)</v>
          </cell>
          <cell r="G3152">
            <v>13.7</v>
          </cell>
        </row>
        <row r="3153">
          <cell r="D3153" t="str">
            <v>47310R</v>
          </cell>
          <cell r="E3153" t="str">
            <v/>
          </cell>
          <cell r="F3153" t="str">
            <v>R HBsAg (apstiprinošais tests)</v>
          </cell>
          <cell r="G3153">
            <v>20.84</v>
          </cell>
        </row>
        <row r="3154">
          <cell r="D3154" t="str">
            <v>47311R</v>
          </cell>
          <cell r="E3154" t="str">
            <v/>
          </cell>
          <cell r="F3154" t="str">
            <v>R Anti-HCV</v>
          </cell>
          <cell r="G3154">
            <v>9.36</v>
          </cell>
        </row>
        <row r="3155">
          <cell r="D3155" t="str">
            <v>47312R</v>
          </cell>
          <cell r="E3155" t="str">
            <v/>
          </cell>
          <cell r="F3155" t="str">
            <v>R Anti-HCV (WB) (apstiprinošais)</v>
          </cell>
          <cell r="G3155">
            <v>49.53</v>
          </cell>
        </row>
        <row r="3156">
          <cell r="D3156" t="str">
            <v>47313R</v>
          </cell>
          <cell r="E3156" t="str">
            <v/>
          </cell>
          <cell r="F3156" t="str">
            <v>R Anti-HIV 1, HIV 2 + HIV Ag ELISA (bez reaktīvu cenas)</v>
          </cell>
          <cell r="G3156">
            <v>7.02</v>
          </cell>
        </row>
        <row r="3157">
          <cell r="D3157" t="str">
            <v>47314R</v>
          </cell>
          <cell r="E3157" t="str">
            <v/>
          </cell>
          <cell r="F3157" t="str">
            <v>R HIV 1 Ag (apstiprinošais)</v>
          </cell>
          <cell r="G3157">
            <v>41.13</v>
          </cell>
        </row>
        <row r="3158">
          <cell r="D3158" t="str">
            <v>47315R</v>
          </cell>
          <cell r="E3158" t="str">
            <v/>
          </cell>
          <cell r="F3158" t="str">
            <v>R Antivielas pret HIV 1 vai HIV 2 (Western Blot – apstiprinošais tests) (bez diagnostiskuma cenas)</v>
          </cell>
          <cell r="G3158">
            <v>9.84</v>
          </cell>
        </row>
        <row r="3159">
          <cell r="D3159" t="str">
            <v>47316R</v>
          </cell>
          <cell r="E3159" t="str">
            <v/>
          </cell>
          <cell r="F3159" t="str">
            <v>R HIV 1 RNS, kvantitatīvi (HIV slodze) (PĶR) (ar diagnostiskuma cenu)</v>
          </cell>
          <cell r="G3159">
            <v>125.7</v>
          </cell>
        </row>
        <row r="3160">
          <cell r="D3160" t="str">
            <v>47318R</v>
          </cell>
          <cell r="E3160" t="str">
            <v/>
          </cell>
          <cell r="F3160" t="str">
            <v>R Anti-Rubella (masaliņas) vai Anti Rubeola (masalas) IgM</v>
          </cell>
          <cell r="G3160">
            <v>16.559999999999999</v>
          </cell>
        </row>
        <row r="3161">
          <cell r="D3161" t="str">
            <v>47319R</v>
          </cell>
          <cell r="E3161" t="str">
            <v/>
          </cell>
          <cell r="F3161" t="str">
            <v>R IgG klases antivielas pret parotīta vīrusu</v>
          </cell>
          <cell r="G3161">
            <v>14.39</v>
          </cell>
        </row>
        <row r="3162">
          <cell r="D3162" t="str">
            <v>47320R</v>
          </cell>
          <cell r="E3162" t="str">
            <v/>
          </cell>
          <cell r="F3162" t="str">
            <v>R IgM klases antivielas pret parotīta vīrusu</v>
          </cell>
          <cell r="G3162">
            <v>14.45</v>
          </cell>
        </row>
        <row r="3163">
          <cell r="D3163" t="str">
            <v>47321R</v>
          </cell>
          <cell r="E3163" t="str">
            <v/>
          </cell>
          <cell r="F3163" t="str">
            <v>R Sifiliss – TPHA</v>
          </cell>
          <cell r="G3163">
            <v>6.53</v>
          </cell>
        </row>
        <row r="3164">
          <cell r="D3164" t="str">
            <v>47322R</v>
          </cell>
          <cell r="E3164" t="str">
            <v/>
          </cell>
          <cell r="F3164" t="str">
            <v>R Imūnfermentatīvā analīze IgG vai IgM antivielu noteikšanai pie sifilisa</v>
          </cell>
          <cell r="G3164">
            <v>8.4600000000000009</v>
          </cell>
        </row>
        <row r="3165">
          <cell r="D3165" t="str">
            <v>47323R</v>
          </cell>
          <cell r="E3165" t="str">
            <v/>
          </cell>
          <cell r="F3165" t="str">
            <v>R Imūnfluorescences reakcija IgG antivielu noteikšanai pie sifilisa (IFR abs. IgG)</v>
          </cell>
          <cell r="G3165">
            <v>8.67</v>
          </cell>
        </row>
        <row r="3166">
          <cell r="D3166" t="str">
            <v>47328</v>
          </cell>
          <cell r="E3166" t="str">
            <v>**</v>
          </cell>
          <cell r="F3166" t="str">
            <v>SARS-CoV-2 (COVID-19) antigēna noteikšana (Ag eksprestests) (bez reaģenta komplekta vērtības)</v>
          </cell>
          <cell r="G3166">
            <v>4.45</v>
          </cell>
        </row>
        <row r="3167">
          <cell r="D3167" t="str">
            <v>47329</v>
          </cell>
          <cell r="E3167" t="str">
            <v>**</v>
          </cell>
          <cell r="F3167" t="str">
            <v>Ātrā diagnostika respiratoro infekciju izraisītāju (gripas vīrusu A/B, RSV ar vai bez SARS-CoV-) RNS noteikšana ar reālā laika polimerāzes ķēdes reakciju (PĶR), izmantojot CE-IVD reaģentus</v>
          </cell>
          <cell r="G3167">
            <v>18.079999999999998</v>
          </cell>
        </row>
        <row r="3168">
          <cell r="D3168" t="str">
            <v>47330</v>
          </cell>
          <cell r="E3168" t="str">
            <v>**</v>
          </cell>
          <cell r="F3168" t="str">
            <v>Piemaksa 47329 par gripas vīrusu A/B, RSV un SARS-CoV-2 kārtridžu</v>
          </cell>
          <cell r="G3168">
            <v>52</v>
          </cell>
        </row>
        <row r="3169">
          <cell r="D3169" t="str">
            <v>47331</v>
          </cell>
          <cell r="E3169" t="str">
            <v>**</v>
          </cell>
          <cell r="F3169" t="str">
            <v>A un B gripas vīrusu RNS noteikšana ar reālā laika polimerāzes ķēdes reakciju (PĶR), izmantojot CE-IVD reaģentus</v>
          </cell>
          <cell r="G3169">
            <v>24.38</v>
          </cell>
        </row>
        <row r="3170">
          <cell r="D3170" t="str">
            <v>47332</v>
          </cell>
          <cell r="E3170" t="str">
            <v>**</v>
          </cell>
          <cell r="F3170" t="str">
            <v>Piemaksa 47331 par gripas vīrusu A/B noteikšanas testu</v>
          </cell>
          <cell r="G3170">
            <v>15</v>
          </cell>
        </row>
        <row r="3171">
          <cell r="D3171" t="str">
            <v>47333</v>
          </cell>
          <cell r="E3171" t="str">
            <v>**</v>
          </cell>
          <cell r="F3171" t="str">
            <v>A un B gripas vīrusu antigēna noteikšana (Ag eksprestests) (ar reaģenta komplekta vērtību)</v>
          </cell>
          <cell r="G3171">
            <v>3.06</v>
          </cell>
        </row>
        <row r="3172">
          <cell r="D3172" t="str">
            <v>47334</v>
          </cell>
          <cell r="E3172" t="str">
            <v/>
          </cell>
          <cell r="F3172" t="str">
            <v>Uztriepes paņemšana gripas vīrusu A/B noteikšanai stacionārajiem un uzņemšanas nodaļas pacientiem</v>
          </cell>
          <cell r="G3172">
            <v>0</v>
          </cell>
        </row>
        <row r="3173">
          <cell r="D3173" t="str">
            <v>47335</v>
          </cell>
          <cell r="E3173" t="str">
            <v/>
          </cell>
          <cell r="F3173" t="str">
            <v>Uztriepes paņemšana gripas vīrusu A/B, RSV ar vai bez SARS-CoV-2 ātro molekulāro diagnostikas testu veikšanai</v>
          </cell>
          <cell r="G3173">
            <v>0</v>
          </cell>
        </row>
        <row r="3174">
          <cell r="D3174" t="str">
            <v>47400R</v>
          </cell>
          <cell r="E3174" t="str">
            <v/>
          </cell>
          <cell r="F3174" t="str">
            <v>R Asins parazīti (mikroskopija) (biezais piliens)</v>
          </cell>
          <cell r="G3174">
            <v>39.29</v>
          </cell>
        </row>
        <row r="3175">
          <cell r="D3175" t="str">
            <v>47404</v>
          </cell>
          <cell r="E3175" t="str">
            <v/>
          </cell>
          <cell r="F3175" t="str">
            <v>Siekalu parauga paņemšana SARS-CoV-2 (COVID-19) izmeklējumam</v>
          </cell>
          <cell r="G3175">
            <v>0</v>
          </cell>
        </row>
        <row r="3176">
          <cell r="D3176" t="str">
            <v>47405</v>
          </cell>
          <cell r="E3176" t="str">
            <v/>
          </cell>
          <cell r="F3176" t="str">
            <v>Siekalu parauga paņemšanas komplekts un loģistika SARS-CoV-2 (COVID-19) izmeklējumam</v>
          </cell>
          <cell r="G3176">
            <v>1.7</v>
          </cell>
        </row>
        <row r="3177">
          <cell r="D3177" t="str">
            <v>47416</v>
          </cell>
          <cell r="E3177" t="str">
            <v/>
          </cell>
          <cell r="F3177" t="str">
            <v>SARS-CoV-2 (COVID-19) ambulatora parauga (1 paraugs) (nazofaringeāla uztriepe) paņemšana laboratorijā</v>
          </cell>
          <cell r="G3177">
            <v>2.2799999999999998</v>
          </cell>
        </row>
        <row r="3178">
          <cell r="D3178" t="str">
            <v>47418</v>
          </cell>
          <cell r="E3178" t="str">
            <v/>
          </cell>
          <cell r="F3178" t="str">
            <v>SARS-CoV-2 RNS (COVID-19) noteikšana ar izotermiskās amplifikācjas metodi  (bez parauga paņemšanas) ātrai diagnostikai un diferenciāldiagnostikai</v>
          </cell>
          <cell r="G3178">
            <v>47.91</v>
          </cell>
        </row>
        <row r="3179">
          <cell r="D3179" t="str">
            <v>47420R</v>
          </cell>
          <cell r="E3179" t="str">
            <v/>
          </cell>
          <cell r="F3179" t="str">
            <v>SARS-CoV-2 genotipēšana ar sekvencēšanu epidemioloģijas jomā (ar reaģenta vērtību)</v>
          </cell>
          <cell r="G3179">
            <v>229.26</v>
          </cell>
        </row>
        <row r="3180">
          <cell r="D3180" t="str">
            <v>47421R</v>
          </cell>
          <cell r="E3180" t="str">
            <v/>
          </cell>
          <cell r="F3180" t="str">
            <v>SARS-CoV-2 genotipēšana ar sekvencēšanu epidemioloģijas jomā (HERA) (bez reaģenta vērtības)</v>
          </cell>
          <cell r="G3180">
            <v>141.43</v>
          </cell>
        </row>
        <row r="3181">
          <cell r="D3181" t="str">
            <v>47450R</v>
          </cell>
          <cell r="E3181" t="str">
            <v/>
          </cell>
          <cell r="F3181" t="str">
            <v>R IgG klases antivielas pret Hg Ehrlichia sp. (netiešā imūnfluorescence IF)</v>
          </cell>
          <cell r="G3181">
            <v>16.809999999999999</v>
          </cell>
        </row>
        <row r="3182">
          <cell r="D3182" t="str">
            <v>48001</v>
          </cell>
          <cell r="E3182" t="str">
            <v/>
          </cell>
          <cell r="F3182" t="str">
            <v>Kašķa ērce</v>
          </cell>
          <cell r="G3182">
            <v>10.9</v>
          </cell>
        </row>
        <row r="3183">
          <cell r="D3183" t="str">
            <v>48002</v>
          </cell>
          <cell r="E3183" t="str">
            <v/>
          </cell>
          <cell r="F3183" t="str">
            <v>Anti-Trichinella spiralis</v>
          </cell>
          <cell r="G3183">
            <v>5.45</v>
          </cell>
        </row>
        <row r="3184">
          <cell r="D3184" t="str">
            <v>48004</v>
          </cell>
          <cell r="E3184" t="str">
            <v/>
          </cell>
          <cell r="F3184" t="str">
            <v>Giardia lamblia trofozītu un cistu Ag</v>
          </cell>
          <cell r="G3184">
            <v>10.36</v>
          </cell>
        </row>
        <row r="3185">
          <cell r="D3185" t="str">
            <v>48005</v>
          </cell>
          <cell r="E3185" t="str">
            <v/>
          </cell>
          <cell r="F3185" t="str">
            <v>Lambliju un helmintu oliņu noteikšana žults natīvā preparātā un sedimentā (viena porcija)</v>
          </cell>
          <cell r="G3185">
            <v>4.5599999999999996</v>
          </cell>
        </row>
        <row r="3186">
          <cell r="D3186" t="str">
            <v>48006</v>
          </cell>
          <cell r="E3186" t="str">
            <v/>
          </cell>
          <cell r="F3186" t="str">
            <v>Anti-Toxocara canis IgG</v>
          </cell>
          <cell r="G3186">
            <v>6.09</v>
          </cell>
        </row>
        <row r="3187">
          <cell r="D3187" t="str">
            <v>48007</v>
          </cell>
          <cell r="E3187" t="str">
            <v/>
          </cell>
          <cell r="F3187" t="str">
            <v>Anti-Echinococcus sp.</v>
          </cell>
          <cell r="G3187">
            <v>11.69</v>
          </cell>
        </row>
        <row r="3188">
          <cell r="D3188" t="str">
            <v>48008</v>
          </cell>
          <cell r="E3188" t="str">
            <v/>
          </cell>
          <cell r="F3188" t="str">
            <v>Anti-Echinococcus granulosus IgG</v>
          </cell>
          <cell r="G3188">
            <v>13.35</v>
          </cell>
        </row>
        <row r="3189">
          <cell r="D3189" t="str">
            <v>48008R</v>
          </cell>
          <cell r="E3189" t="str">
            <v/>
          </cell>
          <cell r="F3189" t="str">
            <v>R Anti-Echinococcus granulosus IgG</v>
          </cell>
          <cell r="G3189">
            <v>13.35</v>
          </cell>
        </row>
        <row r="3190">
          <cell r="D3190" t="str">
            <v>48009</v>
          </cell>
          <cell r="E3190" t="str">
            <v/>
          </cell>
          <cell r="F3190" t="str">
            <v>Anti-Echinococcus granulosus IgM</v>
          </cell>
          <cell r="G3190">
            <v>13.35</v>
          </cell>
        </row>
        <row r="3191">
          <cell r="D3191" t="str">
            <v>48010</v>
          </cell>
          <cell r="E3191" t="str">
            <v/>
          </cell>
          <cell r="F3191" t="str">
            <v>Izmeklēšana uz demodekozi, dziedzerērci</v>
          </cell>
          <cell r="G3191">
            <v>5.83</v>
          </cell>
        </row>
        <row r="3192">
          <cell r="D3192" t="str">
            <v>48011</v>
          </cell>
          <cell r="E3192" t="str">
            <v/>
          </cell>
          <cell r="F3192" t="str">
            <v>Anti-Entamoeba histolytica (HA)</v>
          </cell>
          <cell r="G3192">
            <v>13.94</v>
          </cell>
        </row>
        <row r="3193">
          <cell r="D3193" t="str">
            <v>48012</v>
          </cell>
          <cell r="E3193" t="str">
            <v/>
          </cell>
          <cell r="F3193" t="str">
            <v>Entamoeba histolytica Ag</v>
          </cell>
          <cell r="G3193">
            <v>10.84</v>
          </cell>
        </row>
        <row r="3194">
          <cell r="D3194" t="str">
            <v>48012R</v>
          </cell>
          <cell r="E3194" t="str">
            <v/>
          </cell>
          <cell r="F3194" t="str">
            <v>R Entamoeba histolytica Ag</v>
          </cell>
          <cell r="G3194">
            <v>10.84</v>
          </cell>
        </row>
        <row r="3195">
          <cell r="D3195" t="str">
            <v>48013</v>
          </cell>
          <cell r="E3195" t="str">
            <v/>
          </cell>
          <cell r="F3195" t="str">
            <v>Materiāla paņemšana izmeklēšanai uz patogēnām ādas, matu, nagu sēnītēm vai dziedzerērci, vai kašķa ērci no viena perēkļa</v>
          </cell>
          <cell r="G3195">
            <v>0.57999999999999996</v>
          </cell>
        </row>
        <row r="3196">
          <cell r="D3196" t="str">
            <v>48014</v>
          </cell>
          <cell r="E3196" t="str">
            <v/>
          </cell>
          <cell r="F3196" t="str">
            <v>Materiāla paņemšana izmeklēšanai uz patogēnām ādas, matu, nagu sēnītēm vai dziedzerērci, vai kašķa ērci no vairākiem perēkļiem (vidēji 2–3 perēkļi)</v>
          </cell>
          <cell r="G3196">
            <v>0.88</v>
          </cell>
        </row>
        <row r="3197">
          <cell r="D3197" t="str">
            <v>48015</v>
          </cell>
          <cell r="E3197" t="str">
            <v/>
          </cell>
          <cell r="F3197" t="str">
            <v>Materiāla izmeklēšana uz sēnītēm no vairākiem perēkļiem (nagi, āda, mati)</v>
          </cell>
          <cell r="G3197">
            <v>3.09</v>
          </cell>
        </row>
        <row r="3198">
          <cell r="D3198" t="str">
            <v>49001</v>
          </cell>
          <cell r="E3198" t="str">
            <v>*</v>
          </cell>
          <cell r="F3198" t="str">
            <v>Aminoskābju spektra noteikšana asinīs ar šķidruma hromatogrāfijas palīdzību</v>
          </cell>
          <cell r="G3198">
            <v>181.84</v>
          </cell>
        </row>
        <row r="3199">
          <cell r="D3199" t="str">
            <v>49002</v>
          </cell>
          <cell r="E3199" t="str">
            <v>*</v>
          </cell>
          <cell r="F3199" t="str">
            <v>Aminoskābju spektra noteikšana urīnā ar šķidruma hromatogrāfijas palīdzību</v>
          </cell>
          <cell r="G3199">
            <v>181.84</v>
          </cell>
        </row>
        <row r="3200">
          <cell r="D3200" t="str">
            <v>49003</v>
          </cell>
          <cell r="E3200" t="str">
            <v>*</v>
          </cell>
          <cell r="F3200" t="str">
            <v>Aminoskābju spektra noteikšana amniotiskajā šķidrumā ar šķidruma hromatogrāfijas palīdzību</v>
          </cell>
          <cell r="G3200">
            <v>181.84</v>
          </cell>
        </row>
        <row r="3201">
          <cell r="D3201" t="str">
            <v>49004</v>
          </cell>
          <cell r="E3201" t="str">
            <v>*</v>
          </cell>
          <cell r="F3201" t="str">
            <v>Ogļhidrātu plānslāņa hromatogrāfija urīnā</v>
          </cell>
          <cell r="G3201">
            <v>64.95</v>
          </cell>
        </row>
        <row r="3202">
          <cell r="D3202" t="str">
            <v>49005</v>
          </cell>
          <cell r="E3202" t="str">
            <v>*</v>
          </cell>
          <cell r="F3202" t="str">
            <v>Ogļhidrātu plānslāņa hromatogrāfija asins serumā</v>
          </cell>
          <cell r="G3202">
            <v>64.95</v>
          </cell>
        </row>
        <row r="3203">
          <cell r="D3203" t="str">
            <v>49006</v>
          </cell>
          <cell r="E3203" t="str">
            <v>*</v>
          </cell>
          <cell r="F3203" t="str">
            <v>Jaundzimušo fenilketonūrijas skrīnings no sausa asins piliena</v>
          </cell>
          <cell r="G3203">
            <v>4.46</v>
          </cell>
        </row>
        <row r="3204">
          <cell r="D3204" t="str">
            <v>49007</v>
          </cell>
          <cell r="E3204" t="str">
            <v>*</v>
          </cell>
          <cell r="F3204" t="str">
            <v>Jaundzimušo iedzimtas hipotireozes skrīnings no sausa asins piliena</v>
          </cell>
          <cell r="G3204">
            <v>6.11</v>
          </cell>
        </row>
        <row r="3205">
          <cell r="D3205" t="str">
            <v>49008</v>
          </cell>
          <cell r="E3205" t="str">
            <v>*</v>
          </cell>
          <cell r="F3205" t="str">
            <v>PAPP-A noteikšana asins serumā riska grupas grūtniecēm pirmajā trimestrī</v>
          </cell>
          <cell r="G3205">
            <v>12.72</v>
          </cell>
        </row>
        <row r="3206">
          <cell r="D3206" t="str">
            <v>49009</v>
          </cell>
          <cell r="E3206" t="str">
            <v>*</v>
          </cell>
          <cell r="F3206" t="str">
            <v>Brīvā beta horioniskā gonadotropīna noteikšana asins serumā riska grupas grūtniecēm pirmajā un otrajā trimestrī</v>
          </cell>
          <cell r="G3206">
            <v>12.35</v>
          </cell>
        </row>
        <row r="3207">
          <cell r="D3207" t="str">
            <v>49010</v>
          </cell>
          <cell r="E3207" t="str">
            <v>*</v>
          </cell>
          <cell r="F3207" t="str">
            <v>Alfa-fetoproteīna un brīvā beta horioniskā gonadotropīna noteikšana asins serumā riska grupas grūtniecēm otrajā trimestrī (grūtnieču divu marķieru bioķīmiskais skrīnings augļa trisomiju procentuālā riska noteikšanai)</v>
          </cell>
          <cell r="G3207">
            <v>14.55</v>
          </cell>
        </row>
        <row r="3208">
          <cell r="D3208" t="str">
            <v>49011</v>
          </cell>
          <cell r="E3208" t="str">
            <v>*</v>
          </cell>
          <cell r="F3208" t="str">
            <v>Jaundzimušā imunreaktīvā tripsinogēna (IRT) skrīnings ar fluorometrisko enzīmu imūntestu (FEIA) no sausa asins piliena</v>
          </cell>
          <cell r="G3208">
            <v>7.84</v>
          </cell>
        </row>
        <row r="3209">
          <cell r="D3209" t="str">
            <v>49012</v>
          </cell>
          <cell r="E3209" t="str">
            <v>*</v>
          </cell>
          <cell r="F3209" t="str">
            <v>Jaundzimušo kopējās galaktozes skrīnings ar kvantitatīvo fluorometrisko noteikšanu no sausa asins piliena</v>
          </cell>
          <cell r="G3209">
            <v>7.53</v>
          </cell>
        </row>
        <row r="3210">
          <cell r="D3210" t="str">
            <v>49013</v>
          </cell>
          <cell r="E3210" t="str">
            <v>*</v>
          </cell>
          <cell r="F3210" t="str">
            <v>Jaundzimušo 17-OH-Progesterona skrīnings ar fluorometrisko enzīmu imūntestu (FEIA) no sausa asins piliena</v>
          </cell>
          <cell r="G3210">
            <v>7.92</v>
          </cell>
        </row>
        <row r="3211">
          <cell r="D3211" t="str">
            <v>49014</v>
          </cell>
          <cell r="E3211" t="str">
            <v>*</v>
          </cell>
          <cell r="F3211" t="str">
            <v>Jaundzimušo Biotinidāzes enzīmiskās aktivitātes skrīnings no sausa asins piliena</v>
          </cell>
          <cell r="G3211">
            <v>7.78</v>
          </cell>
        </row>
        <row r="3212">
          <cell r="D3212" t="str">
            <v>49015</v>
          </cell>
          <cell r="E3212" t="str">
            <v>*</v>
          </cell>
          <cell r="F3212" t="str">
            <v>Alfa-fetoproteīna noteikšana asins serumā riska grupas grūtniecēm (prenatālais skrīnings augļa nervu caurules defektiem)</v>
          </cell>
          <cell r="G3212">
            <v>9.2200000000000006</v>
          </cell>
        </row>
        <row r="3213">
          <cell r="D3213" t="str">
            <v>49016</v>
          </cell>
          <cell r="E3213" t="str">
            <v>*</v>
          </cell>
          <cell r="F3213" t="str">
            <v>Alfa-fetoproteīna noteikšana amniotiskajā šķidrumā riska grupas grūtniecēm</v>
          </cell>
          <cell r="G3213">
            <v>9.2200000000000006</v>
          </cell>
        </row>
        <row r="3214">
          <cell r="D3214" t="str">
            <v>49017</v>
          </cell>
          <cell r="E3214" t="str">
            <v>*</v>
          </cell>
          <cell r="F3214" t="str">
            <v>Organisko skābju spektra noteikšana urīnā ar gāzu hromatogrāfijas palīdzību</v>
          </cell>
          <cell r="G3214">
            <v>102.37</v>
          </cell>
        </row>
        <row r="3215">
          <cell r="D3215" t="str">
            <v>49018</v>
          </cell>
          <cell r="E3215" t="str">
            <v>*</v>
          </cell>
          <cell r="F3215" t="str">
            <v>Organisko skābju spektra noteikšana asins serumā ar gāzu hromatogrāfijas palīdzību</v>
          </cell>
          <cell r="G3215">
            <v>107.6</v>
          </cell>
        </row>
        <row r="3216">
          <cell r="D3216" t="str">
            <v>49019</v>
          </cell>
          <cell r="E3216" t="str">
            <v>*</v>
          </cell>
          <cell r="F3216" t="str">
            <v>Organisko skābju spektra noteikšana amniotiskajā šķidrumā ar gāzu hromatogrāfijas palīdzību</v>
          </cell>
          <cell r="G3216">
            <v>101.85</v>
          </cell>
        </row>
        <row r="3217">
          <cell r="D3217" t="str">
            <v>49021</v>
          </cell>
          <cell r="E3217" t="str">
            <v>*</v>
          </cell>
          <cell r="F3217" t="str">
            <v>Mukopolisaharīdu (MPS) skrīnings un kvantitatīvā spektrometriskā noteikšana urīnā</v>
          </cell>
          <cell r="G3217">
            <v>36.270000000000003</v>
          </cell>
        </row>
        <row r="3218">
          <cell r="D3218" t="str">
            <v>49022</v>
          </cell>
          <cell r="E3218" t="str">
            <v>*</v>
          </cell>
          <cell r="F3218" t="str">
            <v>Mukopolisaharīdu (MPS) kvantitatīva spektrofotometriska noteikšana amniotiskajā šķidrumā</v>
          </cell>
          <cell r="G3218">
            <v>36.270000000000003</v>
          </cell>
        </row>
        <row r="3219">
          <cell r="D3219" t="str">
            <v>49023</v>
          </cell>
          <cell r="E3219" t="str">
            <v>*</v>
          </cell>
          <cell r="F3219" t="str">
            <v>Mukopolisaharīdu (MPS) spektra noteikšana urīnā ar elektroforēzes palīdzību</v>
          </cell>
          <cell r="G3219">
            <v>82.93</v>
          </cell>
        </row>
        <row r="3220">
          <cell r="D3220" t="str">
            <v>49024</v>
          </cell>
          <cell r="E3220" t="str">
            <v>*</v>
          </cell>
          <cell r="F3220" t="str">
            <v>Mukopolisaharīdu (MPS) noteikšana amniotiskajā šķidrumā ar divdimensiju elektroforēzes palīdzību</v>
          </cell>
          <cell r="G3220">
            <v>82.93</v>
          </cell>
        </row>
        <row r="3221">
          <cell r="D3221" t="str">
            <v>49025</v>
          </cell>
          <cell r="E3221" t="str">
            <v>*</v>
          </cell>
          <cell r="F3221" t="str">
            <v>Cilvēka genoma DNS izdalīšana</v>
          </cell>
          <cell r="G3221">
            <v>49.8</v>
          </cell>
        </row>
        <row r="3222">
          <cell r="D3222" t="str">
            <v>49026</v>
          </cell>
          <cell r="E3222" t="str">
            <v>*</v>
          </cell>
          <cell r="F3222" t="str">
            <v>Himērisma monitorings pēc alogēno kaulu smadzeņu vai perifērisko asiņu cilmes šūnu transplantācijas, izmantojot STR lokusu genotipēšanu</v>
          </cell>
          <cell r="G3222">
            <v>370.13</v>
          </cell>
        </row>
        <row r="3223">
          <cell r="D3223" t="str">
            <v>49027</v>
          </cell>
          <cell r="E3223" t="str">
            <v>*</v>
          </cell>
          <cell r="F3223" t="str">
            <v>Ph (Filadelfijas) hromosomas kvalitatīva noteikšana, izmantojot RT-divpakāpju PCR (La/MoB 075)</v>
          </cell>
          <cell r="G3223">
            <v>148.43</v>
          </cell>
        </row>
        <row r="3224">
          <cell r="D3224" t="str">
            <v>49028</v>
          </cell>
          <cell r="E3224" t="str">
            <v>*</v>
          </cell>
          <cell r="F3224" t="str">
            <v>Ph (Filadelfijas) hromosomas pozitīvu leikožu terapijas efektivitātes kontrole, izmantojot BCR/ABL gēna ekspresijas kvantitatīvu analīzi (La/MoB 089)</v>
          </cell>
          <cell r="G3224">
            <v>414.9</v>
          </cell>
        </row>
        <row r="3225">
          <cell r="D3225" t="str">
            <v>49029</v>
          </cell>
          <cell r="E3225" t="str">
            <v>**</v>
          </cell>
          <cell r="F3225" t="str">
            <v>Mutāciju noteikšana onkoloģijas jomā no audu parauga ar nākamās paaudzes sekvencēšanas (NGS) tehnoloģiju</v>
          </cell>
          <cell r="G3225">
            <v>611.34</v>
          </cell>
        </row>
        <row r="3226">
          <cell r="D3226" t="str">
            <v>49030</v>
          </cell>
          <cell r="E3226" t="str">
            <v>*</v>
          </cell>
          <cell r="F3226" t="str">
            <v>DNS analīze, izmantojot polimerāzes ķēdes reakciju cilvēka ģenētisko patoloģiju diagnostikai (vienai mutācijai)</v>
          </cell>
          <cell r="G3226">
            <v>74.17</v>
          </cell>
        </row>
        <row r="3227">
          <cell r="D3227" t="str">
            <v>49031</v>
          </cell>
          <cell r="E3227" t="str">
            <v/>
          </cell>
          <cell r="F3227" t="str">
            <v>Genoma DNS izdalīšana no Guthrie papīrīšiem cilvēka ģenētisko patoloģiju diagnostikai</v>
          </cell>
          <cell r="G3227">
            <v>17.760000000000002</v>
          </cell>
        </row>
        <row r="3228">
          <cell r="D3228" t="str">
            <v>49032</v>
          </cell>
          <cell r="E3228" t="str">
            <v>*</v>
          </cell>
          <cell r="F3228" t="str">
            <v>Gēnu mutāciju selektīvais skrīnings ar DGGE analīzi</v>
          </cell>
          <cell r="G3228">
            <v>177.43</v>
          </cell>
        </row>
        <row r="3229">
          <cell r="D3229" t="str">
            <v>49033</v>
          </cell>
          <cell r="E3229" t="str">
            <v>*</v>
          </cell>
          <cell r="F3229" t="str">
            <v>SMA gēna mutāciju noteikšana</v>
          </cell>
          <cell r="G3229">
            <v>83.69</v>
          </cell>
        </row>
        <row r="3230">
          <cell r="D3230" t="str">
            <v>49034</v>
          </cell>
          <cell r="E3230" t="str">
            <v>*</v>
          </cell>
          <cell r="F3230" t="str">
            <v>Fenilalanīnhidroksilāzes gēna mutāciju noteikšana (vienai mutācijai)</v>
          </cell>
          <cell r="G3230">
            <v>74.3</v>
          </cell>
        </row>
        <row r="3231">
          <cell r="D3231" t="str">
            <v>49035</v>
          </cell>
          <cell r="E3231" t="str">
            <v>*</v>
          </cell>
          <cell r="F3231" t="str">
            <v>Vidēja garuma Acil-Ko A dehidrogenāzes gēna K329E mutācijas noteikšana</v>
          </cell>
          <cell r="G3231">
            <v>66.430000000000007</v>
          </cell>
        </row>
        <row r="3232">
          <cell r="D3232" t="str">
            <v>49036</v>
          </cell>
          <cell r="E3232" t="str">
            <v>*</v>
          </cell>
          <cell r="F3232" t="str">
            <v>Fragilā X sindroma selektīvais skrīnings ar PCR metodi</v>
          </cell>
          <cell r="G3232">
            <v>81.510000000000005</v>
          </cell>
        </row>
        <row r="3233">
          <cell r="D3233" t="str">
            <v>49037</v>
          </cell>
          <cell r="E3233" t="str">
            <v>*</v>
          </cell>
          <cell r="F3233" t="str">
            <v>Fragilā X sindroma mutācijas noteikšana ar Sauzerna blotingu, izmantojot neradioaktīvas iezīmes</v>
          </cell>
          <cell r="G3233">
            <v>125.69</v>
          </cell>
        </row>
        <row r="3234">
          <cell r="D3234" t="str">
            <v>49038</v>
          </cell>
          <cell r="E3234" t="str">
            <v>*</v>
          </cell>
          <cell r="F3234" t="str">
            <v>Nekultivēto šūnu fluorescentās in situ hibridizācijas metodes (izmaksas vienam pacientam vienai patoloģijai)</v>
          </cell>
          <cell r="G3234">
            <v>448.21</v>
          </cell>
        </row>
        <row r="3235">
          <cell r="D3235" t="str">
            <v>49039</v>
          </cell>
          <cell r="E3235" t="str">
            <v>*</v>
          </cell>
          <cell r="F3235" t="str">
            <v>Fibroblastu kultūras hromosomu analīzes (izmaksas vienam pacientam)</v>
          </cell>
          <cell r="G3235">
            <v>452.07</v>
          </cell>
        </row>
        <row r="3236">
          <cell r="D3236" t="str">
            <v>49040</v>
          </cell>
          <cell r="E3236" t="str">
            <v>*</v>
          </cell>
          <cell r="F3236" t="str">
            <v>Papildu metafāžu hromosomu fluorescentās in situ hibridizācijas metodes (izmaksas vienam pacientam vienai patoloģijai)</v>
          </cell>
          <cell r="G3236">
            <v>382.9</v>
          </cell>
        </row>
        <row r="3237">
          <cell r="D3237" t="str">
            <v>49041</v>
          </cell>
          <cell r="E3237" t="str">
            <v/>
          </cell>
          <cell r="F3237" t="str">
            <v>Biežāko hromosomu aneiploīdiju prenatālā diagnostika, izmantojot kvantitatīvu fluorescējošu PĶR (QF-PCR)</v>
          </cell>
          <cell r="G3237">
            <v>191.43</v>
          </cell>
        </row>
        <row r="3238">
          <cell r="D3238" t="str">
            <v>49042</v>
          </cell>
          <cell r="E3238" t="str">
            <v>**</v>
          </cell>
          <cell r="F3238" t="str">
            <v>Genoma visaptveroša profilēšana ar nākamās paaudzes sekvencēšanu (NGS),  izmantojot šķidro biopsiju onkoloģijas jomā</v>
          </cell>
          <cell r="G3238">
            <v>1506.96</v>
          </cell>
        </row>
        <row r="3239">
          <cell r="D3239" t="str">
            <v>49045</v>
          </cell>
          <cell r="E3239" t="str">
            <v>*</v>
          </cell>
          <cell r="F3239" t="str">
            <v>Papildu hromosomu C joslu krāsošana ar bārija hidroksīdu</v>
          </cell>
          <cell r="G3239">
            <v>46.36</v>
          </cell>
        </row>
        <row r="3240">
          <cell r="D3240" t="str">
            <v>49046</v>
          </cell>
          <cell r="E3240" t="str">
            <v>*</v>
          </cell>
          <cell r="F3240" t="str">
            <v>Papildu hromosomu KOR joslu krāsošana ar Gimzas krāsu</v>
          </cell>
          <cell r="G3240">
            <v>52.31</v>
          </cell>
        </row>
        <row r="3241">
          <cell r="D3241" t="str">
            <v>49047</v>
          </cell>
          <cell r="E3241" t="str">
            <v>*</v>
          </cell>
          <cell r="F3241" t="str">
            <v>Postnatālā fragilā X hromosomu analīze (izmaksas vienam pacientam)</v>
          </cell>
          <cell r="G3241">
            <v>200.28</v>
          </cell>
        </row>
        <row r="3242">
          <cell r="D3242" t="str">
            <v>49048</v>
          </cell>
          <cell r="E3242" t="str">
            <v>*</v>
          </cell>
          <cell r="F3242" t="str">
            <v>Asiņu un kaulu smadzeņu kultūras hromosomu analīzes (izmaksas vienam pacientam) ar standarta metodi</v>
          </cell>
          <cell r="G3242">
            <v>185.63</v>
          </cell>
        </row>
        <row r="3243">
          <cell r="D3243" t="str">
            <v>49049</v>
          </cell>
          <cell r="E3243" t="str">
            <v>*</v>
          </cell>
          <cell r="F3243" t="str">
            <v>Amniocītu kultūras hromosomu analīzes (izmaksas vienam pacientam) (prenatālajā diagnostikā)</v>
          </cell>
          <cell r="G3243">
            <v>429.45</v>
          </cell>
        </row>
        <row r="3244">
          <cell r="D3244" t="str">
            <v>49050</v>
          </cell>
          <cell r="E3244" t="str">
            <v>*</v>
          </cell>
          <cell r="F3244" t="str">
            <v>Horiona biopsijas kultūras hromosomu analīzes (izmaksas vienam pacientam) (prenatālajā diagnostikā)</v>
          </cell>
          <cell r="G3244">
            <v>451.61</v>
          </cell>
        </row>
        <row r="3245">
          <cell r="D3245" t="str">
            <v>49052</v>
          </cell>
          <cell r="E3245" t="str">
            <v>*</v>
          </cell>
          <cell r="F3245" t="str">
            <v>Ārsta ģenētiķa medicīniski ģenētiskā konsultācija ģimenei (pirmreizējā)</v>
          </cell>
          <cell r="G3245">
            <v>104.36</v>
          </cell>
        </row>
        <row r="3246">
          <cell r="D3246" t="str">
            <v>49053</v>
          </cell>
          <cell r="E3246" t="str">
            <v>*</v>
          </cell>
          <cell r="F3246" t="str">
            <v>Ārsta ģenētiķa medicīniski ģenētiskā konsultācija ģimenei (atkārtota)</v>
          </cell>
          <cell r="G3246">
            <v>36.090000000000003</v>
          </cell>
        </row>
        <row r="3247">
          <cell r="D3247" t="str">
            <v>49061</v>
          </cell>
          <cell r="E3247" t="str">
            <v>*</v>
          </cell>
          <cell r="F3247" t="str">
            <v>VNTR (minisatelītu) sistēmas analīze FAH gēnā</v>
          </cell>
          <cell r="G3247">
            <v>75.89</v>
          </cell>
        </row>
        <row r="3248">
          <cell r="D3248" t="str">
            <v>49062</v>
          </cell>
          <cell r="E3248" t="str">
            <v>*</v>
          </cell>
          <cell r="F3248" t="str">
            <v>STR (mikrosatelītu) sistēmas analīze FAH gēnā</v>
          </cell>
          <cell r="G3248">
            <v>83.68</v>
          </cell>
        </row>
        <row r="3249">
          <cell r="D3249" t="str">
            <v>49063</v>
          </cell>
          <cell r="E3249" t="str">
            <v>*</v>
          </cell>
          <cell r="F3249" t="str">
            <v>Y hromosomas delēciju noteikšana, izmantojot "Promega System, Version 1.1" kitu ar PCR metodi</v>
          </cell>
          <cell r="G3249">
            <v>150.49</v>
          </cell>
        </row>
        <row r="3250">
          <cell r="D3250" t="str">
            <v>49064</v>
          </cell>
          <cell r="E3250" t="str">
            <v>*</v>
          </cell>
          <cell r="F3250" t="str">
            <v>Ģenētiskās ultraskaņas izmeklējums akušērijā</v>
          </cell>
          <cell r="G3250">
            <v>19.18</v>
          </cell>
        </row>
        <row r="3251">
          <cell r="D3251" t="str">
            <v>49066</v>
          </cell>
          <cell r="E3251" t="str">
            <v>**</v>
          </cell>
          <cell r="F3251" t="str">
            <v>Mutāciju noteikšana operācijas un biopsijas materiālā ar reālā laika polimerāzes ķēdes reakciju (PCR), izmantojot CE-IVD reaģentus</v>
          </cell>
          <cell r="G3251">
            <v>20.18</v>
          </cell>
        </row>
        <row r="3252">
          <cell r="D3252" t="str">
            <v>49067</v>
          </cell>
          <cell r="E3252" t="str">
            <v>**</v>
          </cell>
          <cell r="F3252" t="str">
            <v>Piemaksa manipulācijai 49066 par EGFR kārtridžu</v>
          </cell>
          <cell r="G3252">
            <v>222.34</v>
          </cell>
        </row>
        <row r="3253">
          <cell r="D3253" t="str">
            <v>49068</v>
          </cell>
          <cell r="E3253" t="str">
            <v>**</v>
          </cell>
          <cell r="F3253" t="str">
            <v>Piemaksa manipulācijai 49066 par KRAS kārtridžu</v>
          </cell>
          <cell r="G3253">
            <v>195.66</v>
          </cell>
        </row>
        <row r="3254">
          <cell r="D3254" t="str">
            <v>49069</v>
          </cell>
          <cell r="E3254" t="str">
            <v>**</v>
          </cell>
          <cell r="F3254" t="str">
            <v>Piemaksa manipulācijai 49066 par NRAS-BRAF kārtridžu</v>
          </cell>
          <cell r="G3254">
            <v>245.63</v>
          </cell>
        </row>
        <row r="3255">
          <cell r="D3255" t="str">
            <v>49070</v>
          </cell>
          <cell r="E3255" t="str">
            <v>**</v>
          </cell>
          <cell r="F3255" t="str">
            <v>Piemaksa manipulācijai 49066 par BRAF kārtridžu</v>
          </cell>
          <cell r="G3255">
            <v>123.42</v>
          </cell>
        </row>
        <row r="3256">
          <cell r="D3256" t="str">
            <v>49071</v>
          </cell>
          <cell r="E3256" t="str">
            <v>**</v>
          </cell>
          <cell r="F3256" t="str">
            <v>Ģenētiskā varianta PIK3CA noteikšana ar reālā laika polimerāzes ķēdes reakciju</v>
          </cell>
          <cell r="G3256">
            <v>282.41000000000003</v>
          </cell>
        </row>
        <row r="3257">
          <cell r="D3257" t="str">
            <v>49080</v>
          </cell>
          <cell r="E3257" t="str">
            <v>**</v>
          </cell>
          <cell r="F3257" t="str">
            <v xml:space="preserve">Kopiju skaita variāciju (CNV) noteikšana ar HD mikročipu rindu analīzi (CMA). </v>
          </cell>
          <cell r="G3257">
            <v>679.8</v>
          </cell>
        </row>
        <row r="3258">
          <cell r="D3258" t="str">
            <v>49081</v>
          </cell>
          <cell r="E3258" t="str">
            <v>**</v>
          </cell>
          <cell r="F3258" t="str">
            <v xml:space="preserve">Kopiju skaita variāciju (CNV) noteikšana ar 750K mikročipu rindu analīzi (CMA). </v>
          </cell>
          <cell r="G3258">
            <v>575.23</v>
          </cell>
        </row>
        <row r="3259">
          <cell r="D3259" t="str">
            <v>49082</v>
          </cell>
          <cell r="E3259" t="str">
            <v>**</v>
          </cell>
          <cell r="F3259" t="str">
            <v>Probanda eksoma sekvencēšana (WES), izmantojot NGS metodi ar datu bioinformātisko analīzi un klīnisko interpretāciju</v>
          </cell>
          <cell r="G3259">
            <v>871.03</v>
          </cell>
        </row>
        <row r="3260">
          <cell r="D3260" t="str">
            <v>49083</v>
          </cell>
          <cell r="E3260" t="str">
            <v>**</v>
          </cell>
          <cell r="F3260" t="str">
            <v>Trio eksoma sekvencēšana (WES), izmantojot NGS metodi ar datu bioinformātisko analīzi un klīnisko interpretāciju</v>
          </cell>
          <cell r="G3260">
            <v>1726.46</v>
          </cell>
        </row>
        <row r="3261">
          <cell r="D3261" t="str">
            <v>49084</v>
          </cell>
          <cell r="E3261" t="str">
            <v>**</v>
          </cell>
          <cell r="F3261" t="str">
            <v xml:space="preserve">NGS datu bioinformātiskā reanalīze un klīniskā interpretācija </v>
          </cell>
          <cell r="G3261">
            <v>482.28</v>
          </cell>
        </row>
        <row r="3262">
          <cell r="D3262" t="str">
            <v>49085</v>
          </cell>
          <cell r="E3262" t="str">
            <v>**</v>
          </cell>
          <cell r="F3262" t="str">
            <v>Delēciju/duplikāciju noteikšana, izmantojot Multipleksa ligācijas atkarīgo provju amplifikācijas metodi (MLPA)</v>
          </cell>
          <cell r="G3262">
            <v>239.73</v>
          </cell>
        </row>
        <row r="3263">
          <cell r="D3263" t="str">
            <v>49086</v>
          </cell>
          <cell r="E3263" t="str">
            <v>**</v>
          </cell>
          <cell r="F3263" t="str">
            <v>Varianta nesēja statusa noteikšana (SNV). Viena punktveida varianta noteikšana</v>
          </cell>
          <cell r="G3263">
            <v>221.03</v>
          </cell>
        </row>
        <row r="3264">
          <cell r="D3264" t="str">
            <v>49087</v>
          </cell>
          <cell r="E3264" t="str">
            <v>**</v>
          </cell>
          <cell r="F3264" t="str">
            <v>Gēna DMPK CTG atkārtojumu skaita noteikšana, izmantojot komerciālu reaģentu komplektu (CE-IVD)</v>
          </cell>
          <cell r="G3264">
            <v>258.18</v>
          </cell>
        </row>
        <row r="3265">
          <cell r="D3265" t="str">
            <v>49088</v>
          </cell>
          <cell r="E3265" t="str">
            <v>**</v>
          </cell>
          <cell r="F3265" t="str">
            <v>Sialotransferīnu izoformu noteikšana asins serumā</v>
          </cell>
          <cell r="G3265">
            <v>89.88</v>
          </cell>
        </row>
        <row r="3266">
          <cell r="D3266" t="str">
            <v>49100</v>
          </cell>
          <cell r="E3266" t="str">
            <v>**</v>
          </cell>
          <cell r="F3266" t="str">
            <v>Jaundzimušo spinālās muskuļu atrofijas (SMA) un smaga kombinēta imundeficīta (SCID) skrīnings no sausa asins piliena</v>
          </cell>
          <cell r="G3266">
            <v>11.32</v>
          </cell>
        </row>
        <row r="3267">
          <cell r="D3267" t="str">
            <v>49101</v>
          </cell>
          <cell r="E3267" t="str">
            <v>**</v>
          </cell>
          <cell r="F3267" t="str">
            <v xml:space="preserve">Enzīma GALT aktivitātes kvantitatīva noteikšana no sausa asins piliena         </v>
          </cell>
          <cell r="G3267">
            <v>8.5</v>
          </cell>
        </row>
        <row r="3268">
          <cell r="D3268" t="str">
            <v>50011</v>
          </cell>
          <cell r="E3268" t="str">
            <v/>
          </cell>
          <cell r="F3268" t="str">
            <v>Jostas skriemeļu un ciskas kaula galviņu osteodensitometrijas izmeklējums ar centrālo osteodensitometrijas (DXA) aparātu</v>
          </cell>
          <cell r="G3268">
            <v>36.44</v>
          </cell>
        </row>
        <row r="3269">
          <cell r="D3269" t="str">
            <v>50012</v>
          </cell>
          <cell r="E3269" t="str">
            <v/>
          </cell>
          <cell r="F3269" t="str">
            <v>Rentgenogrāfijas izmeklējums (tai skaitā amortizācijas izmaksas) vienā projekcijā</v>
          </cell>
          <cell r="G3269">
            <v>7.59</v>
          </cell>
        </row>
        <row r="3270">
          <cell r="D3270" t="str">
            <v>50013</v>
          </cell>
          <cell r="E3270" t="str">
            <v/>
          </cell>
          <cell r="F3270" t="str">
            <v>Rentgenogrāfijas izmeklējumi (tai skaitā amortizācijas izmaksas) divās projekcijās</v>
          </cell>
          <cell r="G3270">
            <v>13.719999999999999</v>
          </cell>
        </row>
        <row r="3271">
          <cell r="D3271" t="str">
            <v>50014</v>
          </cell>
          <cell r="E3271" t="str">
            <v/>
          </cell>
          <cell r="F3271" t="str">
            <v>Rentgenogrāfijas izmeklējumi (tai skaitā amortizācijas izmaksas) 3–4 projekcijās</v>
          </cell>
          <cell r="G3271">
            <v>23.15</v>
          </cell>
        </row>
        <row r="3272">
          <cell r="D3272" t="str">
            <v>50027</v>
          </cell>
          <cell r="E3272" t="str">
            <v/>
          </cell>
          <cell r="F3272" t="str">
            <v>Rentgenogrāfijas izmeklējumi (tai skaitā amortizācijas izmaksas) 5 un vairāk projekcijās</v>
          </cell>
          <cell r="G3272">
            <v>34.270000000000003</v>
          </cell>
        </row>
        <row r="3273">
          <cell r="D3273" t="str">
            <v>50053</v>
          </cell>
          <cell r="E3273" t="str">
            <v/>
          </cell>
          <cell r="F3273" t="str">
            <v>Mielogrāfija</v>
          </cell>
          <cell r="G3273">
            <v>46.72</v>
          </cell>
        </row>
        <row r="3274">
          <cell r="D3274" t="str">
            <v>50066</v>
          </cell>
          <cell r="E3274" t="str">
            <v/>
          </cell>
          <cell r="F3274" t="str">
            <v>Retrogrādā holepankreatogrāfija</v>
          </cell>
          <cell r="G3274">
            <v>51.5</v>
          </cell>
        </row>
        <row r="3275">
          <cell r="D3275" t="str">
            <v>50072</v>
          </cell>
          <cell r="E3275" t="str">
            <v/>
          </cell>
          <cell r="F3275" t="str">
            <v>Krūšu dobuma orgānu vai barības vada caurskate ar uzņēmumiem, ieskaitot barības vada kontrastēšanu</v>
          </cell>
          <cell r="G3275">
            <v>8.69</v>
          </cell>
        </row>
        <row r="3276">
          <cell r="D3276" t="str">
            <v>50073</v>
          </cell>
          <cell r="E3276" t="str">
            <v/>
          </cell>
          <cell r="F3276" t="str">
            <v>Kuņģa, divpadsmitpirkstu zarnas un tievo zarnu kontrastizmeklējums, ieskaitot zarnu pasāžu</v>
          </cell>
          <cell r="G3276">
            <v>30.29</v>
          </cell>
        </row>
        <row r="3277">
          <cell r="D3277" t="str">
            <v>50085</v>
          </cell>
          <cell r="E3277" t="str">
            <v/>
          </cell>
          <cell r="F3277" t="str">
            <v>Urīntrakta kontrastizmeklēšana ar i/v kontrastvielu (ekskretorā urogrāfija, ieskaitot pārskata uzņēmumus)</v>
          </cell>
          <cell r="G3277">
            <v>23.39</v>
          </cell>
        </row>
        <row r="3278">
          <cell r="D3278" t="str">
            <v>50087</v>
          </cell>
          <cell r="E3278" t="str">
            <v/>
          </cell>
          <cell r="F3278" t="str">
            <v>Resnās zarnas retrogrādā kontrastizmeklēšana</v>
          </cell>
          <cell r="G3278">
            <v>52.88</v>
          </cell>
        </row>
        <row r="3279">
          <cell r="D3279" t="str">
            <v>50088</v>
          </cell>
          <cell r="E3279" t="str">
            <v/>
          </cell>
          <cell r="F3279" t="str">
            <v>Urīnizvadkanāla un/vai urīnpūšļa kontrastizmeklēšana vai dzemdes un olvadu kontrastizmeklēšana, vai fistulogrāfija, vai galaktogrāfija, vai pneimocistogrāfija</v>
          </cell>
          <cell r="G3279">
            <v>15.399999999999999</v>
          </cell>
        </row>
        <row r="3280">
          <cell r="D3280" t="str">
            <v>50094</v>
          </cell>
          <cell r="E3280" t="str">
            <v/>
          </cell>
          <cell r="F3280" t="str">
            <v>Augšējo urīnceļu izmeklēšana ar retrogrādu kontrastvielas ievadīšanu</v>
          </cell>
          <cell r="G3280">
            <v>15.02</v>
          </cell>
        </row>
        <row r="3281">
          <cell r="D3281" t="str">
            <v>50096</v>
          </cell>
          <cell r="E3281" t="str">
            <v/>
          </cell>
          <cell r="F3281" t="str">
            <v>Mamogrāfija (abām krūtīm, katrai divās projekcijās)</v>
          </cell>
          <cell r="G3281">
            <v>15.399999999999999</v>
          </cell>
        </row>
        <row r="3282">
          <cell r="D3282" t="str">
            <v>50097</v>
          </cell>
          <cell r="E3282" t="str">
            <v/>
          </cell>
          <cell r="F3282" t="str">
            <v>Piemaksa par standartmamogrāfijai sekojošu papildu mamogrammu ar lokālu kompresiju, palielinājumu vai citādu nestandarta projekciju</v>
          </cell>
          <cell r="G3282">
            <v>3.67</v>
          </cell>
        </row>
        <row r="3283">
          <cell r="D3283" t="str">
            <v>50102</v>
          </cell>
          <cell r="E3283" t="str">
            <v/>
          </cell>
          <cell r="F3283" t="str">
            <v>Mamogrāfijas apraksts papildu projekcijām, ja veikts izmeklējums 50097</v>
          </cell>
          <cell r="G3283">
            <v>3.14</v>
          </cell>
        </row>
        <row r="3284">
          <cell r="D3284" t="str">
            <v>50104</v>
          </cell>
          <cell r="E3284" t="str">
            <v/>
          </cell>
          <cell r="F3284" t="str">
            <v>Digitālais rentgenizmeklējums zobiem un sejas–žokļu apvidum. Digitālā cefalogrāfija</v>
          </cell>
          <cell r="G3284">
            <v>11.38</v>
          </cell>
        </row>
        <row r="3285">
          <cell r="D3285" t="str">
            <v>50118</v>
          </cell>
          <cell r="E3285" t="str">
            <v>*</v>
          </cell>
          <cell r="F3285" t="str">
            <v>Tieša intraarteriāla embolizācija vai trombolīze, lietojot mikrokatetru</v>
          </cell>
          <cell r="G3285">
            <v>897.81</v>
          </cell>
        </row>
        <row r="3286">
          <cell r="D3286" t="str">
            <v>50119</v>
          </cell>
          <cell r="E3286" t="str">
            <v>*</v>
          </cell>
          <cell r="F3286" t="str">
            <v>Dobās vēnas filtra implantācija</v>
          </cell>
          <cell r="G3286">
            <v>1013.74</v>
          </cell>
        </row>
        <row r="3287">
          <cell r="D3287" t="str">
            <v>50120</v>
          </cell>
          <cell r="E3287" t="str">
            <v>*</v>
          </cell>
          <cell r="F3287" t="str">
            <v>Perkutāna translumināla angioplastija, stentēšana</v>
          </cell>
          <cell r="G3287">
            <v>1151.94</v>
          </cell>
        </row>
        <row r="3288">
          <cell r="D3288" t="str">
            <v>50122</v>
          </cell>
          <cell r="E3288" t="str">
            <v>*</v>
          </cell>
          <cell r="F3288" t="str">
            <v>Superselektīvās vienas artērijas angiogrāfijas (bronhiālo, lumbālo, liesas, vairogdziedzera un citas), lietojot mikrokatetru</v>
          </cell>
          <cell r="G3288">
            <v>865.42</v>
          </cell>
        </row>
        <row r="3289">
          <cell r="D3289" t="str">
            <v>50123</v>
          </cell>
          <cell r="E3289" t="str">
            <v>*</v>
          </cell>
          <cell r="F3289" t="str">
            <v>Arteriovenozu malformāciju embolizācija galvas un muguras smadzenēs</v>
          </cell>
          <cell r="G3289">
            <v>1600.44</v>
          </cell>
        </row>
        <row r="3290">
          <cell r="D3290" t="str">
            <v>50124</v>
          </cell>
          <cell r="E3290" t="str">
            <v>*</v>
          </cell>
          <cell r="F3290" t="str">
            <v>Aortogrāfija, kavogrāfija, pulmangiogrāfija, splenoportogrāfija</v>
          </cell>
          <cell r="G3290">
            <v>318</v>
          </cell>
        </row>
        <row r="3291">
          <cell r="D3291" t="str">
            <v>50126</v>
          </cell>
          <cell r="E3291" t="str">
            <v>**</v>
          </cell>
          <cell r="F3291" t="str">
            <v>Endovaskulāra trombektomija no precerebrālām un cerebrālām artērijām</v>
          </cell>
          <cell r="G3291">
            <v>811.55</v>
          </cell>
        </row>
        <row r="3292">
          <cell r="D3292" t="str">
            <v>50127</v>
          </cell>
          <cell r="E3292" t="str">
            <v>**</v>
          </cell>
          <cell r="F3292" t="str">
            <v>Piemaksa par atkārtotu etapu- Endovaskulāra trombektomija no precerebrālām un cerebrālām artērijām</v>
          </cell>
          <cell r="G3292">
            <v>105.76</v>
          </cell>
        </row>
        <row r="3293">
          <cell r="D3293" t="str">
            <v>50128</v>
          </cell>
          <cell r="E3293" t="str">
            <v>**</v>
          </cell>
          <cell r="F3293" t="str">
            <v>Piemaksa par stenta ievietošanu - Endovaskulāra trombektomija no precerebrālām un cerebrālām artērijām</v>
          </cell>
          <cell r="G3293">
            <v>61.99</v>
          </cell>
        </row>
        <row r="3294">
          <cell r="D3294" t="str">
            <v>50130</v>
          </cell>
          <cell r="E3294" t="str">
            <v>*</v>
          </cell>
          <cell r="F3294" t="str">
            <v>Selektīva vienas artērijas angiogrāfija</v>
          </cell>
          <cell r="G3294">
            <v>468.17</v>
          </cell>
        </row>
        <row r="3295">
          <cell r="D3295" t="str">
            <v>50131</v>
          </cell>
          <cell r="E3295" t="str">
            <v>*</v>
          </cell>
          <cell r="F3295" t="str">
            <v>Galvas smadzeņu aneirismas embolizācija, lietojot mikrokateru</v>
          </cell>
          <cell r="G3295">
            <v>1225.58</v>
          </cell>
        </row>
        <row r="3296">
          <cell r="D3296" t="str">
            <v>50134</v>
          </cell>
          <cell r="E3296" t="str">
            <v>*</v>
          </cell>
          <cell r="F3296" t="str">
            <v>Perifēra angiogrāfija</v>
          </cell>
          <cell r="G3296">
            <v>247.74</v>
          </cell>
        </row>
        <row r="3297">
          <cell r="D3297" t="str">
            <v>50138</v>
          </cell>
          <cell r="E3297" t="str">
            <v>*</v>
          </cell>
          <cell r="F3297" t="str">
            <v>Perifēra flebogrāfija</v>
          </cell>
          <cell r="G3297">
            <v>178.41</v>
          </cell>
        </row>
        <row r="3298">
          <cell r="D3298" t="str">
            <v>50144</v>
          </cell>
          <cell r="E3298" t="str">
            <v>*</v>
          </cell>
          <cell r="F3298" t="str">
            <v>Perkutāna transhepatiska holangiogrāfija (PTHA)</v>
          </cell>
          <cell r="G3298">
            <v>183.02</v>
          </cell>
        </row>
        <row r="3299">
          <cell r="D3299" t="str">
            <v>50145</v>
          </cell>
          <cell r="E3299" t="str">
            <v>*</v>
          </cell>
          <cell r="F3299" t="str">
            <v>Perkutāna transhepatiska žultsvadu drenāža (ar vienreizlietojamo žults un aizkuņģa dziedzera drenāžas komplektu)</v>
          </cell>
          <cell r="G3299">
            <v>405.42</v>
          </cell>
        </row>
        <row r="3300">
          <cell r="D3300" t="str">
            <v>50146</v>
          </cell>
          <cell r="E3300" t="str">
            <v>*</v>
          </cell>
          <cell r="F3300" t="str">
            <v>Perkutāna transhepatiska žultsvadu dilatācija</v>
          </cell>
          <cell r="G3300">
            <v>730.9</v>
          </cell>
        </row>
        <row r="3301">
          <cell r="D3301" t="str">
            <v>50147</v>
          </cell>
          <cell r="E3301" t="str">
            <v>*</v>
          </cell>
          <cell r="F3301" t="str">
            <v>Piemaksa par smadzeņu protekcijas sistēmas lietošanu</v>
          </cell>
          <cell r="G3301">
            <v>2518.73</v>
          </cell>
        </row>
        <row r="3302">
          <cell r="D3302" t="str">
            <v>50149</v>
          </cell>
          <cell r="E3302" t="str">
            <v>*</v>
          </cell>
          <cell r="F3302" t="str">
            <v>Piemaksa par embolizācijas mikrosfēras PVA 1 ml lietošanu</v>
          </cell>
          <cell r="G3302">
            <v>183.54</v>
          </cell>
        </row>
        <row r="3303">
          <cell r="D3303" t="str">
            <v>50151</v>
          </cell>
          <cell r="E3303" t="str">
            <v>*</v>
          </cell>
          <cell r="F3303" t="str">
            <v>Piemaksa par embolizācijas mikrodaļiņas PVA 1 ml lietošanu</v>
          </cell>
          <cell r="G3303">
            <v>107.3</v>
          </cell>
        </row>
        <row r="3304">
          <cell r="D3304" t="str">
            <v>50152</v>
          </cell>
          <cell r="E3304" t="str">
            <v>*</v>
          </cell>
          <cell r="F3304" t="str">
            <v>Piemaksa par embolizācijas spirāles perifēriem asinsvadiem (par vienu spirāli) lietošanu</v>
          </cell>
          <cell r="G3304">
            <v>70.59</v>
          </cell>
        </row>
        <row r="3305">
          <cell r="D3305" t="str">
            <v>50153</v>
          </cell>
          <cell r="E3305" t="str">
            <v>*</v>
          </cell>
          <cell r="F3305" t="str">
            <v>Piemaksa par embolizācijas spirāles galvas smadzeņu aneirismām (par vienu spirāli) lietošanu</v>
          </cell>
          <cell r="G3305">
            <v>546.59</v>
          </cell>
        </row>
        <row r="3306">
          <cell r="D3306" t="str">
            <v>50154</v>
          </cell>
          <cell r="E3306" t="str">
            <v>*</v>
          </cell>
          <cell r="F3306" t="str">
            <v>Piemaksa par perifērā vaskulārā vai bilārā stenta lietošanu</v>
          </cell>
          <cell r="G3306">
            <v>705.93</v>
          </cell>
        </row>
        <row r="3307">
          <cell r="D3307" t="str">
            <v>50155</v>
          </cell>
          <cell r="E3307" t="str">
            <v>*</v>
          </cell>
          <cell r="F3307" t="str">
            <v>Piemaksa par Carotis stenta lietošanu</v>
          </cell>
          <cell r="G3307">
            <v>1129.47</v>
          </cell>
        </row>
        <row r="3308">
          <cell r="D3308" t="str">
            <v>50156</v>
          </cell>
          <cell r="E3308" t="str">
            <v>*</v>
          </cell>
          <cell r="F3308" t="str">
            <v>Piemaksa par perifērā vai bilārā stenta protēzes lietošanu</v>
          </cell>
          <cell r="G3308">
            <v>974.17</v>
          </cell>
        </row>
        <row r="3309">
          <cell r="D3309" t="str">
            <v>50158</v>
          </cell>
          <cell r="E3309" t="str">
            <v>*</v>
          </cell>
          <cell r="F3309" t="str">
            <v>Piemaksa par PTA balona intracerebrālām indikācijām lietošanu</v>
          </cell>
          <cell r="G3309">
            <v>1341.25</v>
          </cell>
        </row>
        <row r="3310">
          <cell r="D3310" t="str">
            <v>50159</v>
          </cell>
          <cell r="E3310" t="str">
            <v>*</v>
          </cell>
          <cell r="F3310" t="str">
            <v>Piemaksa par zāļu streptokināze (Streptokinase) 1,5 milj. vienības lietošanu</v>
          </cell>
          <cell r="G3310">
            <v>111.12</v>
          </cell>
        </row>
        <row r="3311">
          <cell r="D3311" t="str">
            <v>50160</v>
          </cell>
          <cell r="E3311" t="str">
            <v>*</v>
          </cell>
          <cell r="F3311" t="str">
            <v>Piemaksa par zāļu urokināze (Urokinase) 200 000 vienības lietošanu</v>
          </cell>
          <cell r="G3311">
            <v>42.36</v>
          </cell>
        </row>
        <row r="3312">
          <cell r="D3312" t="str">
            <v>50161</v>
          </cell>
          <cell r="E3312" t="str">
            <v>*</v>
          </cell>
          <cell r="F3312" t="str">
            <v>Piemaksa par zāļu N–butyl-cyanoacrylate 1 ml lietošanu</v>
          </cell>
          <cell r="G3312">
            <v>28.23</v>
          </cell>
        </row>
        <row r="3313">
          <cell r="D3313" t="str">
            <v>50162</v>
          </cell>
          <cell r="E3313" t="str">
            <v>*</v>
          </cell>
          <cell r="F3313" t="str">
            <v>Piemaksa par zāļu 131 I-Ethiodised oil 10 ml lietošanu</v>
          </cell>
          <cell r="G3313">
            <v>14.12</v>
          </cell>
        </row>
        <row r="3314">
          <cell r="D3314" t="str">
            <v>50163</v>
          </cell>
          <cell r="E3314" t="str">
            <v>*</v>
          </cell>
          <cell r="F3314" t="str">
            <v>Piemaksa par embolizācijas sistēmas ONYX 1,5 ml lietošanu</v>
          </cell>
          <cell r="G3314">
            <v>1390.67</v>
          </cell>
        </row>
        <row r="3315">
          <cell r="D3315" t="str">
            <v>50165</v>
          </cell>
          <cell r="E3315" t="str">
            <v>*</v>
          </cell>
          <cell r="F3315" t="str">
            <v>Piemaksa par artērijas punkcijas vietas slēgšanas komplekta lietošanu</v>
          </cell>
          <cell r="G3315">
            <v>105.27</v>
          </cell>
        </row>
        <row r="3316">
          <cell r="D3316" t="str">
            <v>50166</v>
          </cell>
          <cell r="E3316" t="str">
            <v>*</v>
          </cell>
          <cell r="F3316" t="str">
            <v>Piemaksa par transradiālu punkcijas komplekta lietošanu</v>
          </cell>
          <cell r="G3316">
            <v>27.53</v>
          </cell>
        </row>
        <row r="3317">
          <cell r="D3317" t="str">
            <v>50167</v>
          </cell>
          <cell r="E3317" t="str">
            <v>*</v>
          </cell>
          <cell r="F3317" t="str">
            <v>Piemaksa par katru nākamo selektīvi izmeklēto artēriju vienā procedūrā</v>
          </cell>
          <cell r="G3317">
            <v>105.89</v>
          </cell>
        </row>
        <row r="3318">
          <cell r="D3318" t="str">
            <v>50168</v>
          </cell>
          <cell r="E3318" t="str">
            <v>*</v>
          </cell>
          <cell r="F3318" t="str">
            <v>Piemaksa par žultsvada biopsijas komplekta lietošanu</v>
          </cell>
          <cell r="G3318">
            <v>564.74</v>
          </cell>
        </row>
        <row r="3319">
          <cell r="D3319" t="str">
            <v>50169</v>
          </cell>
          <cell r="E3319" t="str">
            <v>**</v>
          </cell>
          <cell r="F3319" t="str">
            <v>Piemaksa par ķīmijpreparātu absorbējošu mikrosfēru/mikrodaļiņām tiešas intraarteriālas ķīmijembolizācijas veikšanai (1 ml)</v>
          </cell>
          <cell r="G3319">
            <v>346.67</v>
          </cell>
        </row>
        <row r="3320">
          <cell r="D3320" t="str">
            <v>50178</v>
          </cell>
          <cell r="E3320" t="str">
            <v/>
          </cell>
          <cell r="F3320" t="str">
            <v>Piemaksa par radioloģisko izmeklējumu attēlu glabāšanu</v>
          </cell>
          <cell r="G3320">
            <v>1.1000000000000001</v>
          </cell>
        </row>
        <row r="3321">
          <cell r="D3321" t="str">
            <v>50220</v>
          </cell>
          <cell r="E3321" t="str">
            <v>*</v>
          </cell>
          <cell r="F3321" t="str">
            <v>Smadzeņu radionuklīdā angiogrāfija un statiskā scintigrāfija ar 99m-TC pertehnetātu</v>
          </cell>
          <cell r="G3321">
            <v>23.17</v>
          </cell>
        </row>
        <row r="3322">
          <cell r="D3322" t="str">
            <v>50221</v>
          </cell>
          <cell r="E3322" t="str">
            <v>*</v>
          </cell>
          <cell r="F3322" t="str">
            <v>Piemaksa manipulācijai 50220 par RFP lietošanu</v>
          </cell>
          <cell r="G3322">
            <v>960.06</v>
          </cell>
        </row>
        <row r="3323">
          <cell r="D3323" t="str">
            <v>50222</v>
          </cell>
          <cell r="E3323" t="str">
            <v>*</v>
          </cell>
          <cell r="F3323" t="str">
            <v>Cistenogrāfija</v>
          </cell>
          <cell r="G3323">
            <v>41.86</v>
          </cell>
        </row>
        <row r="3324">
          <cell r="D3324" t="str">
            <v>50223</v>
          </cell>
          <cell r="E3324" t="str">
            <v>*</v>
          </cell>
          <cell r="F3324" t="str">
            <v>Plaušu perfūzijas statiskā scintigrāfija</v>
          </cell>
          <cell r="G3324">
            <v>20.89</v>
          </cell>
        </row>
        <row r="3325">
          <cell r="D3325" t="str">
            <v>50224</v>
          </cell>
          <cell r="E3325" t="str">
            <v>*</v>
          </cell>
          <cell r="F3325" t="str">
            <v>Plaušu ventilācijas scintigrāfiska izmeklēšana, lietojot radioaktīvās gāzes vai radioaktīvos aerosolus</v>
          </cell>
          <cell r="G3325">
            <v>35.01</v>
          </cell>
        </row>
        <row r="3326">
          <cell r="D3326" t="str">
            <v>50225</v>
          </cell>
          <cell r="E3326" t="str">
            <v>*</v>
          </cell>
          <cell r="F3326" t="str">
            <v>Sirds muskuļa statiskā scintigrāfija ar miokardiotropiem RFP miera stāvoklī</v>
          </cell>
          <cell r="G3326">
            <v>51.37</v>
          </cell>
        </row>
        <row r="3327">
          <cell r="D3327" t="str">
            <v>50226</v>
          </cell>
          <cell r="E3327" t="str">
            <v>*</v>
          </cell>
          <cell r="F3327" t="str">
            <v>Sirds muskuļa statiskā scintigrāfija ar miokardiotropiem RFP, sinhronizēta ar EKG miera stāvoklī</v>
          </cell>
          <cell r="G3327">
            <v>61.730000000000004</v>
          </cell>
        </row>
        <row r="3328">
          <cell r="D3328" t="str">
            <v>50227</v>
          </cell>
          <cell r="E3328" t="str">
            <v>*</v>
          </cell>
          <cell r="F3328" t="str">
            <v>Kardioventrikuloscintigrāfija (ar iezīmētu plazmu vai eritrocītiem), sinhronizēta ar EKG miera stāvoklī</v>
          </cell>
          <cell r="G3328">
            <v>35.58</v>
          </cell>
        </row>
        <row r="3329">
          <cell r="D3329" t="str">
            <v>50228</v>
          </cell>
          <cell r="E3329" t="str">
            <v>*</v>
          </cell>
          <cell r="F3329" t="str">
            <v>Kardioventrikuloscintigrāfija (ar iezīmētu plazmu vai eritrocītiem), sinhronizēta ar EKG miera stāvoklī + slodze</v>
          </cell>
          <cell r="G3329">
            <v>60.83</v>
          </cell>
        </row>
        <row r="3330">
          <cell r="D3330" t="str">
            <v>50229</v>
          </cell>
          <cell r="E3330" t="str">
            <v>*</v>
          </cell>
          <cell r="F3330" t="str">
            <v>Sirds muskuļa statiskā scintigrāfija ar miokardiotropiem RFP, sinhronizēta ar EKG slodzē</v>
          </cell>
          <cell r="G3330">
            <v>65.510000000000005</v>
          </cell>
        </row>
        <row r="3331">
          <cell r="D3331" t="str">
            <v>50230</v>
          </cell>
          <cell r="E3331" t="str">
            <v>*</v>
          </cell>
          <cell r="F3331" t="str">
            <v>Maģistrālo asinsvadu dinamiskā un statiskā scintigrāfija</v>
          </cell>
          <cell r="G3331">
            <v>26.86</v>
          </cell>
        </row>
        <row r="3332">
          <cell r="D3332" t="str">
            <v>50231</v>
          </cell>
          <cell r="E3332" t="str">
            <v>*</v>
          </cell>
          <cell r="F3332" t="str">
            <v>Piemaksa manipulācijām 50220, 50221, 50223, 50225, 50226, 50229, 50234, 50236, 50243, 50260, 50271, 50302 par SPECT lietošanu</v>
          </cell>
          <cell r="G3332">
            <v>28.47</v>
          </cell>
        </row>
        <row r="3333">
          <cell r="D3333" t="str">
            <v>50232</v>
          </cell>
          <cell r="E3333" t="str">
            <v/>
          </cell>
          <cell r="F3333" t="str">
            <v>Piemaksa manipulācijai 50235 par radionuklīdo nieru angiogrāfiju</v>
          </cell>
          <cell r="G3333">
            <v>12.08</v>
          </cell>
        </row>
        <row r="3334">
          <cell r="D3334" t="str">
            <v>50233</v>
          </cell>
          <cell r="E3334" t="str">
            <v/>
          </cell>
          <cell r="F3334" t="str">
            <v>Piemaksa manipulācijai 50235 par tubulāro vai glomerulu klīrensa noteikšanu</v>
          </cell>
          <cell r="G3334">
            <v>11.3</v>
          </cell>
        </row>
        <row r="3335">
          <cell r="D3335" t="str">
            <v>50234</v>
          </cell>
          <cell r="E3335" t="str">
            <v>*</v>
          </cell>
          <cell r="F3335" t="str">
            <v>Statiskā nieru scintigrāfija</v>
          </cell>
          <cell r="G3335">
            <v>12.05</v>
          </cell>
        </row>
        <row r="3336">
          <cell r="D3336" t="str">
            <v>50235</v>
          </cell>
          <cell r="E3336" t="str">
            <v>*</v>
          </cell>
          <cell r="F3336" t="str">
            <v>Dinamiskā nieru scintigrāfija</v>
          </cell>
          <cell r="G3336">
            <v>21.07</v>
          </cell>
        </row>
        <row r="3337">
          <cell r="D3337" t="str">
            <v>50236</v>
          </cell>
          <cell r="E3337" t="str">
            <v>*</v>
          </cell>
          <cell r="F3337" t="str">
            <v>Virsnieru scintigrāfija</v>
          </cell>
          <cell r="G3337">
            <v>28.18</v>
          </cell>
        </row>
        <row r="3338">
          <cell r="D3338" t="str">
            <v>50237</v>
          </cell>
          <cell r="E3338" t="str">
            <v>*</v>
          </cell>
          <cell r="F3338" t="str">
            <v>Skeleta daļas scintigrāfiskā izmeklēšana, aptverot kontralaterālo pusi</v>
          </cell>
          <cell r="G3338">
            <v>17.559999999999999</v>
          </cell>
        </row>
        <row r="3339">
          <cell r="D3339" t="str">
            <v>50238</v>
          </cell>
          <cell r="E3339" t="str">
            <v>*</v>
          </cell>
          <cell r="F3339" t="str">
            <v>Vairāku skeleta daļu scintigrāfiska izmeklēšana</v>
          </cell>
          <cell r="G3339">
            <v>17.559999999999999</v>
          </cell>
        </row>
        <row r="3340">
          <cell r="D3340" t="str">
            <v>50239</v>
          </cell>
          <cell r="E3340" t="str">
            <v>*</v>
          </cell>
          <cell r="F3340" t="str">
            <v>Visa skeleta scintigrāfiska izmeklēšana</v>
          </cell>
          <cell r="G3340">
            <v>27.31</v>
          </cell>
        </row>
        <row r="3341">
          <cell r="D3341" t="str">
            <v>50241</v>
          </cell>
          <cell r="E3341" t="str">
            <v>*</v>
          </cell>
          <cell r="F3341" t="str">
            <v>Vairogdziedzera radiometrija ar 131J vai 99m-TC pertehnetātu</v>
          </cell>
          <cell r="G3341">
            <v>26.51</v>
          </cell>
        </row>
        <row r="3342">
          <cell r="D3342" t="str">
            <v>50242</v>
          </cell>
          <cell r="E3342" t="str">
            <v>*</v>
          </cell>
          <cell r="F3342" t="str">
            <v>Vairogdziedzera statiskā scintigrāfija</v>
          </cell>
          <cell r="G3342">
            <v>18.59</v>
          </cell>
        </row>
        <row r="3343">
          <cell r="D3343" t="str">
            <v>50243</v>
          </cell>
          <cell r="E3343" t="str">
            <v>*</v>
          </cell>
          <cell r="F3343" t="str">
            <v>Vairogdziedzera blakusķermenīšu scintigrāfiskā izmeklēšana</v>
          </cell>
          <cell r="G3343">
            <v>13.61</v>
          </cell>
        </row>
        <row r="3344">
          <cell r="D3344" t="str">
            <v>50244</v>
          </cell>
          <cell r="E3344" t="str">
            <v>*</v>
          </cell>
          <cell r="F3344" t="str">
            <v>Statiskā sialoscintigrāfija</v>
          </cell>
          <cell r="G3344">
            <v>20.29</v>
          </cell>
        </row>
        <row r="3345">
          <cell r="D3345" t="str">
            <v>50245</v>
          </cell>
          <cell r="E3345" t="str">
            <v/>
          </cell>
          <cell r="F3345" t="str">
            <v>Piemaksa manipulācijai 50244 par dinamisko sialoscintigrāfiju</v>
          </cell>
          <cell r="G3345">
            <v>12.08</v>
          </cell>
        </row>
        <row r="3346">
          <cell r="D3346" t="str">
            <v>50255</v>
          </cell>
          <cell r="E3346" t="str">
            <v>*</v>
          </cell>
          <cell r="F3346" t="str">
            <v>Aknu un liesas statiskā scintigrāfija ar koloīdiem</v>
          </cell>
          <cell r="G3346">
            <v>14.11</v>
          </cell>
        </row>
        <row r="3347">
          <cell r="D3347" t="str">
            <v>50256</v>
          </cell>
          <cell r="E3347" t="str">
            <v>*</v>
          </cell>
          <cell r="F3347" t="str">
            <v>Aknu un žults izvadceļu dinamiskā scintigrāfija</v>
          </cell>
          <cell r="G3347">
            <v>34.42</v>
          </cell>
        </row>
        <row r="3348">
          <cell r="D3348" t="str">
            <v>50257</v>
          </cell>
          <cell r="E3348" t="str">
            <v>*</v>
          </cell>
          <cell r="F3348" t="str">
            <v>Selektīvā liesas scintigrāfija ar radioaktīvi iezīmētiem eritrocītiem</v>
          </cell>
          <cell r="G3348">
            <v>22.05</v>
          </cell>
        </row>
        <row r="3349">
          <cell r="D3349" t="str">
            <v>50258</v>
          </cell>
          <cell r="E3349" t="str">
            <v>*</v>
          </cell>
          <cell r="F3349" t="str">
            <v>Liesas scintigramma, ieskaitot funkcijas un/vai kapacitātes noteikšanu ar radioaktīvi iezīmētiem, izmainītiem eritrocītiem</v>
          </cell>
          <cell r="G3349">
            <v>32.47</v>
          </cell>
        </row>
        <row r="3350">
          <cell r="D3350" t="str">
            <v>50259</v>
          </cell>
          <cell r="E3350" t="str">
            <v>*</v>
          </cell>
          <cell r="F3350" t="str">
            <v>Piemaksa manipulācijai 50258 par selektīvu in vitro asins šūnu iezīmēšanu ar radioaktīvo indiju</v>
          </cell>
          <cell r="G3350">
            <v>34.17</v>
          </cell>
        </row>
        <row r="3351">
          <cell r="D3351" t="str">
            <v>50260</v>
          </cell>
          <cell r="E3351" t="str">
            <v>*</v>
          </cell>
          <cell r="F3351" t="str">
            <v>Limfātiskās sistēmas scintigrāfiskā izmeklēšana</v>
          </cell>
          <cell r="G3351">
            <v>63.8</v>
          </cell>
        </row>
        <row r="3352">
          <cell r="D3352" t="str">
            <v>50261</v>
          </cell>
          <cell r="E3352" t="str">
            <v>*</v>
          </cell>
          <cell r="F3352" t="str">
            <v>Kaula smadzeņu scintigrāfiska izmeklēšana ar 99m-TC iezīmētām vielām</v>
          </cell>
          <cell r="G3352">
            <v>31.58</v>
          </cell>
        </row>
        <row r="3353">
          <cell r="D3353" t="str">
            <v>50262</v>
          </cell>
          <cell r="E3353" t="str">
            <v>*</v>
          </cell>
          <cell r="F3353" t="str">
            <v>Imūnscintigrāfija ar radioaktīvi iezīmētiem antiķermeņiem</v>
          </cell>
          <cell r="G3353">
            <v>42.85</v>
          </cell>
        </row>
        <row r="3354">
          <cell r="D3354" t="str">
            <v>50263</v>
          </cell>
          <cell r="E3354" t="str">
            <v/>
          </cell>
          <cell r="F3354" t="str">
            <v>Piemaksa manipulācijai 50262 par divām vai trijām sekojošām izmeklēšanām</v>
          </cell>
          <cell r="G3354">
            <v>16.100000000000001</v>
          </cell>
        </row>
        <row r="3355">
          <cell r="D3355" t="str">
            <v>50264</v>
          </cell>
          <cell r="E3355" t="str">
            <v>*</v>
          </cell>
          <cell r="F3355" t="str">
            <v>Piemaksa manipulācijai 50262 par vairāk nekā trijām sekojošām pārbaudēm</v>
          </cell>
          <cell r="G3355">
            <v>30.68</v>
          </cell>
        </row>
        <row r="3356">
          <cell r="D3356" t="str">
            <v>50265</v>
          </cell>
          <cell r="E3356" t="str">
            <v>*</v>
          </cell>
          <cell r="F3356" t="str">
            <v>Barības vada un kuņģa dinamiskā scintigrāfija</v>
          </cell>
          <cell r="G3356">
            <v>35.86</v>
          </cell>
        </row>
        <row r="3357">
          <cell r="D3357" t="str">
            <v>50270</v>
          </cell>
          <cell r="E3357" t="str">
            <v>*</v>
          </cell>
          <cell r="F3357" t="str">
            <v>Duodenogastroezofageālā refluksa diagnostika</v>
          </cell>
          <cell r="G3357">
            <v>35.86</v>
          </cell>
        </row>
        <row r="3358">
          <cell r="D3358" t="str">
            <v>50271</v>
          </cell>
          <cell r="E3358" t="str">
            <v>*</v>
          </cell>
          <cell r="F3358" t="str">
            <v>Visa ķermeņa scintigrāfija, audzēju un metastāžu diagnostika ar tumorotropiem RFP vai infekcijas perēkļu meklēšanai</v>
          </cell>
          <cell r="G3358">
            <v>1198.8900000000001</v>
          </cell>
        </row>
        <row r="3359">
          <cell r="D3359" t="str">
            <v>50272</v>
          </cell>
          <cell r="E3359" t="str">
            <v/>
          </cell>
          <cell r="F3359" t="str">
            <v>Piemaksa manipulācijai 50271 par katru nākamo izmeklējumu (dienas laikā)</v>
          </cell>
          <cell r="G3359">
            <v>8.35</v>
          </cell>
        </row>
        <row r="3360">
          <cell r="D3360" t="str">
            <v>50273</v>
          </cell>
          <cell r="E3360" t="str">
            <v/>
          </cell>
          <cell r="F3360" t="str">
            <v>Piemaksa manipulācijai 50271 par atkārtotiem uzņēmumiem pēc 24 stundām</v>
          </cell>
          <cell r="G3360">
            <v>8.1</v>
          </cell>
        </row>
        <row r="3361">
          <cell r="D3361" t="str">
            <v>50274</v>
          </cell>
          <cell r="E3361" t="str">
            <v>*</v>
          </cell>
          <cell r="F3361" t="str">
            <v>Piemaksa par impulsu uz virsmas laukumu un/vai tilpuma vienību kvalitatīvu izvērtēšanu, mērīšanu, dokumentēšanu</v>
          </cell>
          <cell r="G3361">
            <v>54.2</v>
          </cell>
        </row>
        <row r="3362">
          <cell r="D3362" t="str">
            <v>50275</v>
          </cell>
          <cell r="E3362" t="str">
            <v>*</v>
          </cell>
          <cell r="F3362" t="str">
            <v>Venozo asinsvadu scintigrāfija, preparātu ievadot perifērās vēnās</v>
          </cell>
          <cell r="G3362">
            <v>27.9</v>
          </cell>
        </row>
        <row r="3363">
          <cell r="D3363" t="str">
            <v>50277</v>
          </cell>
          <cell r="E3363" t="str">
            <v>*</v>
          </cell>
          <cell r="F3363" t="str">
            <v>Radionefrogrāfija vienā stāvoklī ar līkņu analīzi</v>
          </cell>
          <cell r="G3363">
            <v>16.48</v>
          </cell>
        </row>
        <row r="3364">
          <cell r="D3364" t="str">
            <v>50278</v>
          </cell>
          <cell r="E3364" t="str">
            <v>*</v>
          </cell>
          <cell r="F3364" t="str">
            <v>Radionefrogrāfija vienā stāvoklī ar līkņu analīzi vairākos stāvokļos</v>
          </cell>
          <cell r="G3364">
            <v>26.47</v>
          </cell>
        </row>
        <row r="3365">
          <cell r="D3365" t="str">
            <v>50279</v>
          </cell>
          <cell r="E3365" t="str">
            <v>*</v>
          </cell>
          <cell r="F3365" t="str">
            <v>Piemaksa pie manipulācijām 50277, 50278 par sirds un urīnpūšļa radiogrāfiju</v>
          </cell>
          <cell r="G3365">
            <v>38.99</v>
          </cell>
        </row>
        <row r="3366">
          <cell r="D3366" t="str">
            <v>50280</v>
          </cell>
          <cell r="E3366" t="str">
            <v>*</v>
          </cell>
          <cell r="F3366" t="str">
            <v>Rezorbcijas vai zarnu tauku zuduma, dzelzs, žultsskābes, olbaltuma vai asins noteikšana ar radioaktīvām vielām</v>
          </cell>
          <cell r="G3366">
            <v>39.22</v>
          </cell>
        </row>
        <row r="3367">
          <cell r="D3367" t="str">
            <v>50285</v>
          </cell>
          <cell r="E3367" t="str">
            <v>*</v>
          </cell>
          <cell r="F3367" t="str">
            <v>Asins tilpuma noteikšana ar radioaktīvi iezīmētiem eritrocītiem</v>
          </cell>
          <cell r="G3367">
            <v>28.57</v>
          </cell>
        </row>
        <row r="3368">
          <cell r="D3368" t="str">
            <v>50286</v>
          </cell>
          <cell r="E3368" t="str">
            <v>*</v>
          </cell>
          <cell r="F3368" t="str">
            <v>Eritrocītu, leikocītu un trombocītu dzīves ilguma noteikšana ar radioaktīvi iezīmētām šūnām, nenorādot sabrukšanas vietu</v>
          </cell>
          <cell r="G3368">
            <v>73.11</v>
          </cell>
        </row>
        <row r="3369">
          <cell r="D3369" t="str">
            <v>50287</v>
          </cell>
          <cell r="E3369" t="str">
            <v>*</v>
          </cell>
          <cell r="F3369" t="str">
            <v>Eritrocītu, leikocītu, trombocītu dzīves ilguma noteikšana ar radioaktīvi iezīmētām šūnām, norādot sabrukšanas vietu</v>
          </cell>
          <cell r="G3369">
            <v>57.92</v>
          </cell>
        </row>
        <row r="3370">
          <cell r="D3370" t="str">
            <v>50288</v>
          </cell>
          <cell r="E3370" t="str">
            <v>*</v>
          </cell>
          <cell r="F3370" t="str">
            <v>Piemaksa manipulācijai 50286, 50287 par selektīvu in vitro asins šūnu marķēšanu ar radioaktīvo indiju</v>
          </cell>
          <cell r="G3370">
            <v>32.11</v>
          </cell>
        </row>
        <row r="3371">
          <cell r="D3371" t="str">
            <v>50289</v>
          </cell>
          <cell r="E3371" t="str">
            <v>*</v>
          </cell>
          <cell r="F3371" t="str">
            <v>Dzelzs kinētikas noteikšana ar radioaktīvo dzelzi</v>
          </cell>
          <cell r="G3371">
            <v>33.79</v>
          </cell>
        </row>
        <row r="3372">
          <cell r="D3372" t="str">
            <v>50290</v>
          </cell>
          <cell r="E3372" t="str">
            <v>*</v>
          </cell>
          <cell r="F3372" t="str">
            <v>Visa ķermeņa ārējā radiometrija uz Cs134 + Cs137</v>
          </cell>
          <cell r="G3372">
            <v>16</v>
          </cell>
        </row>
        <row r="3373">
          <cell r="D3373" t="str">
            <v>50300</v>
          </cell>
          <cell r="E3373" t="str">
            <v>*</v>
          </cell>
          <cell r="F3373" t="str">
            <v>Labdabīgo vairogdziedzera slimību ārstēšana ar J131, ieskaitot nepieciešamos kontrolmērījumus</v>
          </cell>
          <cell r="G3373">
            <v>44.64</v>
          </cell>
        </row>
        <row r="3374">
          <cell r="D3374" t="str">
            <v>50301</v>
          </cell>
          <cell r="E3374" t="str">
            <v>*</v>
          </cell>
          <cell r="F3374" t="str">
            <v>Ļaundabīgo vairogdziedzera slimību ārstēšana ar J131, ieskaitot nepieciešamos kontrolmērījumus</v>
          </cell>
          <cell r="G3374">
            <v>258.33999999999997</v>
          </cell>
        </row>
        <row r="3375">
          <cell r="D3375" t="str">
            <v>50302</v>
          </cell>
          <cell r="E3375" t="str">
            <v>*</v>
          </cell>
          <cell r="F3375" t="str">
            <v>Metastāžu vai asinsveidojošo orgānu audzēju konstatēšana, ieskaitot nepieciešamos kontrolmērījumus</v>
          </cell>
          <cell r="G3375">
            <v>32.119999999999997</v>
          </cell>
        </row>
        <row r="3376">
          <cell r="D3376" t="str">
            <v>50303</v>
          </cell>
          <cell r="E3376" t="str">
            <v>*</v>
          </cell>
          <cell r="F3376" t="str">
            <v>Dobuma terapija, izmantojot endostatu vai endoskopu JSA ievadīšanai</v>
          </cell>
          <cell r="G3376">
            <v>151.75</v>
          </cell>
        </row>
        <row r="3377">
          <cell r="D3377" t="str">
            <v>50340</v>
          </cell>
          <cell r="E3377" t="str">
            <v>*</v>
          </cell>
          <cell r="F3377" t="str">
            <v>Apstarošanas plānošana ar devas aprēķināšanu mērķa rajonā, neizmantojot datorizētu plānošanas sistēmu</v>
          </cell>
          <cell r="G3377">
            <v>9.48</v>
          </cell>
        </row>
        <row r="3378">
          <cell r="D3378" t="str">
            <v>50341</v>
          </cell>
          <cell r="E3378" t="str">
            <v>*</v>
          </cell>
          <cell r="F3378" t="str">
            <v>Apstarošanas plānošana ar devas noteikšanu mērķa rajonā, lietojot staru kūļa modelēšanu, izmantojot datorizētu plānošanas sistēmu</v>
          </cell>
          <cell r="G3378">
            <v>104.5</v>
          </cell>
        </row>
        <row r="3379">
          <cell r="D3379" t="str">
            <v>50342</v>
          </cell>
          <cell r="E3379" t="str">
            <v>*</v>
          </cell>
          <cell r="F3379" t="str">
            <v>Apstarošanas simulācija ar staru laika ieregulēšanu, atzīmēšanu uz ādas un dokumentēšanu katrai apstarošanas zonai</v>
          </cell>
          <cell r="G3379">
            <v>109.12</v>
          </cell>
        </row>
        <row r="3380">
          <cell r="D3380" t="str">
            <v>50343</v>
          </cell>
          <cell r="E3380" t="str">
            <v>*</v>
          </cell>
          <cell r="F3380" t="str">
            <v>CT topometrija galvai bez kontrastēšanas</v>
          </cell>
          <cell r="G3380">
            <v>103.7</v>
          </cell>
        </row>
        <row r="3381">
          <cell r="D3381" t="str">
            <v>50346</v>
          </cell>
          <cell r="E3381" t="str">
            <v>*</v>
          </cell>
          <cell r="F3381" t="str">
            <v>CT topometrija kaklam bez kontrastēšanas</v>
          </cell>
          <cell r="G3381">
            <v>103.7</v>
          </cell>
        </row>
        <row r="3382">
          <cell r="D3382" t="str">
            <v>50349</v>
          </cell>
          <cell r="E3382" t="str">
            <v>*</v>
          </cell>
          <cell r="F3382" t="str">
            <v>CT topometrija krūšu kurvja orgāniem bez kontrastēšanas</v>
          </cell>
          <cell r="G3382">
            <v>106.98</v>
          </cell>
        </row>
        <row r="3383">
          <cell r="D3383" t="str">
            <v>50352</v>
          </cell>
          <cell r="E3383" t="str">
            <v>*</v>
          </cell>
          <cell r="F3383" t="str">
            <v>CT topometrija vēdera dobuma orgāniem bez kontrastēšanas</v>
          </cell>
          <cell r="G3383">
            <v>106.98</v>
          </cell>
        </row>
        <row r="3384">
          <cell r="D3384" t="str">
            <v>50353</v>
          </cell>
          <cell r="E3384" t="str">
            <v>*</v>
          </cell>
          <cell r="F3384" t="str">
            <v>CT topometrija vēdera dobuma orgāniem ar kontrastētu kunģa–zarnu traktu</v>
          </cell>
          <cell r="G3384">
            <v>102.82</v>
          </cell>
        </row>
        <row r="3385">
          <cell r="D3385" t="str">
            <v>50356</v>
          </cell>
          <cell r="E3385" t="str">
            <v>*</v>
          </cell>
          <cell r="F3385" t="str">
            <v>CT topometrija mazā iegurņa orgāniem bez kontrastēšanas</v>
          </cell>
          <cell r="G3385">
            <v>106.98</v>
          </cell>
        </row>
        <row r="3386">
          <cell r="D3386" t="str">
            <v>50357</v>
          </cell>
          <cell r="E3386" t="str">
            <v>*</v>
          </cell>
          <cell r="F3386" t="str">
            <v>CT topometrija mazā iegurņa orgāniem ar kontrastētu kunģa–zarnu traktu</v>
          </cell>
          <cell r="G3386">
            <v>103.7</v>
          </cell>
        </row>
        <row r="3387">
          <cell r="D3387" t="str">
            <v>50360</v>
          </cell>
          <cell r="E3387" t="str">
            <v>*</v>
          </cell>
          <cell r="F3387" t="str">
            <v>CT topometrija mugurkaulam bez kontrastēšanas</v>
          </cell>
          <cell r="G3387">
            <v>106.98</v>
          </cell>
        </row>
        <row r="3388">
          <cell r="D3388" t="str">
            <v>50363</v>
          </cell>
          <cell r="E3388" t="str">
            <v>*</v>
          </cell>
          <cell r="F3388" t="str">
            <v>CT topometrija ekstremitātēm bez kontrastēšanas</v>
          </cell>
          <cell r="G3388">
            <v>106.98</v>
          </cell>
        </row>
        <row r="3389">
          <cell r="D3389" t="str">
            <v>50366</v>
          </cell>
          <cell r="E3389" t="str">
            <v>*</v>
          </cell>
          <cell r="F3389" t="str">
            <v>Piemaksa manipulācijām 50220, 50223, 50225, 50226, 50229, 50234, 50236, 50243, 50260, 50271, 50302, 50341, 50342, 50343, 50346, 50349, 50352, 50353, 50356, 50357, 50360, 50363, 50371 par CT topometrisko un scintigrāfisko izmeklējumu datu apstrādi ar rekonstrukciju programmām</v>
          </cell>
          <cell r="G3389">
            <v>40.82</v>
          </cell>
        </row>
        <row r="3390">
          <cell r="D3390" t="str">
            <v>50370</v>
          </cell>
          <cell r="E3390" t="str">
            <v>*</v>
          </cell>
          <cell r="F3390" t="str">
            <v>Audzēja parametru noteikšana apstarošanai paredzētajā pacienta fiksācijas stāvoklī ar rentgentopometrisko metodi</v>
          </cell>
          <cell r="G3390">
            <v>24.73</v>
          </cell>
        </row>
        <row r="3391">
          <cell r="D3391" t="str">
            <v>50371</v>
          </cell>
          <cell r="E3391" t="str">
            <v>*</v>
          </cell>
          <cell r="F3391" t="str">
            <v>Audzēja parametru noteikšana apstarošanai paredzētajā pacienta fiksācijas stāvoklī ar rentgentopometrisko metodi ar sekojošu datu pārraidi uz datorizētu plānošanas sistēmu</v>
          </cell>
          <cell r="G3391">
            <v>24.73</v>
          </cell>
        </row>
        <row r="3392">
          <cell r="D3392" t="str">
            <v>50372</v>
          </cell>
          <cell r="E3392" t="str">
            <v>*</v>
          </cell>
          <cell r="F3392" t="str">
            <v>Individuālo staru kūli konfigurējoša bloka lauka modulēšanas plāksnīšu izgatavošana, izmantojot speciālus plastiskus veidņus un materiālus</v>
          </cell>
          <cell r="G3392">
            <v>106.33</v>
          </cell>
        </row>
        <row r="3393">
          <cell r="D3393" t="str">
            <v>50373</v>
          </cell>
          <cell r="E3393" t="str">
            <v>*</v>
          </cell>
          <cell r="F3393" t="str">
            <v>Pacienta imobilizācijas līdzekļa – termoplastiska materiāla maskas – sagatavošana, individuāla pielāgošana, izmantojot pamatplates un paliktņus</v>
          </cell>
          <cell r="G3393">
            <v>16.059999999999999</v>
          </cell>
        </row>
        <row r="3394">
          <cell r="D3394" t="str">
            <v>50374</v>
          </cell>
          <cell r="E3394" t="str">
            <v>*</v>
          </cell>
          <cell r="F3394" t="str">
            <v>Imobilizācijas līdzekļa – vakuuma maisa – sagatavošana, individuāla pielāgošana</v>
          </cell>
          <cell r="G3394">
            <v>16.059999999999999</v>
          </cell>
        </row>
        <row r="3395">
          <cell r="D3395" t="str">
            <v>50376</v>
          </cell>
          <cell r="E3395" t="str">
            <v>*</v>
          </cell>
          <cell r="F3395" t="str">
            <v>Piemaksa manipulācijām 50396, 50397 par termoplastisko masku lietošanu</v>
          </cell>
          <cell r="G3395">
            <v>12.15</v>
          </cell>
        </row>
        <row r="3396">
          <cell r="D3396" t="str">
            <v>50377</v>
          </cell>
          <cell r="E3396" t="str">
            <v>*</v>
          </cell>
          <cell r="F3396" t="str">
            <v>Piemaksa manipulācijām 50393, 50396, 50397 par vakuuma maisu vai krūšu kurvja paliktņa lietošanu</v>
          </cell>
          <cell r="G3396">
            <v>9.07</v>
          </cell>
        </row>
        <row r="3397">
          <cell r="D3397" t="str">
            <v>50378</v>
          </cell>
          <cell r="E3397" t="str">
            <v/>
          </cell>
          <cell r="F3397" t="str">
            <v>Piemaksa manipulācijām 50393, 50396 un 50397 par bolusa (starus konfigurējoša materiāla) lietošanu</v>
          </cell>
          <cell r="G3397">
            <v>2.61</v>
          </cell>
        </row>
        <row r="3398">
          <cell r="D3398" t="str">
            <v>50380</v>
          </cell>
          <cell r="E3398" t="str">
            <v>*</v>
          </cell>
          <cell r="F3398" t="str">
            <v>Piemaksa manipulācijai 50372 par bloka vai elektronu lauka plāksnīšu materiāla lietošanu</v>
          </cell>
          <cell r="G3398">
            <v>18.89</v>
          </cell>
        </row>
        <row r="3399">
          <cell r="D3399" t="str">
            <v>50381</v>
          </cell>
          <cell r="E3399" t="str">
            <v>*</v>
          </cell>
          <cell r="F3399" t="str">
            <v>Piemaksa manipulācijai 50397 par elektronu lauka modulēšanas plāksnīšu izmantošanu</v>
          </cell>
          <cell r="G3399">
            <v>3.77</v>
          </cell>
        </row>
        <row r="3400">
          <cell r="D3400" t="str">
            <v>50382</v>
          </cell>
          <cell r="E3400" t="str">
            <v>*</v>
          </cell>
          <cell r="F3400" t="str">
            <v>Piemaksa manipulācijām 50390, 50393, 50396 par koriģējošo ķīļu, filtru un bloku lietošanu atbilstoši apstarošanas protokoliem</v>
          </cell>
          <cell r="G3400">
            <v>3.07</v>
          </cell>
        </row>
        <row r="3401">
          <cell r="D3401" t="str">
            <v>50383</v>
          </cell>
          <cell r="E3401" t="str">
            <v/>
          </cell>
          <cell r="F3401" t="str">
            <v>Piemaksa manipulācijām 50390, 50392, 50393, 50396, 50397, 50398 par pacienta saņemto apstarošanas devu verifikāciju, izmantojot individuālu dozimetriju ar diodēm</v>
          </cell>
          <cell r="G3401">
            <v>5.69</v>
          </cell>
        </row>
        <row r="3402">
          <cell r="D3402" t="str">
            <v>50390</v>
          </cell>
          <cell r="E3402" t="str">
            <v>*</v>
          </cell>
          <cell r="F3402" t="str">
            <v>Apstarošana ar rentgenstariem (tuvfokusa terapija)</v>
          </cell>
          <cell r="G3402">
            <v>3.91</v>
          </cell>
        </row>
        <row r="3403">
          <cell r="D3403" t="str">
            <v>50391</v>
          </cell>
          <cell r="E3403" t="str">
            <v/>
          </cell>
          <cell r="F3403" t="str">
            <v>Piemaksa par apstarojamā lauka pārsiešanu</v>
          </cell>
          <cell r="G3403">
            <v>0.79</v>
          </cell>
        </row>
        <row r="3404">
          <cell r="D3404" t="str">
            <v>50393</v>
          </cell>
          <cell r="E3404" t="str">
            <v>*</v>
          </cell>
          <cell r="F3404" t="str">
            <v>Apstarošana, izmantojot kobalta 60 distances aparātu, līdz divu staru ieejas laukiem</v>
          </cell>
          <cell r="G3404">
            <v>9.2100000000000009</v>
          </cell>
        </row>
        <row r="3405">
          <cell r="D3405" t="str">
            <v>50394</v>
          </cell>
          <cell r="E3405" t="str">
            <v>*</v>
          </cell>
          <cell r="F3405" t="str">
            <v>Piemaksa par apstarošanu, izmantojot kobalta 60 distances aparātu, par katriem nākamajiem divu staru ieejas laukiem</v>
          </cell>
          <cell r="G3405">
            <v>6.01</v>
          </cell>
        </row>
        <row r="3406">
          <cell r="D3406" t="str">
            <v>50396</v>
          </cell>
          <cell r="E3406" t="str">
            <v>*</v>
          </cell>
          <cell r="F3406" t="str">
            <v>Apstarošana ar lineāro paātrinātāju līdz divu staru ieejas laukiem</v>
          </cell>
          <cell r="G3406">
            <v>10.91</v>
          </cell>
        </row>
        <row r="3407">
          <cell r="D3407" t="str">
            <v>50397</v>
          </cell>
          <cell r="E3407" t="str">
            <v>*</v>
          </cell>
          <cell r="F3407" t="str">
            <v>Apstarošana ar lineāro paātrinātāju elektronu režīmā</v>
          </cell>
          <cell r="G3407">
            <v>10.91</v>
          </cell>
        </row>
        <row r="3408">
          <cell r="D3408" t="str">
            <v>50398</v>
          </cell>
          <cell r="E3408" t="str">
            <v>*</v>
          </cell>
          <cell r="F3408" t="str">
            <v>Piemaksa par apstarošanu ar lineāro paātrinātāju, par katriem nākamajiem divu staru ieejas laukiem</v>
          </cell>
          <cell r="G3408">
            <v>10.91</v>
          </cell>
        </row>
        <row r="3409">
          <cell r="D3409" t="str">
            <v>50400</v>
          </cell>
          <cell r="E3409" t="str">
            <v>*</v>
          </cell>
          <cell r="F3409" t="str">
            <v>Piemaksa manipulācijai 50223 par RFP lietošanu</v>
          </cell>
          <cell r="G3409">
            <v>24.84</v>
          </cell>
        </row>
        <row r="3410">
          <cell r="D3410" t="str">
            <v>50401</v>
          </cell>
          <cell r="E3410" t="str">
            <v>*</v>
          </cell>
          <cell r="F3410" t="str">
            <v>Piemaksa manipulācijām 50225, 50226, 50229 par kardiotropo RFP lietošanu</v>
          </cell>
          <cell r="G3410">
            <v>149.66</v>
          </cell>
        </row>
        <row r="3411">
          <cell r="D3411" t="str">
            <v>50402</v>
          </cell>
          <cell r="E3411" t="str">
            <v>*</v>
          </cell>
          <cell r="F3411" t="str">
            <v>Piemaksa manipulācijām 50232, 50238, 50239 par nefrotropo RFP lietošanu</v>
          </cell>
          <cell r="G3411">
            <v>12.72</v>
          </cell>
        </row>
        <row r="3412">
          <cell r="D3412" t="str">
            <v>50403</v>
          </cell>
          <cell r="E3412" t="str">
            <v>*</v>
          </cell>
          <cell r="F3412" t="str">
            <v>Piemaksa manipulācijām 50237, 50238, 50239 par osteotropo RFP lietošanu</v>
          </cell>
          <cell r="G3412">
            <v>12.72</v>
          </cell>
        </row>
        <row r="3413">
          <cell r="D3413" t="str">
            <v>50404</v>
          </cell>
          <cell r="E3413" t="str">
            <v>*</v>
          </cell>
          <cell r="F3413" t="str">
            <v>Piemaksa manipulācijām 50243, 50271 par RFP lietošanu</v>
          </cell>
          <cell r="G3413">
            <v>149.66</v>
          </cell>
        </row>
        <row r="3414">
          <cell r="D3414" t="str">
            <v>50405</v>
          </cell>
          <cell r="E3414" t="str">
            <v>*</v>
          </cell>
          <cell r="F3414" t="str">
            <v>Piemaksa manipulācijām 50255, 50256 par hepatotropo RFP lietošanu</v>
          </cell>
          <cell r="G3414">
            <v>16.95</v>
          </cell>
        </row>
        <row r="3415">
          <cell r="D3415" t="str">
            <v>50406</v>
          </cell>
          <cell r="E3415" t="str">
            <v>*</v>
          </cell>
          <cell r="F3415" t="str">
            <v>Piemaksa manipulācijai 50260 par RFP (koloīdu) lietošanu</v>
          </cell>
          <cell r="G3415">
            <v>31.06</v>
          </cell>
        </row>
        <row r="3416">
          <cell r="D3416" t="str">
            <v>50407</v>
          </cell>
          <cell r="E3416" t="str">
            <v>*</v>
          </cell>
          <cell r="F3416" t="str">
            <v>Piemaksa manipulācijām 50277, 50278 par RFP lietošanu</v>
          </cell>
          <cell r="G3416">
            <v>12.72</v>
          </cell>
        </row>
        <row r="3417">
          <cell r="D3417" t="str">
            <v>50408</v>
          </cell>
          <cell r="E3417" t="str">
            <v>*</v>
          </cell>
          <cell r="F3417" t="str">
            <v>Piemaksa manipulācijām 50300, 50301 par radioaktīvo jodu, par katru simtu MBq</v>
          </cell>
          <cell r="G3417">
            <v>28.23</v>
          </cell>
        </row>
        <row r="3418">
          <cell r="D3418" t="str">
            <v>50409</v>
          </cell>
          <cell r="E3418" t="str">
            <v>*</v>
          </cell>
          <cell r="F3418" t="str">
            <v>Piemaksa manipulācijai 50301 par radioaktīvo jodu, par katru tūkstoti MBq</v>
          </cell>
          <cell r="G3418">
            <v>138.36000000000001</v>
          </cell>
        </row>
        <row r="3419">
          <cell r="D3419" t="str">
            <v>50415</v>
          </cell>
          <cell r="E3419" t="str">
            <v>*</v>
          </cell>
          <cell r="F3419" t="str">
            <v>Piemaksa manipulācijai 50303 par maināmā JSA (jonizējošā starojuma avots) izmantošanu</v>
          </cell>
          <cell r="G3419">
            <v>51.27</v>
          </cell>
        </row>
        <row r="3420">
          <cell r="D3420" t="str">
            <v>50416</v>
          </cell>
          <cell r="E3420" t="str">
            <v>*</v>
          </cell>
          <cell r="F3420" t="str">
            <v>Dobuma terapijas plānošana, lietojot dozas sadalījuma modelēšanu, izmantojot datorizētu plānošanas sistēmu</v>
          </cell>
          <cell r="G3420">
            <v>82.82</v>
          </cell>
        </row>
        <row r="3421">
          <cell r="D3421" t="str">
            <v>50417</v>
          </cell>
          <cell r="E3421" t="str">
            <v>*</v>
          </cell>
          <cell r="F3421" t="str">
            <v>Brahiterapijas aplikatoru lokalizēšana, izmantojot rentgenattēlošanas metodiku</v>
          </cell>
          <cell r="G3421">
            <v>28.8</v>
          </cell>
        </row>
        <row r="3422">
          <cell r="D3422" t="str">
            <v>50418</v>
          </cell>
          <cell r="E3422" t="str">
            <v>*</v>
          </cell>
          <cell r="F3422" t="str">
            <v>Piemaksa manipulācijai 50303 par aplikatoru vadītāja lietošanu</v>
          </cell>
          <cell r="G3422">
            <v>1.67</v>
          </cell>
        </row>
        <row r="3423">
          <cell r="D3423" t="str">
            <v>50419</v>
          </cell>
          <cell r="E3423" t="str">
            <v>*</v>
          </cell>
          <cell r="F3423" t="str">
            <v>Piemaksa manipulācijai 50303 par katru aplikatora materiālu</v>
          </cell>
          <cell r="G3423">
            <v>178.15</v>
          </cell>
        </row>
        <row r="3424">
          <cell r="D3424" t="str">
            <v>50425</v>
          </cell>
          <cell r="E3424" t="str">
            <v>*</v>
          </cell>
          <cell r="F3424" t="str">
            <v>Daudzslāņu CT topometrija galvai bez kontrastēšanas</v>
          </cell>
          <cell r="G3424">
            <v>87.3</v>
          </cell>
        </row>
        <row r="3425">
          <cell r="D3425" t="str">
            <v>50426</v>
          </cell>
          <cell r="E3425" t="str">
            <v>*</v>
          </cell>
          <cell r="F3425" t="str">
            <v>Daudzslāņu CT topometrija kaklam bez kontrastēšanas</v>
          </cell>
          <cell r="G3425">
            <v>87.3</v>
          </cell>
        </row>
        <row r="3426">
          <cell r="D3426" t="str">
            <v>50427</v>
          </cell>
          <cell r="E3426" t="str">
            <v>*</v>
          </cell>
          <cell r="F3426" t="str">
            <v>Daudzslāņu CT topometrija krūšu kurvja orgāniem bez kontrastēšanas</v>
          </cell>
          <cell r="G3426">
            <v>98.6</v>
          </cell>
        </row>
        <row r="3427">
          <cell r="D3427" t="str">
            <v>50428</v>
          </cell>
          <cell r="E3427" t="str">
            <v>*</v>
          </cell>
          <cell r="F3427" t="str">
            <v>Daudzslāņu CT topometrija vēdera dobuma orgāniem bez kontrastēšanas</v>
          </cell>
          <cell r="G3427">
            <v>103.62</v>
          </cell>
        </row>
        <row r="3428">
          <cell r="D3428" t="str">
            <v>50429</v>
          </cell>
          <cell r="E3428" t="str">
            <v>*</v>
          </cell>
          <cell r="F3428" t="str">
            <v>Daudzslāņu CT topometrija vēdera dobuma orgāniem ar kontrastētu kuņģa–zarnu traktu</v>
          </cell>
          <cell r="G3428">
            <v>105</v>
          </cell>
        </row>
        <row r="3429">
          <cell r="D3429" t="str">
            <v>50430</v>
          </cell>
          <cell r="E3429" t="str">
            <v>*</v>
          </cell>
          <cell r="F3429" t="str">
            <v>Daudzslāņu CT topometrija mazā iegurņa orgāniem bez kontrastēšanas</v>
          </cell>
          <cell r="G3429">
            <v>103.62</v>
          </cell>
        </row>
        <row r="3430">
          <cell r="D3430" t="str">
            <v>50431</v>
          </cell>
          <cell r="E3430" t="str">
            <v>*</v>
          </cell>
          <cell r="F3430" t="str">
            <v>Daudzslāņu CT topometrija mazā iegurņa orgāniem ar kontrastēšanu</v>
          </cell>
          <cell r="G3430">
            <v>105</v>
          </cell>
        </row>
        <row r="3431">
          <cell r="D3431" t="str">
            <v>50432</v>
          </cell>
          <cell r="E3431" t="str">
            <v>*</v>
          </cell>
          <cell r="F3431" t="str">
            <v>Daudzslāņu CT topometrija mugurkaulam bez kontrastēšanas</v>
          </cell>
          <cell r="G3431">
            <v>95.91</v>
          </cell>
        </row>
        <row r="3432">
          <cell r="D3432" t="str">
            <v>50433</v>
          </cell>
          <cell r="E3432" t="str">
            <v>*</v>
          </cell>
          <cell r="F3432" t="str">
            <v>Daudzslāņu CT topometrija ekstremitātēm bez kontrastēšanas</v>
          </cell>
          <cell r="G3432">
            <v>101.56</v>
          </cell>
        </row>
        <row r="3433">
          <cell r="D3433" t="str">
            <v>50434</v>
          </cell>
          <cell r="E3433" t="str">
            <v>*</v>
          </cell>
          <cell r="F3433" t="str">
            <v>Piemaksa manipulācijām 50341, 50342, 50343, 50346, 50349, 50352, 50353, 50356, 50357, 50360, 50363, 50371 par mērķa apjoma un kritisko blakusorgānu lokalizēšanu ar procedūru kursa dozas nozīmēšanu apstarošanai</v>
          </cell>
          <cell r="G3433">
            <v>46.45</v>
          </cell>
        </row>
        <row r="3434">
          <cell r="D3434" t="str">
            <v>50436</v>
          </cell>
          <cell r="E3434" t="str">
            <v>*</v>
          </cell>
          <cell r="F3434" t="str">
            <v>Piemaksa manipulācijai 50372 par veidņu individuālu profilēšanu, izmantojot trīsdimensiju plānošanas maketu</v>
          </cell>
          <cell r="G3434">
            <v>8.8000000000000007</v>
          </cell>
        </row>
        <row r="3435">
          <cell r="D3435" t="str">
            <v>50437</v>
          </cell>
          <cell r="E3435" t="str">
            <v>*</v>
          </cell>
          <cell r="F3435" t="str">
            <v>Piemaksa manipulācijai 50396 par katra staru lauka pozicionēšanas verifikāciju, izmantojot elektronisko portālu attēlu iegūšanas iekārtu</v>
          </cell>
          <cell r="G3435">
            <v>3.82</v>
          </cell>
        </row>
        <row r="3436">
          <cell r="D3436" t="str">
            <v>50438</v>
          </cell>
          <cell r="E3436" t="str">
            <v>*</v>
          </cell>
          <cell r="F3436" t="str">
            <v>Individuāli katra staru lauka attēlu apstrāde un analīze, izmantojot elektronisko portālu sistēmu</v>
          </cell>
          <cell r="G3436">
            <v>11.53</v>
          </cell>
        </row>
        <row r="3437">
          <cell r="D3437" t="str">
            <v>50450</v>
          </cell>
          <cell r="E3437" t="str">
            <v>*</v>
          </cell>
          <cell r="F3437" t="str">
            <v>Mērķa apjoma un kritisko blakusorgānu lokalizēšana ar procedūru kursa dozas nozīmēšanu apstarošanai (lieto pie CT topometrijas un MR topometrijas)</v>
          </cell>
          <cell r="G3437">
            <v>176.14</v>
          </cell>
        </row>
        <row r="3438">
          <cell r="D3438" t="str">
            <v>50451</v>
          </cell>
          <cell r="E3438" t="str">
            <v>*</v>
          </cell>
          <cell r="F3438" t="str">
            <v>Staru terapijas plāna parametru noformēšana staru terapijas verifikācijas tīklā (lieto katram staru terapijas plānam)</v>
          </cell>
          <cell r="G3438">
            <v>15.43</v>
          </cell>
        </row>
        <row r="3439">
          <cell r="D3439" t="str">
            <v>50452</v>
          </cell>
          <cell r="E3439" t="str">
            <v>*</v>
          </cell>
          <cell r="F3439" t="str">
            <v>Staru terapijas plāna parametru verifikācija staru terapijas verifikācijas tīklā un manuāla monitora dozas pārbaude</v>
          </cell>
          <cell r="G3439">
            <v>15.43</v>
          </cell>
        </row>
        <row r="3440">
          <cell r="D3440" t="str">
            <v>50453</v>
          </cell>
          <cell r="E3440" t="str">
            <v>*</v>
          </cell>
          <cell r="F3440" t="str">
            <v>Staru terapijas plāna klīnisko parametru analīze, izmantojot 3D dozu sadalījumu vizualizāciju un dozas–apjoma histogrammas mērķa apjomam un normāliem audiem</v>
          </cell>
          <cell r="G3440">
            <v>75.989999999999995</v>
          </cell>
        </row>
        <row r="3441">
          <cell r="D3441" t="str">
            <v>50454</v>
          </cell>
          <cell r="E3441" t="str">
            <v>*</v>
          </cell>
          <cell r="F3441" t="str">
            <v>CT un MR topometrisko izmeklējumu datu savstarpēja telpiskā reģistrēšana</v>
          </cell>
          <cell r="G3441">
            <v>37.979999999999997</v>
          </cell>
        </row>
        <row r="3442">
          <cell r="D3442" t="str">
            <v>50455</v>
          </cell>
          <cell r="E3442" t="str">
            <v>*</v>
          </cell>
          <cell r="F3442" t="str">
            <v>Stereotaktiskās staru terapijas/radioķirurģijas apstarošanas plānošana, izmantojot inversas dozu plānošanas metodiku, ar jonizējošā starojuma dozas noteikšanu mērķī un normālos apkārtējos audos ar specializēto stereotaktiskās staru terapijas datorizēto inversās plānošanas sistēmu</v>
          </cell>
          <cell r="G3442">
            <v>648.55999999999995</v>
          </cell>
        </row>
        <row r="3443">
          <cell r="D3443" t="str">
            <v>50456</v>
          </cell>
          <cell r="E3443" t="str">
            <v>*</v>
          </cell>
          <cell r="F3443" t="str">
            <v>Pacienta imobilizācijas līdzekļa – individualizētās termoplastiska materiāla radioķirurģijas maskas – sagatavošana, individuāla pielāgošana, izmantojot pamatplates un paliktņus</v>
          </cell>
          <cell r="G3443">
            <v>62.07</v>
          </cell>
        </row>
        <row r="3444">
          <cell r="D3444" t="str">
            <v>50457</v>
          </cell>
          <cell r="E3444" t="str">
            <v>*</v>
          </cell>
          <cell r="F3444" t="str">
            <v>Pacienta imobilizācijas līdzekļa – individualizētās termoplastiska materiāla stereotaktiskās staru terapijas maskas – sagatavošana, individuāla pielāgošana, izmantojot pamatplates un paliktņus</v>
          </cell>
          <cell r="G3444">
            <v>46.59</v>
          </cell>
        </row>
        <row r="3445">
          <cell r="D3445" t="str">
            <v>50458</v>
          </cell>
          <cell r="E3445" t="str">
            <v>*</v>
          </cell>
          <cell r="F3445" t="str">
            <v>Piemaksa par termoplastiskās radioķirurģijas maskas materiālu</v>
          </cell>
          <cell r="G3445">
            <v>494.34</v>
          </cell>
        </row>
        <row r="3446">
          <cell r="D3446" t="str">
            <v>50459</v>
          </cell>
          <cell r="E3446" t="str">
            <v>*</v>
          </cell>
          <cell r="F3446" t="str">
            <v>Piemaksa par termoplastiskās stereotaktiskās staru terapijas maskas materiālu</v>
          </cell>
          <cell r="G3446">
            <v>404.24</v>
          </cell>
        </row>
        <row r="3447">
          <cell r="D3447" t="str">
            <v>50460</v>
          </cell>
          <cell r="E3447" t="str">
            <v>*</v>
          </cell>
          <cell r="F3447" t="str">
            <v>Jonizējošā starojuma dozas piegāde pacientam pēc stereotaktiskās staru terapijas plāna datiem ar individualizētās termoplastikas materiāla stereotaktiskās staru terapijas maskas lietošanu pacienta fiksācijai apstarošanai paredzētajā pozīcijā, izmantojot stereotaktiskās staru terapijas iekārtu ar iebūvēto mikro daudzslāņu diafragmu</v>
          </cell>
          <cell r="G3447">
            <v>192.78</v>
          </cell>
        </row>
        <row r="3448">
          <cell r="D3448" t="str">
            <v>50461</v>
          </cell>
          <cell r="E3448" t="str">
            <v>*</v>
          </cell>
          <cell r="F3448" t="str">
            <v>Jonizējošā starojuma dozas piegāde pacientam pēc radioķirurģijas plāna datiem ar individualizētās termoplastikas materiāla stereotaktiskās staru terapijas maskas lietošanu pacienta fiksācijai apstarošanai paredzētajā pozīcijā, izmantojot stereotaktiskās staru terapijas iekārtu ar iebūvēto mikro daudzslāņu diafragmu</v>
          </cell>
          <cell r="G3448">
            <v>157.74</v>
          </cell>
        </row>
        <row r="3449">
          <cell r="D3449" t="str">
            <v>50462</v>
          </cell>
          <cell r="E3449" t="str">
            <v>*</v>
          </cell>
          <cell r="F3449" t="str">
            <v>Pacienta pozīcijas noteikšana pirms staru terapijas procedūras, izmantojot lineārā paātrinātāja procedūru telpā esošās kilovoltāžas rentgenattēlošanas sistēmas attēlus, ar sekojošo pacienta ķermeņa pozīcijas korekciju</v>
          </cell>
          <cell r="G3449">
            <v>6.97</v>
          </cell>
        </row>
        <row r="3450">
          <cell r="D3450" t="str">
            <v>50463</v>
          </cell>
          <cell r="E3450" t="str">
            <v>*</v>
          </cell>
          <cell r="F3450" t="str">
            <v>Stereotaktiskās staru terapijas/radioķirurģijas plāna fizikālā verifikācija pirms pacienta apstarošanas veikšanas ar pašattīstošo staru terapijas verifikācijas filmu izmantošanu</v>
          </cell>
          <cell r="G3450">
            <v>261.26</v>
          </cell>
        </row>
        <row r="3451">
          <cell r="D3451" t="str">
            <v>50464</v>
          </cell>
          <cell r="E3451" t="str">
            <v>*</v>
          </cell>
          <cell r="F3451" t="str">
            <v>Daudzslāņu CT topometrija ar retrospektīvu sinhronizāciju ar pacienta elpošanas kustībām krūšu kurvja orgāniem bez kontrastēšanas</v>
          </cell>
          <cell r="G3451">
            <v>149.19999999999999</v>
          </cell>
        </row>
        <row r="3452">
          <cell r="D3452" t="str">
            <v>50465</v>
          </cell>
          <cell r="E3452" t="str">
            <v>*</v>
          </cell>
          <cell r="F3452" t="str">
            <v>Pacienta apmācība elpošanas metodikām tālākai apstarošanas sinhronizācijai ar pacienta elpošanas kustībām (lieto pie pacienta elpošanas kustībām sinhronizētās CT topometrijas)</v>
          </cell>
          <cell r="G3452">
            <v>39.92</v>
          </cell>
        </row>
        <row r="3453">
          <cell r="D3453" t="str">
            <v>50466</v>
          </cell>
          <cell r="E3453" t="str">
            <v>*</v>
          </cell>
          <cell r="F3453" t="str">
            <v>Piemaksa par jonizējoša starojuma dozas piegādes sinhronizāciju ar pacienta elpošanas kustībām</v>
          </cell>
          <cell r="G3453">
            <v>10.48</v>
          </cell>
        </row>
        <row r="3454">
          <cell r="D3454" t="str">
            <v>50467</v>
          </cell>
          <cell r="E3454" t="str">
            <v>*</v>
          </cell>
          <cell r="F3454" t="str">
            <v>Pacienta pozīcijas noteikšana pirms staru terapijas procedūras, izmantojot uz lineārā paātrinātāja gentrija montētas kilovoltāžas rentgenattēlošanas sistēmas koniskā kūļa CT griezumus</v>
          </cell>
          <cell r="G3454">
            <v>6.96</v>
          </cell>
        </row>
        <row r="3455">
          <cell r="D3455" t="str">
            <v>50468</v>
          </cell>
          <cell r="E3455" t="str">
            <v>*</v>
          </cell>
          <cell r="F3455" t="str">
            <v>Pacienta ķermeņa pozīcijas korekcijas, izmantojot uz lineārā paātrinātāja gentrija montētas kilovoltāžas rentgenattēlošanas sistēmas koniskā kūļa CT griezumus (lieto kopā ar iepriekšējo manipulāciju)</v>
          </cell>
          <cell r="G3455">
            <v>3.4</v>
          </cell>
        </row>
        <row r="3456">
          <cell r="D3456" t="str">
            <v>50470</v>
          </cell>
          <cell r="E3456" t="str">
            <v/>
          </cell>
          <cell r="F3456" t="str">
            <v>Pacienta individuālā plāna sagatavošana stereotaktiskajai radioķirurģijai, pielietojot robotizētu manipulatoru</v>
          </cell>
          <cell r="G3456">
            <v>3006.3</v>
          </cell>
        </row>
        <row r="3457">
          <cell r="D3457" t="str">
            <v>50471</v>
          </cell>
          <cell r="E3457" t="str">
            <v/>
          </cell>
          <cell r="F3457" t="str">
            <v>Pacienta individuālā plāna 1. frakcijas izpilde, pielietojot robotizētu stereotaktisko radioķirurģiju</v>
          </cell>
          <cell r="G3457">
            <v>518.69000000000005</v>
          </cell>
        </row>
        <row r="3458">
          <cell r="D3458" t="str">
            <v>50472</v>
          </cell>
          <cell r="E3458" t="str">
            <v/>
          </cell>
          <cell r="F3458" t="str">
            <v>Pacienta individuālā plāna izpilde sākot ar 2. frakciju, pielietojot robotizētu stereotaktisko radioķirurģiju</v>
          </cell>
          <cell r="G3458">
            <v>277.17</v>
          </cell>
        </row>
        <row r="3459">
          <cell r="D3459" t="str">
            <v>50473</v>
          </cell>
          <cell r="E3459" t="str">
            <v>*</v>
          </cell>
          <cell r="F3459" t="str">
            <v>Krūts dziedzera vakuuma biopsija stereotakses un tomosintēzes kontrolē pacientam guļot uz vēdera (prone pozīcijā)</v>
          </cell>
          <cell r="G3459">
            <v>747.11</v>
          </cell>
        </row>
        <row r="3460">
          <cell r="D3460" t="str">
            <v>50474</v>
          </cell>
          <cell r="E3460" t="str">
            <v>*</v>
          </cell>
          <cell r="F3460" t="str">
            <v>Stīgas ievietošana krūts dziedzerī stereotakses un tomosintēzes kontrolē pacientam guļot uz vēdera (prone pozīcijā)</v>
          </cell>
          <cell r="G3460">
            <v>167.02</v>
          </cell>
        </row>
        <row r="3461">
          <cell r="D3461" t="str">
            <v>50475</v>
          </cell>
          <cell r="E3461" t="str">
            <v>*</v>
          </cell>
          <cell r="F3461" t="str">
            <v>Intensitātes modulētas staru terapijas (IMST)/ Tilpuma modulētās arkas terapijas plāna fizikāla verifikācija</v>
          </cell>
          <cell r="G3461">
            <v>77.599999999999994</v>
          </cell>
        </row>
        <row r="3462">
          <cell r="D3462" t="str">
            <v>50476</v>
          </cell>
          <cell r="E3462" t="str">
            <v>*</v>
          </cell>
          <cell r="F3462" t="str">
            <v>Intensitātes modulētas staru terapijas (IMST)/ Tilpuma modulētās arkas terapijas plānošana</v>
          </cell>
          <cell r="G3462">
            <v>267.47000000000003</v>
          </cell>
        </row>
        <row r="3463">
          <cell r="D3463" t="str">
            <v>50477</v>
          </cell>
          <cell r="E3463" t="str">
            <v>*</v>
          </cell>
          <cell r="F3463" t="str">
            <v>Intensitātes modulēta staru terapija (IMST)/ Tilpuma modulētā arkas terapija</v>
          </cell>
          <cell r="G3463">
            <v>47.24</v>
          </cell>
        </row>
        <row r="3464">
          <cell r="D3464" t="str">
            <v>50504</v>
          </cell>
          <cell r="E3464" t="str">
            <v/>
          </cell>
          <cell r="F3464" t="str">
            <v>Kakla un krūšu kurvja, vēdera dobuma, mazā iegurņa orgānu, mugurkaulāja un muguras smadzeņu, kaulu-locītavu sistēmas punkcija, biopsija vai perkutāna drenāža CT kontrolē.</v>
          </cell>
          <cell r="G3464">
            <v>23.25</v>
          </cell>
        </row>
        <row r="3465">
          <cell r="D3465" t="str">
            <v>50509</v>
          </cell>
          <cell r="E3465" t="str">
            <v>*</v>
          </cell>
          <cell r="F3465" t="str">
            <v>Galvas, deguna blakusdobumu vai kakla mīksto audu CT bez kontrastēšanas</v>
          </cell>
          <cell r="G3465">
            <v>17.440000000000001</v>
          </cell>
        </row>
        <row r="3466">
          <cell r="D3466" t="str">
            <v>50515</v>
          </cell>
          <cell r="E3466" t="str">
            <v>*</v>
          </cell>
          <cell r="F3466" t="str">
            <v>Krūšu kurvja CT bez kontrastēšanas</v>
          </cell>
          <cell r="G3466">
            <v>34.83</v>
          </cell>
        </row>
        <row r="3467">
          <cell r="D3467" t="str">
            <v>50521</v>
          </cell>
          <cell r="E3467" t="str">
            <v>*</v>
          </cell>
          <cell r="F3467" t="str">
            <v>Vēdera dobuma, mazā iegurņa CT bez kontrastēšanas</v>
          </cell>
          <cell r="G3467">
            <v>37.450000000000003</v>
          </cell>
        </row>
        <row r="3468">
          <cell r="D3468" t="str">
            <v>50529</v>
          </cell>
          <cell r="E3468" t="str">
            <v>*</v>
          </cell>
          <cell r="F3468" t="str">
            <v>Mugurkaula trīs skriemeļu CT bez kontrastēšanas</v>
          </cell>
          <cell r="G3468">
            <v>30.049999999999997</v>
          </cell>
        </row>
        <row r="3469">
          <cell r="D3469" t="str">
            <v>50531</v>
          </cell>
          <cell r="E3469" t="str">
            <v>*</v>
          </cell>
          <cell r="F3469" t="str">
            <v>Ekstremitāšu un locītavu CT bez kontrastēšanas (vienai daļai)</v>
          </cell>
          <cell r="G3469">
            <v>41.99</v>
          </cell>
        </row>
        <row r="3470">
          <cell r="D3470" t="str">
            <v>50533</v>
          </cell>
          <cell r="E3470" t="str">
            <v>*</v>
          </cell>
          <cell r="F3470" t="str">
            <v>Piemaksa par mugurkaula nākamo trīs skriemeļu CT bez kontrastēšanas</v>
          </cell>
          <cell r="G3470">
            <v>29.73</v>
          </cell>
        </row>
        <row r="3471">
          <cell r="D3471" t="str">
            <v>50539</v>
          </cell>
          <cell r="E3471" t="str">
            <v>*</v>
          </cell>
          <cell r="F3471" t="str">
            <v>Daudzslāņu CT koronogrāfija un sirds funkcionālie izmeklējumi bez kontrastēšanas (Ca scoring)</v>
          </cell>
          <cell r="G3471">
            <v>96.03</v>
          </cell>
        </row>
        <row r="3472">
          <cell r="D3472" t="str">
            <v>50540</v>
          </cell>
          <cell r="E3472" t="str">
            <v>*</v>
          </cell>
          <cell r="F3472" t="str">
            <v>CT angiogrāfija</v>
          </cell>
          <cell r="G3472">
            <v>93.09</v>
          </cell>
        </row>
        <row r="3473">
          <cell r="D3473" t="str">
            <v>50542</v>
          </cell>
          <cell r="E3473" t="str">
            <v>*</v>
          </cell>
          <cell r="F3473" t="str">
            <v>Daudzslāņu CT perfūzija vai difūzija</v>
          </cell>
          <cell r="G3473">
            <v>49.72</v>
          </cell>
        </row>
        <row r="3474">
          <cell r="D3474" t="str">
            <v>50546</v>
          </cell>
          <cell r="E3474" t="str">
            <v/>
          </cell>
          <cell r="F3474" t="str">
            <v>CT kvantitatīvā osteodensitometrija</v>
          </cell>
          <cell r="G3474">
            <v>19.729999999999997</v>
          </cell>
        </row>
        <row r="3475">
          <cell r="D3475" t="str">
            <v>50551</v>
          </cell>
          <cell r="E3475" t="str">
            <v>*</v>
          </cell>
          <cell r="F3475" t="str">
            <v>Piemaksa par i/v kontrastēšanu. Nenorādīt kopā ar manipulāciju 50552</v>
          </cell>
          <cell r="G3475">
            <v>1.07</v>
          </cell>
        </row>
        <row r="3476">
          <cell r="D3476" t="str">
            <v>50552</v>
          </cell>
          <cell r="E3476" t="str">
            <v>*</v>
          </cell>
          <cell r="F3476" t="str">
            <v>Piemaksa par Bolus injektora lietošanu. Nenorādīt kopā ar manipulāciju 50551</v>
          </cell>
          <cell r="G3476">
            <v>15.08</v>
          </cell>
        </row>
        <row r="3477">
          <cell r="D3477" t="str">
            <v>50553</v>
          </cell>
          <cell r="E3477" t="str">
            <v>*</v>
          </cell>
          <cell r="F3477" t="str">
            <v>Piemaksa par kontrastvielu Iopamidolum 300 (200 ml)</v>
          </cell>
          <cell r="G3477">
            <v>55.41</v>
          </cell>
        </row>
        <row r="3478">
          <cell r="D3478" t="str">
            <v>50554</v>
          </cell>
          <cell r="E3478" t="str">
            <v>*</v>
          </cell>
          <cell r="F3478" t="str">
            <v>Piemaksa par kontrastvielu Iopamidolum 370 (200 ml)</v>
          </cell>
          <cell r="G3478">
            <v>67.959999999999994</v>
          </cell>
        </row>
        <row r="3479">
          <cell r="D3479" t="str">
            <v>50555</v>
          </cell>
          <cell r="E3479" t="str">
            <v>*</v>
          </cell>
          <cell r="F3479" t="str">
            <v>Piemaksa par kontrastvielu Iohexalum 300 (20 ml)</v>
          </cell>
          <cell r="G3479">
            <v>6.24</v>
          </cell>
        </row>
        <row r="3480">
          <cell r="D3480" t="str">
            <v>50556</v>
          </cell>
          <cell r="E3480" t="str">
            <v>*</v>
          </cell>
          <cell r="F3480" t="str">
            <v>Piemaksa par kontrastvielu Iohexalum 300 (50 ml)</v>
          </cell>
          <cell r="G3480">
            <v>19.41</v>
          </cell>
        </row>
        <row r="3481">
          <cell r="D3481" t="str">
            <v>50557</v>
          </cell>
          <cell r="E3481" t="str">
            <v>*</v>
          </cell>
          <cell r="F3481" t="str">
            <v>Piemaksa par kontrastvielu Iohexalum 300 (100 ml)</v>
          </cell>
          <cell r="G3481">
            <v>39.93</v>
          </cell>
        </row>
        <row r="3482">
          <cell r="D3482" t="str">
            <v>50560</v>
          </cell>
          <cell r="E3482" t="str">
            <v>*</v>
          </cell>
          <cell r="F3482" t="str">
            <v>Piemaksa par kontrastvielu Sodium amidotriozoicum Meglumine 60 % (20 ml)</v>
          </cell>
          <cell r="G3482">
            <v>0.50999999999999979</v>
          </cell>
        </row>
        <row r="3483">
          <cell r="D3483" t="str">
            <v>50561</v>
          </cell>
          <cell r="E3483" t="str">
            <v>*</v>
          </cell>
          <cell r="F3483" t="str">
            <v>Piemaksa par kontrastvielu Sodium amidotriozoicum Meglumine 76 % (20 ml)</v>
          </cell>
          <cell r="G3483">
            <v>0.83000000000000007</v>
          </cell>
        </row>
        <row r="3484">
          <cell r="D3484" t="str">
            <v>50562</v>
          </cell>
          <cell r="E3484" t="str">
            <v>*</v>
          </cell>
          <cell r="F3484" t="str">
            <v>Piemaksa par kontrastvielu Sodium amidotriozoicum Meglumine 76 % (100 ml)</v>
          </cell>
          <cell r="G3484">
            <v>15.879999999999999</v>
          </cell>
        </row>
        <row r="3485">
          <cell r="D3485" t="str">
            <v>50563</v>
          </cell>
          <cell r="E3485" t="str">
            <v>*</v>
          </cell>
          <cell r="F3485" t="str">
            <v>Piemaksa par kontrastvielu Iohexalum un Iopromidum 180 (10 ml)</v>
          </cell>
          <cell r="G3485">
            <v>2.8000000000000007</v>
          </cell>
        </row>
        <row r="3486">
          <cell r="D3486" t="str">
            <v>50564</v>
          </cell>
          <cell r="E3486" t="str">
            <v>*</v>
          </cell>
          <cell r="F3486" t="str">
            <v>Piemaksa par kontrastvielu Iohexalum un Iopromidum 240 (10 ml)</v>
          </cell>
          <cell r="G3486">
            <v>3.51</v>
          </cell>
        </row>
        <row r="3487">
          <cell r="D3487" t="str">
            <v>50565</v>
          </cell>
          <cell r="E3487" t="str">
            <v>*</v>
          </cell>
          <cell r="F3487" t="str">
            <v>Piemaksa par kontrastvielu Iohexalum un Iopromidum 240 (20 ml)</v>
          </cell>
          <cell r="G3487">
            <v>5.0199999999999996</v>
          </cell>
        </row>
        <row r="3488">
          <cell r="D3488" t="str">
            <v>50566</v>
          </cell>
          <cell r="E3488" t="str">
            <v>*</v>
          </cell>
          <cell r="F3488" t="str">
            <v>Piemaksa par kontrastvielu Iohexalum un Iopromidum 240 (50 ml)</v>
          </cell>
          <cell r="G3488">
            <v>14.030000000000001</v>
          </cell>
        </row>
        <row r="3489">
          <cell r="D3489" t="str">
            <v>50567</v>
          </cell>
          <cell r="E3489" t="str">
            <v>*</v>
          </cell>
          <cell r="F3489" t="str">
            <v>Piemaksa par kontrastvielu Iopromidum 300 (20 ml)</v>
          </cell>
          <cell r="G3489">
            <v>7.1400000000000006</v>
          </cell>
        </row>
        <row r="3490">
          <cell r="D3490" t="str">
            <v>50568</v>
          </cell>
          <cell r="E3490" t="str">
            <v>*</v>
          </cell>
          <cell r="F3490" t="str">
            <v>Piemaksa par kontrastvielu Iopromidum 300 (50 ml)</v>
          </cell>
          <cell r="G3490">
            <v>20.99</v>
          </cell>
        </row>
        <row r="3491">
          <cell r="D3491" t="str">
            <v>50569</v>
          </cell>
          <cell r="E3491" t="str">
            <v>*</v>
          </cell>
          <cell r="F3491" t="str">
            <v>Piemaksa par kontrastvielu Iopromidum 300 (100 ml)</v>
          </cell>
          <cell r="G3491">
            <v>42.56</v>
          </cell>
        </row>
        <row r="3492">
          <cell r="D3492" t="str">
            <v>50570</v>
          </cell>
          <cell r="E3492" t="str">
            <v>*</v>
          </cell>
          <cell r="F3492" t="str">
            <v>Piemaksa par kontrastvielu Iopromidum 300 (200 ml)</v>
          </cell>
          <cell r="G3492">
            <v>82.09</v>
          </cell>
        </row>
        <row r="3493">
          <cell r="D3493" t="str">
            <v>50572</v>
          </cell>
          <cell r="E3493" t="str">
            <v>*</v>
          </cell>
          <cell r="F3493" t="str">
            <v>Piemaksa par kontrastvielu Iohexalum 350 (20 ml)</v>
          </cell>
          <cell r="G3493">
            <v>6.4399999999999995</v>
          </cell>
        </row>
        <row r="3494">
          <cell r="D3494" t="str">
            <v>50573</v>
          </cell>
          <cell r="E3494" t="str">
            <v>*</v>
          </cell>
          <cell r="F3494" t="str">
            <v>Piemaksa par kontrastvielu Iohexalum 350 (50 ml)</v>
          </cell>
          <cell r="G3494">
            <v>22.2</v>
          </cell>
        </row>
        <row r="3495">
          <cell r="D3495" t="str">
            <v>50574</v>
          </cell>
          <cell r="E3495" t="str">
            <v>*</v>
          </cell>
          <cell r="F3495" t="str">
            <v>Piemaksa par kontrastvielu Iohexalum 350 (100 ml)</v>
          </cell>
          <cell r="G3495">
            <v>44.88</v>
          </cell>
        </row>
        <row r="3496">
          <cell r="D3496" t="str">
            <v>50575</v>
          </cell>
          <cell r="E3496" t="str">
            <v>*</v>
          </cell>
          <cell r="F3496" t="str">
            <v>Piemaksa par kontrastvielu Iohexalum 350 (200 ml)</v>
          </cell>
          <cell r="G3496">
            <v>88.71</v>
          </cell>
        </row>
        <row r="3497">
          <cell r="D3497" t="str">
            <v>50577</v>
          </cell>
          <cell r="E3497" t="str">
            <v>*</v>
          </cell>
          <cell r="F3497" t="str">
            <v>Piemaksa par kontrastvielu Iopromidum 370 (50 ml)</v>
          </cell>
          <cell r="G3497">
            <v>23.51</v>
          </cell>
        </row>
        <row r="3498">
          <cell r="D3498" t="str">
            <v>50578</v>
          </cell>
          <cell r="E3498" t="str">
            <v>*</v>
          </cell>
          <cell r="F3498" t="str">
            <v>Piemaksa par kontrastvielu Iopromidum 370 (100 ml)</v>
          </cell>
          <cell r="G3498">
            <v>47.09</v>
          </cell>
        </row>
        <row r="3499">
          <cell r="D3499" t="str">
            <v>50580</v>
          </cell>
          <cell r="E3499" t="str">
            <v>*</v>
          </cell>
          <cell r="F3499" t="str">
            <v>Piemaksa par kontrastvielu Iodixanol 270 (20 ml)</v>
          </cell>
          <cell r="G3499">
            <v>8.9499999999999993</v>
          </cell>
        </row>
        <row r="3500">
          <cell r="D3500" t="str">
            <v>50581</v>
          </cell>
          <cell r="E3500" t="str">
            <v>*</v>
          </cell>
          <cell r="F3500" t="str">
            <v>Piemaksa par kontrastvielu Iodixanol 270 (50 ml)</v>
          </cell>
          <cell r="G3500">
            <v>28.71</v>
          </cell>
        </row>
        <row r="3501">
          <cell r="D3501" t="str">
            <v>50582</v>
          </cell>
          <cell r="E3501" t="str">
            <v>*</v>
          </cell>
          <cell r="F3501" t="str">
            <v>Piemaksa par kontrastvielu Iodixanol 270 (100 ml)</v>
          </cell>
          <cell r="G3501">
            <v>57.629999999999995</v>
          </cell>
        </row>
        <row r="3502">
          <cell r="D3502" t="str">
            <v>50583</v>
          </cell>
          <cell r="E3502" t="str">
            <v>*</v>
          </cell>
          <cell r="F3502" t="str">
            <v>Piemaksa par kontrastvielu Iodixanol 270 (200 ml)</v>
          </cell>
          <cell r="G3502">
            <v>110.9</v>
          </cell>
        </row>
        <row r="3503">
          <cell r="D3503" t="str">
            <v>50585</v>
          </cell>
          <cell r="E3503" t="str">
            <v>*</v>
          </cell>
          <cell r="F3503" t="str">
            <v>Piemaksa par kontrastvielu Iodixanol 320 (20 ml)</v>
          </cell>
          <cell r="G3503">
            <v>10.870000000000001</v>
          </cell>
        </row>
        <row r="3504">
          <cell r="D3504" t="str">
            <v>50586</v>
          </cell>
          <cell r="E3504" t="str">
            <v>*</v>
          </cell>
          <cell r="F3504" t="str">
            <v>Piemaksa par kontrastvielu Iodixanol 320 (50 ml)</v>
          </cell>
          <cell r="G3504">
            <v>32.479999999999997</v>
          </cell>
        </row>
        <row r="3505">
          <cell r="D3505" t="str">
            <v>50587</v>
          </cell>
          <cell r="E3505" t="str">
            <v>*</v>
          </cell>
          <cell r="F3505" t="str">
            <v>Piemaksa par kontrastvielu Iodixanol 320 (100 ml)</v>
          </cell>
          <cell r="G3505">
            <v>64.459999999999994</v>
          </cell>
        </row>
        <row r="3506">
          <cell r="D3506" t="str">
            <v>50588</v>
          </cell>
          <cell r="E3506" t="str">
            <v>*</v>
          </cell>
          <cell r="F3506" t="str">
            <v>Piemaksa par kontrastvielu Iodixanol 320 (200 ml)</v>
          </cell>
          <cell r="G3506">
            <v>124.72</v>
          </cell>
        </row>
        <row r="3507">
          <cell r="D3507" t="str">
            <v>50605</v>
          </cell>
          <cell r="E3507" t="str">
            <v>*</v>
          </cell>
          <cell r="F3507" t="str">
            <v>Piemaksa manipulācijām 50509, 50515, 50521, 50529, 50531, 50504 un 50542 par izmeklējuma veikšanu ar CT aparātu no 16 līdz 64 slāņiem (neieskaitot). Piemaksu manipulācijai 50504 apmaksā vienu reizi vienam izmeklējumam</v>
          </cell>
          <cell r="G3507">
            <v>11.9</v>
          </cell>
        </row>
        <row r="3508">
          <cell r="D3508" t="str">
            <v>50606</v>
          </cell>
          <cell r="E3508" t="str">
            <v>*</v>
          </cell>
          <cell r="F3508" t="str">
            <v>Piemaksa manipulācijām 50509, 50515, 50521, 50529, 50531, 50539, 50504, 50540 un 50542 par izmeklējuma veikšanu ar CT aparātu, sākot no 64 slāņiem. Piemaksu manipulācijai 50504 apmaksā vienu reizi vienam izmeklējumam</v>
          </cell>
          <cell r="G3508">
            <v>20.74</v>
          </cell>
        </row>
        <row r="3509">
          <cell r="D3509" t="str">
            <v>50609</v>
          </cell>
          <cell r="E3509" t="str">
            <v>*</v>
          </cell>
          <cell r="F3509" t="str">
            <v>Galvas, deguna blakusdobuma vai kakla mīksto audu CT ar i/v kontrastēšanu, par katru nākamo sēriju</v>
          </cell>
          <cell r="G3509">
            <v>35.56</v>
          </cell>
        </row>
        <row r="3510">
          <cell r="D3510" t="str">
            <v>50610</v>
          </cell>
          <cell r="E3510" t="str">
            <v>*</v>
          </cell>
          <cell r="F3510" t="str">
            <v>Krūšu kurvja CT ar i/v kontrastēšanu, par katru nākamo sēriju</v>
          </cell>
          <cell r="G3510">
            <v>51.53</v>
          </cell>
        </row>
        <row r="3511">
          <cell r="D3511" t="str">
            <v>50611</v>
          </cell>
          <cell r="E3511" t="str">
            <v>*</v>
          </cell>
          <cell r="F3511" t="str">
            <v>Vēdera dobuma, mazā iegurņa CT ar i/v kontrastēšanu, par katru nākamo sēriju</v>
          </cell>
          <cell r="G3511">
            <v>62.19</v>
          </cell>
        </row>
        <row r="3512">
          <cell r="D3512" t="str">
            <v>50612</v>
          </cell>
          <cell r="E3512" t="str">
            <v>*</v>
          </cell>
          <cell r="F3512" t="str">
            <v>Mugurkaula vienas daļas (trīs skriemeļi) vai ekstremitāšu un locītavu CT ar i/v kontrastēšanu, par katru nākamo sēriju</v>
          </cell>
          <cell r="G3512">
            <v>49.38</v>
          </cell>
        </row>
        <row r="3513">
          <cell r="D3513" t="str">
            <v>50614</v>
          </cell>
          <cell r="E3513" t="str">
            <v>*</v>
          </cell>
          <cell r="F3513" t="str">
            <v>Daudzslāņu CT koronarogrāfija ar i/v kontrastēšanu, par katru nākamo sēriju</v>
          </cell>
          <cell r="G3513">
            <v>105.23</v>
          </cell>
        </row>
        <row r="3514">
          <cell r="D3514" t="str">
            <v>50629</v>
          </cell>
          <cell r="E3514" t="str">
            <v>*</v>
          </cell>
          <cell r="F3514" t="str">
            <v>Piemaksa manipulācijām 50609–50612 par izmeklējumu veikšanu ar CT aparātu no 16 līdz 64 slāņiem (neieskaitot), par katru nākamo sēriju</v>
          </cell>
          <cell r="G3514">
            <v>11.9</v>
          </cell>
        </row>
        <row r="3515">
          <cell r="D3515" t="str">
            <v>50630</v>
          </cell>
          <cell r="E3515" t="str">
            <v>*</v>
          </cell>
          <cell r="F3515" t="str">
            <v>Piemaksa manipulācijām 50609–50612 un 50614 par izmeklējumu veikšanu ar CT aparātu, sākot no 64 slāņiem, par katru nākamo sēriju.</v>
          </cell>
          <cell r="G3515">
            <v>20.74</v>
          </cell>
        </row>
        <row r="3516">
          <cell r="D3516" t="str">
            <v>50632</v>
          </cell>
          <cell r="E3516" t="str">
            <v>*</v>
          </cell>
          <cell r="F3516" t="str">
            <v>Piemaksa par kontrastvielu Iopamidolum 300 (50 ml)</v>
          </cell>
          <cell r="G3516">
            <v>8.34</v>
          </cell>
        </row>
        <row r="3517">
          <cell r="D3517" t="str">
            <v>50633</v>
          </cell>
          <cell r="E3517" t="str">
            <v>*</v>
          </cell>
          <cell r="F3517" t="str">
            <v>Piemaksa par kontrastvielu Iopamidolum 300 (100 ml)</v>
          </cell>
          <cell r="G3517">
            <v>24.03</v>
          </cell>
        </row>
        <row r="3518">
          <cell r="D3518" t="str">
            <v>50634</v>
          </cell>
          <cell r="E3518" t="str">
            <v>*</v>
          </cell>
          <cell r="F3518" t="str">
            <v>Piemaksa par kontrastvielu Iopamidolum 370 (50 ml)</v>
          </cell>
          <cell r="G3518">
            <v>11.48</v>
          </cell>
        </row>
        <row r="3519">
          <cell r="D3519" t="str">
            <v>50635</v>
          </cell>
          <cell r="E3519" t="str">
            <v>*</v>
          </cell>
          <cell r="F3519" t="str">
            <v>Piemaksa par kontrastvielu Iopamidolum 370 (100 ml)</v>
          </cell>
          <cell r="G3519">
            <v>30.299999999999997</v>
          </cell>
        </row>
        <row r="3520">
          <cell r="D3520" t="str">
            <v>50668</v>
          </cell>
          <cell r="E3520" t="str">
            <v/>
          </cell>
          <cell r="F3520" t="str">
            <v>Mamogrāfijas apraksts (abām krūtīm, katrai divās projekcijās). Izmeklējuma rezultāts B0 - nepieciešami papildus izmeklējumi</v>
          </cell>
          <cell r="G3520">
            <v>7.67</v>
          </cell>
        </row>
        <row r="3521">
          <cell r="D3521" t="str">
            <v>50669</v>
          </cell>
          <cell r="E3521" t="str">
            <v/>
          </cell>
          <cell r="F3521" t="str">
            <v>Mamogrāfijas apraksts (abām krūtīm, katrai divās projekcijās). Izmeklējuma rezultāts B1 - negatīva atradne</v>
          </cell>
          <cell r="G3521">
            <v>7.67</v>
          </cell>
        </row>
        <row r="3522">
          <cell r="D3522" t="str">
            <v>50670</v>
          </cell>
          <cell r="E3522" t="str">
            <v/>
          </cell>
          <cell r="F3522" t="str">
            <v>Mamogrāfijas apraksts (abām krūtīm, katrai divās projekcijās). Izmeklējuma rezultāts B2 - potenciāli labdabīga atradne</v>
          </cell>
          <cell r="G3522">
            <v>7.67</v>
          </cell>
        </row>
        <row r="3523">
          <cell r="D3523" t="str">
            <v>50671</v>
          </cell>
          <cell r="E3523" t="str">
            <v/>
          </cell>
          <cell r="F3523" t="str">
            <v>Mamogrāfijas apraksts (abām krūtīm, katrai divās projekcijās). Izmeklējuma rezultāts B3 - neliela krūts vēža iespējamība</v>
          </cell>
          <cell r="G3523">
            <v>7.67</v>
          </cell>
        </row>
        <row r="3524">
          <cell r="D3524" t="str">
            <v>50672</v>
          </cell>
          <cell r="E3524" t="str">
            <v/>
          </cell>
          <cell r="F3524" t="str">
            <v>Mamogrāfijas apraksts (abām krūtīm, katrai divās projekcijās). Izmeklējuma rezultāts B4 - iespējams maligna atradne</v>
          </cell>
          <cell r="G3524">
            <v>7.67</v>
          </cell>
        </row>
        <row r="3525">
          <cell r="D3525" t="str">
            <v>50673</v>
          </cell>
          <cell r="E3525" t="str">
            <v/>
          </cell>
          <cell r="F3525" t="str">
            <v>Mamogrāfijas apraksts (abām krūtīm, katrai divās projekcijās). Izmeklējuma rezultāts B5 - ļoti aizdomīgs uz malignitāti</v>
          </cell>
          <cell r="G3525">
            <v>7.67</v>
          </cell>
        </row>
        <row r="3526">
          <cell r="D3526" t="str">
            <v>50674</v>
          </cell>
          <cell r="E3526" t="str">
            <v/>
          </cell>
          <cell r="F3526" t="str">
            <v>Mamogrāfijas apraksts (abām krūtīm, katrai divās projekcijās). Izmeklējuma rezultāts B6 - biopsijā pierādīta malignitāte</v>
          </cell>
          <cell r="G3526">
            <v>7.67</v>
          </cell>
        </row>
        <row r="3527">
          <cell r="D3527" t="str">
            <v>50675</v>
          </cell>
          <cell r="E3527" t="str">
            <v/>
          </cell>
          <cell r="F3527" t="str">
            <v>Otra radiologa veikts mamogrāfijas apraksts skrīninga izmeklējumiem (abām krūtīm, katrai divās projekcijās). Izmeklējuma rezultāts B0 - nepieciešami papildus izmeklējumi</v>
          </cell>
          <cell r="G3527">
            <v>0</v>
          </cell>
        </row>
        <row r="3528">
          <cell r="D3528" t="str">
            <v>50676</v>
          </cell>
          <cell r="E3528" t="str">
            <v/>
          </cell>
          <cell r="F3528" t="str">
            <v>Otra radiologa veikts mamogrāfijas apraksts skrīninga izmeklējumiem (abām krūtīm, katrai divās projekcijās). Izmeklējuma rezultāts B1 - negatīva atradne</v>
          </cell>
          <cell r="G3528">
            <v>0</v>
          </cell>
        </row>
        <row r="3529">
          <cell r="D3529" t="str">
            <v>50677</v>
          </cell>
          <cell r="E3529" t="str">
            <v/>
          </cell>
          <cell r="F3529" t="str">
            <v>Otra radiologa veikts mamogrāfijas apraksts skrīninga izmeklējumiem (abām krūtīm, katrai divās projekcijās). Izmeklējuma rezultāts B2 - potenciāli labdabīga atradne</v>
          </cell>
          <cell r="G3529">
            <v>0</v>
          </cell>
        </row>
        <row r="3530">
          <cell r="D3530" t="str">
            <v>50678</v>
          </cell>
          <cell r="E3530" t="str">
            <v/>
          </cell>
          <cell r="F3530" t="str">
            <v>Otra radiologa veikts mamogrāfijas apraksts skrīninga izmeklējumiem (abām krūtīm, katrai divās projekcijās). Izmeklējuma rezultāts B4 - iespējams maligna atradne</v>
          </cell>
          <cell r="G3530">
            <v>0</v>
          </cell>
        </row>
        <row r="3531">
          <cell r="D3531" t="str">
            <v>50679</v>
          </cell>
          <cell r="E3531" t="str">
            <v/>
          </cell>
          <cell r="F3531" t="str">
            <v>Otra radiologa veikts mamogrāfijas apraksts skrīninga izmeklējumiem (abām krūtīm, katrai divās projekcijās). Izmeklējuma rezultāts B5 - ļoti aizdomīgs uz malignitāti</v>
          </cell>
          <cell r="G3531">
            <v>0</v>
          </cell>
        </row>
        <row r="3532">
          <cell r="D3532" t="str">
            <v>50680</v>
          </cell>
          <cell r="E3532" t="str">
            <v/>
          </cell>
          <cell r="F3532" t="str">
            <v>Trešā radiologa veikts mamogrāfijas apraksts skrīninga izmeklējumiem (abām krūtīm, katrai divās projekcijās). Izmeklējuma rezultāts B0 - nepieciešami papildu izmeklējumi</v>
          </cell>
          <cell r="G3532">
            <v>0</v>
          </cell>
        </row>
        <row r="3533">
          <cell r="D3533" t="str">
            <v>50681</v>
          </cell>
          <cell r="E3533" t="str">
            <v/>
          </cell>
          <cell r="F3533" t="str">
            <v>Trešā radiologa veikts mamogrāfijas apraksts skrīninga izmeklējumiem (abām krūtīm, katrai divās projekcijās). Izmeklējuma rezultāts B1 - negatīva atradne</v>
          </cell>
          <cell r="G3533">
            <v>0</v>
          </cell>
        </row>
        <row r="3534">
          <cell r="D3534" t="str">
            <v>50682</v>
          </cell>
          <cell r="E3534" t="str">
            <v/>
          </cell>
          <cell r="F3534" t="str">
            <v>Trešā radiologa veikts mamogrāfijas apraksts skrīninga izmeklējumiem (abām krūtīm, katrai divās projekcijās). Izmeklējuma rezultāts B2 - potenciāli labdabīga atradne</v>
          </cell>
          <cell r="G3534">
            <v>0</v>
          </cell>
        </row>
        <row r="3535">
          <cell r="D3535" t="str">
            <v>50683</v>
          </cell>
          <cell r="E3535" t="str">
            <v/>
          </cell>
          <cell r="F3535" t="str">
            <v>Trešā radiologa veikts mamogrāfijas apraksts skrīninga izmeklējumiem (abām krūtīm, katrai divās projekcijās). Izmeklējuma rezultāts B4 - iespējams maligna atradne</v>
          </cell>
          <cell r="G3535">
            <v>0</v>
          </cell>
        </row>
        <row r="3536">
          <cell r="D3536" t="str">
            <v>50684</v>
          </cell>
          <cell r="E3536" t="str">
            <v/>
          </cell>
          <cell r="F3536" t="str">
            <v>Trešā radiologa veikts mamogrāfijas apraksts skrīninga izmeklējumiem (abām krūtīm, katrai divās projekcijās). Izmeklējuma rezultāts B5 - ļoti aizdomīgs uz malignitāti</v>
          </cell>
          <cell r="G3536">
            <v>0</v>
          </cell>
        </row>
        <row r="3537">
          <cell r="D3537" t="str">
            <v>50694</v>
          </cell>
          <cell r="E3537" t="str">
            <v/>
          </cell>
          <cell r="F3537" t="str">
            <v>Ultrasonogrāfijas izmeklējums ar skausta krokas mērījumu līdz grūtniecības 12. nedēļai, tai skaitā amortizācija ultrasonogrāfijas aparātam. Nenorādīt kopā ar manipulācijām 50695, 50743, 50744</v>
          </cell>
          <cell r="G3537">
            <v>37.82</v>
          </cell>
        </row>
        <row r="3538">
          <cell r="D3538" t="str">
            <v>50695</v>
          </cell>
          <cell r="E3538" t="str">
            <v/>
          </cell>
          <cell r="F3538" t="str">
            <v>Ultrasonogrāfijas izmeklējums dzemdniecībā, tai skaitā amortizācija ultrasonogrāfijas aparātam. Nenorādīt kopā ar manipulācijām 50694, 50743, 50744</v>
          </cell>
          <cell r="G3538">
            <v>31.549999999999997</v>
          </cell>
        </row>
        <row r="3539">
          <cell r="D3539" t="str">
            <v>50696</v>
          </cell>
          <cell r="E3539" t="str">
            <v/>
          </cell>
          <cell r="F3539" t="str">
            <v>Uropoētiskās sistēmas ultrasonogrāfija</v>
          </cell>
          <cell r="G3539">
            <v>6.16</v>
          </cell>
        </row>
        <row r="3540">
          <cell r="D3540" t="str">
            <v>50697</v>
          </cell>
          <cell r="E3540" t="str">
            <v/>
          </cell>
          <cell r="F3540" t="str">
            <v>Muskuloskeletālā ultrasonogrāfija</v>
          </cell>
          <cell r="G3540">
            <v>19.14</v>
          </cell>
        </row>
        <row r="3541">
          <cell r="D3541" t="str">
            <v>50700</v>
          </cell>
          <cell r="E3541" t="str">
            <v/>
          </cell>
          <cell r="F3541" t="str">
            <v>Vēdera dobuma un retroperitoneālās telpas orgānu ultrasonogrāfija</v>
          </cell>
          <cell r="G3541">
            <v>10.23</v>
          </cell>
        </row>
        <row r="3542">
          <cell r="D3542" t="str">
            <v>50709</v>
          </cell>
          <cell r="E3542" t="str">
            <v/>
          </cell>
          <cell r="F3542" t="str">
            <v>Neirosonogrāfija zīdaiņiem (caur avotiņu vai transkraniāli)</v>
          </cell>
          <cell r="G3542">
            <v>8.65</v>
          </cell>
        </row>
        <row r="3543">
          <cell r="D3543" t="str">
            <v>50712</v>
          </cell>
          <cell r="E3543" t="str">
            <v/>
          </cell>
          <cell r="F3543" t="str">
            <v>Aknu fibroskenēšana</v>
          </cell>
          <cell r="G3543">
            <v>8.68</v>
          </cell>
        </row>
        <row r="3544">
          <cell r="D3544" t="str">
            <v>50713</v>
          </cell>
          <cell r="E3544" t="str">
            <v>*</v>
          </cell>
          <cell r="F3544" t="str">
            <v>Kakla un citu virspusējo audu (t.sk. vairogdziedzera, epitēlijķermenīšu, limfmezglu) ultrasonogrāfija</v>
          </cell>
          <cell r="G3544">
            <v>12.510000000000002</v>
          </cell>
        </row>
        <row r="3545">
          <cell r="D3545" t="str">
            <v>50714</v>
          </cell>
          <cell r="E3545" t="str">
            <v>*</v>
          </cell>
          <cell r="F3545" t="str">
            <v>Krūšu ultrasonogrāfija</v>
          </cell>
          <cell r="G3545">
            <v>12.510000000000002</v>
          </cell>
        </row>
        <row r="3546">
          <cell r="D3546" t="str">
            <v>50716</v>
          </cell>
          <cell r="E3546" t="str">
            <v>*</v>
          </cell>
          <cell r="F3546" t="str">
            <v>Prostatas transrektāla ultrasonogrāfija</v>
          </cell>
          <cell r="G3546">
            <v>12.510000000000002</v>
          </cell>
        </row>
        <row r="3547">
          <cell r="D3547" t="str">
            <v>50717</v>
          </cell>
          <cell r="E3547" t="str">
            <v>*</v>
          </cell>
          <cell r="F3547" t="str">
            <v>Sievietes iegurņa orgānu transabdomināla un/vai transvagināla ultrasonogrāfija</v>
          </cell>
          <cell r="G3547">
            <v>12.510000000000002</v>
          </cell>
        </row>
        <row r="3548">
          <cell r="D3548" t="str">
            <v>50718</v>
          </cell>
          <cell r="E3548" t="str">
            <v>*</v>
          </cell>
          <cell r="F3548" t="str">
            <v>Transrektāla ultrasonogrāfija</v>
          </cell>
          <cell r="G3548">
            <v>12.510000000000002</v>
          </cell>
        </row>
        <row r="3549">
          <cell r="D3549" t="str">
            <v>50719</v>
          </cell>
          <cell r="E3549" t="str">
            <v>*</v>
          </cell>
          <cell r="F3549" t="str">
            <v>Krūšukurvja un/vai pleiras telpas ultrasonogrāfija</v>
          </cell>
          <cell r="G3549">
            <v>8.66</v>
          </cell>
        </row>
        <row r="3550">
          <cell r="D3550" t="str">
            <v>50720</v>
          </cell>
          <cell r="E3550" t="str">
            <v>*</v>
          </cell>
          <cell r="F3550" t="str">
            <v>US kontrolē izdarīta punkcija ar aspirācijas biopsiju vai audzēju lokalizācijas marķēšanu</v>
          </cell>
          <cell r="G3550">
            <v>33.53</v>
          </cell>
        </row>
        <row r="3551">
          <cell r="D3551" t="str">
            <v>50721</v>
          </cell>
          <cell r="E3551" t="str">
            <v>*</v>
          </cell>
          <cell r="F3551" t="str">
            <v>Endokavitālā punkcijas biopsija US kontrolē</v>
          </cell>
          <cell r="G3551">
            <v>41.44</v>
          </cell>
        </row>
        <row r="3552">
          <cell r="D3552" t="str">
            <v>50722</v>
          </cell>
          <cell r="E3552" t="str">
            <v>*</v>
          </cell>
          <cell r="F3552" t="str">
            <v>US kontrolē izdarīta core biopsija (bez biopsijas adatas un ierīces vērtības)</v>
          </cell>
          <cell r="G3552">
            <v>31.03</v>
          </cell>
        </row>
        <row r="3553">
          <cell r="D3553" t="str">
            <v>50723</v>
          </cell>
          <cell r="E3553" t="str">
            <v>*</v>
          </cell>
          <cell r="F3553" t="str">
            <v>Sēklinieku ultrasonogrāfija</v>
          </cell>
          <cell r="G3553">
            <v>8.66</v>
          </cell>
        </row>
        <row r="3554">
          <cell r="D3554" t="str">
            <v>50724</v>
          </cell>
          <cell r="E3554" t="str">
            <v>*</v>
          </cell>
          <cell r="F3554" t="str">
            <v>Šķidrumu kolekciju (abscesu, cistu, hematomu) perkutāna drenāža bez drenāžas komplekta vērtības</v>
          </cell>
          <cell r="G3554">
            <v>42.74</v>
          </cell>
        </row>
        <row r="3555">
          <cell r="D3555" t="str">
            <v>50725</v>
          </cell>
          <cell r="E3555" t="str">
            <v>*</v>
          </cell>
          <cell r="F3555" t="str">
            <v>Piemaksa par vienetapa perkutānās drenāžas komplekta lietošanu</v>
          </cell>
          <cell r="G3555">
            <v>56.47</v>
          </cell>
        </row>
        <row r="3556">
          <cell r="D3556" t="str">
            <v>50726</v>
          </cell>
          <cell r="E3556" t="str">
            <v>*</v>
          </cell>
          <cell r="F3556" t="str">
            <v>Piemaksa par divetapu perkutānās drenāžas komplekta lietošanu</v>
          </cell>
          <cell r="G3556">
            <v>127.07</v>
          </cell>
        </row>
        <row r="3557">
          <cell r="D3557" t="str">
            <v>50730</v>
          </cell>
          <cell r="E3557" t="str">
            <v>*</v>
          </cell>
          <cell r="F3557" t="str">
            <v>Piemaksa par ultrasonogrāfijas kontrastvielas vienas devas lietošanu</v>
          </cell>
          <cell r="G3557">
            <v>77.09</v>
          </cell>
        </row>
        <row r="3558">
          <cell r="D3558" t="str">
            <v>50731</v>
          </cell>
          <cell r="E3558" t="str">
            <v>*</v>
          </cell>
          <cell r="F3558" t="str">
            <v>Piemaksa par audzēju lokalizācijas adatas lietošanu</v>
          </cell>
          <cell r="G3558">
            <v>69.180000000000007</v>
          </cell>
        </row>
        <row r="3559">
          <cell r="D3559" t="str">
            <v>50732</v>
          </cell>
          <cell r="E3559" t="str">
            <v>*</v>
          </cell>
          <cell r="F3559" t="str">
            <v>Piemaksa par pirmreizējo biopsijas adatu</v>
          </cell>
          <cell r="G3559">
            <v>21.19</v>
          </cell>
        </row>
        <row r="3560">
          <cell r="D3560" t="str">
            <v>50733</v>
          </cell>
          <cell r="E3560" t="str">
            <v>*</v>
          </cell>
          <cell r="F3560" t="str">
            <v>Piemaksa par vienreizlietojamo adatu audzēju ķīmiskai ablācijai</v>
          </cell>
          <cell r="G3560">
            <v>35.299999999999997</v>
          </cell>
        </row>
        <row r="3561">
          <cell r="D3561" t="str">
            <v>50734</v>
          </cell>
          <cell r="E3561" t="str">
            <v>*</v>
          </cell>
          <cell r="F3561" t="str">
            <v>Siekalu dziedzeru ultrasonogrāfija</v>
          </cell>
          <cell r="G3561">
            <v>8.66</v>
          </cell>
        </row>
        <row r="3562">
          <cell r="D3562" t="str">
            <v>50735</v>
          </cell>
          <cell r="E3562" t="str">
            <v>*</v>
          </cell>
          <cell r="F3562" t="str">
            <v>Piemaksa par vienreizlietojamo punkcijas biopsijas ierīci</v>
          </cell>
          <cell r="G3562">
            <v>35.299999999999997</v>
          </cell>
        </row>
        <row r="3563">
          <cell r="D3563" t="str">
            <v>50736</v>
          </cell>
          <cell r="E3563" t="str">
            <v>*</v>
          </cell>
          <cell r="F3563" t="str">
            <v>Piemaksa par vienreizlietojamo punkcijas biopsijas adatu daudzkārtlietojamai punkciju ierīcei</v>
          </cell>
          <cell r="G3563">
            <v>16.95</v>
          </cell>
        </row>
        <row r="3564">
          <cell r="D3564" t="str">
            <v>50737</v>
          </cell>
          <cell r="E3564" t="str">
            <v>*</v>
          </cell>
          <cell r="F3564" t="str">
            <v>Piemaksa par audzēju metastāžu lokalizācijas adatu</v>
          </cell>
          <cell r="G3564">
            <v>32.479999999999997</v>
          </cell>
        </row>
        <row r="3565">
          <cell r="D3565" t="str">
            <v>50738</v>
          </cell>
          <cell r="E3565" t="str">
            <v>*</v>
          </cell>
          <cell r="F3565" t="str">
            <v>Zīdaiņa gūžu ultrasonogrāfija</v>
          </cell>
          <cell r="G3565">
            <v>8.66</v>
          </cell>
        </row>
        <row r="3566">
          <cell r="D3566" t="str">
            <v>50743</v>
          </cell>
          <cell r="E3566" t="str">
            <v/>
          </cell>
          <cell r="F3566" t="str">
            <v>Piemaksa manipulācijām 50696, 50697, 50700, 50709, 50713, 50714, 50716–50724, 50734, 50738, 17120 un 18045 par izmeklējuma veikšanu ar US aparātiem vērtībā līdz 69 999 euro. Manipulāciju nenorāda, ja US aparāta iegādes vērtība ir zem 15 000 euro</v>
          </cell>
          <cell r="G3566">
            <v>3.06</v>
          </cell>
        </row>
        <row r="3567">
          <cell r="D3567" t="str">
            <v>50744</v>
          </cell>
          <cell r="E3567" t="str">
            <v/>
          </cell>
          <cell r="F3567" t="str">
            <v>Piemaksa manipulācijām 50696, 50697, 50700, 50709, 50713, 50714,  50716–50724,  50734, 50738, 17120 un 18045 par izmeklējuma veikšanu ar US aparātiem vērtībā virs 70 000 euro</v>
          </cell>
          <cell r="G3567">
            <v>5.2</v>
          </cell>
        </row>
        <row r="3568">
          <cell r="D3568" t="str">
            <v>50745</v>
          </cell>
          <cell r="E3568" t="str">
            <v>**</v>
          </cell>
          <cell r="F3568" t="str">
            <v>Piemaksa par ultrasonogrāfiju, dupleksskenēšanu pacientiem līdz 18 gadu vecumam</v>
          </cell>
          <cell r="G3568">
            <v>14.9</v>
          </cell>
        </row>
        <row r="3569">
          <cell r="D3569" t="str">
            <v>50795</v>
          </cell>
          <cell r="E3569" t="str">
            <v>**</v>
          </cell>
          <cell r="F3569" t="str">
            <v>Piemaksa manipulācijai 50810 par medikamentu Sol F18-PSMA-1007 250 MBq vai [18F]DCFPyL</v>
          </cell>
          <cell r="G3569">
            <v>2263.69</v>
          </cell>
        </row>
        <row r="3570">
          <cell r="D3570" t="str">
            <v>50796</v>
          </cell>
          <cell r="E3570" t="str">
            <v>**</v>
          </cell>
          <cell r="F3570" t="str">
            <v xml:space="preserve">Piemaksa manipulācijai 50810 par medikamentu 18F-fluorodeoksiglikoze </v>
          </cell>
          <cell r="G3570">
            <v>851.55</v>
          </cell>
        </row>
        <row r="3571">
          <cell r="D3571" t="str">
            <v>50797</v>
          </cell>
          <cell r="E3571" t="str">
            <v>*</v>
          </cell>
          <cell r="F3571" t="str">
            <v>Piemaksa par kontrastvielu Acidum Gadotericum (10 ml)</v>
          </cell>
          <cell r="G3571">
            <v>25.200000000000003</v>
          </cell>
        </row>
        <row r="3572">
          <cell r="D3572" t="str">
            <v>50798</v>
          </cell>
          <cell r="E3572" t="str">
            <v>*</v>
          </cell>
          <cell r="F3572" t="str">
            <v>Piemaksa par kontrastvielu Acidum Gadotericum (15 ml)</v>
          </cell>
          <cell r="G3572">
            <v>35.700000000000003</v>
          </cell>
        </row>
        <row r="3573">
          <cell r="D3573" t="str">
            <v>50799</v>
          </cell>
          <cell r="E3573" t="str">
            <v>*</v>
          </cell>
          <cell r="F3573" t="str">
            <v>Piemaksa par kontrastvielu Acidum Gadotericum (20 ml)</v>
          </cell>
          <cell r="G3573">
            <v>47.25</v>
          </cell>
        </row>
        <row r="3574">
          <cell r="D3574" t="str">
            <v>50810</v>
          </cell>
          <cell r="E3574" t="str">
            <v>**</v>
          </cell>
          <cell r="F3574" t="str">
            <v>Pozitronu emisijas tomogrāfija/datortomogrāfija (PET/DT) bez kontrastēšanas</v>
          </cell>
          <cell r="G3574">
            <v>483.61</v>
          </cell>
        </row>
        <row r="3575">
          <cell r="D3575" t="str">
            <v>50811</v>
          </cell>
          <cell r="E3575" t="str">
            <v>**</v>
          </cell>
          <cell r="F3575" t="str">
            <v>Piemaksa manipulācijai 50810 par kontrastvielas lietošanu</v>
          </cell>
          <cell r="G3575">
            <v>87.94</v>
          </cell>
        </row>
        <row r="3576">
          <cell r="D3576" t="str">
            <v>50812</v>
          </cell>
          <cell r="E3576" t="str">
            <v>*</v>
          </cell>
          <cell r="F3576" t="str">
            <v>Piemaksa par kontrastvielu Gadoteridolum (10 ml)</v>
          </cell>
          <cell r="G3576">
            <v>38.130000000000003</v>
          </cell>
        </row>
        <row r="3577">
          <cell r="D3577" t="str">
            <v>50813</v>
          </cell>
          <cell r="E3577" t="str">
            <v>*</v>
          </cell>
          <cell r="F3577" t="str">
            <v>Piemaksa par kontrastvielu Gadoteridolum (15 ml)</v>
          </cell>
          <cell r="G3577">
            <v>59.33</v>
          </cell>
        </row>
        <row r="3578">
          <cell r="D3578" t="str">
            <v>50814</v>
          </cell>
          <cell r="E3578" t="str">
            <v>*</v>
          </cell>
          <cell r="F3578" t="str">
            <v>Piemaksa par kontrastvielu Gadoteridolum (20 ml)</v>
          </cell>
          <cell r="G3578">
            <v>78.23</v>
          </cell>
        </row>
        <row r="3579">
          <cell r="D3579" t="str">
            <v>50823</v>
          </cell>
          <cell r="E3579" t="str">
            <v>*</v>
          </cell>
          <cell r="F3579" t="str">
            <v>MR funkcionālie izmeklējumi (spektroskopija, perfūzija, traktogrāfija, likvora dinamika, dinamiskās kontrastēšanās līknes, defekogrāfija un miokarda morfoloģiskā analīze) ar 1,0 Teslas vai stiprāka magnētiskā lauka aparātiem. Norāda vienu reizi apmeklējuma laikā</v>
          </cell>
          <cell r="G3579">
            <v>123.21000000000001</v>
          </cell>
        </row>
        <row r="3580">
          <cell r="D3580" t="str">
            <v>50824</v>
          </cell>
          <cell r="E3580" t="str">
            <v>*</v>
          </cell>
          <cell r="F3580" t="str">
            <v>Piemaksa par papildu sērijām pēc kontrastvielas ievadīšanas ar 1,0 Teslas vai stiprāka lauka aparātu. Norāda vienu reizi apmeklējuma laikā</v>
          </cell>
          <cell r="G3580">
            <v>74.12</v>
          </cell>
        </row>
        <row r="3581">
          <cell r="D3581" t="str">
            <v>50829</v>
          </cell>
          <cell r="E3581" t="str">
            <v>*</v>
          </cell>
          <cell r="F3581" t="str">
            <v>MR izmeklējums vienai ķermeņa daļai bez kontrastēšanas ar 1,0 Teslas vai stiprāka magnētiskā lauka aparātiem. Viena apmeklējuma laikā vienam pacientam var norādīt tik reizes, cik ķermeņa daļām veikti izmeklējumi</v>
          </cell>
          <cell r="G3581">
            <v>98.09</v>
          </cell>
        </row>
        <row r="3582">
          <cell r="D3582" t="str">
            <v>50831</v>
          </cell>
          <cell r="E3582" t="str">
            <v>*</v>
          </cell>
          <cell r="F3582" t="str">
            <v>MR angiogrāfija vienai ķermeņa daļai bez kontrastēšanas ar 1,0 Teslas vai stiprāka magnētiskā lauka aparātiem. Nenorādīt kopā ar manipulāciju 50829</v>
          </cell>
          <cell r="G3582">
            <v>115.34</v>
          </cell>
        </row>
        <row r="3583">
          <cell r="D3583" t="str">
            <v>50833</v>
          </cell>
          <cell r="E3583" t="str">
            <v>*</v>
          </cell>
          <cell r="F3583" t="str">
            <v>Piemaksa manipulācijai 50829 par transrektālo spoli</v>
          </cell>
          <cell r="G3583">
            <v>110.75</v>
          </cell>
        </row>
        <row r="3584">
          <cell r="D3584" t="str">
            <v>50834</v>
          </cell>
          <cell r="E3584" t="str">
            <v>*</v>
          </cell>
          <cell r="F3584" t="str">
            <v>Piemaksa par i/v kontrastvielas ievadīšanu ar Bolus injektoru. Nenorādīt kopā ar manipulāciju 50836</v>
          </cell>
          <cell r="G3584">
            <v>20.03</v>
          </cell>
        </row>
        <row r="3585">
          <cell r="D3585" t="str">
            <v>50836</v>
          </cell>
          <cell r="E3585" t="str">
            <v>*</v>
          </cell>
          <cell r="F3585" t="str">
            <v>Piemaksa par i/v kontrastvielas ievadīšanu. Nenorādīt kopā ar manipulāciju 50834</v>
          </cell>
          <cell r="G3585">
            <v>1.07</v>
          </cell>
        </row>
        <row r="3586">
          <cell r="D3586" t="str">
            <v>50845</v>
          </cell>
          <cell r="E3586" t="str">
            <v>*</v>
          </cell>
          <cell r="F3586" t="str">
            <v>Piemaksa par kontrastvielu Gadobutrolum (7,5 ml)</v>
          </cell>
          <cell r="G3586">
            <v>71.27</v>
          </cell>
        </row>
        <row r="3587">
          <cell r="D3587" t="str">
            <v>50846</v>
          </cell>
          <cell r="E3587" t="str">
            <v>*</v>
          </cell>
          <cell r="F3587" t="str">
            <v>Piemaksa par kontrastvielu Gadobutrolum (15 ml)</v>
          </cell>
          <cell r="G3587">
            <v>133.83000000000001</v>
          </cell>
        </row>
        <row r="3588">
          <cell r="D3588" t="str">
            <v>50848</v>
          </cell>
          <cell r="E3588" t="str">
            <v>*</v>
          </cell>
          <cell r="F3588" t="str">
            <v>Piemaksa par kontrastvielu Gd-EOB-DTPA disodium (gadoxetic acid, disodium) (5 ml)</v>
          </cell>
          <cell r="G3588">
            <v>98.02</v>
          </cell>
        </row>
        <row r="3589">
          <cell r="D3589" t="str">
            <v>50849</v>
          </cell>
          <cell r="E3589" t="str">
            <v>*</v>
          </cell>
          <cell r="F3589" t="str">
            <v>Piemaksa par kontrastvielu Gd-EOB-DTPA disodium (gadoxetic acid, disodium) (7,5 ml)</v>
          </cell>
          <cell r="G3589">
            <v>138.26</v>
          </cell>
        </row>
        <row r="3590">
          <cell r="D3590" t="str">
            <v>50850</v>
          </cell>
          <cell r="E3590" t="str">
            <v>*</v>
          </cell>
          <cell r="F3590" t="str">
            <v>Piemaksa par kontrastvielu Gd-EOB-DTPA disodium (gadoxetic acid, disodium) (10 ml)</v>
          </cell>
          <cell r="G3590">
            <v>178.49</v>
          </cell>
        </row>
        <row r="3591">
          <cell r="D3591" t="str">
            <v>52001</v>
          </cell>
          <cell r="E3591" t="str">
            <v/>
          </cell>
          <cell r="F3591" t="str">
            <v>Runas prasmes un valodas pārbaude</v>
          </cell>
          <cell r="G3591">
            <v>9.48</v>
          </cell>
        </row>
        <row r="3592">
          <cell r="D3592" t="str">
            <v>52002</v>
          </cell>
          <cell r="E3592" t="str">
            <v/>
          </cell>
          <cell r="F3592" t="str">
            <v>Vecāku apmācīšana valodas korekcijai darbam mājās</v>
          </cell>
          <cell r="G3592">
            <v>11.04</v>
          </cell>
        </row>
        <row r="3593">
          <cell r="D3593" t="str">
            <v>52003</v>
          </cell>
          <cell r="E3593" t="str">
            <v/>
          </cell>
          <cell r="F3593" t="str">
            <v>Individuāla dislālijas pacienta ārstēšana ar valodas vingrinājumu palīdzību, ieskaitot elpošanas terapiju un fizikālos pasākumus (30 minūtes)</v>
          </cell>
          <cell r="G3593">
            <v>11.04</v>
          </cell>
        </row>
        <row r="3594">
          <cell r="D3594" t="str">
            <v>52004</v>
          </cell>
          <cell r="E3594" t="str">
            <v/>
          </cell>
          <cell r="F3594" t="str">
            <v>Individuāla pacienta ārstēšana, izņemot dislālijas pacientus, ar valodas vingrinājumu palīdzību, ieskaitot elpošanas terapiju un fizikālos pasākumus (40 minūtes)</v>
          </cell>
          <cell r="G3594">
            <v>15.9</v>
          </cell>
        </row>
        <row r="3595">
          <cell r="D3595" t="str">
            <v>52005</v>
          </cell>
          <cell r="E3595" t="str">
            <v/>
          </cell>
          <cell r="F3595" t="str">
            <v>Dislālijas pacientu funkcionālās attīstības terapija atsevišķu reakciju traucējumu gadījumā – motorikā, sensorikā, valodas apguvē un sociālajā uzvedībā, grupā trīs pacienti (norāda par katru pacientu grupā) (30 minūtes)</v>
          </cell>
          <cell r="G3595">
            <v>9.48</v>
          </cell>
        </row>
        <row r="3596">
          <cell r="D3596" t="str">
            <v>52006</v>
          </cell>
          <cell r="E3596" t="str">
            <v/>
          </cell>
          <cell r="F3596" t="str">
            <v>Funkcionālās attīstības terapija, izņemot dislālijas pacientus, atsevišķu reakciju traucējumu gadījumā – motorikā, sensorikā, valodas apguvē un sociālajā uzvedībā, grupā trīs pacienti (norāda par katru pacientu grupā) (45 minūtes)</v>
          </cell>
          <cell r="G3596">
            <v>14.41</v>
          </cell>
        </row>
        <row r="3597">
          <cell r="D3597" t="str">
            <v>52007</v>
          </cell>
          <cell r="E3597" t="str">
            <v/>
          </cell>
          <cell r="F3597" t="str">
            <v>Individuāla valodas koriģējoša terapija (45 minūtes)</v>
          </cell>
          <cell r="G3597">
            <v>17.21</v>
          </cell>
        </row>
        <row r="3598">
          <cell r="D3598" t="str">
            <v>52009</v>
          </cell>
          <cell r="E3598" t="str">
            <v/>
          </cell>
          <cell r="F3598" t="str">
            <v>Individuāla valodas koriģējoša terapija (60 minūtes)</v>
          </cell>
          <cell r="G3598">
            <v>22.1</v>
          </cell>
        </row>
        <row r="3599">
          <cell r="D3599" t="str">
            <v>52011</v>
          </cell>
          <cell r="E3599" t="str">
            <v/>
          </cell>
          <cell r="F3599" t="str">
            <v>Individuāla bērna ar neiroloģiskiem attīstības traucējumiem valodas attīstības stimulēšana pirmsrunas periodā</v>
          </cell>
          <cell r="G3599">
            <v>9.48</v>
          </cell>
        </row>
        <row r="3600">
          <cell r="D3600" t="str">
            <v>52012</v>
          </cell>
          <cell r="E3600" t="str">
            <v/>
          </cell>
          <cell r="F3600" t="str">
            <v>Individuāla logoritmika pacientam ar organiskas dabas valodas traucējumiem</v>
          </cell>
          <cell r="G3600">
            <v>9.48</v>
          </cell>
        </row>
        <row r="3601">
          <cell r="D3601" t="str">
            <v>52013</v>
          </cell>
          <cell r="E3601" t="str">
            <v/>
          </cell>
          <cell r="F3601" t="str">
            <v>Pacientu ar organiskas dabas valodas traucējumiem logoritmika, grupā 3–5 pacienti (norāda par katru pacientu grupā)</v>
          </cell>
          <cell r="G3601">
            <v>7.74</v>
          </cell>
        </row>
        <row r="3602">
          <cell r="D3602" t="str">
            <v>54001</v>
          </cell>
          <cell r="E3602" t="str">
            <v>*</v>
          </cell>
          <cell r="F3602" t="str">
            <v>Sekcija (pieaugušo, bērnu); 1. kategorija. Nenorādīt kopā ar manipulācijām 54007, 54008, 54009, 54010</v>
          </cell>
          <cell r="G3602">
            <v>108.35</v>
          </cell>
        </row>
        <row r="3603">
          <cell r="D3603" t="str">
            <v>54002</v>
          </cell>
          <cell r="E3603" t="str">
            <v>*</v>
          </cell>
          <cell r="F3603" t="str">
            <v>Sekcija (pieaugušo, bērnu); 2. kategorija (infekcijas slimības, mājās mirušie, ir klīniskā diagnoze, bet grūtības tanatoģenēzē). Nenorādīt kopā ar manipulācijām 54007, 54008, 54009, 54010</v>
          </cell>
          <cell r="G3603">
            <v>133.30000000000001</v>
          </cell>
        </row>
        <row r="3604">
          <cell r="D3604" t="str">
            <v>54003</v>
          </cell>
          <cell r="E3604" t="str">
            <v>*</v>
          </cell>
          <cell r="F3604" t="str">
            <v>Sekcija (pieaugušo, bērnu); 3. kategorija (neskaidra klīniskā diagnoze, AIDS, nāve pēc vairākām operācijām, sevišķi bīstamas infekcijas slimības). Nenorādīt kopā ar manipulācijām 54007, 54008, 54009, 54010</v>
          </cell>
          <cell r="G3604">
            <v>146.69999999999999</v>
          </cell>
        </row>
        <row r="3605">
          <cell r="D3605" t="str">
            <v>54007</v>
          </cell>
          <cell r="E3605" t="str">
            <v>*</v>
          </cell>
          <cell r="F3605" t="str">
            <v>Operāciju un biopsiju materiāla primāra apstrāde, mikroskopiska izmeklēšana, ielikšana blokos, preparātu izgatavošana un histoloģiskā diagnostika, ielikšana arhīvā (pēc objektiem, 1–4 preparāti), 1. kategorija (vieglas sarežģītības pakāpes izmeklējumi)</v>
          </cell>
          <cell r="G3605">
            <v>21.85</v>
          </cell>
        </row>
        <row r="3606">
          <cell r="D3606" t="str">
            <v>54008</v>
          </cell>
          <cell r="E3606" t="str">
            <v>*</v>
          </cell>
          <cell r="F3606" t="str">
            <v>Operāciju un biopsiju materiāla primāra apstrāde, mikroskopiska izmeklēšana, ielikšana blokos, preparātu izgatavošana un histoloģiskā diagnostika, ielikšana arhīvā (pēc objektiem, 5–10 preparāti), kā arī papildu krāsošanas metožu izmantošana; displastisko un priekšvēža stāvokļu un labdabīgo audzēju diagnosticēšana neatkarīgi no preparātu skaita. Ādas, muskuļu, mīksto audu labdabīgie audzēji. 2. kategorija (vidēji sarežģīts izmeklējums)</v>
          </cell>
          <cell r="G3606">
            <v>27.63</v>
          </cell>
        </row>
        <row r="3607">
          <cell r="D3607" t="str">
            <v>54009</v>
          </cell>
          <cell r="E3607" t="str">
            <v>*</v>
          </cell>
          <cell r="F3607" t="str">
            <v>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metodes), 3. kategorija (sarežģīta), ja ir diferenciāldiagnostiskas grūtības</v>
          </cell>
          <cell r="G3607">
            <v>43.08</v>
          </cell>
        </row>
        <row r="3608">
          <cell r="D3608" t="str">
            <v>54010</v>
          </cell>
          <cell r="E3608" t="str">
            <v>*</v>
          </cell>
          <cell r="F3608" t="str">
            <v>Operāciju un biopsiju materiāla primāra apstrāde, ieguldīšana parafīna blokos, preparātu izgatavošana, papildu griezuma izgatavošana, krāsošana ar tradicionālām un speciālām krāsošanas metodēm virs 20 preparātiem plašu operāciju gadījumā ar vairāku orgānu vai audu izmeklēšanu, kā arī intraoperatīvās (citobiopsijas) un biopsiju materiāls no endokrīniem orgāniem, CNS, artroskopiju, acs, vairogdziedzera, plaušu izmeklējumiem, transuretrālās prostatas rezekcijas un biopsijas no nierēm, aknām, limfmezgliem, kauliem neatkarīgi no preparātu skaita (sevišķi sarežģīts morfoloģisks izmeklējums)</v>
          </cell>
          <cell r="G3608">
            <v>83.29</v>
          </cell>
        </row>
        <row r="3609">
          <cell r="D3609" t="str">
            <v>54011</v>
          </cell>
          <cell r="E3609" t="str">
            <v>**</v>
          </cell>
          <cell r="F3609" t="str">
            <v>Operācijas un biopsijas materiālā fluorescences in situ hibridizācijas izmeklējums mutāciju noteikšanai</v>
          </cell>
          <cell r="G3609">
            <v>238.02</v>
          </cell>
        </row>
        <row r="3610">
          <cell r="D3610" t="str">
            <v>54012</v>
          </cell>
          <cell r="E3610" t="str">
            <v>**</v>
          </cell>
          <cell r="F3610" t="str">
            <v>Operācijas un biopsijas materiālā hromogēnā in situ hibridizācijas izmeklējums mutāciju noteikšanai</v>
          </cell>
          <cell r="G3610">
            <v>232.23</v>
          </cell>
        </row>
        <row r="3611">
          <cell r="D3611" t="str">
            <v>54013</v>
          </cell>
          <cell r="E3611" t="str">
            <v>*</v>
          </cell>
          <cell r="F3611" t="str">
            <v>Biopsijas un operācijas materiāla imūnhistoķīmija piena dziedzera audzēja gadījumā. Nenorādīt kopā ar manipulāciju 54016</v>
          </cell>
          <cell r="G3611">
            <v>198.11</v>
          </cell>
        </row>
        <row r="3612">
          <cell r="D3612" t="str">
            <v>54014</v>
          </cell>
          <cell r="E3612" t="str">
            <v>*</v>
          </cell>
          <cell r="F3612" t="str">
            <v>Biopsijas un operācijas materiāla imūnhistoķīmija limfoproliferatīvo slimību gadījumā. Nenorādīt kopā ar manipulāciju 54016</v>
          </cell>
          <cell r="G3612">
            <v>240.7</v>
          </cell>
        </row>
        <row r="3613">
          <cell r="D3613" t="str">
            <v>54015</v>
          </cell>
          <cell r="E3613" t="str">
            <v>*</v>
          </cell>
          <cell r="F3613" t="str">
            <v>Operāciju un biopsiju materiāla elektronmikroskopija</v>
          </cell>
          <cell r="G3613">
            <v>189.26</v>
          </cell>
        </row>
        <row r="3614">
          <cell r="D3614" t="str">
            <v>54016</v>
          </cell>
          <cell r="E3614" t="str">
            <v>*</v>
          </cell>
          <cell r="F3614" t="str">
            <v>Operāciju un biopsiju materiāla imūnhistoķīmija. Nenorādīt kopā ar manipulācijām 54013, 54014</v>
          </cell>
          <cell r="G3614">
            <v>162.82</v>
          </cell>
        </row>
        <row r="3615">
          <cell r="D3615" t="str">
            <v>54017</v>
          </cell>
          <cell r="E3615" t="str">
            <v>*</v>
          </cell>
          <cell r="F3615" t="str">
            <v>Nieres biopsijas gaismas mikroskopija (pārskata preparāti, PAS, Masson trihroma)</v>
          </cell>
          <cell r="G3615">
            <v>78.849999999999994</v>
          </cell>
        </row>
        <row r="3616">
          <cell r="D3616" t="str">
            <v>54018</v>
          </cell>
          <cell r="E3616" t="str">
            <v>*</v>
          </cell>
          <cell r="F3616" t="str">
            <v>Nieres biopsijas materiāla imūnfluorescences izmeklējums</v>
          </cell>
          <cell r="G3616">
            <v>37.24</v>
          </cell>
        </row>
        <row r="3617">
          <cell r="D3617" t="str">
            <v>54019</v>
          </cell>
          <cell r="E3617" t="str">
            <v>*</v>
          </cell>
          <cell r="F3617" t="str">
            <v>Nieres biopsijas materiāla elektronmikroskopija</v>
          </cell>
          <cell r="G3617">
            <v>185.28</v>
          </cell>
        </row>
        <row r="3618">
          <cell r="D3618" t="str">
            <v>54020</v>
          </cell>
          <cell r="E3618" t="str">
            <v>**</v>
          </cell>
          <cell r="F3618" t="str">
            <v>Prognostiskā operāciju un biopsiju materiāla imūnhistoķīmija (PD-L1)</v>
          </cell>
          <cell r="G3618">
            <v>169.11</v>
          </cell>
        </row>
        <row r="3619">
          <cell r="D3619" t="str">
            <v>54021</v>
          </cell>
          <cell r="E3619" t="str">
            <v>**</v>
          </cell>
          <cell r="F3619" t="str">
            <v xml:space="preserve">Prognostiskā operāciju un biopsiju materiāla imūnhistoķīmija (ALK) </v>
          </cell>
          <cell r="G3619">
            <v>91.9</v>
          </cell>
        </row>
        <row r="3620">
          <cell r="D3620" t="str">
            <v>54022</v>
          </cell>
          <cell r="E3620" t="str">
            <v>*</v>
          </cell>
          <cell r="F3620" t="str">
            <v>Operāciju un biopsiju materiāla primāra apstrāde, mikroskopiska izmeklēšana, ielikšana blokos, preparātu izgatavošana un histoloģiskā diagnostika, ielikšana arhīvā, plašu multiorgānu operāciju gadījumi (vairāk par 40 mikropreparātiem), 4. kategorija (sevišķi sarežģīts izmeklējums), ja ir diferenciāldiagnostikas grūtības</v>
          </cell>
          <cell r="G3620">
            <v>222.83</v>
          </cell>
        </row>
        <row r="3621">
          <cell r="D3621" t="str">
            <v>54023</v>
          </cell>
          <cell r="E3621" t="str">
            <v>**</v>
          </cell>
          <cell r="F3621" t="str">
            <v>Piemaksa manipulācijai 54009, ja primāri tiek diagnosticēts ļaundabīgs audzējs vai reta neonkoloģiska patoloģija un diagnozes apstiprināšanu veic otrs ārsts - patologs</v>
          </cell>
          <cell r="G3621">
            <v>22.86</v>
          </cell>
        </row>
        <row r="3622">
          <cell r="D3622" t="str">
            <v>54024</v>
          </cell>
          <cell r="E3622" t="str">
            <v>**</v>
          </cell>
          <cell r="F3622" t="str">
            <v>Piemaksa manipulācijai 54010 vai 54022, ja primāri tiek diagnosticēts ļaundabīgs audzējs vai reta neonkoloģiska patoloģija un diagnozes apstiprināšanu veic otrs ārsts - patologs</v>
          </cell>
          <cell r="G3622">
            <v>38.1</v>
          </cell>
        </row>
        <row r="3623">
          <cell r="D3623" t="str">
            <v>54025</v>
          </cell>
          <cell r="E3623" t="str">
            <v>*</v>
          </cell>
          <cell r="F3623" t="str">
            <v>Tiesu ķīmijas laboratorijas toksikoloģijas nodaļas viens izmeklējums uz nezināmām toksiskām vielām (ekspresanalīze akūtas saindēšanās gadījumā)</v>
          </cell>
          <cell r="G3623">
            <v>91.63</v>
          </cell>
        </row>
        <row r="3624">
          <cell r="D3624" t="str">
            <v>54026</v>
          </cell>
          <cell r="E3624" t="str">
            <v>*</v>
          </cell>
          <cell r="F3624" t="str">
            <v>Toksikoloģijas nodaļas izmeklējums uz karboksihemoglobīnu</v>
          </cell>
          <cell r="G3624">
            <v>30.46</v>
          </cell>
        </row>
        <row r="3625">
          <cell r="D3625" t="str">
            <v>54027</v>
          </cell>
          <cell r="E3625" t="str">
            <v>*</v>
          </cell>
          <cell r="F3625" t="str">
            <v>Toksikoloģijas nodaļas izmeklējums uz brīvo hemoglobīnu (hemolīzes pakāpes analīze saindēšanās gadījumā)</v>
          </cell>
          <cell r="G3625">
            <v>30.46</v>
          </cell>
        </row>
        <row r="3626">
          <cell r="D3626" t="str">
            <v>54028</v>
          </cell>
          <cell r="E3626" t="str">
            <v>*</v>
          </cell>
          <cell r="F3626" t="str">
            <v>Toksikoloģijas nodaļas izmeklējums uz psihotropām vielām</v>
          </cell>
          <cell r="G3626">
            <v>67.92</v>
          </cell>
        </row>
        <row r="3627">
          <cell r="D3627" t="str">
            <v>54032</v>
          </cell>
          <cell r="E3627" t="str">
            <v>*</v>
          </cell>
          <cell r="F3627" t="str">
            <v>Toksikoloģijas nodaļas izmeklējums uz salicilātiem</v>
          </cell>
          <cell r="G3627">
            <v>61.82</v>
          </cell>
        </row>
        <row r="3628">
          <cell r="D3628" t="str">
            <v>54046</v>
          </cell>
          <cell r="E3628" t="str">
            <v>*</v>
          </cell>
          <cell r="F3628" t="str">
            <v>Toksikoloģijas nodaļas izmeklējums uz alkoholu un tā surogātiem ar gāzes hromatogrāfijas metodi</v>
          </cell>
          <cell r="G3628">
            <v>20.38</v>
          </cell>
        </row>
        <row r="3629">
          <cell r="D3629" t="str">
            <v>54047</v>
          </cell>
          <cell r="E3629" t="str">
            <v>**</v>
          </cell>
          <cell r="F3629" t="str">
            <v>Piemaksa gultasdienai par medikamentiem un medicīnas precēm</v>
          </cell>
          <cell r="G3629">
            <v>85.74</v>
          </cell>
        </row>
        <row r="3630">
          <cell r="D3630" t="str">
            <v>54050</v>
          </cell>
          <cell r="E3630" t="str">
            <v>*</v>
          </cell>
          <cell r="F3630" t="str">
            <v>Izmeklēšana ar enzimātisko imūnmetodi uz 1 vielas grupu</v>
          </cell>
          <cell r="G3630">
            <v>13.93</v>
          </cell>
        </row>
        <row r="3631">
          <cell r="D3631" t="str">
            <v>54051</v>
          </cell>
          <cell r="E3631" t="str">
            <v>*</v>
          </cell>
          <cell r="F3631" t="str">
            <v>Izmeklēšana ar enzimātisko imūnmetodi uz 2 vielu grupām</v>
          </cell>
          <cell r="G3631">
            <v>16.12</v>
          </cell>
        </row>
        <row r="3632">
          <cell r="D3632" t="str">
            <v>54052</v>
          </cell>
          <cell r="E3632" t="str">
            <v>*</v>
          </cell>
          <cell r="F3632" t="str">
            <v>Izmeklēšana ar enzimātisko imūnmetodi uz 3 vielu grupām</v>
          </cell>
          <cell r="G3632">
            <v>18.32</v>
          </cell>
        </row>
        <row r="3633">
          <cell r="D3633" t="str">
            <v>54053</v>
          </cell>
          <cell r="E3633" t="str">
            <v>*</v>
          </cell>
          <cell r="F3633" t="str">
            <v>Izmeklēšana ar enzimātisko imūnmetodi uz 4 vielu grupām</v>
          </cell>
          <cell r="G3633">
            <v>20.51</v>
          </cell>
        </row>
        <row r="3634">
          <cell r="D3634" t="str">
            <v>54054</v>
          </cell>
          <cell r="E3634" t="str">
            <v>*</v>
          </cell>
          <cell r="F3634" t="str">
            <v>Izmeklēšana ar enzimātisko imūnmetodi uz 5 vielu  grupām</v>
          </cell>
          <cell r="G3634">
            <v>24.3</v>
          </cell>
        </row>
        <row r="3635">
          <cell r="D3635" t="str">
            <v>54055</v>
          </cell>
          <cell r="E3635" t="str">
            <v>*</v>
          </cell>
          <cell r="F3635" t="str">
            <v>Izmeklēšana ar enzimātisko imūnmetodi uz 6 vielu  grupām</v>
          </cell>
          <cell r="G3635">
            <v>24.92</v>
          </cell>
        </row>
        <row r="3636">
          <cell r="D3636" t="str">
            <v>54056</v>
          </cell>
          <cell r="E3636" t="str">
            <v>*</v>
          </cell>
          <cell r="F3636" t="str">
            <v>Izmeklēšana ar enzimātisko imūnmetodi uz 7 vielu  grupām</v>
          </cell>
          <cell r="G3636">
            <v>27.08</v>
          </cell>
        </row>
        <row r="3637">
          <cell r="D3637" t="str">
            <v>54057</v>
          </cell>
          <cell r="E3637" t="str">
            <v>*</v>
          </cell>
          <cell r="F3637" t="str">
            <v>Izmeklēšana ar enzimātisko imūnmetodi uz 8 vielu  grupām</v>
          </cell>
          <cell r="G3637">
            <v>29.27</v>
          </cell>
        </row>
        <row r="3638">
          <cell r="D3638" t="str">
            <v>54058</v>
          </cell>
          <cell r="E3638" t="str">
            <v>*</v>
          </cell>
          <cell r="F3638" t="str">
            <v>Izmeklēšana ar enzimātisko imūnmetodi uz 9 vielu  grupām</v>
          </cell>
          <cell r="G3638">
            <v>31</v>
          </cell>
        </row>
        <row r="3639">
          <cell r="D3639" t="str">
            <v>54059</v>
          </cell>
          <cell r="E3639" t="str">
            <v>*</v>
          </cell>
          <cell r="F3639" t="str">
            <v>Izmeklēšana ar enzimātisko imūnmetodi uz 10 vielu  grupām</v>
          </cell>
          <cell r="G3639">
            <v>33.659999999999997</v>
          </cell>
        </row>
        <row r="3640">
          <cell r="D3640" t="str">
            <v>54060</v>
          </cell>
          <cell r="E3640" t="str">
            <v>*</v>
          </cell>
          <cell r="F3640" t="str">
            <v>Izmeklēšana ar enzimātisko imūnmetodi uz 11 vielu  grupām</v>
          </cell>
          <cell r="G3640">
            <v>35.85</v>
          </cell>
        </row>
        <row r="3641">
          <cell r="D3641" t="str">
            <v>54061</v>
          </cell>
          <cell r="E3641" t="str">
            <v>*</v>
          </cell>
          <cell r="F3641" t="str">
            <v>Izmeklēšana ar enzimātisko imūnmetodi uz 12 vielu  grupām</v>
          </cell>
          <cell r="G3641">
            <v>38.04</v>
          </cell>
        </row>
        <row r="3642">
          <cell r="D3642" t="str">
            <v>54062</v>
          </cell>
          <cell r="E3642" t="str">
            <v>*</v>
          </cell>
          <cell r="F3642" t="str">
            <v>Pilna ķīmiski toksikoloģiskā analīze²</v>
          </cell>
          <cell r="G3642">
            <v>109.7</v>
          </cell>
        </row>
        <row r="3643">
          <cell r="D3643" t="str">
            <v>54063</v>
          </cell>
          <cell r="E3643" t="str">
            <v>*</v>
          </cell>
          <cell r="F3643" t="str">
            <v>Ķīmiski toksikoloģiskā analīze uz opija alkaloīdiem</v>
          </cell>
          <cell r="G3643">
            <v>80.12</v>
          </cell>
        </row>
        <row r="3644">
          <cell r="D3644" t="str">
            <v>54064</v>
          </cell>
          <cell r="E3644" t="str">
            <v>*</v>
          </cell>
          <cell r="F3644" t="str">
            <v>Ķīmiski toksikoloģiskā analīze uz efedrīnu un efedronu</v>
          </cell>
          <cell r="G3644">
            <v>38.770000000000003</v>
          </cell>
        </row>
        <row r="3645">
          <cell r="D3645" t="str">
            <v>54065</v>
          </cell>
          <cell r="E3645" t="str">
            <v>*</v>
          </cell>
          <cell r="F3645" t="str">
            <v>Ķīmiski toksikoloģiskā analīze uz amfetamīnu un MDA</v>
          </cell>
          <cell r="G3645">
            <v>38.770000000000003</v>
          </cell>
        </row>
        <row r="3646">
          <cell r="D3646" t="str">
            <v>54066</v>
          </cell>
          <cell r="E3646" t="str">
            <v>*</v>
          </cell>
          <cell r="F3646" t="str">
            <v>Ķīmiski toksikoloģiskā analīze uz metamfetamīnu un MDMA (ecstasy)</v>
          </cell>
          <cell r="G3646">
            <v>38.770000000000003</v>
          </cell>
        </row>
        <row r="3647">
          <cell r="D3647" t="str">
            <v>54067</v>
          </cell>
          <cell r="E3647" t="str">
            <v>*</v>
          </cell>
          <cell r="F3647" t="str">
            <v>Ķīmiski toksikoloģiskā analīze uz hašišu (marihuānu); objekts – urīns, noskalojumi no mutes dobuma, nomazgājumi no rokām</v>
          </cell>
          <cell r="G3647">
            <v>63.46</v>
          </cell>
        </row>
        <row r="3648">
          <cell r="D3648" t="str">
            <v>54068</v>
          </cell>
          <cell r="E3648" t="str">
            <v>*</v>
          </cell>
          <cell r="F3648" t="str">
            <v>Ķīmiski toksikoloģiskā analīze uz hašišu (marihuānu). Objekts – urīns</v>
          </cell>
          <cell r="G3648">
            <v>38.97</v>
          </cell>
        </row>
        <row r="3649">
          <cell r="D3649" t="str">
            <v>54069</v>
          </cell>
          <cell r="E3649" t="str">
            <v>*</v>
          </cell>
          <cell r="F3649" t="str">
            <v>Ķīmiski toksikoloģiskā analīze uz hašišu
(marihuānu). Objekts – noskalojumi no mutes dobuma, nomazgājumi no rokām</v>
          </cell>
          <cell r="G3649">
            <v>42.72</v>
          </cell>
        </row>
        <row r="3650">
          <cell r="D3650" t="str">
            <v>54070</v>
          </cell>
          <cell r="E3650" t="str">
            <v>*</v>
          </cell>
          <cell r="F3650" t="str">
            <v>Ķīmiski toksikoloģiskā analīze uz barbiturātiem</v>
          </cell>
          <cell r="G3650">
            <v>57.36</v>
          </cell>
        </row>
        <row r="3651">
          <cell r="D3651" t="str">
            <v>54071</v>
          </cell>
          <cell r="E3651" t="str">
            <v>*</v>
          </cell>
          <cell r="F3651" t="str">
            <v>Ķīmiski toksikoloģiskā analīze uz 1.4 - benzodiazepīna atvasinājumiem (trankvilizatoriem)</v>
          </cell>
          <cell r="G3651">
            <v>59.7</v>
          </cell>
        </row>
        <row r="3652">
          <cell r="D3652" t="str">
            <v>54072</v>
          </cell>
          <cell r="E3652" t="str">
            <v>*</v>
          </cell>
          <cell r="F3652" t="str">
            <v>Ķīmiski toksikoloģiskā analīze uz 
kokaīnu</v>
          </cell>
          <cell r="G3652">
            <v>57.39</v>
          </cell>
        </row>
        <row r="3653">
          <cell r="D3653" t="str">
            <v>54073</v>
          </cell>
          <cell r="E3653" t="str">
            <v>*</v>
          </cell>
          <cell r="F3653" t="str">
            <v>Ķīmiski toksikoloģiskā analīze uz promedolu</v>
          </cell>
          <cell r="G3653">
            <v>36.85</v>
          </cell>
        </row>
        <row r="3654">
          <cell r="D3654" t="str">
            <v>54074</v>
          </cell>
          <cell r="E3654" t="str">
            <v>*</v>
          </cell>
          <cell r="F3654" t="str">
            <v>Ķīmiski toksikoloģiskā analīze uz ciklodolu</v>
          </cell>
          <cell r="G3654">
            <v>44.94</v>
          </cell>
        </row>
        <row r="3655">
          <cell r="D3655" t="str">
            <v>54075</v>
          </cell>
          <cell r="E3655" t="str">
            <v>*</v>
          </cell>
          <cell r="F3655" t="str">
            <v>Ķīmiski toksikoloģiskā analīze uz dimedrolu</v>
          </cell>
          <cell r="G3655">
            <v>32</v>
          </cell>
        </row>
        <row r="3656">
          <cell r="D3656" t="str">
            <v>54076</v>
          </cell>
          <cell r="E3656" t="str">
            <v>*</v>
          </cell>
          <cell r="F3656" t="str">
            <v>Ķīmiski toksikoloģiskā analīze uz klofelīnu</v>
          </cell>
          <cell r="G3656">
            <v>36.72</v>
          </cell>
        </row>
        <row r="3657">
          <cell r="D3657" t="str">
            <v>54077</v>
          </cell>
          <cell r="E3657" t="str">
            <v>*</v>
          </cell>
          <cell r="F3657" t="str">
            <v>Ķīmiski toksikoloģiskā analīze uz tricikliskiem antidepresantiem (amitriptilīns, notriptilīns, imipramīns)</v>
          </cell>
          <cell r="G3657">
            <v>43.77</v>
          </cell>
        </row>
        <row r="3658">
          <cell r="D3658" t="str">
            <v>54078</v>
          </cell>
          <cell r="E3658" t="str">
            <v>*</v>
          </cell>
          <cell r="F3658" t="str">
            <v>Ķīmiski toksikoloģiskā analīze uz fenotiazīna atvasinājumiem (neiroleptiķiem)</v>
          </cell>
          <cell r="G3658">
            <v>52.35</v>
          </cell>
        </row>
        <row r="3659">
          <cell r="D3659" t="str">
            <v>54079</v>
          </cell>
          <cell r="E3659" t="str">
            <v>*</v>
          </cell>
          <cell r="F3659" t="str">
            <v>Ķīmiski toksikoloģiskā analīze uz acetonu</v>
          </cell>
          <cell r="G3659">
            <v>18.899999999999999</v>
          </cell>
        </row>
        <row r="3660">
          <cell r="D3660" t="str">
            <v>54080</v>
          </cell>
          <cell r="E3660" t="str">
            <v>*</v>
          </cell>
          <cell r="F3660" t="str">
            <v>Ķīmiski toksikoloģiskā analīze uz imovānu</v>
          </cell>
          <cell r="G3660">
            <v>52.35</v>
          </cell>
        </row>
        <row r="3661">
          <cell r="D3661" t="str">
            <v>54081</v>
          </cell>
          <cell r="E3661" t="str">
            <v>*</v>
          </cell>
          <cell r="F3661" t="str">
            <v>Ķīmiski toksikoloģiskā analīze uz tramadolu</v>
          </cell>
          <cell r="G3661">
            <v>47.79</v>
          </cell>
        </row>
        <row r="3662">
          <cell r="D3662" t="str">
            <v>54082</v>
          </cell>
          <cell r="E3662" t="str">
            <v>*</v>
          </cell>
          <cell r="F3662" t="str">
            <v>Ķīmiski toksikoloģiskā analīze uz beta-adrenoblokatoriem</v>
          </cell>
          <cell r="G3662">
            <v>48.41</v>
          </cell>
        </row>
        <row r="3663">
          <cell r="D3663" t="str">
            <v>54083</v>
          </cell>
          <cell r="E3663" t="str">
            <v>*</v>
          </cell>
          <cell r="F3663" t="str">
            <v>Ķīmiski toksikoloģiskā analīze uz ketamīnu</v>
          </cell>
          <cell r="G3663">
            <v>42.79</v>
          </cell>
        </row>
        <row r="3664">
          <cell r="D3664" t="str">
            <v>54084</v>
          </cell>
          <cell r="E3664" t="str">
            <v>*</v>
          </cell>
          <cell r="F3664" t="str">
            <v>Ķīmiski toksikoloģiskā analīze uz gamma-oksibutirātu</v>
          </cell>
          <cell r="G3664">
            <v>42.25</v>
          </cell>
        </row>
        <row r="3665">
          <cell r="D3665" t="str">
            <v>54085</v>
          </cell>
          <cell r="E3665" t="str">
            <v>*</v>
          </cell>
          <cell r="F3665" t="str">
            <v>Alkohola reibuma izmeklējumi izelpojamā gaisā</v>
          </cell>
          <cell r="G3665">
            <v>7.88</v>
          </cell>
        </row>
        <row r="3666">
          <cell r="D3666" t="str">
            <v>54086</v>
          </cell>
          <cell r="E3666" t="str">
            <v>*</v>
          </cell>
          <cell r="F3666" t="str">
            <v>Alkohola reibuma laboratoriskie izmeklējumi bioloģiskā vidē</v>
          </cell>
          <cell r="G3666">
            <v>28.5</v>
          </cell>
        </row>
        <row r="3667">
          <cell r="D3667" t="str">
            <v>54087</v>
          </cell>
          <cell r="E3667" t="str">
            <v/>
          </cell>
          <cell r="F3667" t="str">
            <v>Piemaksa manipulācijai 54003 gadījumā, ja ārsts miršanas iemeslu vērtē kā cēloniski iespējami saistītu ar vakcīnas pret Covid-19 saņemšanu. (Rīga vai Pierīga)</v>
          </cell>
          <cell r="G3667">
            <v>309.33999999999997</v>
          </cell>
        </row>
        <row r="3668">
          <cell r="D3668" t="str">
            <v>54088</v>
          </cell>
          <cell r="E3668" t="str">
            <v/>
          </cell>
          <cell r="F3668" t="str">
            <v>Piemaksa manipulācijai 54003 gadījumā, ja ārsts miršanas iemeslu vērtē kā cēloniski iespējami saistītu ar vakcīnas pret Covid-19 saņemšanu. (Ārpus Rīgas)</v>
          </cell>
          <cell r="G3668">
            <v>1718.19</v>
          </cell>
        </row>
        <row r="3669">
          <cell r="D3669" t="str">
            <v>54089</v>
          </cell>
          <cell r="E3669" t="str">
            <v/>
          </cell>
          <cell r="F3669" t="str">
            <v>Piemaksa manipulācijai 54062 gadījumos, kad ārsts miršanas iemeslu vērtē kā cēloniski iespējami saistītu ar vakcīnas pret Covid-19 saņemšanu</v>
          </cell>
          <cell r="G3669">
            <v>51.69</v>
          </cell>
        </row>
        <row r="3670">
          <cell r="D3670" t="str">
            <v>54090</v>
          </cell>
          <cell r="E3670" t="str">
            <v/>
          </cell>
          <cell r="F3670" t="str">
            <v>Piemaksa manipulācijai 54046 gadījumos, kad ārsts miršanas iemeslu vērtē kā cēloniski iespējami saistītu ar vakcīnas pret Covid-19 saņemšanu</v>
          </cell>
          <cell r="G3670">
            <v>17.239999999999998</v>
          </cell>
        </row>
        <row r="3671">
          <cell r="D3671" t="str">
            <v>55069</v>
          </cell>
          <cell r="E3671" t="str">
            <v>**</v>
          </cell>
          <cell r="F3671" t="str">
            <v>Multiprofesionāls rehabilitācijas bāzes pakalpojums psihiatriskiem pacientiem (2–3 stundas) (par katru kalendāro dienu)</v>
          </cell>
          <cell r="G3671">
            <v>68.3</v>
          </cell>
        </row>
        <row r="3672">
          <cell r="D3672" t="str">
            <v>55072</v>
          </cell>
          <cell r="E3672" t="str">
            <v/>
          </cell>
          <cell r="F3672" t="str">
            <v>Pacienta funkcionāla izmeklēšana (norāda fizioterapeits, fizioterapeita asistents, ergoterapeits un ergoterapeita asistents)</v>
          </cell>
          <cell r="G3672">
            <v>14.14</v>
          </cell>
        </row>
        <row r="3673">
          <cell r="D3673" t="str">
            <v>55073</v>
          </cell>
          <cell r="E3673" t="str">
            <v/>
          </cell>
          <cell r="F3673" t="str">
            <v>Individuāla rehabilitācijas plāna izstrādāšana. Rehabilitācijas komandas apspriede (norāda katrs iesaistītais rehabilitācijas speciālists)</v>
          </cell>
          <cell r="G3673">
            <v>4.6100000000000003</v>
          </cell>
        </row>
        <row r="3674">
          <cell r="D3674" t="str">
            <v>55074</v>
          </cell>
          <cell r="E3674" t="str">
            <v/>
          </cell>
          <cell r="F3674" t="str">
            <v>Pacienta piederīgo apmācība vienu reizi ārstēšanās kursa laikā (norāda katrs iesaistītais rehabilitācijas speciālists)</v>
          </cell>
          <cell r="G3674">
            <v>19.02</v>
          </cell>
        </row>
        <row r="3675">
          <cell r="D3675" t="str">
            <v>55075</v>
          </cell>
          <cell r="E3675" t="str">
            <v/>
          </cell>
          <cell r="F3675" t="str">
            <v>Individuāls fizioterapeita, fizioterapeita asistenta, ergoterapeita un ergoterapeita asistenta darbs, apmācot pacientu kompensatoro ierīču lietošanā (20 minūtes)</v>
          </cell>
          <cell r="G3675">
            <v>11.84</v>
          </cell>
        </row>
        <row r="3676">
          <cell r="D3676" t="str">
            <v>55078</v>
          </cell>
          <cell r="E3676" t="str">
            <v/>
          </cell>
          <cell r="F3676" t="str">
            <v>Izmeklējums "Video gaitas analīze"</v>
          </cell>
          <cell r="G3676">
            <v>71.89</v>
          </cell>
        </row>
        <row r="3677">
          <cell r="D3677" t="str">
            <v>55080</v>
          </cell>
          <cell r="E3677" t="str">
            <v/>
          </cell>
          <cell r="F3677" t="str">
            <v>Individuāls fizioterapeita un fizioterapeita asistenta darbs ar zīdaini līdz 6 mēnešu vecumam ar psihomotorās attīstības aizturi un perifērās nervu sistēmas bojājumiem (20 minūtes)</v>
          </cell>
          <cell r="G3677">
            <v>9.56</v>
          </cell>
        </row>
        <row r="3678">
          <cell r="D3678" t="str">
            <v>55081</v>
          </cell>
          <cell r="E3678" t="str">
            <v/>
          </cell>
          <cell r="F3678" t="str">
            <v>Individuāls fizioterapeita un fizioterapeita asistenta darbs ar zīdaini pēc 6 mēnešu vecuma ar psihomotorās attīstības aizturi un perifērās nervu sistēmas bojājumiem (30 minūtes)</v>
          </cell>
          <cell r="G3678">
            <v>13.33</v>
          </cell>
        </row>
        <row r="3679">
          <cell r="D3679" t="str">
            <v>55082</v>
          </cell>
          <cell r="E3679" t="str">
            <v/>
          </cell>
          <cell r="F3679" t="str">
            <v>Individuāls fizioterapeita un fizioterapeita asistenta darbs baseinā ar zīdaini un agrīna vecuma bērnu ar psihomotorās attīstības aizturi un perifērās nervu sistēmas bojājumiem līdz 30 minūtēm</v>
          </cell>
          <cell r="G3679">
            <v>12.61</v>
          </cell>
        </row>
        <row r="3680">
          <cell r="D3680" t="str">
            <v>55083</v>
          </cell>
          <cell r="E3680" t="str">
            <v/>
          </cell>
          <cell r="F3680" t="str">
            <v>Piemaksa par ergoterapeita, ergoterapeita asistenta, fizioterapeita un fizioterapeita asistenta darbu ar pacientu vecumā līdz 2 gadiem (norāda katrā apmeklējuma reizē)</v>
          </cell>
          <cell r="G3680">
            <v>2.38</v>
          </cell>
        </row>
        <row r="3681">
          <cell r="D3681" t="str">
            <v>55084</v>
          </cell>
          <cell r="E3681" t="str">
            <v/>
          </cell>
          <cell r="F3681" t="str">
            <v>Piemaksa par ergoterapeita, ergoterapeita asistenta, fizioterapeita un fizioterapeita asistenta darbu ar pacientu vecumā no 2 līdz 5 gadiem (norāda katrā apmeklējuma reizē)</v>
          </cell>
          <cell r="G3681">
            <v>1.56</v>
          </cell>
        </row>
        <row r="3682">
          <cell r="D3682" t="str">
            <v>55085</v>
          </cell>
          <cell r="E3682" t="str">
            <v/>
          </cell>
          <cell r="F3682" t="str">
            <v>Individuāls fizioterapeita un fizioterapeita asistenta darbs ar pacientu baseinā (fizioterapeits baseinā)</v>
          </cell>
          <cell r="G3682">
            <v>15.9</v>
          </cell>
        </row>
        <row r="3683">
          <cell r="D3683" t="str">
            <v>55086</v>
          </cell>
          <cell r="E3683" t="str">
            <v/>
          </cell>
          <cell r="F3683" t="str">
            <v>Fizioterapeita un fizioterapeita asistenta darbs ar pacientiem baseinā, grupā 3–8 cilvēki (fizioterapeits ārpus baseina (norāda par katru pacientu grupā))</v>
          </cell>
          <cell r="G3683">
            <v>2.38</v>
          </cell>
        </row>
        <row r="3684">
          <cell r="D3684" t="str">
            <v>55087</v>
          </cell>
          <cell r="E3684" t="str">
            <v/>
          </cell>
          <cell r="F3684" t="str">
            <v>Individuāls fizioterapeita un fizioterapeita asistenta darbs ar neiroloģisku pacientu, t. sk. ar muguras smadzeņu bojājumiem (60 minūtes)</v>
          </cell>
          <cell r="G3684">
            <v>22.1</v>
          </cell>
        </row>
        <row r="3685">
          <cell r="D3685" t="str">
            <v>55088</v>
          </cell>
          <cell r="E3685" t="str">
            <v/>
          </cell>
          <cell r="F3685" t="str">
            <v>Individuāls fizioterapeita, fizioterapeita asistenta, ergoterapeita un ergoterapeita asistenta darbs ar pacientu ar balsta–kustību sistēmas un perifērās nervu sistēmas saslimšanām (60 minūtes)</v>
          </cell>
          <cell r="G3685">
            <v>22.1</v>
          </cell>
        </row>
        <row r="3686">
          <cell r="D3686" t="str">
            <v>55089</v>
          </cell>
          <cell r="E3686" t="str">
            <v/>
          </cell>
          <cell r="F3686" t="str">
            <v>Fizioterapeita, fizioterapeita asistenta, ergoterapeita un ergoterapeita asistenta darbs ar pacientiem ar balsta–kustību sistēmas un perifērās nervu sistēmas saslimšanām, grupā 3–8 cilvēki (norāda par katru pacientu grupā)</v>
          </cell>
          <cell r="G3686">
            <v>2.38</v>
          </cell>
        </row>
        <row r="3687">
          <cell r="D3687" t="str">
            <v>55090</v>
          </cell>
          <cell r="E3687" t="str">
            <v/>
          </cell>
          <cell r="F3687" t="str">
            <v>Individuāls fizioterapeita un fizioterapeita asistenta darbs ar pacientu pēc saslimšanu ķirurģiskas ārstēšanas (30 minūtes)</v>
          </cell>
          <cell r="G3687">
            <v>12.31</v>
          </cell>
        </row>
        <row r="3688">
          <cell r="D3688" t="str">
            <v>55091</v>
          </cell>
          <cell r="E3688" t="str">
            <v/>
          </cell>
          <cell r="F3688" t="str">
            <v>Individuāls fizioterapeita un fizioterapeita asistenta darbs ar pulmonoloģisku pacientu (30 minūtes)</v>
          </cell>
          <cell r="G3688">
            <v>12.31</v>
          </cell>
        </row>
        <row r="3689">
          <cell r="D3689" t="str">
            <v>55092</v>
          </cell>
          <cell r="E3689" t="str">
            <v/>
          </cell>
          <cell r="F3689" t="str">
            <v>Fizioterapeita un fizioterapeita asistenta darbs ar pulmonoloģiskiem pacientiem, grupā 3–8 cilvēki (norāda par katru pacientu grupā)</v>
          </cell>
          <cell r="G3689">
            <v>2.79</v>
          </cell>
        </row>
        <row r="3690">
          <cell r="D3690" t="str">
            <v>55093</v>
          </cell>
          <cell r="E3690" t="str">
            <v/>
          </cell>
          <cell r="F3690" t="str">
            <v>Individuāls fizioterapeita un fizioterapeita asistenta darbs ar kardioloģisku pacientu saudzējošā režīmā (30 minūtes)</v>
          </cell>
          <cell r="G3690">
            <v>12.31</v>
          </cell>
        </row>
        <row r="3691">
          <cell r="D3691" t="str">
            <v>55094</v>
          </cell>
          <cell r="E3691" t="str">
            <v/>
          </cell>
          <cell r="F3691" t="str">
            <v>Individuāls fizioterapeita un fizioterapeita asistenta darbs ar kardioloģisku pacientu saudzējoši trenējošā režīmā (45 minūtes)</v>
          </cell>
          <cell r="G3691">
            <v>17.21</v>
          </cell>
        </row>
        <row r="3692">
          <cell r="D3692" t="str">
            <v>55095</v>
          </cell>
          <cell r="E3692" t="str">
            <v/>
          </cell>
          <cell r="F3692" t="str">
            <v>Individuāls fizioterapeita un fizioterapeita asistenta darbs ar kardioloģisku pacientu trenējošā režīmā (60 minūtes)</v>
          </cell>
          <cell r="G3692">
            <v>22.1</v>
          </cell>
        </row>
        <row r="3693">
          <cell r="D3693" t="str">
            <v>55096</v>
          </cell>
          <cell r="E3693" t="str">
            <v/>
          </cell>
          <cell r="F3693" t="str">
            <v>Fizioterapeita un fizioterapeita asistenta darbs ar pacientiem ar iekšķīgām slimībām, grupā 3–8 cilvēki (norāda par katru pacientu grupā)</v>
          </cell>
          <cell r="G3693">
            <v>2.4</v>
          </cell>
        </row>
        <row r="3694">
          <cell r="D3694" t="str">
            <v>55097</v>
          </cell>
          <cell r="E3694" t="str">
            <v/>
          </cell>
          <cell r="F3694" t="str">
            <v>Individuāls fizioterapeita un fizioterapeita asistenta darbs ar pacientu ar iekšķīgām slimībām (40 minūtes)</v>
          </cell>
          <cell r="G3694">
            <v>15.45</v>
          </cell>
        </row>
        <row r="3695">
          <cell r="D3695" t="str">
            <v>55100</v>
          </cell>
          <cell r="E3695" t="str">
            <v/>
          </cell>
          <cell r="F3695" t="str">
            <v>Individuāls fizioterapeita un fizioterapeita asistenta darbs ar slimnieku ar apdeguma sekām (60 minūtes)</v>
          </cell>
          <cell r="G3695">
            <v>25.19</v>
          </cell>
        </row>
        <row r="3696">
          <cell r="D3696" t="str">
            <v>55101</v>
          </cell>
          <cell r="E3696" t="str">
            <v/>
          </cell>
          <cell r="F3696" t="str">
            <v>Individuāls fizioterapeita un fizioterapeita asistenta darbs ar psihiatrisku pacientu (60 minūtes)</v>
          </cell>
          <cell r="G3696">
            <v>17.21</v>
          </cell>
        </row>
        <row r="3697">
          <cell r="D3697" t="str">
            <v>55102</v>
          </cell>
          <cell r="E3697" t="str">
            <v/>
          </cell>
          <cell r="F3697" t="str">
            <v>Fizioterapeita un fizioterapeita asistenta darbs ar psihiatriskiem pacientiem, grupā 2–5 cilvēki (norāda par katru pacientu grupā)</v>
          </cell>
          <cell r="G3697">
            <v>2.38</v>
          </cell>
        </row>
        <row r="3698">
          <cell r="D3698" t="str">
            <v>55103</v>
          </cell>
          <cell r="E3698" t="str">
            <v/>
          </cell>
          <cell r="F3698" t="str">
            <v>Individuāls fizioterapeita un fizioterapeita asistenta darbs ar ginekoloģisku slimnieci (30 minūtes)</v>
          </cell>
          <cell r="G3698">
            <v>11.84</v>
          </cell>
        </row>
        <row r="3699">
          <cell r="D3699" t="str">
            <v>55104</v>
          </cell>
          <cell r="E3699" t="str">
            <v/>
          </cell>
          <cell r="F3699" t="str">
            <v>Individuāls fizioterapeita un fizioterapeita asistenta darbs, veicot posturālu drenāžu, masāžu, dinamiskus elpošanas vingrinājumus (30 minūtes)</v>
          </cell>
          <cell r="G3699">
            <v>9.48</v>
          </cell>
        </row>
        <row r="3700">
          <cell r="D3700" t="str">
            <v>55105</v>
          </cell>
          <cell r="E3700" t="str">
            <v/>
          </cell>
          <cell r="F3700" t="str">
            <v>Individuāls fizioterapeita un fizioterapeita asistenta darbs ar pacientu ar balsta–kustību sistēmas un perifērās nervu sistēmas saslimšanām, veicot masāžu, siltuma procedūras, hidroprocedūras un krioprocedūras (30 minūtes)</v>
          </cell>
          <cell r="G3700">
            <v>9.48</v>
          </cell>
        </row>
        <row r="3701">
          <cell r="D3701" t="str">
            <v>55106</v>
          </cell>
          <cell r="E3701" t="str">
            <v/>
          </cell>
          <cell r="F3701" t="str">
            <v>Multiprofesionāls rehabilitācijas bāzes pakalpojums dienas stacionārā (2-3 stundas), ko nodrošina 1-2 speciālisti</v>
          </cell>
          <cell r="G3701">
            <v>69.39</v>
          </cell>
        </row>
        <row r="3702">
          <cell r="D3702" t="str">
            <v>55107</v>
          </cell>
          <cell r="E3702" t="str">
            <v/>
          </cell>
          <cell r="F3702" t="str">
            <v>Multiprofesionāls rehabilitācijas bāzes pakalpojums dienas stacionārā (2-3 stundas), ko nodrošina 3 un vairāk speciālisti</v>
          </cell>
          <cell r="G3702">
            <v>69.39</v>
          </cell>
        </row>
        <row r="3703">
          <cell r="D3703" t="str">
            <v>55108</v>
          </cell>
          <cell r="E3703" t="str">
            <v/>
          </cell>
          <cell r="F3703" t="str">
            <v>Intensīvs multiprofesionāls rehabilitācijas pakalpojums dienas stacionārā (3-4 stundas), ko nodrošina 1-2 speciālisti</v>
          </cell>
          <cell r="G3703">
            <v>86.27</v>
          </cell>
        </row>
        <row r="3704">
          <cell r="D3704" t="str">
            <v>55109</v>
          </cell>
          <cell r="E3704" t="str">
            <v/>
          </cell>
          <cell r="F3704" t="str">
            <v>Intensīvs multiprofesionāls rehabilitācijas pakalpojums dienas stacionārā (3-4 stundas), ko nodrošina 3 un vairāk speciālisti</v>
          </cell>
          <cell r="G3704">
            <v>86.27</v>
          </cell>
        </row>
        <row r="3705">
          <cell r="D3705" t="str">
            <v>55110</v>
          </cell>
          <cell r="E3705" t="str">
            <v/>
          </cell>
          <cell r="F3705" t="str">
            <v>Fizikālās un rehabilitācijas medicīnas ārsta vai fizioterapeita darbs, strādājot ar mugurkaulāja stiepšanas (trakcijas) metodi ar trakcijas ierīci (30 minūtes)</v>
          </cell>
          <cell r="G3705">
            <v>17.489999999999998</v>
          </cell>
        </row>
        <row r="3706">
          <cell r="D3706" t="str">
            <v>55111</v>
          </cell>
          <cell r="E3706" t="str">
            <v/>
          </cell>
          <cell r="F3706" t="str">
            <v>Fiziskās vides novērtēšana un adaptācija (norāda ergoterapeits)</v>
          </cell>
          <cell r="G3706">
            <v>9.48</v>
          </cell>
        </row>
        <row r="3707">
          <cell r="D3707" t="str">
            <v>55112</v>
          </cell>
          <cell r="E3707" t="str">
            <v/>
          </cell>
          <cell r="F3707" t="str">
            <v>Sensorā stimulācija un sensorā integrācija (norāda ergoterapeits)</v>
          </cell>
          <cell r="G3707">
            <v>9.48</v>
          </cell>
        </row>
        <row r="3708">
          <cell r="D3708" t="str">
            <v>55113</v>
          </cell>
          <cell r="E3708" t="str">
            <v/>
          </cell>
          <cell r="F3708" t="str">
            <v>Rokas terapija (norāda ergoterapeits)</v>
          </cell>
          <cell r="G3708">
            <v>14.14</v>
          </cell>
        </row>
        <row r="3709">
          <cell r="D3709" t="str">
            <v>55114</v>
          </cell>
          <cell r="E3709" t="str">
            <v/>
          </cell>
          <cell r="F3709" t="str">
            <v>Rokas ortozes izgatavošana – miera ortoze (norāda ergoterapeits)</v>
          </cell>
          <cell r="G3709">
            <v>59.77</v>
          </cell>
        </row>
        <row r="3710">
          <cell r="D3710" t="str">
            <v>55115</v>
          </cell>
          <cell r="E3710" t="str">
            <v/>
          </cell>
          <cell r="F3710" t="str">
            <v>Rokas ortozes izgatavošana – funkcionālā ortoze (norāda ergoterapeits)</v>
          </cell>
          <cell r="G3710">
            <v>52.71</v>
          </cell>
        </row>
        <row r="3711">
          <cell r="D3711" t="str">
            <v>55116</v>
          </cell>
          <cell r="E3711" t="str">
            <v/>
          </cell>
          <cell r="F3711" t="str">
            <v>Pašaprūpes aktivitātes – ēšanas trenēšana (norāda ergoterapeits)</v>
          </cell>
          <cell r="G3711">
            <v>9.48</v>
          </cell>
        </row>
        <row r="3712">
          <cell r="D3712" t="str">
            <v>55117</v>
          </cell>
          <cell r="E3712" t="str">
            <v/>
          </cell>
          <cell r="F3712" t="str">
            <v>Pašaprūpes aktivitātes – ēst gatavot trenēšana (norāda ergoterapeits)</v>
          </cell>
          <cell r="G3712">
            <v>15.52</v>
          </cell>
        </row>
        <row r="3713">
          <cell r="D3713" t="str">
            <v>55118</v>
          </cell>
          <cell r="E3713" t="str">
            <v/>
          </cell>
          <cell r="F3713" t="str">
            <v>Pašaprūpes aktivitātes – ģērbšanās trenēšana (norāda ergoterapeits)</v>
          </cell>
          <cell r="G3713">
            <v>14.17</v>
          </cell>
        </row>
        <row r="3714">
          <cell r="D3714" t="str">
            <v>55119</v>
          </cell>
          <cell r="E3714" t="str">
            <v/>
          </cell>
          <cell r="F3714" t="str">
            <v>Pašaprūpes aktivitātes – rūpju par izskatu trenēšana (norāda ergoterapeits)</v>
          </cell>
          <cell r="G3714">
            <v>9.48</v>
          </cell>
        </row>
        <row r="3715">
          <cell r="D3715" t="str">
            <v>55120</v>
          </cell>
          <cell r="E3715" t="str">
            <v/>
          </cell>
          <cell r="F3715" t="str">
            <v>Pašaprūpes aktivitātes – mazgāšanās trenēšana (norāda ergoterapeits)</v>
          </cell>
          <cell r="G3715">
            <v>9.84</v>
          </cell>
        </row>
        <row r="3716">
          <cell r="D3716" t="str">
            <v>55121</v>
          </cell>
          <cell r="E3716" t="str">
            <v/>
          </cell>
          <cell r="F3716" t="str">
            <v>Pašaprūpes aktivitātes – tualetes lietošanas trenēšana (norāda ergoterapeits)</v>
          </cell>
          <cell r="G3716">
            <v>9.48</v>
          </cell>
        </row>
        <row r="3717">
          <cell r="D3717" t="str">
            <v>55122</v>
          </cell>
          <cell r="E3717" t="str">
            <v/>
          </cell>
          <cell r="F3717" t="str">
            <v>Pacienta apmācība brīvā laika aktivitātēm (norāda ergoterapeits)</v>
          </cell>
          <cell r="G3717">
            <v>9.61</v>
          </cell>
        </row>
        <row r="3718">
          <cell r="D3718" t="str">
            <v>55123</v>
          </cell>
          <cell r="E3718" t="str">
            <v/>
          </cell>
          <cell r="F3718" t="str">
            <v>Pozicionēšana (norāda fizioterapeits, fizioterapeita asistents, ergoterapeits un ergoterapeita asistents)</v>
          </cell>
          <cell r="G3718">
            <v>14.41</v>
          </cell>
        </row>
        <row r="3719">
          <cell r="D3719" t="str">
            <v>55124</v>
          </cell>
          <cell r="E3719" t="str">
            <v/>
          </cell>
          <cell r="F3719" t="str">
            <v>Palīgierīču pielāgošana un pacientu individuāla apmācība palīgierīču lietošanā (norāda ergoterapeits)</v>
          </cell>
          <cell r="G3719">
            <v>19.02</v>
          </cell>
        </row>
        <row r="3720">
          <cell r="D3720" t="str">
            <v>55125</v>
          </cell>
          <cell r="E3720" t="str">
            <v/>
          </cell>
          <cell r="F3720" t="str">
            <v>Spēles iemaņu novērtēšana un trenēšana (norāda ergoterapeits)</v>
          </cell>
          <cell r="G3720">
            <v>6.18</v>
          </cell>
        </row>
        <row r="3721">
          <cell r="D3721" t="str">
            <v>55155</v>
          </cell>
          <cell r="E3721" t="str">
            <v>**</v>
          </cell>
          <cell r="F3721" t="str">
            <v>Fizikālās un rehabilitācijas medicīnas ārsta veikta pacienta funkcionālā novērtēšana (1 stunda)</v>
          </cell>
          <cell r="G3721">
            <v>23.63</v>
          </cell>
        </row>
        <row r="3722">
          <cell r="D3722" t="str">
            <v>55156</v>
          </cell>
          <cell r="E3722" t="str">
            <v>**</v>
          </cell>
          <cell r="F3722" t="str">
            <v>Funkcionālā speciālista nodarbība (15 minūtes) (par katru kalendāro dienu)</v>
          </cell>
          <cell r="G3722">
            <v>5.91</v>
          </cell>
        </row>
        <row r="3723">
          <cell r="D3723" t="str">
            <v>55171</v>
          </cell>
          <cell r="E3723" t="str">
            <v>*</v>
          </cell>
          <cell r="F3723" t="str">
            <v>Piemaksa par interaktīvās sistēmas izmantošanu augšējo ekstremitāšu rehabilitācijai</v>
          </cell>
          <cell r="G3723">
            <v>1.19</v>
          </cell>
        </row>
        <row r="3724">
          <cell r="D3724" t="str">
            <v>55172</v>
          </cell>
          <cell r="E3724" t="str">
            <v>*</v>
          </cell>
          <cell r="F3724" t="str">
            <v>Piemaksa par speciālu iekares sistēmu izmantošanu gaitas treniņam ar individuāli piemērojamu aksiālo noslodzi</v>
          </cell>
          <cell r="G3724">
            <v>1.87</v>
          </cell>
        </row>
        <row r="3725">
          <cell r="D3725" t="str">
            <v>55173</v>
          </cell>
          <cell r="E3725" t="str">
            <v>*</v>
          </cell>
          <cell r="F3725" t="str">
            <v>Piemaksa par rokas eksoskeleta izmantošanu</v>
          </cell>
          <cell r="G3725">
            <v>1.54</v>
          </cell>
        </row>
        <row r="3726">
          <cell r="D3726" t="str">
            <v>55174</v>
          </cell>
          <cell r="E3726" t="str">
            <v>*</v>
          </cell>
          <cell r="F3726" t="str">
            <v>Piemaksa par ķermeņa eksoskeleta izmantošanu</v>
          </cell>
          <cell r="G3726">
            <v>4.2300000000000004</v>
          </cell>
        </row>
        <row r="3727">
          <cell r="D3727" t="str">
            <v>55175</v>
          </cell>
          <cell r="E3727" t="str">
            <v>*</v>
          </cell>
          <cell r="F3727" t="str">
            <v>Piemaksa par robotizēta vertikalizācijas galda izmantošanu</v>
          </cell>
          <cell r="G3727">
            <v>1.25</v>
          </cell>
        </row>
        <row r="3728">
          <cell r="D3728" t="str">
            <v>55176</v>
          </cell>
          <cell r="E3728" t="str">
            <v>**</v>
          </cell>
          <cell r="F3728" t="str">
            <v>Funkcionālā speciālista vai psihologa darbs ar pacientu grupu (30 minūtes). Norāda par katru pacientu (grupā 3-5 pacienti)</v>
          </cell>
          <cell r="G3728">
            <v>3.14</v>
          </cell>
        </row>
        <row r="3729">
          <cell r="D3729" t="str">
            <v>55177</v>
          </cell>
          <cell r="E3729" t="str">
            <v>**</v>
          </cell>
          <cell r="F3729" t="str">
            <v>Funkcionālā speciālista vai psihologa darbs ar pacientu grupu (nākamās 15 minūtes). Norāda par katru pacientu (grupā 3-5 pacienti)</v>
          </cell>
          <cell r="G3729">
            <v>1.51</v>
          </cell>
        </row>
        <row r="3730">
          <cell r="D3730" t="str">
            <v>55178</v>
          </cell>
          <cell r="E3730" t="str">
            <v>**</v>
          </cell>
          <cell r="F3730" t="str">
            <v>Funkcionālā speciālista vai psihologa darbs ar pacientu grupu (30 minūtes). Norāda par katru pacientu (grupā 6-8 pacienti)</v>
          </cell>
          <cell r="G3730">
            <v>1.57</v>
          </cell>
        </row>
        <row r="3731">
          <cell r="D3731" t="str">
            <v>55179</v>
          </cell>
          <cell r="E3731" t="str">
            <v>**</v>
          </cell>
          <cell r="F3731" t="str">
            <v>Funkcionālā speciālista vai psihologa darbs ar pacientu grupu (nākamās 15 minūtes). Norāda par katru pacientu (grupā 6-8 pacienti)</v>
          </cell>
          <cell r="G3731">
            <v>0.78</v>
          </cell>
        </row>
        <row r="3732">
          <cell r="D3732" t="str">
            <v>55180</v>
          </cell>
          <cell r="E3732" t="str">
            <v>*</v>
          </cell>
          <cell r="F3732" t="str">
            <v>Multiprofesionāls rehabilitācijas bāzes pakalpojums stacionārā (2–3 stundas)</v>
          </cell>
          <cell r="G3732">
            <v>68.3</v>
          </cell>
        </row>
        <row r="3733">
          <cell r="D3733" t="str">
            <v>55181</v>
          </cell>
          <cell r="E3733" t="str">
            <v>*</v>
          </cell>
          <cell r="F3733" t="str">
            <v>Intensīvs multiprofesionāls rehabilitācijas pakalpojums stacionārā (3–4 stundas)</v>
          </cell>
          <cell r="G3733">
            <v>91.33</v>
          </cell>
        </row>
        <row r="3734">
          <cell r="D3734" t="str">
            <v>55182</v>
          </cell>
          <cell r="E3734" t="str">
            <v>**</v>
          </cell>
          <cell r="F3734" t="str">
            <v>Individuāla rehabilitācijas plāna izstrādāšana stacionāram pacientam, norāda multiprofesionālas rehabilitācijas komandas vadītājs - ārsts</v>
          </cell>
          <cell r="G3734">
            <v>5.67</v>
          </cell>
        </row>
        <row r="3735">
          <cell r="D3735" t="str">
            <v>55183</v>
          </cell>
          <cell r="E3735" t="str">
            <v>**</v>
          </cell>
          <cell r="F3735" t="str">
            <v>Rehabilitācijas komandas apspriede, norāda katrs iesaistītais rehabilitācijas speciālists</v>
          </cell>
          <cell r="G3735">
            <v>5.67</v>
          </cell>
        </row>
        <row r="3736">
          <cell r="D3736" t="str">
            <v>60002</v>
          </cell>
          <cell r="E3736" t="str">
            <v/>
          </cell>
          <cell r="F3736" t="str">
            <v>Pakalpojuma "Nacionālsociālistiskajā režīmā cietušo personu rehabilitācija" pacienti</v>
          </cell>
          <cell r="G3736">
            <v>0</v>
          </cell>
        </row>
        <row r="3737">
          <cell r="D3737" t="str">
            <v>60003</v>
          </cell>
          <cell r="E3737" t="str">
            <v>*</v>
          </cell>
          <cell r="F3737" t="str">
            <v>Pakalpojuma "Rehabilitācija pacientiem ar muguras smadzeņu šķērsbojājumu (spinālie pacienti)" pacienti</v>
          </cell>
          <cell r="G3737">
            <v>0</v>
          </cell>
        </row>
        <row r="3738">
          <cell r="D3738" t="str">
            <v>60006</v>
          </cell>
          <cell r="E3738" t="str">
            <v/>
          </cell>
          <cell r="F3738" t="str">
            <v>Bērnu ar dzirdes traucējumiem izmeklēšana un ārstēšana SIA "Veselības centrs "Biķernieki"" (viens apmeklējums)</v>
          </cell>
          <cell r="G3738">
            <v>34.97</v>
          </cell>
        </row>
        <row r="3739">
          <cell r="D3739" t="str">
            <v>60007</v>
          </cell>
          <cell r="E3739" t="str">
            <v/>
          </cell>
          <cell r="F3739" t="str">
            <v>Augsti dozēta MTX (metatreksāta) terapija bērniem ar onkohematoloģisku patoloģiju</v>
          </cell>
          <cell r="G3739">
            <v>0</v>
          </cell>
        </row>
        <row r="3740">
          <cell r="D3740" t="str">
            <v>60008</v>
          </cell>
          <cell r="E3740" t="str">
            <v>*</v>
          </cell>
          <cell r="F3740" t="str">
            <v>Ļaundabīgo audzēju ķīmijterapijas procedūra. Norāda ar statistikas uzskates manipulācijām 60531 līdz 60535</v>
          </cell>
          <cell r="G3740">
            <v>21</v>
          </cell>
        </row>
        <row r="3741">
          <cell r="D3741" t="str">
            <v>60009</v>
          </cell>
          <cell r="E3741" t="str">
            <v>*</v>
          </cell>
          <cell r="F3741" t="str">
            <v>Piemaksa par zālēm pacientēm ar diagnozēm N70, N71, N73.0, N73.3, N73.5, O85, O86, T81, kuras pārvestas no citām slimnīcām ķirurģiskai ārstēšanai un intensīvai terapijai uz klīniskajām universitātes slimnīcām (par vienu gultasdienu)</v>
          </cell>
          <cell r="G3741">
            <v>77.98</v>
          </cell>
        </row>
        <row r="3742">
          <cell r="D3742" t="str">
            <v>60010</v>
          </cell>
          <cell r="E3742" t="str">
            <v/>
          </cell>
          <cell r="F3742" t="str">
            <v>Pacienta ārstēšanās dienas stacionārā, saņemot nieru aizstājterapijas pakalpojumus (par katru dienu)</v>
          </cell>
          <cell r="G3742">
            <v>2.75</v>
          </cell>
        </row>
        <row r="3743">
          <cell r="D3743" t="str">
            <v>60012</v>
          </cell>
          <cell r="E3743" t="str">
            <v>*</v>
          </cell>
          <cell r="F3743" t="str">
            <v>Piemaksa par zāļu 0,1 % metadona šķīduma (Methadon oral solution) lietošanu vienai reizei</v>
          </cell>
          <cell r="G3743">
            <v>1.03</v>
          </cell>
        </row>
        <row r="3744">
          <cell r="D3744" t="str">
            <v>60013</v>
          </cell>
          <cell r="E3744" t="str">
            <v>*</v>
          </cell>
          <cell r="F3744" t="str">
            <v>Piemaksa par Clostridium botulinum baktēriju toksīna (Toxinum A Clostridii botulini haemagglutininum multiplex) lietošanu par katrām 25 vienībām</v>
          </cell>
          <cell r="G3744">
            <v>14.48</v>
          </cell>
        </row>
        <row r="3745">
          <cell r="D3745" t="str">
            <v>60014</v>
          </cell>
          <cell r="E3745" t="str">
            <v>*</v>
          </cell>
          <cell r="F3745" t="str">
            <v>Černobiļas atomelektrostacijas avārijas seku likvidēšanas dalībnieku un Černobiļas atomelektrostacijas avārijas rezultātā cietušo personu ārstēšana stacionārā valsts sabiedrībā ar ierobežotu atbildību "Paula Stradiņa klīniskā universitātes slimnīca"</v>
          </cell>
          <cell r="G3745">
            <v>0</v>
          </cell>
        </row>
        <row r="3746">
          <cell r="D3746" t="str">
            <v>60015</v>
          </cell>
          <cell r="E3746" t="str">
            <v>*</v>
          </cell>
          <cell r="F3746" t="str">
            <v>Pacients, kurš ārstējās klīniskajās universitātes slimnīcās pakalpojumu programmā "Torakālā ķirurģija"</v>
          </cell>
          <cell r="G3746">
            <v>0</v>
          </cell>
        </row>
        <row r="3747">
          <cell r="D3747" t="str">
            <v>60016</v>
          </cell>
          <cell r="E3747" t="str">
            <v>*</v>
          </cell>
          <cell r="F3747" t="str">
            <v>Piespiedu psihiatriskā ārstēšana pēc tiesas lēmuma</v>
          </cell>
          <cell r="G3747">
            <v>0</v>
          </cell>
        </row>
        <row r="3748">
          <cell r="D3748" t="str">
            <v>60017</v>
          </cell>
          <cell r="E3748" t="str">
            <v>*</v>
          </cell>
          <cell r="F3748" t="str">
            <v>Pakalpojuma "Piespiedu psihiatriskā ārstēšana stacionārā ar apsardzi" pacienti</v>
          </cell>
          <cell r="G3748">
            <v>0</v>
          </cell>
        </row>
        <row r="3749">
          <cell r="D3749" t="str">
            <v>60023</v>
          </cell>
          <cell r="E3749" t="str">
            <v>*</v>
          </cell>
          <cell r="F3749" t="str">
            <v>Ārstēšanās insulta vienībā (diagnoze I 63), par vienu gultasdienu (pirmās 5 dienas). Pakalpojuma "Neiroloģija (insulta vienība)" pacienti</v>
          </cell>
          <cell r="G3749">
            <v>89.81</v>
          </cell>
        </row>
        <row r="3750">
          <cell r="D3750" t="str">
            <v>60024</v>
          </cell>
          <cell r="E3750" t="str">
            <v>*</v>
          </cell>
          <cell r="F3750" t="str">
            <v>Ārstēšanās insulta vienībā (diagnoze I 60, I 61), par vienu gultasdienu (pirmās 5 dienas). Pakalpojuma "Neiroloģija (insulta vienība)" pacienti</v>
          </cell>
          <cell r="G3750">
            <v>80.5</v>
          </cell>
        </row>
        <row r="3751">
          <cell r="D3751" t="str">
            <v>60025</v>
          </cell>
          <cell r="E3751" t="str">
            <v>*</v>
          </cell>
          <cell r="F3751" t="str">
            <v>Arodslimnieku ārstēšana stacionārā valsts sabiedrībā ar ierobežotu atbildību "Paula Stradiņa klīniskā universitātes slimnīca"</v>
          </cell>
          <cell r="G3751">
            <v>0</v>
          </cell>
        </row>
        <row r="3752">
          <cell r="D3752" t="str">
            <v>60028</v>
          </cell>
          <cell r="E3752" t="str">
            <v>*</v>
          </cell>
          <cell r="F3752" t="str">
            <v>Reanimācija valsts sabiedrībā ar ierobežotu atbildību "Bērnu klīniskā universitātes slimnīca" (par vienu gultasdienu). Nenorādīt kopā ar manipulāciju 60031</v>
          </cell>
          <cell r="G3752">
            <v>57.77</v>
          </cell>
        </row>
        <row r="3753">
          <cell r="D3753" t="str">
            <v>60031</v>
          </cell>
          <cell r="E3753" t="str">
            <v>*</v>
          </cell>
          <cell r="F3753" t="str">
            <v>Operēto pacientu ārstēšanās kardioreanimācijas nodaļā valsts sabiedrībā ar ierobežotu atbildību "Bērnu klīniskā universitātes slimnīca" (ieskaitot zāles) (par vienu gultasdienu). Nenorādīt kopā ar manipulācijām 60028 un 60211</v>
          </cell>
          <cell r="G3753">
            <v>136.81</v>
          </cell>
        </row>
        <row r="3754">
          <cell r="D3754" t="str">
            <v>60033</v>
          </cell>
          <cell r="E3754" t="str">
            <v>**</v>
          </cell>
          <cell r="F3754" t="str">
            <v>Piemaksa par sarežģītas onkoloģiskās operācijas veikšanu pēc ārstu konsīlija terapijas taktikas pieņemšanas. Norāda kopā ar vismaz vienu no statistikas manipulācijām  60174-60180</v>
          </cell>
          <cell r="G3754">
            <v>803.88</v>
          </cell>
        </row>
        <row r="3755">
          <cell r="D3755" t="str">
            <v>60035</v>
          </cell>
          <cell r="E3755" t="str">
            <v/>
          </cell>
          <cell r="F3755" t="str">
            <v>Maksājums ģimenes ārstam par pacienta vecumā līdz 65 gadiem attālinātu konsultāciju darba dienā</v>
          </cell>
          <cell r="G3755">
            <v>2</v>
          </cell>
        </row>
        <row r="3756">
          <cell r="D3756" t="str">
            <v>60036</v>
          </cell>
          <cell r="E3756" t="str">
            <v/>
          </cell>
          <cell r="F3756" t="str">
            <v>Maksājums ģimenes ārstam par pacienta vecumā no 65 gadiem attālinātu konsultāciju darba dienā</v>
          </cell>
          <cell r="G3756">
            <v>1</v>
          </cell>
        </row>
        <row r="3757">
          <cell r="D3757" t="str">
            <v>60037</v>
          </cell>
          <cell r="E3757" t="str">
            <v/>
          </cell>
          <cell r="F3757" t="str">
            <v>Ārsta-speciālista sniegta attālināta konsultācija ģimenes ārstam vai citas specialitātes ārstam-speciālistam (manipulāciju norāda ārsts-speciālists)</v>
          </cell>
          <cell r="G3757">
            <v>13.61</v>
          </cell>
        </row>
        <row r="3758">
          <cell r="D3758" t="str">
            <v>60038</v>
          </cell>
          <cell r="E3758" t="str">
            <v/>
          </cell>
          <cell r="F3758" t="str">
            <v>Ārsta-speciālista sniegta attālināta konsultācija ģimenes ārstam (manipulāciju norāda ģimenes ārsts)</v>
          </cell>
          <cell r="G3758">
            <v>5.67</v>
          </cell>
        </row>
        <row r="3759">
          <cell r="D3759" t="str">
            <v>60039</v>
          </cell>
          <cell r="E3759" t="str">
            <v/>
          </cell>
          <cell r="F3759" t="str">
            <v>Attālināta konsultācija ambulatorā kabinetā</v>
          </cell>
          <cell r="G3759">
            <v>0</v>
          </cell>
        </row>
        <row r="3760">
          <cell r="D3760" t="str">
            <v>60042</v>
          </cell>
          <cell r="E3760" t="str">
            <v/>
          </cell>
          <cell r="F3760" t="str">
            <v>Nazofaringeālās uztriepes paņemšana SARS-CoV-2 (COVID-19) noteikšanai stacionārajiem un uzņemšanas nodaļas pacientiem</v>
          </cell>
          <cell r="G3760">
            <v>0</v>
          </cell>
        </row>
        <row r="3761">
          <cell r="D3761" t="str">
            <v>60045</v>
          </cell>
          <cell r="E3761" t="str">
            <v>*</v>
          </cell>
          <cell r="F3761" t="str">
            <v>Piemaksa par HIV inficētu slimnieku aprūpi dzemdību gadījumos un operācijās stacionārā</v>
          </cell>
          <cell r="G3761">
            <v>80.760000000000005</v>
          </cell>
        </row>
        <row r="3762">
          <cell r="D3762" t="str">
            <v>60046</v>
          </cell>
          <cell r="E3762" t="str">
            <v>**</v>
          </cell>
          <cell r="F3762" t="str">
            <v>COVID-19 transporta barotne ar diviem lokaniem tamponiem ātrajam molekulārajam testam</v>
          </cell>
          <cell r="G3762">
            <v>0.8</v>
          </cell>
        </row>
        <row r="3763">
          <cell r="D3763" t="str">
            <v>60048</v>
          </cell>
          <cell r="E3763" t="str">
            <v/>
          </cell>
          <cell r="F3763" t="str">
            <v>Nazofaringeālās uztriepes paņemšana SARS-CoV-2 (COVID-19) ātro molekulāro diagnostikas testu veikšanai</v>
          </cell>
          <cell r="G3763">
            <v>0</v>
          </cell>
        </row>
        <row r="3764">
          <cell r="D3764" t="str">
            <v>60054</v>
          </cell>
          <cell r="E3764" t="str">
            <v>*</v>
          </cell>
          <cell r="F3764" t="str">
            <v>Pakalpojuma "Programma "Multiplā skleroze", stacionārā palīdzība" pacienti</v>
          </cell>
          <cell r="G3764">
            <v>0</v>
          </cell>
        </row>
        <row r="3765">
          <cell r="D3765" t="str">
            <v>60055</v>
          </cell>
          <cell r="E3765" t="str">
            <v>*</v>
          </cell>
          <cell r="F3765" t="str">
            <v>Slimnieka ārstēšana un aprūpe speciālās ar izolācijas un aizsardzības režīmu nodrošinātās palātās pirms un pēc autologo cilmes šūnu transplantācijas un aplāzijas periodā (par vienu gultasdienu). Pakalpojuma "Cilmes šūnu transplantācija" pacienti</v>
          </cell>
          <cell r="G3765">
            <v>109.67</v>
          </cell>
        </row>
        <row r="3766">
          <cell r="D3766" t="str">
            <v>60056</v>
          </cell>
          <cell r="E3766" t="str">
            <v>*</v>
          </cell>
          <cell r="F3766" t="str">
            <v>Pakalpojumu programmas "Stacionārā palīdzība bērniem īpaši smagos gadījumos" pacients</v>
          </cell>
          <cell r="G3766">
            <v>0</v>
          </cell>
        </row>
        <row r="3767">
          <cell r="D3767" t="str">
            <v>60059</v>
          </cell>
          <cell r="E3767" t="str">
            <v/>
          </cell>
          <cell r="F3767" t="str">
            <v>Ārstniecības personas izbraukums COVID-19 vakcinēšanas nodrošināšanai pacienta dzīvesvietā</v>
          </cell>
          <cell r="G3767">
            <v>22.85</v>
          </cell>
        </row>
        <row r="3768">
          <cell r="D3768" t="str">
            <v>60060</v>
          </cell>
          <cell r="E3768" t="str">
            <v>*</v>
          </cell>
          <cell r="F3768" t="str">
            <v>Sagatavošanās darbs perinatālās aprūpes izbraukuma pakalpojumam bērniem ar MPV (mākslīgo plaušu ventilāciju)</v>
          </cell>
          <cell r="G3768">
            <v>171.36</v>
          </cell>
        </row>
        <row r="3769">
          <cell r="D3769" t="str">
            <v>60061</v>
          </cell>
          <cell r="E3769" t="str">
            <v>*</v>
          </cell>
          <cell r="F3769" t="str">
            <v>Perinatālās aprūpes izbraukuma pakalpojuma cena bērniem ar MPV (mākslīgo plaušu ventilāciju), par katriem nobrauktiem 10 km</v>
          </cell>
          <cell r="G3769">
            <v>14.48</v>
          </cell>
        </row>
        <row r="3770">
          <cell r="D3770" t="str">
            <v>60062</v>
          </cell>
          <cell r="E3770" t="str">
            <v>*</v>
          </cell>
          <cell r="F3770" t="str">
            <v>Sagatavošanās darbs perinatālās aprūpes izbraukuma pakalpojumam bērniem bez MPV (mākslīgās plaušu ventilācijas)</v>
          </cell>
          <cell r="G3770">
            <v>144.79</v>
          </cell>
        </row>
        <row r="3771">
          <cell r="D3771" t="str">
            <v>60063</v>
          </cell>
          <cell r="E3771" t="str">
            <v>*</v>
          </cell>
          <cell r="F3771" t="str">
            <v>Perinatālās aprūpes izbraukuma pakalpojuma cena bērniem bez MPV (mākslīgās plaušu ventilācijas), par katriem nobrauktiem 10 km</v>
          </cell>
          <cell r="G3771">
            <v>13.07</v>
          </cell>
        </row>
        <row r="3772">
          <cell r="D3772" t="str">
            <v>60064</v>
          </cell>
          <cell r="E3772" t="str">
            <v>*</v>
          </cell>
          <cell r="F3772" t="str">
            <v>Obligātā narkoloģiskā palīdzība bērniem saskaņā ar bāriņtiesas lēmumu</v>
          </cell>
          <cell r="G3772">
            <v>0</v>
          </cell>
        </row>
        <row r="3773">
          <cell r="D3773" t="str">
            <v>60065</v>
          </cell>
          <cell r="E3773" t="str">
            <v>*</v>
          </cell>
          <cell r="F3773" t="str">
            <v>Pakalpojuma "Pieaugušo apdegumu stacionārā ārstēšana" pacienti</v>
          </cell>
          <cell r="G3773">
            <v>0</v>
          </cell>
        </row>
        <row r="3774">
          <cell r="D3774" t="str">
            <v>60066</v>
          </cell>
          <cell r="E3774" t="str">
            <v>*</v>
          </cell>
          <cell r="F3774" t="str">
            <v>Zāļu rezistenta tuberkulozes pacienta paliatīvā aprūpe</v>
          </cell>
          <cell r="G3774">
            <v>0</v>
          </cell>
        </row>
        <row r="3775">
          <cell r="D3775" t="str">
            <v>60067</v>
          </cell>
          <cell r="E3775" t="str">
            <v/>
          </cell>
          <cell r="F3775" t="str">
            <v>Nosūtījums uz staru terapiju</v>
          </cell>
          <cell r="G3775">
            <v>0</v>
          </cell>
        </row>
        <row r="3776">
          <cell r="D3776" t="str">
            <v>60068</v>
          </cell>
          <cell r="E3776" t="str">
            <v/>
          </cell>
          <cell r="F3776" t="str">
            <v xml:space="preserve"> Nosūtījums uz ķīmijterapiju</v>
          </cell>
          <cell r="G3776">
            <v>0</v>
          </cell>
        </row>
        <row r="3777">
          <cell r="D3777" t="str">
            <v>60069</v>
          </cell>
          <cell r="E3777" t="str">
            <v/>
          </cell>
          <cell r="F3777" t="str">
            <v>Minesotas programma dienas stacionārā</v>
          </cell>
          <cell r="G3777">
            <v>0</v>
          </cell>
        </row>
        <row r="3778">
          <cell r="D3778" t="str">
            <v>60070</v>
          </cell>
          <cell r="E3778" t="str">
            <v>*</v>
          </cell>
          <cell r="F3778" t="str">
            <v>Pacientu ar hepatobiliārās sistēmas patoloģiju ārstēšanās klīniskajās universitātes slimnīcās</v>
          </cell>
          <cell r="G3778">
            <v>0</v>
          </cell>
        </row>
        <row r="3779">
          <cell r="D3779" t="str">
            <v>60071</v>
          </cell>
          <cell r="E3779" t="str">
            <v>*</v>
          </cell>
          <cell r="F3779" t="str">
            <v>Koronarogrāfija stacionārā un dienas stacionārā. Nenorādīt kopā ar manipulācijām 60072, 60073, 60074</v>
          </cell>
          <cell r="G3779">
            <v>651.84</v>
          </cell>
        </row>
        <row r="3780">
          <cell r="D3780" t="str">
            <v>60072</v>
          </cell>
          <cell r="E3780" t="str">
            <v>*</v>
          </cell>
          <cell r="F3780" t="str">
            <v>Perkutāna koronārā intervence ar angioplastiju stacionārā un dienas stacionārā</v>
          </cell>
          <cell r="G3780">
            <v>2141.91</v>
          </cell>
        </row>
        <row r="3781">
          <cell r="D3781" t="str">
            <v>60073</v>
          </cell>
          <cell r="E3781" t="str">
            <v>*</v>
          </cell>
          <cell r="F3781" t="str">
            <v>Perkutāna koronārā intervence ar stentu sistēmas implantāciju stacionārā un dienas stacionārā</v>
          </cell>
          <cell r="G3781">
            <v>3548.26</v>
          </cell>
        </row>
        <row r="3782">
          <cell r="D3782" t="str">
            <v>60074</v>
          </cell>
          <cell r="E3782" t="str">
            <v>*</v>
          </cell>
          <cell r="F3782" t="str">
            <v>Perkutāna koronārā intervence ar stentu sistēmas implantāciju, izmantojot papildu revaskularizācijas ierīces stacionārā un dienas stacionārā</v>
          </cell>
          <cell r="G3782">
            <v>4892.1400000000003</v>
          </cell>
        </row>
        <row r="3783">
          <cell r="D3783" t="str">
            <v>60075</v>
          </cell>
          <cell r="E3783" t="str">
            <v/>
          </cell>
          <cell r="F3783" t="str">
            <v>Pacienta ārstēšanās dienas stacionārā, saņemot invazīvās kardioloģijas, invazīvās radioloģijas un ķirurģijas pakalpojumus</v>
          </cell>
          <cell r="G3783">
            <v>24.89</v>
          </cell>
        </row>
        <row r="3784">
          <cell r="D3784" t="str">
            <v>60077</v>
          </cell>
          <cell r="E3784" t="str">
            <v>*</v>
          </cell>
          <cell r="F3784" t="str">
            <v>Pakalpojuma "Mikroķirurģijas bāzes programma pieaugušiem" pacienti</v>
          </cell>
          <cell r="G3784">
            <v>0</v>
          </cell>
        </row>
        <row r="3785">
          <cell r="D3785" t="str">
            <v>60078</v>
          </cell>
          <cell r="E3785" t="str">
            <v>*</v>
          </cell>
          <cell r="F3785" t="str">
            <v>Pakalpojuma "Mikroķirurģija" pacienti</v>
          </cell>
          <cell r="G3785">
            <v>0</v>
          </cell>
        </row>
        <row r="3786">
          <cell r="D3786" t="str">
            <v>60080</v>
          </cell>
          <cell r="E3786" t="str">
            <v>*</v>
          </cell>
          <cell r="F3786" t="str">
            <v>Piemaksa par zāļu VIII koagulācijas faktors (Coagulation factor VIII) 250 starptautisko vienību lietošanu</v>
          </cell>
          <cell r="G3786">
            <v>52.33</v>
          </cell>
        </row>
        <row r="3787">
          <cell r="D3787" t="str">
            <v>60081</v>
          </cell>
          <cell r="E3787" t="str">
            <v>*</v>
          </cell>
          <cell r="F3787" t="str">
            <v>Piemaksa par zāļu IX koagulācijas faktors (Coagulation factor IX) 250 starptautisko vienību lietošanu</v>
          </cell>
          <cell r="G3787">
            <v>54.68</v>
          </cell>
        </row>
        <row r="3788">
          <cell r="D3788" t="str">
            <v>60082</v>
          </cell>
          <cell r="E3788" t="str">
            <v>*</v>
          </cell>
          <cell r="F3788" t="str">
            <v>Piemaksa par zāļu desmopresīns (Desmopressin) (15 mikrogrami/mililitrā) lietošanu</v>
          </cell>
          <cell r="G3788">
            <v>10.73</v>
          </cell>
        </row>
        <row r="3789">
          <cell r="D3789" t="str">
            <v>60085</v>
          </cell>
          <cell r="E3789" t="str">
            <v/>
          </cell>
          <cell r="F3789" t="str">
            <v>Mājas apstākļos mirušas personas nāves fakta apliecināšana</v>
          </cell>
          <cell r="G3789">
            <v>19.02</v>
          </cell>
        </row>
        <row r="3790">
          <cell r="D3790" t="str">
            <v>60086</v>
          </cell>
          <cell r="E3790" t="str">
            <v/>
          </cell>
          <cell r="F3790" t="str">
            <v>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traucējumi,vai pie kuras neatliekamās medicīniskās palīdzības brigāde veikusi izbraukumu un ģimenes ārsts vienojies ar pacientu par mājas vizīti</v>
          </cell>
          <cell r="G3790">
            <v>21.52</v>
          </cell>
        </row>
        <row r="3791">
          <cell r="D3791" t="str">
            <v>60087</v>
          </cell>
          <cell r="E3791" t="str">
            <v>*</v>
          </cell>
          <cell r="F3791" t="str">
            <v>Piemaksa par zāļu VII koagulācijas faktors (Baxter) 600 starptautisko vienību lietošanu</v>
          </cell>
          <cell r="G3791">
            <v>251.76</v>
          </cell>
        </row>
        <row r="3792">
          <cell r="D3792" t="str">
            <v>60092</v>
          </cell>
          <cell r="E3792" t="str">
            <v>*</v>
          </cell>
          <cell r="F3792" t="str">
            <v>Piemaksa par zāļu Tirofiban 0,25 g/ml (1 flakons) lietošanu. Nenorādīt kopā ar manipulācijām 60071, 60072, 60073, 60074</v>
          </cell>
          <cell r="G3792">
            <v>189.27</v>
          </cell>
        </row>
        <row r="3793">
          <cell r="D3793" t="str">
            <v>60093</v>
          </cell>
          <cell r="E3793" t="str">
            <v>*</v>
          </cell>
          <cell r="F3793" t="str">
            <v>Kohleārā implanta implantācija bērniem</v>
          </cell>
          <cell r="G3793">
            <v>0</v>
          </cell>
        </row>
        <row r="3794">
          <cell r="D3794" t="str">
            <v>60094</v>
          </cell>
          <cell r="E3794" t="str">
            <v>*</v>
          </cell>
          <cell r="F3794" t="str">
            <v>Piemaksa par zāļu VIII koagulācijas faktoru apejošā aktivitāte (FEIBA) 500 starptautisko vienību lietošanu</v>
          </cell>
          <cell r="G3794">
            <v>399.05</v>
          </cell>
        </row>
        <row r="3795">
          <cell r="D3795" t="str">
            <v>60095</v>
          </cell>
          <cell r="E3795" t="str">
            <v>*</v>
          </cell>
          <cell r="F3795" t="str">
            <v>Piemaksa par zāļu VIII koagulācijas faktoru apejošā aktivitāte (FEIBA) 1000 starptautisko vienību lietošanu</v>
          </cell>
          <cell r="G3795">
            <v>798.12</v>
          </cell>
        </row>
        <row r="3796">
          <cell r="D3796" t="str">
            <v>60098</v>
          </cell>
          <cell r="E3796" t="str">
            <v>*</v>
          </cell>
          <cell r="F3796" t="str">
            <v>Pakalpojumu programmas "Narkomānu rehabilitācija stacionārā" pacients</v>
          </cell>
          <cell r="G3796">
            <v>0</v>
          </cell>
        </row>
        <row r="3797">
          <cell r="D3797" t="str">
            <v>60099</v>
          </cell>
          <cell r="E3797" t="str">
            <v/>
          </cell>
          <cell r="F3797" t="str">
            <v>Pacients, kura ārstēšanos apmaksā no prioritāro pasākumu līdzekļiem</v>
          </cell>
          <cell r="G3797">
            <v>0</v>
          </cell>
        </row>
        <row r="3798">
          <cell r="D3798" t="str">
            <v>60100</v>
          </cell>
          <cell r="E3798" t="str">
            <v>*</v>
          </cell>
          <cell r="F3798" t="str">
            <v>Piemaksa par zālēm ar MRSA vai ar karbapenēmrezistento A. baumanii inficētiem pacientiem (apmaksa tiek veikta par katru gultasdienu antibakteriālas terapijas kursa laikā). Pacientiem, kurus transportējusi NMPD specializētās medicīnas centra brigāde, apmaksa tiek veikta par katru gultasdienu.</v>
          </cell>
          <cell r="G3798">
            <v>84.71</v>
          </cell>
        </row>
        <row r="3799">
          <cell r="D3799" t="str">
            <v>60102</v>
          </cell>
          <cell r="E3799" t="str">
            <v>*</v>
          </cell>
          <cell r="F3799" t="str">
            <v>Piemaksa par zāļu Eptifibatidum (2mg/ml 10 ml un 0,75 mg/ml 100 ml) lietošanu</v>
          </cell>
          <cell r="G3799">
            <v>131.13</v>
          </cell>
        </row>
        <row r="3800">
          <cell r="D3800" t="str">
            <v>60103</v>
          </cell>
          <cell r="E3800" t="str">
            <v>*</v>
          </cell>
          <cell r="F3800" t="str">
            <v>Piemaksa par zāļu rekombinantā aktivētā VII faktora (Nova Seven) lietošanu</v>
          </cell>
          <cell r="G3800">
            <v>0</v>
          </cell>
        </row>
        <row r="3801">
          <cell r="D3801" t="str">
            <v>60104</v>
          </cell>
          <cell r="E3801" t="str">
            <v>*</v>
          </cell>
          <cell r="F3801" t="str">
            <v>Pakalpojumu programmas "Narkomānu rehabilitācija stacionārā bērniem" pacients</v>
          </cell>
          <cell r="G3801">
            <v>0</v>
          </cell>
        </row>
        <row r="3802">
          <cell r="D3802" t="str">
            <v>60106</v>
          </cell>
          <cell r="E3802" t="str">
            <v>*</v>
          </cell>
          <cell r="F3802" t="str">
            <v>Papildu maksas kompensācija par vienā
stacionēšanas reizē operāciju zālē veiktajām lielajām 
ķirurģiskajām operācijām, piemēro trūcīgām
personām un par Neatliekamās medicīniskās
palīdzības dienesta darbiniekiem veiktajām
operācijām</v>
          </cell>
          <cell r="G3802">
            <v>31</v>
          </cell>
        </row>
        <row r="3803">
          <cell r="D3803" t="str">
            <v>60107</v>
          </cell>
          <cell r="E3803" t="str">
            <v>**</v>
          </cell>
          <cell r="F3803" t="str">
            <v>Pavadošās personas atrašanās pie pacienta diennakts stacionārā (par vienu gultasdienu)</v>
          </cell>
          <cell r="G3803">
            <v>10.81</v>
          </cell>
        </row>
        <row r="3804">
          <cell r="D3804" t="str">
            <v>60110</v>
          </cell>
          <cell r="E3804" t="str">
            <v/>
          </cell>
          <cell r="F3804" t="str">
            <v>Pacienta ārstēšanās dienas stacionārā, izņemot nieru aizstājterapijas, invazīvās kardioloģijas, invazīvās radioloģijas un ķirurģijas un psihiatrijas pakalpojumus (par katru dienu)</v>
          </cell>
          <cell r="G3804">
            <v>24.89</v>
          </cell>
        </row>
        <row r="3805">
          <cell r="D3805" t="str">
            <v>60111</v>
          </cell>
          <cell r="E3805" t="str">
            <v>*</v>
          </cell>
          <cell r="F3805" t="str">
            <v>Piemaksa par izgulējumu, tai skaitā komplicētu, ar osteomielītu un ilgstoši nedzīstošu, hronisku ādas, mīksto audu čūlu (problēmbrūču), mikroķirurģisku ārstēšanu SIA "Rīgas Austrumu klīniskā universitātes slimnīca" vai VSIA "Traumatoloģijas un ortopēdijas slimnīca" (par vienu gultasdienu)</v>
          </cell>
          <cell r="G3805">
            <v>109.83</v>
          </cell>
        </row>
        <row r="3806">
          <cell r="D3806" t="str">
            <v>60112</v>
          </cell>
          <cell r="E3806" t="str">
            <v>*</v>
          </cell>
          <cell r="F3806" t="str">
            <v>Piemaksa par papildu materiāliem kardioķirurģiskajai operācijai mākslīgajā asinsritē valsts sabiedrībā ar ierobežotu atbildību "Paula Stradiņa klīniskā universitātes slimnīca"</v>
          </cell>
          <cell r="G3806">
            <v>1704.41</v>
          </cell>
        </row>
        <row r="3807">
          <cell r="D3807" t="str">
            <v>60113</v>
          </cell>
          <cell r="E3807" t="str">
            <v>**</v>
          </cell>
          <cell r="F3807" t="str">
            <v>Piemaksa par trombolītisko līdzekļu 50 mg lietošanu</v>
          </cell>
          <cell r="G3807">
            <v>409.59</v>
          </cell>
        </row>
        <row r="3808">
          <cell r="D3808" t="str">
            <v>60114</v>
          </cell>
          <cell r="E3808" t="str">
            <v>*</v>
          </cell>
          <cell r="F3808" t="str">
            <v>Piemaksa par A tipa botulīna toksīna (Toxinum botulinicum A) vienas vienības lietošanu</v>
          </cell>
          <cell r="G3808">
            <v>2.65</v>
          </cell>
        </row>
        <row r="3809">
          <cell r="D3809" t="str">
            <v>60117</v>
          </cell>
          <cell r="E3809" t="str">
            <v>*</v>
          </cell>
          <cell r="F3809" t="str">
            <v>Piemaksa par tuberkulozes medikamentiem pakalpojumu programmas "Torakālā ķirurģija tuberkulozes pacientiem" pacientiem sabiedrībā ar ierobežotu atbildību "Rīgas Austrumu klīniskā universitātes slimnīca". Norāda vienu reizi vienā stacionēšanas reizē</v>
          </cell>
          <cell r="G3809">
            <v>38.71</v>
          </cell>
        </row>
        <row r="3810">
          <cell r="D3810" t="str">
            <v>60118</v>
          </cell>
          <cell r="E3810" t="str">
            <v>*</v>
          </cell>
          <cell r="F3810" t="str">
            <v>Piemaksa par tuberkulozes medikamentiem pakalpojumu programmas "Tuberkulozes diagnostika un ārstēšana" pacientiem sabiedrībā ar ierobežotu atbildību "Rīgas Austrumu klīniskā universitātes slimnīca". Norāda vienu reizi vienā stacionēšanas reizē</v>
          </cell>
          <cell r="G3810">
            <v>113.67</v>
          </cell>
        </row>
        <row r="3811">
          <cell r="D3811" t="str">
            <v>60119</v>
          </cell>
          <cell r="E3811" t="str">
            <v>*</v>
          </cell>
          <cell r="F3811" t="str">
            <v>Piemaksa par tuberkulozes medikamentiem pakalpojumu programmas "Tuberkulozes diagnostika un ārstēšana bērniem" pacientiem sabiedrībā ar ierobežotu atbildību "Rīgas Austrumu klīniskā universitātes slimnīca". Norāda vienu reizi vienā stacionēšanas reizē</v>
          </cell>
          <cell r="G3811">
            <v>255.74</v>
          </cell>
        </row>
        <row r="3812">
          <cell r="D3812" t="str">
            <v>60120</v>
          </cell>
          <cell r="E3812" t="str">
            <v>*</v>
          </cell>
          <cell r="F3812" t="str">
            <v>Piemaksa par tuberkulozes medikamentiem pakalpojumu programmas "Tuberkulozes ārstēšana pacientiem, kuriem tiek nodrošināta piespiedu izolēšana" pacientiem sabiedrībā ar ierobežotu atbildību "Rīgas Austrumu klīniskā universitātes slimnīca". Norāda vienu reizi vienā stacionēšanas reizē</v>
          </cell>
          <cell r="G3812">
            <v>636.88</v>
          </cell>
        </row>
        <row r="3813">
          <cell r="D3813" t="str">
            <v>60121</v>
          </cell>
          <cell r="E3813" t="str">
            <v>*</v>
          </cell>
          <cell r="F3813" t="str">
            <v>Piemaksa par tuberkulozes medikamentiem pakalpojumu programmas "Multirezistentās tuberkulozes pacientu ārstēšana" pacientiem sabiedrībā ar ierobežotu atbildību "Rīgas Austrumu klīniskā universitātes slimnīca". Norāda vienu reizi vienā stacionēšanas reizē</v>
          </cell>
          <cell r="G3813">
            <v>3773.9</v>
          </cell>
        </row>
        <row r="3814">
          <cell r="D3814" t="str">
            <v>60123</v>
          </cell>
          <cell r="E3814" t="str">
            <v/>
          </cell>
          <cell r="F3814" t="str">
            <v>Nosūtījums uz staru un ķīmijterapiju</v>
          </cell>
          <cell r="G3814">
            <v>0</v>
          </cell>
        </row>
        <row r="3815">
          <cell r="D3815" t="str">
            <v>60124</v>
          </cell>
          <cell r="E3815" t="str">
            <v/>
          </cell>
          <cell r="F3815" t="str">
            <v>Pacienta ārstēšanās psihiatrijas dienas stacionārā ar papildus piemaksu psihiatram par darbu, strādājot ar pacientiem ar garīgiem un psihiskiem traucējumiem</v>
          </cell>
          <cell r="G3815">
            <v>30.07</v>
          </cell>
        </row>
        <row r="3816">
          <cell r="D3816" t="str">
            <v>60125</v>
          </cell>
          <cell r="E3816" t="str">
            <v/>
          </cell>
          <cell r="F3816" t="str">
            <v>I-Fobt testa izsniegšana pacientam ģimenes ārsta praksē</v>
          </cell>
          <cell r="G3816">
            <v>0</v>
          </cell>
        </row>
        <row r="3817">
          <cell r="D3817" t="str">
            <v>60126</v>
          </cell>
          <cell r="E3817" t="str">
            <v/>
          </cell>
          <cell r="F3817" t="str">
            <v>I-Fobt tests (negatīvs)</v>
          </cell>
          <cell r="G3817">
            <v>0</v>
          </cell>
        </row>
        <row r="3818">
          <cell r="D3818" t="str">
            <v>60127</v>
          </cell>
          <cell r="E3818" t="str">
            <v/>
          </cell>
          <cell r="F3818" t="str">
            <v>I-Fobt tests (pozitīvs)</v>
          </cell>
          <cell r="G3818">
            <v>0</v>
          </cell>
        </row>
        <row r="3819">
          <cell r="D3819" t="str">
            <v>60128</v>
          </cell>
          <cell r="E3819" t="str">
            <v/>
          </cell>
          <cell r="F3819" t="str">
            <v>I-Fobt testu nav iespējams veikt nepareizi paņemta materiāla dēļ</v>
          </cell>
          <cell r="G3819">
            <v>0</v>
          </cell>
        </row>
        <row r="3820">
          <cell r="D3820" t="str">
            <v>60129</v>
          </cell>
          <cell r="E3820" t="str">
            <v/>
          </cell>
          <cell r="F3820" t="str">
            <v>Atkārtota I-Fobt testa izsniegšana pacientam ģimenes ārsta praksē</v>
          </cell>
          <cell r="G3820">
            <v>0</v>
          </cell>
        </row>
        <row r="3821">
          <cell r="D3821" t="str">
            <v>60130</v>
          </cell>
          <cell r="E3821" t="str">
            <v/>
          </cell>
          <cell r="F3821" t="str">
            <v>Sirds stimulatora iekārtas pārbaude/programmēšana uz vietas</v>
          </cell>
          <cell r="G3821">
            <v>0</v>
          </cell>
        </row>
        <row r="3822">
          <cell r="D3822" t="str">
            <v>60131</v>
          </cell>
          <cell r="E3822" t="str">
            <v/>
          </cell>
          <cell r="F3822" t="str">
            <v>Sirds defibrilatora iekārtas pārbaude/programmēšana uz vietas</v>
          </cell>
          <cell r="G3822">
            <v>0</v>
          </cell>
        </row>
        <row r="3823">
          <cell r="D3823" t="str">
            <v>60132</v>
          </cell>
          <cell r="E3823" t="str">
            <v/>
          </cell>
          <cell r="F3823" t="str">
            <v>Sirds resinhronizācijas terapijas iekārtas (ar vai bez defibrilatora funkcijas) pārbaude/programmēšana uz vietas</v>
          </cell>
          <cell r="G3823">
            <v>0</v>
          </cell>
        </row>
        <row r="3824">
          <cell r="D3824" t="str">
            <v>60133</v>
          </cell>
          <cell r="E3824" t="str">
            <v/>
          </cell>
          <cell r="F3824" t="str">
            <v>Sirdsdarbības ilgtermiņa zemādas pierakstītāja pārbaude/programmēšana uz vietas</v>
          </cell>
          <cell r="G3824">
            <v>0</v>
          </cell>
        </row>
        <row r="3825">
          <cell r="D3825" t="str">
            <v>60135</v>
          </cell>
          <cell r="E3825" t="str">
            <v/>
          </cell>
          <cell r="F3825" t="str">
            <v>Sirds stimulatora iekārtas pārbaude attālināti</v>
          </cell>
          <cell r="G3825">
            <v>0</v>
          </cell>
        </row>
        <row r="3826">
          <cell r="D3826" t="str">
            <v>60136</v>
          </cell>
          <cell r="E3826" t="str">
            <v/>
          </cell>
          <cell r="F3826" t="str">
            <v>Sirds defibrilatora iekārtas pārbaude attālināti</v>
          </cell>
          <cell r="G3826">
            <v>0</v>
          </cell>
        </row>
        <row r="3827">
          <cell r="D3827" t="str">
            <v>60137</v>
          </cell>
          <cell r="E3827" t="str">
            <v/>
          </cell>
          <cell r="F3827" t="str">
            <v>Sirds resinhronizācijas terapijas iekārtas (ar vai bez defibrilatora funkcijas) pārbaude attālināti</v>
          </cell>
          <cell r="G3827">
            <v>0</v>
          </cell>
        </row>
        <row r="3828">
          <cell r="D3828" t="str">
            <v>60138</v>
          </cell>
          <cell r="E3828" t="str">
            <v/>
          </cell>
          <cell r="F3828" t="str">
            <v>Sirdsdarbības ilgtermiņa zemādas pierakstītāja pārbaude attālināti</v>
          </cell>
          <cell r="G3828">
            <v>0</v>
          </cell>
        </row>
        <row r="3829">
          <cell r="D3829" t="str">
            <v>60139</v>
          </cell>
          <cell r="E3829" t="str">
            <v/>
          </cell>
          <cell r="F3829" t="str">
            <v>Pacienta uzaicināšana uz konsultāciju</v>
          </cell>
          <cell r="G3829">
            <v>0</v>
          </cell>
        </row>
        <row r="3830">
          <cell r="D3830" t="str">
            <v>60140</v>
          </cell>
          <cell r="E3830" t="str">
            <v/>
          </cell>
          <cell r="F3830" t="str">
            <v>Pacienta/ģimenes ārsta informēšana par hospitalizācijas nepieciešamību</v>
          </cell>
          <cell r="G3830">
            <v>0</v>
          </cell>
        </row>
        <row r="3831">
          <cell r="D3831" t="str">
            <v>60141</v>
          </cell>
          <cell r="E3831" t="str">
            <v>**</v>
          </cell>
          <cell r="F3831" t="str">
            <v>Pacienta apmācība stacionārā par parenterālu barošanu (samaksa tiek veikta ne vairāk kā 1x vienam pacientam kalendārajā dienā, ne vairāk kā 7x stacionēšanas laikā)</v>
          </cell>
          <cell r="G3831">
            <v>34.89</v>
          </cell>
        </row>
        <row r="3832">
          <cell r="D3832" t="str">
            <v>60142</v>
          </cell>
          <cell r="E3832" t="str">
            <v>**</v>
          </cell>
          <cell r="F3832" t="str">
            <v>Piemaksa manipulācijai 60141 par kļūdaini sagatavotu parenterālās barošanas maisījumu (samaksa tiek veikta ne vairāk kā 1x vienam pacientam apmācības dienā)</v>
          </cell>
          <cell r="G3832">
            <v>43.5</v>
          </cell>
        </row>
        <row r="3833">
          <cell r="D3833" t="str">
            <v>60143</v>
          </cell>
          <cell r="E3833" t="str">
            <v>**</v>
          </cell>
          <cell r="F3833" t="str">
            <v>Pacienta apmācība stacionārā par enterālu barošanu (samaksa tiek veikta ne vairāk kā 1x vienam pacientam kalendārajā dienā, ne vairāk kā 3x stacionēšanas laikā)</v>
          </cell>
          <cell r="G3833">
            <v>26.28</v>
          </cell>
        </row>
        <row r="3834">
          <cell r="D3834" t="str">
            <v>60144</v>
          </cell>
          <cell r="E3834" t="str">
            <v/>
          </cell>
          <cell r="F3834" t="str">
            <v>Parenterālās barošanas pacienta aprūpe un kontrole ambulatori</v>
          </cell>
          <cell r="G3834">
            <v>26.01</v>
          </cell>
        </row>
        <row r="3835">
          <cell r="D3835" t="str">
            <v>60145</v>
          </cell>
          <cell r="E3835" t="str">
            <v/>
          </cell>
          <cell r="F3835" t="str">
            <v>Enterālās barošanas pacienta aprūpe un kontrole ambulatori</v>
          </cell>
          <cell r="G3835">
            <v>15.26</v>
          </cell>
        </row>
        <row r="3836">
          <cell r="D3836" t="str">
            <v>60146</v>
          </cell>
          <cell r="E3836" t="str">
            <v/>
          </cell>
          <cell r="F3836" t="str">
            <v>Uztura speciālista konsultācija un apskate klīniskās barošanas jautājumos</v>
          </cell>
          <cell r="G3836">
            <v>0</v>
          </cell>
        </row>
        <row r="3837">
          <cell r="D3837" t="str">
            <v>60147</v>
          </cell>
          <cell r="E3837" t="str">
            <v/>
          </cell>
          <cell r="F3837" t="str">
            <v>Medicīnas māsas konsultācija un apskate pacientam, kas saņem enterālu vai parenterālu barošanu</v>
          </cell>
          <cell r="G3837">
            <v>0</v>
          </cell>
        </row>
        <row r="3838">
          <cell r="D3838" t="str">
            <v>60148</v>
          </cell>
          <cell r="E3838" t="str">
            <v/>
          </cell>
          <cell r="F3838" t="str">
            <v>Enterālās vai parenterālās barošanas pasūtījuma noformēšana un dokumentēšana pacientam</v>
          </cell>
          <cell r="G3838">
            <v>0</v>
          </cell>
        </row>
        <row r="3839">
          <cell r="D3839" t="str">
            <v>60149</v>
          </cell>
          <cell r="E3839" t="str">
            <v/>
          </cell>
          <cell r="F3839" t="str">
            <v>Uztura speciālista attālināta konsultācija klīniskās barošanas jautājumos pacientam/pacienta piederīgajiem</v>
          </cell>
          <cell r="G3839">
            <v>0</v>
          </cell>
        </row>
        <row r="3840">
          <cell r="D3840" t="str">
            <v>60150</v>
          </cell>
          <cell r="E3840" t="str">
            <v/>
          </cell>
          <cell r="F3840" t="str">
            <v>Uztura speciālista attālināta konsultācija klīniskās barošanas jautājumos ģimenes ārstam/citai ārstniecības personai</v>
          </cell>
          <cell r="G3840">
            <v>0</v>
          </cell>
        </row>
        <row r="3841">
          <cell r="D3841" t="str">
            <v>60151</v>
          </cell>
          <cell r="E3841" t="str">
            <v/>
          </cell>
          <cell r="F3841" t="str">
            <v>Medicīnas māsas attālināta konsultācija pacientam, kas saņem enterālu vai parenterālu barošanu/pacienta piederīgajiem</v>
          </cell>
          <cell r="G3841">
            <v>0</v>
          </cell>
        </row>
        <row r="3842">
          <cell r="D3842" t="str">
            <v>60152</v>
          </cell>
          <cell r="E3842" t="str">
            <v/>
          </cell>
          <cell r="F3842" t="str">
            <v>Medicīnas māsas attālināta konsultācija par enterālu/parenterālu barošanu ģimenes ārstam/citai ārstniecības personai</v>
          </cell>
          <cell r="G3842">
            <v>0</v>
          </cell>
        </row>
        <row r="3843">
          <cell r="D3843" t="str">
            <v>60153</v>
          </cell>
          <cell r="E3843" t="str">
            <v/>
          </cell>
          <cell r="F3843" t="str">
            <v>SAVA speciālista pirmreizēja attālināta konsultācija klātienes konsultācijas vietā, t.sk. dokumentācijas aizpildīšana (1.grupa)</v>
          </cell>
          <cell r="G3843">
            <v>13.22</v>
          </cell>
        </row>
        <row r="3844">
          <cell r="D3844" t="str">
            <v>60154</v>
          </cell>
          <cell r="E3844" t="str">
            <v/>
          </cell>
          <cell r="F3844" t="str">
            <v>SAVA speciālista pirmreizēja attālināta konsultācija klātienes konsultācijas vietā, t.sk. dokumentācijas aizpildīšana (2.grupa)</v>
          </cell>
          <cell r="G3844">
            <v>18.89</v>
          </cell>
        </row>
        <row r="3845">
          <cell r="D3845" t="str">
            <v>60155</v>
          </cell>
          <cell r="E3845" t="str">
            <v/>
          </cell>
          <cell r="F3845" t="str">
            <v>SAVA speciālista pirmreizēja attālināta konsultācija klātienes konsultācijas vietā, t.sk. dokumentācijas aizpildīšana (3.grupa)</v>
          </cell>
          <cell r="G3845">
            <v>24.56</v>
          </cell>
        </row>
        <row r="3846">
          <cell r="D3846" t="str">
            <v>60156</v>
          </cell>
          <cell r="E3846" t="str">
            <v/>
          </cell>
          <cell r="F3846" t="str">
            <v>SAVA speciālista pirmreizēja attālināta konsultācija klātienes konsultācijas vietā, t.sk. dokumentācijas aizpildīšana (4.grupa)</v>
          </cell>
          <cell r="G3846">
            <v>28.33</v>
          </cell>
        </row>
        <row r="3847">
          <cell r="D3847" t="str">
            <v>60157</v>
          </cell>
          <cell r="E3847" t="str">
            <v/>
          </cell>
          <cell r="F3847" t="str">
            <v>Nosūtījums uz ķirurģisku operāciju</v>
          </cell>
          <cell r="G3847">
            <v>0</v>
          </cell>
        </row>
        <row r="3848">
          <cell r="D3848" t="str">
            <v>60158</v>
          </cell>
          <cell r="E3848" t="str">
            <v/>
          </cell>
          <cell r="F3848" t="str">
            <v>Nosūtījums paliatīvo aprūpes pakalpojumu saņemšanai</v>
          </cell>
          <cell r="G3848">
            <v>0</v>
          </cell>
        </row>
        <row r="3849">
          <cell r="D3849" t="str">
            <v>60159</v>
          </cell>
          <cell r="E3849" t="str">
            <v/>
          </cell>
          <cell r="F3849" t="str">
            <v>Nozīmēta specifiskā medikamentozā vēža ārstēšana, izņemot ķīmijterapiju</v>
          </cell>
          <cell r="G3849">
            <v>0</v>
          </cell>
        </row>
        <row r="3850">
          <cell r="D3850" t="str">
            <v>60160</v>
          </cell>
          <cell r="E3850" t="str">
            <v/>
          </cell>
          <cell r="F3850" t="str">
            <v>Individuālo aizsardzības līdzekļu izmaksas viena COVID-19 pacienta aprūpei</v>
          </cell>
          <cell r="G3850">
            <v>8.67</v>
          </cell>
        </row>
        <row r="3851">
          <cell r="D3851" t="str">
            <v>60161</v>
          </cell>
          <cell r="E3851" t="str">
            <v/>
          </cell>
          <cell r="F3851" t="str">
            <v>Individuālo aizsardzības līdzekļu izmaksas COVID-19 pacientu aprūpei ambulatoro pakalpojumu nodrošināšanai ārstniecības iestādē</v>
          </cell>
          <cell r="G3851">
            <v>0.36</v>
          </cell>
        </row>
        <row r="3852">
          <cell r="D3852" t="str">
            <v>60166</v>
          </cell>
          <cell r="E3852" t="str">
            <v/>
          </cell>
          <cell r="F3852" t="str">
            <v>Piemaksa SAVA speciālistiem par individuālajiem aizsardzības līdzekļiem epidemioloģiskās drošības pasākumu nodrošināšanai ambulatoro veselības aprūpes pakalpojumu nodrošināšanai</v>
          </cell>
          <cell r="G3852">
            <v>0.3</v>
          </cell>
        </row>
        <row r="3853">
          <cell r="D3853" t="str">
            <v>60167</v>
          </cell>
          <cell r="E3853" t="str">
            <v/>
          </cell>
          <cell r="F3853" t="str">
            <v>Piemaksa gultasdienai par individuālajiem aizsardzības līdzekļiem epidemioloģiskās drošības pasākumu nodrošināšanu rehabilitācijas un psihiatriskā profila dienas stacionāros</v>
          </cell>
          <cell r="G3853">
            <v>0.54</v>
          </cell>
        </row>
        <row r="3854">
          <cell r="D3854" t="str">
            <v>60168</v>
          </cell>
          <cell r="E3854" t="str">
            <v/>
          </cell>
          <cell r="F3854" t="str">
            <v>Piemaksa par individuālajiem aizsardzības līdzekļiem epidemioloģiskās drošības pasākumu nodrošināšanai ārstniecības un pacientu aprūpes personām un funkcionālo speciālistu asistentiem ambulatoro veselības aprūpes pakalpojumu nodrošināšanai</v>
          </cell>
          <cell r="G3854">
            <v>0.2</v>
          </cell>
        </row>
        <row r="3855">
          <cell r="D3855" t="str">
            <v>60169</v>
          </cell>
          <cell r="E3855" t="str">
            <v/>
          </cell>
          <cell r="F3855" t="str">
            <v>Individuālo aizsardzības līdzekļu izmaksas ārstniecības personai par veselības aprūpes pakalpojumu nodrošināšanu mājās</v>
          </cell>
          <cell r="G3855">
            <v>0.9</v>
          </cell>
        </row>
        <row r="3856">
          <cell r="D3856" t="str">
            <v>60174</v>
          </cell>
          <cell r="E3856" t="str">
            <v/>
          </cell>
          <cell r="F3856" t="str">
            <v>Pēcoperācijas periods bez sarežģījumiem</v>
          </cell>
          <cell r="G3856">
            <v>0</v>
          </cell>
        </row>
        <row r="3857">
          <cell r="D3857" t="str">
            <v>60175</v>
          </cell>
          <cell r="E3857" t="str">
            <v/>
          </cell>
          <cell r="F3857" t="str">
            <v>Jebkuri sarežģījumi pēcoperācijas periodā, kam nav nepieciešama specifiska ārstēšana (medikamentoza, radioloģiska, endoskopiska iejaukšanās), izņemot pamatterapiju (antiemētiķi, antipirētiķi, analgētiķi, diurētiķi, elektrolīti un fizioterapija). Šajā kategorijā ietilpst arī brūču infekcijas, kam nepieciešama tikai apstrāde pārsiešanu ietvaros (konservatīva terapija)</v>
          </cell>
          <cell r="G3857">
            <v>0</v>
          </cell>
        </row>
        <row r="3858">
          <cell r="D3858" t="str">
            <v>60176</v>
          </cell>
          <cell r="E3858" t="str">
            <v/>
          </cell>
          <cell r="F3858" t="str">
            <v>Komplikācijas, kam nepieciešama papildus specifiska medikamentoza ārstēšana paralēli pamatterapijai. Iekļauta arī asins pārliešana un parenterālā barošana</v>
          </cell>
          <cell r="G3858">
            <v>0</v>
          </cell>
        </row>
        <row r="3859">
          <cell r="D3859" t="str">
            <v>60177</v>
          </cell>
          <cell r="E3859" t="str">
            <v/>
          </cell>
          <cell r="F3859" t="str">
            <v>Komplikācijas, kuru ārstēšanai nepieciešama ķirurģiska, endoskopiska vai radioloģiska iejaukšanās: bez vispārējās narkozes</v>
          </cell>
          <cell r="G3859">
            <v>0</v>
          </cell>
        </row>
        <row r="3860">
          <cell r="D3860" t="str">
            <v>60178</v>
          </cell>
          <cell r="E3860" t="str">
            <v/>
          </cell>
          <cell r="F3860" t="str">
            <v>Komplikācijas, kuru ārstēšanai nepieciešama ķirurģiska, endoskopiska vai radioloģiska iejaukšanās: vispārējā narkozē</v>
          </cell>
          <cell r="G3860">
            <v>0</v>
          </cell>
        </row>
        <row r="3861">
          <cell r="D3861" t="str">
            <v>60179</v>
          </cell>
          <cell r="E3861" t="str">
            <v/>
          </cell>
          <cell r="F3861" t="str">
            <v>Dzīvībai bīstamas komplikācijas, indicēta ārstēšanās intensīvās terapijas nodaļā: viena orgāna disfunkcija</v>
          </cell>
          <cell r="G3861">
            <v>0</v>
          </cell>
        </row>
        <row r="3862">
          <cell r="D3862" t="str">
            <v>60180</v>
          </cell>
          <cell r="E3862" t="str">
            <v/>
          </cell>
          <cell r="F3862" t="str">
            <v>Dzīvībai bīstamas komplikācijas, indicēta ārstēšanās intensīvās terapijas nodaļā: vairāku orgānu disfunkcija</v>
          </cell>
          <cell r="G3862">
            <v>0</v>
          </cell>
        </row>
        <row r="3863">
          <cell r="D3863" t="str">
            <v>60181</v>
          </cell>
          <cell r="E3863" t="str">
            <v/>
          </cell>
          <cell r="F3863" t="str">
            <v>Maksājums ģimenes ārstam par pacienta vecumā līdz 65 gadiem attālinātu konsultāciju brīvdienā vai svētku dienā</v>
          </cell>
          <cell r="G3863">
            <v>4</v>
          </cell>
        </row>
        <row r="3864">
          <cell r="D3864" t="str">
            <v>60182</v>
          </cell>
          <cell r="E3864" t="str">
            <v/>
          </cell>
          <cell r="F3864" t="str">
            <v>Maksājums ģimenes ārstam par pacienta vecumā no 65 gadiem attālinātu konsultāciju brīvdienā vai svētku dienā</v>
          </cell>
          <cell r="G3864">
            <v>2</v>
          </cell>
        </row>
        <row r="3865">
          <cell r="D3865" t="str">
            <v>60183</v>
          </cell>
          <cell r="E3865" t="str">
            <v/>
          </cell>
          <cell r="F3865" t="str">
            <v>Piemaksa ģimenes ārsta praksei par pacientu aprūpi klātienē brīvdienās un svētku dienās</v>
          </cell>
          <cell r="G3865">
            <v>18.64</v>
          </cell>
        </row>
        <row r="3866">
          <cell r="D3866" t="str">
            <v>60184</v>
          </cell>
          <cell r="E3866" t="str">
            <v/>
          </cell>
          <cell r="F3866" t="str">
            <v>Nosūtījums uz radioķirurģiju</v>
          </cell>
          <cell r="G3866">
            <v>0</v>
          </cell>
        </row>
        <row r="3867">
          <cell r="D3867" t="str">
            <v>60185</v>
          </cell>
          <cell r="E3867" t="str">
            <v/>
          </cell>
          <cell r="F3867" t="str">
            <v>Pacienta pārvešana uz citu zemāka līmeņa slimnīcu ar ārstniecības iestādes transportu</v>
          </cell>
          <cell r="G3867">
            <v>0</v>
          </cell>
        </row>
        <row r="3868">
          <cell r="D3868" t="str">
            <v>60186</v>
          </cell>
          <cell r="E3868" t="str">
            <v/>
          </cell>
          <cell r="F3868" t="str">
            <v>Pacienta pārvešana uz citu zemāka līmeņa slimnīcu ar NMPD transportu</v>
          </cell>
          <cell r="G3868">
            <v>0</v>
          </cell>
        </row>
        <row r="3869">
          <cell r="D3869" t="str">
            <v>60187</v>
          </cell>
          <cell r="E3869" t="str">
            <v/>
          </cell>
          <cell r="F3869" t="str">
            <v>COVID-19 pacienta pārvešana uz citu zemāka līmeņa slimnīcu ar ārstniecības iestādes transportu</v>
          </cell>
          <cell r="G3869">
            <v>0</v>
          </cell>
        </row>
        <row r="3870">
          <cell r="D3870" t="str">
            <v>60188</v>
          </cell>
          <cell r="E3870" t="str">
            <v/>
          </cell>
          <cell r="F3870" t="str">
            <v>COVID-19 pacienta pārvešana uz citu zemāka līmeņa slimnīcu ar NMPD transportu</v>
          </cell>
          <cell r="G3870">
            <v>0</v>
          </cell>
        </row>
        <row r="3871">
          <cell r="D3871" t="str">
            <v>60189</v>
          </cell>
          <cell r="E3871" t="str">
            <v/>
          </cell>
          <cell r="F3871" t="str">
            <v>Pacients ar smagu COVID-19 slimības gaitu</v>
          </cell>
          <cell r="G3871">
            <v>0</v>
          </cell>
        </row>
        <row r="3872">
          <cell r="D3872" t="str">
            <v>60190</v>
          </cell>
          <cell r="E3872" t="str">
            <v/>
          </cell>
          <cell r="F3872" t="str">
            <v>Pacients ar vidēju COVID-19 slimības gaitu.</v>
          </cell>
          <cell r="G3872">
            <v>0</v>
          </cell>
        </row>
        <row r="3873">
          <cell r="D3873" t="str">
            <v>60191</v>
          </cell>
          <cell r="E3873" t="str">
            <v/>
          </cell>
          <cell r="F3873" t="str">
            <v>Specifiskas terapijas, tajā skaitā staru, ķīmijterapijas, ķirurģiskās ārstēšanas, iespējas ir izsmeltas</v>
          </cell>
          <cell r="G3873">
            <v>0</v>
          </cell>
        </row>
        <row r="3874">
          <cell r="D3874" t="str">
            <v>60193</v>
          </cell>
          <cell r="E3874" t="str">
            <v/>
          </cell>
          <cell r="F3874" t="str">
            <v>COVID-19 Pacienta pārvešana no  ārstniecības iestādes uz pacienta dzīves vietu vai sociālās aprūpes centru ar ārstniecības iestādes transportu</v>
          </cell>
          <cell r="G3874">
            <v>0</v>
          </cell>
        </row>
        <row r="3875">
          <cell r="D3875" t="str">
            <v>60194</v>
          </cell>
          <cell r="E3875" t="str">
            <v/>
          </cell>
          <cell r="F3875" t="str">
            <v>Intravenoza trombolīze ar medikamentu Alteplasum</v>
          </cell>
          <cell r="G3875">
            <v>0</v>
          </cell>
        </row>
        <row r="3876">
          <cell r="D3876" t="str">
            <v>60195</v>
          </cell>
          <cell r="E3876" t="str">
            <v/>
          </cell>
          <cell r="F3876" t="str">
            <v>Intravenoza trombolīze ar medikamentu Tenecteplasum</v>
          </cell>
          <cell r="G3876">
            <v>0</v>
          </cell>
        </row>
        <row r="3877">
          <cell r="D3877" t="str">
            <v>60196</v>
          </cell>
          <cell r="E3877" t="str">
            <v/>
          </cell>
          <cell r="F3877" t="str">
            <v>Pacienta nosūtīšana uz valsts organizēto prostatas vēža skrīningu, ko veic ģimenes ārsts, izmeklējot pacientu ar saslimšanu vai veicot pieaugušo profilaktisko apskati</v>
          </cell>
          <cell r="G3877">
            <v>0</v>
          </cell>
        </row>
        <row r="3878">
          <cell r="D3878" t="str">
            <v>60197</v>
          </cell>
          <cell r="E3878" t="str">
            <v/>
          </cell>
          <cell r="F3878" t="str">
            <v>Maksājums ģimenes ārstam par pacienta vecumā no 65 gadiem nosūtīšanu uz valsts organizēto prostatas vēža skrīningu</v>
          </cell>
          <cell r="G3878">
            <v>1</v>
          </cell>
        </row>
        <row r="3879">
          <cell r="D3879" t="str">
            <v>60198</v>
          </cell>
          <cell r="E3879" t="str">
            <v/>
          </cell>
          <cell r="F3879" t="str">
            <v>Maksājums ģimenes ārstam par pacienta vecumā līdz 65 gadiem nosūtīšanu uz valsts organizēto prostatas vēža skrīningu</v>
          </cell>
          <cell r="G3879">
            <v>2</v>
          </cell>
        </row>
        <row r="3880">
          <cell r="D3880" t="str">
            <v>60199</v>
          </cell>
          <cell r="E3880" t="str">
            <v/>
          </cell>
          <cell r="F3880" t="str">
            <v>Nosūtījums psiholoģiskās palīdzības saņemšanai</v>
          </cell>
          <cell r="G3880">
            <v>0</v>
          </cell>
        </row>
        <row r="3881">
          <cell r="D3881" t="str">
            <v>60200</v>
          </cell>
          <cell r="E3881" t="str">
            <v>*</v>
          </cell>
          <cell r="F3881" t="str">
            <v>Slimnieku sagatavošana nieru transplantācijai valsts sabiedrībā ar ierobežotu atbildību "Paula Stradiņa klīniskā universitātes slimnīca"</v>
          </cell>
          <cell r="G3881">
            <v>0</v>
          </cell>
        </row>
        <row r="3882">
          <cell r="D3882" t="str">
            <v>60201</v>
          </cell>
          <cell r="E3882" t="str">
            <v>*</v>
          </cell>
          <cell r="F3882" t="str">
            <v>Piemaksa pacientiem ar transplantāta disfunkciju, imūnsupresīvas terapijas komplikācijām, tās kontrolei, korekcijai un nefunkcionējošu transplantātu valsts sabiedrībā ar ierobežotu atbildību "Paula Stradiņa klīniskā universitātes slimnīca" (par vienu gultasdienu)</v>
          </cell>
          <cell r="G3882">
            <v>105.42</v>
          </cell>
        </row>
        <row r="3883">
          <cell r="D3883" t="str">
            <v>60203</v>
          </cell>
          <cell r="E3883" t="str">
            <v>*</v>
          </cell>
          <cell r="F3883" t="str">
            <v>Pakalpojuma "Neiroangioloģija. Funkcionālā neiroķirurģija" pacienti</v>
          </cell>
          <cell r="G3883">
            <v>0</v>
          </cell>
        </row>
        <row r="3884">
          <cell r="D3884" t="str">
            <v>60207</v>
          </cell>
          <cell r="E3884" t="str">
            <v>*</v>
          </cell>
          <cell r="F3884" t="str">
            <v>Pakalpojuma "Stacionārā palīdzība asinsvadu ķirurģijā" pacienti</v>
          </cell>
          <cell r="G3884">
            <v>0</v>
          </cell>
        </row>
        <row r="3885">
          <cell r="D3885" t="str">
            <v>60208</v>
          </cell>
          <cell r="E3885" t="str">
            <v>*</v>
          </cell>
          <cell r="F3885" t="str">
            <v>Pakalpojuma "Mikroķirurģija bērniem" pacienti</v>
          </cell>
          <cell r="G3885">
            <v>0</v>
          </cell>
        </row>
        <row r="3886">
          <cell r="D3886" t="str">
            <v>60209</v>
          </cell>
          <cell r="E3886" t="str">
            <v>*</v>
          </cell>
          <cell r="F3886" t="str">
            <v>Multidisciplināra sanāksme (līdz 4 speciālistiem) terapijas taktikas mainīšanai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v>
          </cell>
          <cell r="G3886">
            <v>91.39</v>
          </cell>
        </row>
        <row r="3887">
          <cell r="D3887" t="str">
            <v>60210</v>
          </cell>
          <cell r="E3887" t="str">
            <v>*</v>
          </cell>
          <cell r="F3887" t="str">
            <v>Multidisciplināra sanāksme (līdz 4 speciālistiem) terapijas taktikas mainīšanai pacientam ar diagnosticētu onkoloģiskās slimības recidīvu. Iekļauta samaksa par visu konsīlijā iesaistīto darbu. Vienam pacientam vienu reizi norāda konsīlija vadītājs.  Norāda kopā ar vismaz vienu no statistikas manipulācijām 60067; 60068; 60123; 60157; 60158; 60159; 60184; 60191</v>
          </cell>
          <cell r="G3887">
            <v>91.39</v>
          </cell>
        </row>
        <row r="3888">
          <cell r="D3888" t="str">
            <v>60211</v>
          </cell>
          <cell r="E3888" t="str">
            <v>*</v>
          </cell>
          <cell r="F3888" t="str">
            <v>Piemaksa par pakalpojumu programmas "Stacionārā palīdzība zīdaiņiem īpaši smagos gadījumos" pacientiem (par vienu gultasdienu). Nenorādīt kopā ar manipulāciju 60031</v>
          </cell>
          <cell r="G3888">
            <v>42.08</v>
          </cell>
        </row>
        <row r="3889">
          <cell r="D3889" t="str">
            <v>60218</v>
          </cell>
          <cell r="E3889" t="str">
            <v>*</v>
          </cell>
          <cell r="F3889" t="str">
            <v>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v>
          </cell>
          <cell r="G3889">
            <v>91.39</v>
          </cell>
        </row>
        <row r="3890">
          <cell r="D3890" t="str">
            <v>60219</v>
          </cell>
          <cell r="E3890" t="str">
            <v/>
          </cell>
          <cell r="F3890" t="str">
            <v>Ārstu konsīlijs (līdz 5 speciālistiem) terapijas taktikas pieņemšanai pacientam ar reto slimību universitātes slimnīcā. Iekļauta samaksa par visu konsīlijā iesaistīto darbu. Vienam pacientam vienu reizi norāda konsīlija vadītājs</v>
          </cell>
          <cell r="G3890">
            <v>112.91</v>
          </cell>
        </row>
        <row r="3891">
          <cell r="D3891" t="str">
            <v>60220</v>
          </cell>
          <cell r="E3891" t="str">
            <v/>
          </cell>
          <cell r="F3891" t="str">
            <v>Vienas tiesu psihiatriskās ekspertīzes sagatavošana stacionāri valsts sabiedrībā ar ierobežotu atbildību "Rīgas psihiatrijas un narkoloģijas centrs" tiesu psihiatrisko ekspertīžu nodaļā ar apsardzi</v>
          </cell>
          <cell r="G3891">
            <v>0</v>
          </cell>
        </row>
        <row r="3892">
          <cell r="D3892" t="str">
            <v>60221</v>
          </cell>
          <cell r="E3892" t="str">
            <v/>
          </cell>
          <cell r="F3892" t="str">
            <v>Atbilžu sagatavošana pēc tiesībsargājošo un citu iestāžu motivēta pieprasījuma</v>
          </cell>
          <cell r="G3892">
            <v>0</v>
          </cell>
        </row>
        <row r="3893">
          <cell r="D3893" t="str">
            <v>60222</v>
          </cell>
          <cell r="E3893" t="str">
            <v/>
          </cell>
          <cell r="F3893" t="str">
            <v>Psihiatra piedalīšanās tiesas sēdē</v>
          </cell>
          <cell r="G3893">
            <v>0</v>
          </cell>
        </row>
        <row r="3894">
          <cell r="D3894" t="str">
            <v>60223</v>
          </cell>
          <cell r="E3894" t="str">
            <v/>
          </cell>
          <cell r="F3894" t="str">
            <v>Psihiatra atzinuma sagatavošana tiesai</v>
          </cell>
          <cell r="G3894">
            <v>0</v>
          </cell>
        </row>
        <row r="3895">
          <cell r="D3895" t="str">
            <v>60224</v>
          </cell>
          <cell r="E3895" t="str">
            <v/>
          </cell>
          <cell r="F3895" t="str">
            <v>Darba spēju un funkcionēšanas traucējumu izvērtēšana un dokumentācijas sagatavošana, nosūtot ambulatoru pacientu uz specializēto VDEĀVK</v>
          </cell>
          <cell r="G3895">
            <v>0</v>
          </cell>
        </row>
        <row r="3896">
          <cell r="D3896" t="str">
            <v>60225</v>
          </cell>
          <cell r="E3896" t="str">
            <v/>
          </cell>
          <cell r="F3896" t="str">
            <v>Bērnu psihiatra slēdziena sagatavošana ārējām iestādēm</v>
          </cell>
          <cell r="G3896">
            <v>0</v>
          </cell>
        </row>
        <row r="3897">
          <cell r="D3897" t="str">
            <v>60226</v>
          </cell>
          <cell r="E3897" t="str">
            <v>*</v>
          </cell>
          <cell r="F3897" t="str">
            <v>Piemaksa manipulācijai 60209, 60210, 60218, 60228 par katra nākamā  (no 5. speciālista) speciālista dalību multidisciplinārā sanāksmē pacientiem ar onkoloģisku slimību. Manipulāciju norāda konsīlija vadītājs</v>
          </cell>
          <cell r="G3897">
            <v>22.66</v>
          </cell>
        </row>
        <row r="3898">
          <cell r="D3898" t="str">
            <v>60227</v>
          </cell>
          <cell r="E3898" t="str">
            <v/>
          </cell>
          <cell r="F3898" t="str">
            <v>Mākslīgās plaušu ventilācijas nodrošināšana pieaugušam pacientam, kuram mājās nepieciešama ilgstoša mākslīgā plaušu ventilācija (par vienu dienu, neietver iekārtas amortizācijas izmaksas)</v>
          </cell>
          <cell r="G3898">
            <v>23.34</v>
          </cell>
        </row>
        <row r="3899">
          <cell r="D3899" t="str">
            <v>60228</v>
          </cell>
          <cell r="E3899" t="str">
            <v>*</v>
          </cell>
          <cell r="F3899" t="str">
            <v>Multidisciplināra sanāksme (līdz 4 speciālistiem) terapijas taktikas pieņemšanai pacientam ar diagnosticētu onkoloģiskās slimības recidīvu. Iekļauta samaksa par visu konsīlijā iesaistīto darbu. Vienam pacientam vienu reizi norāda konsīlija vadītājs.  Norāda kopā ar vismaz vienu no statistikas manipulācijām 60067; 60068; 60123; 60157; 60158; 60159; 60184; 60191</v>
          </cell>
          <cell r="G3899">
            <v>91.39</v>
          </cell>
        </row>
        <row r="3900">
          <cell r="D3900" t="str">
            <v>60230</v>
          </cell>
          <cell r="E3900" t="str">
            <v/>
          </cell>
          <cell r="F3900" t="str">
            <v>Bērna vecumā no vienas nedēļas līdz pieciem gadiem fiziskās un garīgās attīstības novērtēšana atbilstoši normatīvajiem aktiem par ārstniecības iestāžu medicīniskās un uzskaites dokumentācijas lietvedības kārtību</v>
          </cell>
          <cell r="G3900">
            <v>0</v>
          </cell>
        </row>
        <row r="3901">
          <cell r="D3901" t="str">
            <v>60231</v>
          </cell>
          <cell r="E3901" t="str">
            <v/>
          </cell>
          <cell r="F3901" t="str">
            <v>Konsultācija par veselīgu dzīvesveidu (2. tipa cukura diabēta pacientiem, pacientiem ar koronāro sirds slimību, arteriālo hipertensiju, hronisku obstruktīvu plaušu slimību, smēķētājiem)</v>
          </cell>
          <cell r="G3901">
            <v>0</v>
          </cell>
        </row>
        <row r="3902">
          <cell r="D3902" t="str">
            <v>60232</v>
          </cell>
          <cell r="E3902" t="str">
            <v/>
          </cell>
          <cell r="F3902" t="str">
            <v>Pacientam ar arteriālo hipertensiju arteriālais asinsspiediens ir 150/90 mmHg vai mazāks</v>
          </cell>
          <cell r="G3902">
            <v>0</v>
          </cell>
        </row>
        <row r="3903">
          <cell r="D3903" t="str">
            <v>60233</v>
          </cell>
          <cell r="E3903" t="str">
            <v/>
          </cell>
          <cell r="F3903" t="str">
            <v>Kardiovaskulārā riska noteikšana pacientam ar arteriālo hipertensiju</v>
          </cell>
          <cell r="G3903">
            <v>0</v>
          </cell>
        </row>
        <row r="3904">
          <cell r="D3904" t="str">
            <v>60234</v>
          </cell>
          <cell r="E3904" t="str">
            <v/>
          </cell>
          <cell r="F3904" t="str">
            <v>Vecmātes attālināta saziņa ar pacientēm</v>
          </cell>
          <cell r="G3904">
            <v>0</v>
          </cell>
        </row>
        <row r="3905">
          <cell r="D3905" t="str">
            <v>60235</v>
          </cell>
          <cell r="E3905" t="str">
            <v/>
          </cell>
          <cell r="F3905" t="str">
            <v>Piena dziedzeru apskate, pēc nepieciešamības citoloģijas paņemšana</v>
          </cell>
          <cell r="G3905">
            <v>0</v>
          </cell>
        </row>
        <row r="3906">
          <cell r="D3906" t="str">
            <v>60236</v>
          </cell>
          <cell r="E3906" t="str">
            <v/>
          </cell>
          <cell r="F3906" t="str">
            <v>Nedēļnieces aprūpe</v>
          </cell>
          <cell r="G3906">
            <v>0</v>
          </cell>
        </row>
        <row r="3907">
          <cell r="D3907" t="str">
            <v>60238</v>
          </cell>
          <cell r="E3907" t="str">
            <v/>
          </cell>
          <cell r="F3907" t="str">
            <v>Vecmātes veikta profilaktiskā apskate sievietei 6 nedēļu laikā pēc dzemdībām</v>
          </cell>
          <cell r="G3907">
            <v>0</v>
          </cell>
        </row>
        <row r="3908">
          <cell r="D3908" t="str">
            <v>60239</v>
          </cell>
          <cell r="E3908" t="str">
            <v/>
          </cell>
          <cell r="F3908" t="str">
            <v>Vecmātes konsultācija par kontracepciju</v>
          </cell>
          <cell r="G3908">
            <v>0</v>
          </cell>
        </row>
        <row r="3909">
          <cell r="D3909" t="str">
            <v>60240</v>
          </cell>
          <cell r="E3909" t="str">
            <v/>
          </cell>
          <cell r="F3909" t="str">
            <v>Vecmātes konsultācija sociālā riska pacientēm</v>
          </cell>
          <cell r="G3909">
            <v>0</v>
          </cell>
        </row>
        <row r="3910">
          <cell r="D3910" t="str">
            <v>60241</v>
          </cell>
          <cell r="E3910" t="str">
            <v/>
          </cell>
          <cell r="F3910" t="str">
            <v>Vecmātes veikta apskate dzemdes kakla vēža skrīninga ietvaros</v>
          </cell>
          <cell r="G3910">
            <v>0</v>
          </cell>
        </row>
        <row r="3911">
          <cell r="D3911" t="str">
            <v>60242</v>
          </cell>
          <cell r="E3911" t="str">
            <v/>
          </cell>
          <cell r="F3911" t="str">
            <v>Vecmātes veikta uztriepes paņemšana no dzemdes kakla un mugurējās velves citoloģiskai izmeklēšanai dzemdes kakla vēža skrīninga ietvaros</v>
          </cell>
          <cell r="G3911">
            <v>0</v>
          </cell>
        </row>
        <row r="3912">
          <cell r="D3912" t="str">
            <v>60243</v>
          </cell>
          <cell r="E3912" t="str">
            <v/>
          </cell>
          <cell r="F3912" t="str">
            <v>Mākslīgās plaušu ventilācijas iekārtas izmantošana pieaugušam pacientam, kuram mājās nepieciešama ilgstoša mākslīgā plaušu ventilācija (par vienu dienu)</v>
          </cell>
          <cell r="G3912">
            <v>32.5</v>
          </cell>
        </row>
        <row r="3913">
          <cell r="D3913" t="str">
            <v>60244</v>
          </cell>
          <cell r="E3913" t="str">
            <v/>
          </cell>
          <cell r="F3913" t="str">
            <v>Piemaksa manipulācijai 60243 par  skābekļa terapijas nodrošināšanu  pacientiem, kuri saņem mākslīgās plaušu ventilācijas pakalpojumu mājās (par vienu dienu)</v>
          </cell>
          <cell r="G3913">
            <v>2.09</v>
          </cell>
        </row>
        <row r="3914">
          <cell r="D3914" t="str">
            <v>60245</v>
          </cell>
          <cell r="E3914" t="str">
            <v>*</v>
          </cell>
          <cell r="F3914" t="str">
            <v>Skābekļa terapijas nodrošināšana pacientam, kas pārslimojis Covid-19, saņemot rehabilitācijas pakalpojumus stacionārā vai dienas stacionārā</v>
          </cell>
          <cell r="G3914">
            <v>2.76</v>
          </cell>
        </row>
        <row r="3915">
          <cell r="D3915" t="str">
            <v>60246</v>
          </cell>
          <cell r="E3915" t="str">
            <v/>
          </cell>
          <cell r="F3915" t="str">
            <v>Samaksa par parenterālās barošanas nodrošinājumu, ieskaitot barošanas maisījuma izmaksas, bērniem mājās. Norāda ne vairāk kā vienu reizi diennaktī vienam pacientam</v>
          </cell>
          <cell r="G3915">
            <v>88.85</v>
          </cell>
        </row>
        <row r="3916">
          <cell r="D3916" t="str">
            <v>60247</v>
          </cell>
          <cell r="E3916" t="str">
            <v/>
          </cell>
          <cell r="F3916" t="str">
            <v>Ārsta palīga (feldšera) vai māsas apmeklējums parenterālās barošanas veikšanai, nodrošinot veselības aprūpi mājās. Samaksa tiek veikta ne vairāk kā vienu reizi vienam pacientam diennaktī. Nenorādīt kopā ar manipulācijām 60259, 60260</v>
          </cell>
          <cell r="G3916">
            <v>30.59</v>
          </cell>
        </row>
        <row r="3917">
          <cell r="D3917" t="str">
            <v>60248</v>
          </cell>
          <cell r="E3917" t="str">
            <v/>
          </cell>
          <cell r="F3917" t="str">
            <v>Māsas vai ārsta palīga (feldšera) veikta bērna profilaktiska apskate mājās</v>
          </cell>
          <cell r="G3917">
            <v>15.9</v>
          </cell>
        </row>
        <row r="3918">
          <cell r="D3918" t="str">
            <v>60249</v>
          </cell>
          <cell r="E3918" t="str">
            <v/>
          </cell>
          <cell r="F3918" t="str">
            <v>Fizikālās un rehabilitācijas medicīnas ārsta mājas vizīte pie pacienta, nodrošinot medicīniskās rehabilitācijas pakalpojumu veselības aprūpes mājās ietvaros. Nenorādīt kopā ar manipulāciju 55073</v>
          </cell>
          <cell r="G3918">
            <v>27.27</v>
          </cell>
        </row>
        <row r="3919">
          <cell r="D3919" t="str">
            <v>60250</v>
          </cell>
          <cell r="E3919" t="str">
            <v/>
          </cell>
          <cell r="F3919" t="str">
            <v>Speciālista vai ģimenes ārsta mājas vizīte pie pacienta, kuram nepieciešama ilgstoša mākslīgā plaušu ventilācija</v>
          </cell>
          <cell r="G3919">
            <v>107.12</v>
          </cell>
        </row>
        <row r="3920">
          <cell r="D3920" t="str">
            <v>60251</v>
          </cell>
          <cell r="E3920" t="str">
            <v/>
          </cell>
          <cell r="F3920" t="str">
            <v>Ārstniecības un pacientu aprūpes personas mājas vizīte pie pacienta, kuram nepieciešama ilgstoša mākslīgā plaušu ventilācija</v>
          </cell>
          <cell r="G3920">
            <v>65.08</v>
          </cell>
        </row>
        <row r="3921">
          <cell r="D3921" t="str">
            <v>60252</v>
          </cell>
          <cell r="E3921" t="str">
            <v/>
          </cell>
          <cell r="F3921" t="str">
            <v>Mākslīgās plaušu ventilācijas iekārtas izmantošana pacientam, kuram mājās nepieciešama ilgstoša mākslīgā plaušu ventilācija (par vienu dienu)</v>
          </cell>
          <cell r="G3921">
            <v>7.65</v>
          </cell>
        </row>
        <row r="3922">
          <cell r="D3922" t="str">
            <v>60253</v>
          </cell>
          <cell r="E3922" t="str">
            <v>*</v>
          </cell>
          <cell r="F3922" t="str">
            <v>Pacients, kurš ārstējās VSIA "Nacionālais rehabilitācijas centrs "Vaivari"" pakalpojumu programmā "Ilgstoši mākslīgi ventilējama pacienta medicīniskā rehabilitācija". Nenorādīt kopā ar manipulāciju 60254</v>
          </cell>
          <cell r="G3922">
            <v>0</v>
          </cell>
        </row>
        <row r="3923">
          <cell r="D3923" t="str">
            <v>60254</v>
          </cell>
          <cell r="E3923" t="str">
            <v>*</v>
          </cell>
          <cell r="F3923" t="str">
            <v>Pacients, kuram nepieciešama ilgstoša mākslīgā plaušu ventilācija, ko veic aprūpes slimnīcā, nodaļā, gultā (par vienu gultasdienu) Nenorādīt kopā ar manipulācijām 03209, 03210, 03211 un 60253</v>
          </cell>
          <cell r="G3923">
            <v>0</v>
          </cell>
        </row>
        <row r="3924">
          <cell r="D3924" t="str">
            <v>60256</v>
          </cell>
          <cell r="E3924" t="str">
            <v/>
          </cell>
          <cell r="F3924" t="str">
            <v>R. mantoux izdarīšana un nolasīšana. Ģimenes ārstam apmaksā atbilstoši tarifam, bet pneimonologi šo manipulāciju norāda sniegto pakalpojumu statistiskajai uzskaitei</v>
          </cell>
          <cell r="G3924">
            <v>0.57999999999999996</v>
          </cell>
        </row>
        <row r="3925">
          <cell r="D3925" t="str">
            <v>60257</v>
          </cell>
          <cell r="E3925" t="str">
            <v>*</v>
          </cell>
          <cell r="F3925" t="str">
            <v>Himērisma analīze pēc alogēno kaulu smadzeņu vai perifērisko asiņu cilmes šūnu transplantācijas, izmantojot faktiskā laika polimerāzes ķēdes reakciju (real time PCR)</v>
          </cell>
          <cell r="G3925">
            <v>0</v>
          </cell>
        </row>
        <row r="3926">
          <cell r="D3926" t="str">
            <v>60258</v>
          </cell>
          <cell r="E3926" t="str">
            <v/>
          </cell>
          <cell r="F3926" t="str">
            <v>Piemaksa par veikto mamogrāfijas izmeklējumu mobilajā mamogrāfijas kabinetā</v>
          </cell>
          <cell r="G3926">
            <v>8.98</v>
          </cell>
        </row>
        <row r="3927">
          <cell r="D3927" t="str">
            <v>60259</v>
          </cell>
          <cell r="E3927" t="str">
            <v/>
          </cell>
          <cell r="F3927" t="str">
            <v>Ārsta palīga (feldšera) vai māsas veikta viena pacienta pirmā aprūpes līmeņa veselības aprūpe mājās. Samaksa tiek veikta ne vairāk kā vienu reizi par diennakti. Nenorādīt kopā ar manipulāciju 60260</v>
          </cell>
          <cell r="G3927">
            <v>16.73</v>
          </cell>
        </row>
        <row r="3928">
          <cell r="D3928" t="str">
            <v>60260</v>
          </cell>
          <cell r="E3928" t="str">
            <v/>
          </cell>
          <cell r="F3928" t="str">
            <v>Ārsta palīga (feldšera) vai māsas, kā arī funkcionālā speciālista, kas sniedz rehabilitācijas pakalpojumus, veikta viena pacienta otrā aprūpes līmeņa veselības aprūpe mājās. Samaksa tiek veikta ne vairāk kā vienu reizi par diennakti. Nenorādīt kopā ar manipulāciju 60259</v>
          </cell>
          <cell r="G3928">
            <v>30.59</v>
          </cell>
        </row>
        <row r="3929">
          <cell r="D3929" t="str">
            <v>60261</v>
          </cell>
          <cell r="E3929" t="str">
            <v>*</v>
          </cell>
          <cell r="F3929" t="str">
            <v>Multirezistentās tuberkulozes pacientu ārstēšana</v>
          </cell>
          <cell r="G3929">
            <v>0</v>
          </cell>
        </row>
        <row r="3930">
          <cell r="D3930" t="str">
            <v>60263</v>
          </cell>
          <cell r="E3930" t="str">
            <v/>
          </cell>
          <cell r="F3930" t="str">
            <v>Vakcinācija pret B hepatītu riska grupas jaundzimušajiem</v>
          </cell>
          <cell r="G3930">
            <v>0</v>
          </cell>
        </row>
        <row r="3931">
          <cell r="D3931" t="str">
            <v>60264</v>
          </cell>
          <cell r="E3931" t="str">
            <v/>
          </cell>
          <cell r="F3931" t="str">
            <v>Vakcinācija pret B hepatītu, 4. pote</v>
          </cell>
          <cell r="G3931">
            <v>0</v>
          </cell>
        </row>
        <row r="3932">
          <cell r="D3932" t="str">
            <v>60265</v>
          </cell>
          <cell r="E3932" t="str">
            <v/>
          </cell>
          <cell r="F3932" t="str">
            <v>Vakcinācija pret B hepatītu, 1. pote</v>
          </cell>
          <cell r="G3932">
            <v>0</v>
          </cell>
        </row>
        <row r="3933">
          <cell r="D3933" t="str">
            <v>60266</v>
          </cell>
          <cell r="E3933" t="str">
            <v/>
          </cell>
          <cell r="F3933" t="str">
            <v>Vakcinācija pret tuberkulozi, viena deva</v>
          </cell>
          <cell r="G3933">
            <v>0</v>
          </cell>
        </row>
        <row r="3934">
          <cell r="D3934" t="str">
            <v>60267</v>
          </cell>
          <cell r="E3934" t="str">
            <v/>
          </cell>
          <cell r="F3934" t="str">
            <v>Vakcinācija pret B hepatītu, 2. pote</v>
          </cell>
          <cell r="G3934">
            <v>0</v>
          </cell>
        </row>
        <row r="3935">
          <cell r="D3935" t="str">
            <v>60268</v>
          </cell>
          <cell r="E3935" t="str">
            <v/>
          </cell>
          <cell r="F3935" t="str">
            <v>Vakcinācija pret difteriju, 1. pote</v>
          </cell>
          <cell r="G3935">
            <v>0</v>
          </cell>
        </row>
        <row r="3936">
          <cell r="D3936" t="str">
            <v>60269</v>
          </cell>
          <cell r="E3936" t="str">
            <v/>
          </cell>
          <cell r="F3936" t="str">
            <v>Vakcinācija pret stinguma krampjiem, 1. pote</v>
          </cell>
          <cell r="G3936">
            <v>0</v>
          </cell>
        </row>
        <row r="3937">
          <cell r="D3937" t="str">
            <v>60270</v>
          </cell>
          <cell r="E3937" t="str">
            <v/>
          </cell>
          <cell r="F3937" t="str">
            <v>Vakcinācija pret garo klepu, 1. pote</v>
          </cell>
          <cell r="G3937">
            <v>0</v>
          </cell>
        </row>
        <row r="3938">
          <cell r="D3938" t="str">
            <v>60271</v>
          </cell>
          <cell r="E3938" t="str">
            <v/>
          </cell>
          <cell r="F3938" t="str">
            <v>Vakcinācija pret poliomielītu, 1. pote</v>
          </cell>
          <cell r="G3938">
            <v>0</v>
          </cell>
        </row>
        <row r="3939">
          <cell r="D3939" t="str">
            <v>60272</v>
          </cell>
          <cell r="E3939" t="str">
            <v/>
          </cell>
          <cell r="F3939" t="str">
            <v>Vakcinācija pret b tipa Haemophilus influenzae infekciju, 1. pote</v>
          </cell>
          <cell r="G3939">
            <v>0</v>
          </cell>
        </row>
        <row r="3940">
          <cell r="D3940" t="str">
            <v>60273</v>
          </cell>
          <cell r="E3940" t="str">
            <v/>
          </cell>
          <cell r="F3940" t="str">
            <v>Vakcinācija pret difteriju, 2. pote</v>
          </cell>
          <cell r="G3940">
            <v>0</v>
          </cell>
        </row>
        <row r="3941">
          <cell r="D3941" t="str">
            <v>60274</v>
          </cell>
          <cell r="E3941" t="str">
            <v/>
          </cell>
          <cell r="F3941" t="str">
            <v>Vakcinācija pret stinguma krampjiem, 2. pote</v>
          </cell>
          <cell r="G3941">
            <v>0</v>
          </cell>
        </row>
        <row r="3942">
          <cell r="D3942" t="str">
            <v>60275</v>
          </cell>
          <cell r="E3942" t="str">
            <v/>
          </cell>
          <cell r="F3942" t="str">
            <v>Vakcinācija pret garo klepu, 2. pote</v>
          </cell>
          <cell r="G3942">
            <v>0</v>
          </cell>
        </row>
        <row r="3943">
          <cell r="D3943" t="str">
            <v>60276</v>
          </cell>
          <cell r="E3943" t="str">
            <v/>
          </cell>
          <cell r="F3943" t="str">
            <v>Vakcinācija pret poliomielītu, 2. pote</v>
          </cell>
          <cell r="G3943">
            <v>0</v>
          </cell>
        </row>
        <row r="3944">
          <cell r="D3944" t="str">
            <v>60277</v>
          </cell>
          <cell r="E3944" t="str">
            <v/>
          </cell>
          <cell r="F3944" t="str">
            <v>Vakcinācija pret b tipa Haemophilus influenzae infekciju, 2. pote</v>
          </cell>
          <cell r="G3944">
            <v>0</v>
          </cell>
        </row>
        <row r="3945">
          <cell r="D3945" t="str">
            <v>60278</v>
          </cell>
          <cell r="E3945" t="str">
            <v/>
          </cell>
          <cell r="F3945" t="str">
            <v>Vakcinācija pret difteriju, 3. pote</v>
          </cell>
          <cell r="G3945">
            <v>0</v>
          </cell>
        </row>
        <row r="3946">
          <cell r="D3946" t="str">
            <v>60279</v>
          </cell>
          <cell r="E3946" t="str">
            <v/>
          </cell>
          <cell r="F3946" t="str">
            <v>Vakcinācija pret stinguma krampjiem, 3. pote</v>
          </cell>
          <cell r="G3946">
            <v>0</v>
          </cell>
        </row>
        <row r="3947">
          <cell r="D3947" t="str">
            <v>60280</v>
          </cell>
          <cell r="E3947" t="str">
            <v/>
          </cell>
          <cell r="F3947" t="str">
            <v>Vakcinācija pret garo klepu, 3. pote</v>
          </cell>
          <cell r="G3947">
            <v>0</v>
          </cell>
        </row>
        <row r="3948">
          <cell r="D3948" t="str">
            <v>60281</v>
          </cell>
          <cell r="E3948" t="str">
            <v/>
          </cell>
          <cell r="F3948" t="str">
            <v>Vakcinācija pret poliomielītu, 3. pote</v>
          </cell>
          <cell r="G3948">
            <v>0</v>
          </cell>
        </row>
        <row r="3949">
          <cell r="D3949" t="str">
            <v>60282</v>
          </cell>
          <cell r="E3949" t="str">
            <v/>
          </cell>
          <cell r="F3949" t="str">
            <v>Vakcinācija pret b tipa Haemophilus influenzae infekciju, 3. pote</v>
          </cell>
          <cell r="G3949">
            <v>0</v>
          </cell>
        </row>
        <row r="3950">
          <cell r="D3950" t="str">
            <v>60283</v>
          </cell>
          <cell r="E3950" t="str">
            <v/>
          </cell>
          <cell r="F3950" t="str">
            <v>Vakcinācija pret B hepatītu, 3. pote</v>
          </cell>
          <cell r="G3950">
            <v>0</v>
          </cell>
        </row>
        <row r="3951">
          <cell r="D3951" t="str">
            <v>60284</v>
          </cell>
          <cell r="E3951" t="str">
            <v/>
          </cell>
          <cell r="F3951" t="str">
            <v>Vakcinācija pret masalām, 1. pote</v>
          </cell>
          <cell r="G3951">
            <v>0</v>
          </cell>
        </row>
        <row r="3952">
          <cell r="D3952" t="str">
            <v>60285</v>
          </cell>
          <cell r="E3952" t="str">
            <v/>
          </cell>
          <cell r="F3952" t="str">
            <v>Vakcinācija pret masaliņām, 1. pote</v>
          </cell>
          <cell r="G3952">
            <v>0</v>
          </cell>
        </row>
        <row r="3953">
          <cell r="D3953" t="str">
            <v>60286</v>
          </cell>
          <cell r="E3953" t="str">
            <v/>
          </cell>
          <cell r="F3953" t="str">
            <v>Vakcinācija pret epidēmisko parotītu, 1. pote</v>
          </cell>
          <cell r="G3953">
            <v>0</v>
          </cell>
        </row>
        <row r="3954">
          <cell r="D3954" t="str">
            <v>60287</v>
          </cell>
          <cell r="E3954" t="str">
            <v/>
          </cell>
          <cell r="F3954" t="str">
            <v>Vakcinācija pret vējbakām, 1. pote</v>
          </cell>
          <cell r="G3954">
            <v>0</v>
          </cell>
        </row>
        <row r="3955">
          <cell r="D3955" t="str">
            <v>60288</v>
          </cell>
          <cell r="E3955" t="str">
            <v/>
          </cell>
          <cell r="F3955" t="str">
            <v>Vakcinācija pret difteriju, 4. pote</v>
          </cell>
          <cell r="G3955">
            <v>0</v>
          </cell>
        </row>
        <row r="3956">
          <cell r="D3956" t="str">
            <v>60289</v>
          </cell>
          <cell r="E3956" t="str">
            <v/>
          </cell>
          <cell r="F3956" t="str">
            <v>Vakcinācija pret stinguma krampjiem, 4. pote</v>
          </cell>
          <cell r="G3956">
            <v>0</v>
          </cell>
        </row>
        <row r="3957">
          <cell r="D3957" t="str">
            <v>60290</v>
          </cell>
          <cell r="E3957" t="str">
            <v/>
          </cell>
          <cell r="F3957" t="str">
            <v>Vakcinācija pret garo klepu, 4. pote</v>
          </cell>
          <cell r="G3957">
            <v>0</v>
          </cell>
        </row>
        <row r="3958">
          <cell r="D3958" t="str">
            <v>60291</v>
          </cell>
          <cell r="E3958" t="str">
            <v/>
          </cell>
          <cell r="F3958" t="str">
            <v>Vakcinācija pret poliomielītu, 4. pote</v>
          </cell>
          <cell r="G3958">
            <v>0</v>
          </cell>
        </row>
        <row r="3959">
          <cell r="D3959" t="str">
            <v>60292</v>
          </cell>
          <cell r="E3959" t="str">
            <v/>
          </cell>
          <cell r="F3959" t="str">
            <v>Vakcinācija pret difteriju, 5. pote</v>
          </cell>
          <cell r="G3959">
            <v>0</v>
          </cell>
        </row>
        <row r="3960">
          <cell r="D3960" t="str">
            <v>60293</v>
          </cell>
          <cell r="E3960" t="str">
            <v/>
          </cell>
          <cell r="F3960" t="str">
            <v>Vakcinācija pret stinguma krampjiem, 5. pote</v>
          </cell>
          <cell r="G3960">
            <v>0</v>
          </cell>
        </row>
        <row r="3961">
          <cell r="D3961" t="str">
            <v>60294</v>
          </cell>
          <cell r="E3961" t="str">
            <v/>
          </cell>
          <cell r="F3961" t="str">
            <v>Vakcinācija pret poliomielītu, 5. pote</v>
          </cell>
          <cell r="G3961">
            <v>0</v>
          </cell>
        </row>
        <row r="3962">
          <cell r="D3962" t="str">
            <v>60295</v>
          </cell>
          <cell r="E3962" t="str">
            <v/>
          </cell>
          <cell r="F3962" t="str">
            <v>Vakcinācija pret masalām, 2. pote</v>
          </cell>
          <cell r="G3962">
            <v>0</v>
          </cell>
        </row>
        <row r="3963">
          <cell r="D3963" t="str">
            <v>60296</v>
          </cell>
          <cell r="E3963" t="str">
            <v/>
          </cell>
          <cell r="F3963" t="str">
            <v>Vakcinācija pret masaliņām, 2. pote</v>
          </cell>
          <cell r="G3963">
            <v>0</v>
          </cell>
        </row>
        <row r="3964">
          <cell r="D3964" t="str">
            <v>60297</v>
          </cell>
          <cell r="E3964" t="str">
            <v/>
          </cell>
          <cell r="F3964" t="str">
            <v>Vakcinācija pret epidēmisko parotītu, 2. pote</v>
          </cell>
          <cell r="G3964">
            <v>0</v>
          </cell>
        </row>
        <row r="3965">
          <cell r="D3965" t="str">
            <v>60307</v>
          </cell>
          <cell r="E3965" t="str">
            <v/>
          </cell>
          <cell r="F3965" t="str">
            <v>Vakcinācija pret difteriju, 6. pote</v>
          </cell>
          <cell r="G3965">
            <v>0</v>
          </cell>
        </row>
        <row r="3966">
          <cell r="D3966" t="str">
            <v>60308</v>
          </cell>
          <cell r="E3966" t="str">
            <v/>
          </cell>
          <cell r="F3966" t="str">
            <v>Vakcinācija pret stinguma krampjiem, 6. pote</v>
          </cell>
          <cell r="G3966">
            <v>0</v>
          </cell>
        </row>
        <row r="3967">
          <cell r="D3967" t="str">
            <v>60316</v>
          </cell>
          <cell r="E3967" t="str">
            <v/>
          </cell>
          <cell r="F3967" t="str">
            <v>Revakcinācija pret difteriju</v>
          </cell>
          <cell r="G3967">
            <v>0</v>
          </cell>
        </row>
        <row r="3968">
          <cell r="D3968" t="str">
            <v>60317</v>
          </cell>
          <cell r="E3968" t="str">
            <v/>
          </cell>
          <cell r="F3968" t="str">
            <v>Revakcinācija pret stinguma krampjiem</v>
          </cell>
          <cell r="G3968">
            <v>0</v>
          </cell>
        </row>
        <row r="3969">
          <cell r="D3969" t="str">
            <v>60318</v>
          </cell>
          <cell r="E3969" t="str">
            <v/>
          </cell>
          <cell r="F3969" t="str">
            <v>Vakcinācija pret stinguma krampjiem (lieto atbilstoši medicīniskajām indikācijām)</v>
          </cell>
          <cell r="G3969">
            <v>0</v>
          </cell>
        </row>
        <row r="3970">
          <cell r="D3970" t="str">
            <v>60319</v>
          </cell>
          <cell r="E3970" t="str">
            <v/>
          </cell>
          <cell r="F3970" t="str">
            <v>Vakcinācija pret gripu</v>
          </cell>
          <cell r="G3970">
            <v>0</v>
          </cell>
        </row>
        <row r="3971">
          <cell r="D3971" t="str">
            <v>60320</v>
          </cell>
          <cell r="E3971" t="str">
            <v/>
          </cell>
          <cell r="F3971" t="str">
            <v>Vakcinācija pret trakumsērgu (antirabiskā vakcīna)</v>
          </cell>
          <cell r="G3971">
            <v>0</v>
          </cell>
        </row>
        <row r="3972">
          <cell r="D3972" t="str">
            <v>60321</v>
          </cell>
          <cell r="E3972" t="str">
            <v/>
          </cell>
          <cell r="F3972" t="str">
            <v>Vakcinācija pret ērču encefalītu bērniem, 1. pote</v>
          </cell>
          <cell r="G3972">
            <v>0</v>
          </cell>
        </row>
        <row r="3973">
          <cell r="D3973" t="str">
            <v>60322</v>
          </cell>
          <cell r="E3973" t="str">
            <v/>
          </cell>
          <cell r="F3973" t="str">
            <v>Vakcinācija pret ērču encefalītu bērniem, 2. pote</v>
          </cell>
          <cell r="G3973">
            <v>0</v>
          </cell>
        </row>
        <row r="3974">
          <cell r="D3974" t="str">
            <v>60323</v>
          </cell>
          <cell r="E3974" t="str">
            <v/>
          </cell>
          <cell r="F3974" t="str">
            <v>Vakcinācija pret ērču encefalītu bērniem, 3. pote</v>
          </cell>
          <cell r="G3974">
            <v>0</v>
          </cell>
        </row>
        <row r="3975">
          <cell r="D3975" t="str">
            <v>60324</v>
          </cell>
          <cell r="E3975" t="str">
            <v/>
          </cell>
          <cell r="F3975" t="str">
            <v>Vakcinācija pret ērču encefalītu bērniem, balstvakcinācija</v>
          </cell>
          <cell r="G3975">
            <v>0</v>
          </cell>
        </row>
        <row r="3976">
          <cell r="D3976" t="str">
            <v>60325</v>
          </cell>
          <cell r="E3976" t="str">
            <v/>
          </cell>
          <cell r="F3976" t="str">
            <v>Vakcinācija pret trakumsērgu (antirābiskais Ig šķīdums)</v>
          </cell>
          <cell r="G3976">
            <v>0</v>
          </cell>
        </row>
        <row r="3977">
          <cell r="D3977" t="str">
            <v>60326</v>
          </cell>
          <cell r="E3977" t="str">
            <v/>
          </cell>
          <cell r="F3977" t="str">
            <v>Vakcinācija pret pneimokoku infekciju bērniem ar asplēniju</v>
          </cell>
          <cell r="G3977">
            <v>0</v>
          </cell>
        </row>
        <row r="3978">
          <cell r="D3978" t="str">
            <v>60327</v>
          </cell>
          <cell r="E3978" t="str">
            <v/>
          </cell>
          <cell r="F3978" t="str">
            <v>R-monovakcīna pret masaliņām</v>
          </cell>
          <cell r="G3978">
            <v>0</v>
          </cell>
        </row>
        <row r="3979">
          <cell r="D3979" t="str">
            <v>60328</v>
          </cell>
          <cell r="E3979" t="str">
            <v/>
          </cell>
          <cell r="F3979" t="str">
            <v>P-monovakcīna pret epidēmisko parotītu</v>
          </cell>
          <cell r="G3979">
            <v>0</v>
          </cell>
        </row>
        <row r="3980">
          <cell r="D3980" t="str">
            <v>60329</v>
          </cell>
          <cell r="E3980" t="str">
            <v/>
          </cell>
          <cell r="F3980" t="str">
            <v>Vakcinēšana ar pretērču encefalīta Ig šķīdumu</v>
          </cell>
          <cell r="G3980">
            <v>0</v>
          </cell>
        </row>
        <row r="3981">
          <cell r="D3981" t="str">
            <v>60330</v>
          </cell>
          <cell r="E3981" t="str">
            <v/>
          </cell>
          <cell r="F3981" t="str">
            <v>M-monovakcīna pret masalām</v>
          </cell>
          <cell r="G3981">
            <v>0</v>
          </cell>
        </row>
        <row r="3982">
          <cell r="D3982" t="str">
            <v>60331</v>
          </cell>
          <cell r="E3982" t="str">
            <v/>
          </cell>
          <cell r="F3982" t="str">
            <v>Vakcinācija pret pneimokoku infekciju, 1. pote</v>
          </cell>
          <cell r="G3982">
            <v>0</v>
          </cell>
        </row>
        <row r="3983">
          <cell r="D3983" t="str">
            <v>60332</v>
          </cell>
          <cell r="E3983" t="str">
            <v/>
          </cell>
          <cell r="F3983" t="str">
            <v>Vakcinācija pret pneimokoku infekciju, 2. pote</v>
          </cell>
          <cell r="G3983">
            <v>0</v>
          </cell>
        </row>
        <row r="3984">
          <cell r="D3984" t="str">
            <v>60333</v>
          </cell>
          <cell r="E3984" t="str">
            <v/>
          </cell>
          <cell r="F3984" t="str">
            <v>Vakcinācija pret pneimokoku infekciju, 3. pote</v>
          </cell>
          <cell r="G3984">
            <v>0</v>
          </cell>
        </row>
        <row r="3985">
          <cell r="D3985" t="str">
            <v>60334</v>
          </cell>
          <cell r="E3985" t="str">
            <v/>
          </cell>
          <cell r="F3985" t="str">
            <v>Vakcinācija pret pneimokoku infekciju, 4. pote</v>
          </cell>
          <cell r="G3985">
            <v>0</v>
          </cell>
        </row>
        <row r="3986">
          <cell r="D3986" t="str">
            <v>60335</v>
          </cell>
          <cell r="E3986" t="str">
            <v/>
          </cell>
          <cell r="F3986" t="str">
            <v>Vakcinācija pret cilvēka papilomas vīrusa infekciju, 1. pote</v>
          </cell>
          <cell r="G3986">
            <v>0</v>
          </cell>
        </row>
        <row r="3987">
          <cell r="D3987" t="str">
            <v>60336</v>
          </cell>
          <cell r="E3987" t="str">
            <v/>
          </cell>
          <cell r="F3987" t="str">
            <v>Vakcinācija pret cilvēka papilomas vīrusa infekciju, 2. pote</v>
          </cell>
          <cell r="G3987">
            <v>0</v>
          </cell>
        </row>
        <row r="3988">
          <cell r="D3988" t="str">
            <v>60337</v>
          </cell>
          <cell r="E3988" t="str">
            <v/>
          </cell>
          <cell r="F3988" t="str">
            <v>Vakcinācija pret cilvēka papilomas vīrusa infekciju, 3. pote</v>
          </cell>
          <cell r="G3988">
            <v>0</v>
          </cell>
        </row>
        <row r="3989">
          <cell r="D3989" t="str">
            <v>60338</v>
          </cell>
          <cell r="E3989" t="str">
            <v/>
          </cell>
          <cell r="F3989" t="str">
            <v>Vakcinācija pret garo klepu, 5. pote</v>
          </cell>
          <cell r="G3989">
            <v>0</v>
          </cell>
        </row>
        <row r="3990">
          <cell r="D3990" t="str">
            <v>60339</v>
          </cell>
          <cell r="E3990" t="str">
            <v/>
          </cell>
          <cell r="F3990" t="str">
            <v>Vakcinācija pret b tipa Haemophilus influenzae infekciju, 4. pote</v>
          </cell>
          <cell r="G3990">
            <v>0</v>
          </cell>
        </row>
        <row r="3991">
          <cell r="D3991" t="str">
            <v>60340</v>
          </cell>
          <cell r="E3991" t="str">
            <v/>
          </cell>
          <cell r="F3991" t="str">
            <v>Vakcinācija pret rotavīrusu infekciju, 1. deva</v>
          </cell>
          <cell r="G3991">
            <v>0</v>
          </cell>
        </row>
        <row r="3992">
          <cell r="D3992" t="str">
            <v>60341</v>
          </cell>
          <cell r="E3992" t="str">
            <v/>
          </cell>
          <cell r="F3992" t="str">
            <v>Vakcinācija pret rotavīrusu infekciju, 2. deva</v>
          </cell>
          <cell r="G3992">
            <v>0</v>
          </cell>
        </row>
        <row r="3993">
          <cell r="D3993" t="str">
            <v>60342</v>
          </cell>
          <cell r="E3993" t="str">
            <v/>
          </cell>
          <cell r="F3993" t="str">
            <v>Vakcinācija pret rotavīrusu infekciju, 3. deva</v>
          </cell>
          <cell r="G3993">
            <v>0</v>
          </cell>
        </row>
        <row r="3994">
          <cell r="D3994" t="str">
            <v>60343</v>
          </cell>
          <cell r="E3994" t="str">
            <v/>
          </cell>
          <cell r="F3994" t="str">
            <v>Vakcinācija pret vējbakām, 2. pote</v>
          </cell>
          <cell r="G3994">
            <v>0</v>
          </cell>
        </row>
        <row r="3995">
          <cell r="D3995" t="str">
            <v>60344</v>
          </cell>
          <cell r="E3995" t="str">
            <v/>
          </cell>
          <cell r="F3995" t="str">
            <v>Vakcinācija pret gripu, 2. pote</v>
          </cell>
          <cell r="G3995">
            <v>0</v>
          </cell>
        </row>
        <row r="3996">
          <cell r="D3996" t="str">
            <v>60345</v>
          </cell>
          <cell r="E3996" t="str">
            <v/>
          </cell>
          <cell r="F3996" t="str">
            <v>Vakcinācija pret garo klepu, 6. pote vai grūtnieču revakcinācija</v>
          </cell>
          <cell r="G3996">
            <v>0</v>
          </cell>
        </row>
        <row r="3997">
          <cell r="D3997" t="str">
            <v>60380</v>
          </cell>
          <cell r="E3997" t="str">
            <v/>
          </cell>
          <cell r="F3997" t="str">
            <v>0 - Simptomu nav (mRS)</v>
          </cell>
          <cell r="G3997">
            <v>0</v>
          </cell>
        </row>
        <row r="3998">
          <cell r="D3998" t="str">
            <v>60381</v>
          </cell>
          <cell r="E3998" t="str">
            <v/>
          </cell>
          <cell r="F3998" t="str">
            <v>1 - Nenozīmīgs funkcionāls ierobežojums; pacients ir spējīgs patstāvīgi veikt savas ikdienas aktivitātes (mRS)</v>
          </cell>
          <cell r="G3998">
            <v>0</v>
          </cell>
        </row>
        <row r="3999">
          <cell r="D3999" t="str">
            <v>60382</v>
          </cell>
          <cell r="E3999" t="str">
            <v/>
          </cell>
          <cell r="F3999" t="str">
            <v>2 - Neliela funkcionāla nespēja; pacients nav spējīgs veikt visas ikdienas aktivitātes, bet ir spējīgs sevi apkopt bez asistēšanas (mRS)</v>
          </cell>
          <cell r="G3999">
            <v>0</v>
          </cell>
        </row>
        <row r="4000">
          <cell r="D4000" t="str">
            <v>60383</v>
          </cell>
          <cell r="E4000" t="str">
            <v/>
          </cell>
          <cell r="F4000" t="str">
            <v>3 - Mēreni izteikta funkcionāla nespēja; pacients ir spējīgs pielāgoties ikdienas aktivitātēm, sevis apkopšana ar minimālu asistēšanu spēj staigāt bez palīdzības (mRS)</v>
          </cell>
          <cell r="G4000">
            <v>0</v>
          </cell>
        </row>
        <row r="4001">
          <cell r="D4001" t="str">
            <v>60384</v>
          </cell>
          <cell r="E4001" t="str">
            <v/>
          </cell>
          <cell r="F4001" t="str">
            <v>4 - Vidēja funkcionāla nespēja; ir nepieciešama asistēšana sevis apkopšanai Nevar pārvietoties bez palīdzības (mRS)</v>
          </cell>
          <cell r="G4001">
            <v>0</v>
          </cell>
        </row>
        <row r="4002">
          <cell r="D4002" t="str">
            <v>60385</v>
          </cell>
          <cell r="E4002" t="str">
            <v/>
          </cell>
          <cell r="F4002" t="str">
            <v>5 - Smaga funkcionāla nespēja; pacients ir guļošs un ir nepieciešama pastāvīga asistēšana (mRS)</v>
          </cell>
          <cell r="G4002">
            <v>0</v>
          </cell>
        </row>
        <row r="4003">
          <cell r="D4003" t="str">
            <v>60386</v>
          </cell>
          <cell r="E4003" t="str">
            <v/>
          </cell>
          <cell r="F4003" t="str">
            <v>Laiks no durvīm līdz adatai (DTN time)</v>
          </cell>
          <cell r="G4003">
            <v>0</v>
          </cell>
        </row>
        <row r="4004">
          <cell r="D4004" t="str">
            <v>60387</v>
          </cell>
          <cell r="E4004" t="str">
            <v/>
          </cell>
          <cell r="F4004" t="str">
            <v>Izsniegts nosūtījums sociālās rehabilitācijas pakalpojumu saņemšanai</v>
          </cell>
          <cell r="G4004">
            <v>0</v>
          </cell>
        </row>
        <row r="4005">
          <cell r="D4005" t="str">
            <v>60388</v>
          </cell>
          <cell r="E4005" t="str">
            <v/>
          </cell>
          <cell r="F4005" t="str">
            <v>Tālāka rehabilitācija nav nepieciešama</v>
          </cell>
          <cell r="G4005">
            <v>0</v>
          </cell>
        </row>
        <row r="4006">
          <cell r="D4006" t="str">
            <v>60389</v>
          </cell>
          <cell r="E4006" t="str">
            <v/>
          </cell>
          <cell r="F4006" t="str">
            <v>Izsniegts nosūtījums valsts apmaksātai rehabilitācijai mājās</v>
          </cell>
          <cell r="G4006">
            <v>0</v>
          </cell>
        </row>
        <row r="4007">
          <cell r="D4007" t="str">
            <v>60390</v>
          </cell>
          <cell r="E4007" t="str">
            <v/>
          </cell>
          <cell r="F4007" t="str">
            <v>Izsniegts rehabilitācijas plāns monoprofesionālai ambulatorai rehabilitācijai</v>
          </cell>
          <cell r="G4007">
            <v>0</v>
          </cell>
        </row>
        <row r="4008">
          <cell r="D4008" t="str">
            <v>60391</v>
          </cell>
          <cell r="E4008" t="str">
            <v/>
          </cell>
          <cell r="F4008" t="str">
            <v>Izsniegts rehabilitācijas plāns rehabilitācijai dienas stacionārā</v>
          </cell>
          <cell r="G4008">
            <v>0</v>
          </cell>
        </row>
        <row r="4009">
          <cell r="D4009" t="str">
            <v>60392</v>
          </cell>
          <cell r="E4009" t="str">
            <v/>
          </cell>
          <cell r="F4009" t="str">
            <v>Izsniegts rehabilitācijas plāns stacionārai rehabilitācijai</v>
          </cell>
          <cell r="G4009">
            <v>0</v>
          </cell>
        </row>
        <row r="4010">
          <cell r="D4010" t="str">
            <v>60393</v>
          </cell>
          <cell r="E4010" t="str">
            <v/>
          </cell>
          <cell r="F4010" t="str">
            <v>Izsniegts dinamiskās novērošanas plāns</v>
          </cell>
          <cell r="G4010">
            <v>0</v>
          </cell>
        </row>
        <row r="4011">
          <cell r="D4011" t="str">
            <v>60394</v>
          </cell>
          <cell r="E4011" t="str">
            <v/>
          </cell>
          <cell r="F4011" t="str">
            <v>Nepieciešama atkārtota FMRĀ konsultācija pēc monoprofesionālas vai multiprofesionālas rehabilitācijas</v>
          </cell>
          <cell r="G4011">
            <v>0</v>
          </cell>
        </row>
        <row r="4012">
          <cell r="D4012" t="str">
            <v>60395</v>
          </cell>
          <cell r="E4012" t="str">
            <v/>
          </cell>
          <cell r="F4012" t="str">
            <v>Subakūtā rehabilitācija (augstas aprūpes intensitātes)</v>
          </cell>
          <cell r="G4012">
            <v>0</v>
          </cell>
        </row>
        <row r="4013">
          <cell r="D4013" t="str">
            <v>60396</v>
          </cell>
          <cell r="E4013" t="str">
            <v/>
          </cell>
          <cell r="F4013" t="str">
            <v>Subakūtā rehabilitācija (zemas aprūpes intensitātes)</v>
          </cell>
          <cell r="G4013">
            <v>0</v>
          </cell>
        </row>
        <row r="4014">
          <cell r="D4014" t="str">
            <v>60397</v>
          </cell>
          <cell r="E4014" t="str">
            <v/>
          </cell>
          <cell r="F4014" t="str">
            <v>Ilgtermiņa rehabilitācija/ dinamiskā novērošana (augstas aprūpes intensitātes)</v>
          </cell>
          <cell r="G4014">
            <v>0</v>
          </cell>
        </row>
        <row r="4015">
          <cell r="D4015" t="str">
            <v>60398</v>
          </cell>
          <cell r="E4015" t="str">
            <v/>
          </cell>
          <cell r="F4015" t="str">
            <v>Ilgtermiņa rehabilitācija/ dinamiskā novērošana (zemas aprūpes intensitātes)</v>
          </cell>
          <cell r="G4015">
            <v>0</v>
          </cell>
        </row>
        <row r="4016">
          <cell r="D4016" t="str">
            <v>60399</v>
          </cell>
          <cell r="E4016" t="str">
            <v/>
          </cell>
          <cell r="F4016" t="str">
            <v>Perinatālā periodā radušos stāvokļu rehabilitācija</v>
          </cell>
          <cell r="G4016">
            <v>0</v>
          </cell>
        </row>
        <row r="4017">
          <cell r="D4017" t="str">
            <v>60400</v>
          </cell>
          <cell r="E4017" t="str">
            <v/>
          </cell>
          <cell r="F4017" t="str">
            <v>Diagnostiskā un ārstnieciskā palīdzība stacionārā hematoloģijā un onkohematoloģijā</v>
          </cell>
          <cell r="G4017">
            <v>0</v>
          </cell>
        </row>
        <row r="4018">
          <cell r="D4018" t="str">
            <v>60401</v>
          </cell>
          <cell r="E4018" t="str">
            <v/>
          </cell>
          <cell r="F4018" t="str">
            <v>Pakalpojuma "Rehabilitācija pēc insulta vienības" pacienti</v>
          </cell>
          <cell r="G4018">
            <v>0</v>
          </cell>
        </row>
        <row r="4019">
          <cell r="D4019" t="str">
            <v>60403</v>
          </cell>
          <cell r="E4019" t="str">
            <v/>
          </cell>
          <cell r="F4019" t="str">
            <v>Ārsta palīga vai māsas veikta vecāku (kuriem ir bērns vecumā līdz pieciem gadiem) izglītošana atbilstoši nosacījumiem, kas minēti bērna fiziskās un garīgās attīstības novērtēšanas veidlapā (kas apstiprināta ar normatīvo aktu par ārstniecības iestāžu medicīniskās un uzskaites dokumentācijas lietvedības kārtību)</v>
          </cell>
          <cell r="G4019">
            <v>0</v>
          </cell>
        </row>
        <row r="4020">
          <cell r="D4020" t="str">
            <v>60405</v>
          </cell>
          <cell r="E4020" t="str">
            <v/>
          </cell>
          <cell r="F4020" t="str">
            <v>Pieaugušo profilaktiskās apskates, ko veic ģimenes ārsts, izmeklējot pacientu ar saslimšanu</v>
          </cell>
          <cell r="G4020">
            <v>0</v>
          </cell>
        </row>
        <row r="4021">
          <cell r="D4021" t="str">
            <v>60408</v>
          </cell>
          <cell r="E4021" t="str">
            <v/>
          </cell>
          <cell r="F4021" t="str">
            <v>Pacienta apmeklējums hroniski obstruktīvu plaušu slimību kabinetā klātienē</v>
          </cell>
          <cell r="G4021">
            <v>0</v>
          </cell>
        </row>
        <row r="4022">
          <cell r="D4022" t="str">
            <v>60410</v>
          </cell>
          <cell r="E4022" t="str">
            <v/>
          </cell>
          <cell r="F4022" t="str">
            <v>Pacienta apmeklējums diabētiskās pēdas aprūpes kabinetā klātienē</v>
          </cell>
          <cell r="G4022">
            <v>0</v>
          </cell>
        </row>
        <row r="4023">
          <cell r="D4023" t="str">
            <v>60411</v>
          </cell>
          <cell r="E4023" t="str">
            <v/>
          </cell>
          <cell r="F4023" t="str">
            <v>Pacienta apmeklējums stomas kabinetā klātienē</v>
          </cell>
          <cell r="G4023">
            <v>0</v>
          </cell>
        </row>
        <row r="4024">
          <cell r="D4024" t="str">
            <v>60412</v>
          </cell>
          <cell r="E4024" t="str">
            <v/>
          </cell>
          <cell r="F4024" t="str">
            <v>Pacienta apmeklējums paliatīvās aprūpes kabinetā klātienē</v>
          </cell>
          <cell r="G4024">
            <v>0</v>
          </cell>
        </row>
        <row r="4025">
          <cell r="D4025" t="str">
            <v>60413</v>
          </cell>
          <cell r="E4025" t="str">
            <v/>
          </cell>
          <cell r="F4025" t="str">
            <v>Zāļu ievadīšana vēnā infūzijas nodrošināšanai dienas stacionārā</v>
          </cell>
          <cell r="G4025">
            <v>0</v>
          </cell>
        </row>
        <row r="4026">
          <cell r="D4026" t="str">
            <v>60414</v>
          </cell>
          <cell r="E4026" t="str">
            <v/>
          </cell>
          <cell r="F4026" t="str">
            <v>Bērna (vecumā līdz 14 gadiem) piederīgā pirmreizēja apmācība diabēta apmācības kabinetā (60 minūtes) valsts sabiedrībā ar ierobežotu atbildību "Bērnu klīniskā universitātes slimnīca"</v>
          </cell>
          <cell r="G4026">
            <v>0</v>
          </cell>
        </row>
        <row r="4027">
          <cell r="D4027" t="str">
            <v>60415</v>
          </cell>
          <cell r="E4027" t="str">
            <v/>
          </cell>
          <cell r="F4027" t="str">
            <v>Mamogrāfijas izmeklējuma uzskaite mobilajā mamogrāfijas kabinetā</v>
          </cell>
          <cell r="G4027">
            <v>0</v>
          </cell>
        </row>
        <row r="4028">
          <cell r="D4028" t="str">
            <v>60416</v>
          </cell>
          <cell r="E4028" t="str">
            <v/>
          </cell>
          <cell r="F4028" t="str">
            <v>Pacienta apmeklējums cistiskās fibrozes kabinetā klātienē</v>
          </cell>
          <cell r="G4028">
            <v>0</v>
          </cell>
        </row>
        <row r="4029">
          <cell r="D4029" t="str">
            <v>60417</v>
          </cell>
          <cell r="E4029" t="str">
            <v/>
          </cell>
          <cell r="F4029" t="str">
            <v>Ārsta palīga (feldšera) vai māsas patstāvīgi veiktais darbs ģimenes ārsta praksē. Nenorādīt ģimenes ārsta apmeklējuma dienā</v>
          </cell>
          <cell r="G4029">
            <v>0</v>
          </cell>
        </row>
        <row r="4030">
          <cell r="D4030" t="str">
            <v>60418</v>
          </cell>
          <cell r="E4030" t="str">
            <v/>
          </cell>
          <cell r="F4030" t="str">
            <v>Pacienta apmeklējums metadona terapijas kabinetā klātienē</v>
          </cell>
          <cell r="G4030">
            <v>0</v>
          </cell>
        </row>
        <row r="4031">
          <cell r="D4031" t="str">
            <v>60420</v>
          </cell>
          <cell r="E4031" t="str">
            <v/>
          </cell>
          <cell r="F4031" t="str">
            <v>Bērnu kompleksa izmeklēšana (divu speciālistu konsultācijas un vizuālās diagnostikas izmeklējumi vai vismaz trīs vizuālās diagnostikas izmeklējumi) dienas stacionārā ar reimatoloģisko un nefroloģisko slimību diagnozēm valsts sabiedrībā ar ierobežotu atbildību "Bērnu klīniskā universitātes slimnīca"</v>
          </cell>
          <cell r="G4031">
            <v>0</v>
          </cell>
        </row>
        <row r="4032">
          <cell r="D4032" t="str">
            <v>60421</v>
          </cell>
          <cell r="E4032" t="str">
            <v/>
          </cell>
          <cell r="F4032" t="str">
            <v>Nepilnīgi aizpildīta veidlapa Nr. 027/u</v>
          </cell>
          <cell r="G4032">
            <v>0</v>
          </cell>
        </row>
        <row r="4033">
          <cell r="D4033" t="str">
            <v>60422</v>
          </cell>
          <cell r="E4033" t="str">
            <v/>
          </cell>
          <cell r="F4033" t="str">
            <v>Rehabilitācijas kursa plāna mērķis sasniegts</v>
          </cell>
          <cell r="G4033">
            <v>0</v>
          </cell>
        </row>
        <row r="4034">
          <cell r="D4034" t="str">
            <v>60423</v>
          </cell>
          <cell r="E4034" t="str">
            <v/>
          </cell>
          <cell r="F4034" t="str">
            <v>Rehabilitācijas kursa plāna mērķis sasniegts daļēji</v>
          </cell>
          <cell r="G4034">
            <v>0</v>
          </cell>
        </row>
        <row r="4035">
          <cell r="D4035" t="str">
            <v>60424</v>
          </cell>
          <cell r="E4035" t="str">
            <v/>
          </cell>
          <cell r="F4035" t="str">
            <v>Rehabilitācijas kursa plāna mērķis nav sasniegts</v>
          </cell>
          <cell r="G4035">
            <v>0</v>
          </cell>
        </row>
        <row r="4036">
          <cell r="D4036" t="str">
            <v>60425</v>
          </cell>
          <cell r="E4036" t="str">
            <v/>
          </cell>
          <cell r="F4036" t="str">
            <v>Rehabilitācijas kurss pārtraukts, jo pacients to neapmeklē</v>
          </cell>
          <cell r="G4036">
            <v>0</v>
          </cell>
        </row>
        <row r="4037">
          <cell r="D4037" t="str">
            <v>60426</v>
          </cell>
          <cell r="E4037" t="str">
            <v/>
          </cell>
          <cell r="F4037" t="str">
            <v>Rehabilitācijas kurss pārtraukts citu iemeslu dēļ</v>
          </cell>
          <cell r="G4037">
            <v>0</v>
          </cell>
        </row>
        <row r="4038">
          <cell r="D4038" t="str">
            <v>60427</v>
          </cell>
          <cell r="E4038" t="str">
            <v/>
          </cell>
          <cell r="F4038" t="str">
            <v>Pacienta apmeklējums reto slimību kabinetā (norāda katrs speciālists) VSIA "Bērnu klīniskā universitātes slimnīca" klātienē</v>
          </cell>
          <cell r="G4038">
            <v>0</v>
          </cell>
        </row>
        <row r="4039">
          <cell r="D4039" t="str">
            <v>60428</v>
          </cell>
          <cell r="E4039" t="str">
            <v/>
          </cell>
          <cell r="F4039" t="str">
            <v>Bērna piederīgo pirmreizēja vai atkārtota apmācība diabēta apmācības kabinetā (60 minūtes) valsts sabiedrībā ar ierobežotu atbildību "Bērnu klīniskā universitātes slimnīca"</v>
          </cell>
          <cell r="G4039">
            <v>0</v>
          </cell>
        </row>
        <row r="4040">
          <cell r="D4040" t="str">
            <v>60429</v>
          </cell>
          <cell r="E4040" t="str">
            <v/>
          </cell>
          <cell r="F4040" t="str">
            <v>Pacienta pirmreizēja apmācība diabēta apmācības kabinetā individuāli (60 minūtes)</v>
          </cell>
          <cell r="G4040">
            <v>0</v>
          </cell>
        </row>
        <row r="4041">
          <cell r="D4041" t="str">
            <v>60430</v>
          </cell>
          <cell r="E4041" t="str">
            <v/>
          </cell>
          <cell r="F4041" t="str">
            <v>Pacienta pirmreizēja apmācība diabēta apmācības kabinetā grupā (grupā ne mazāk par četriem pacientiem) (90 minūtes)</v>
          </cell>
          <cell r="G4041">
            <v>0</v>
          </cell>
        </row>
        <row r="4042">
          <cell r="D4042" t="str">
            <v>60431</v>
          </cell>
          <cell r="E4042" t="str">
            <v/>
          </cell>
          <cell r="F4042" t="str">
            <v>Pacienta atkārtota apmācība diabēta apmācības kabinetā individuāli (60 minūtes)</v>
          </cell>
          <cell r="G4042">
            <v>0</v>
          </cell>
        </row>
        <row r="4043">
          <cell r="D4043" t="str">
            <v>60432</v>
          </cell>
          <cell r="E4043" t="str">
            <v/>
          </cell>
          <cell r="F4043" t="str">
            <v>Pacienta atkārtota apmācība diabēta apmācības kabinetā grupā (grupā ne mazāk par četriem pacientiem) (90 minūtes)</v>
          </cell>
          <cell r="G4043">
            <v>0</v>
          </cell>
        </row>
        <row r="4044">
          <cell r="D4044" t="str">
            <v>60433</v>
          </cell>
          <cell r="E4044" t="str">
            <v/>
          </cell>
          <cell r="F4044" t="str">
            <v>Pacienta apmeklējums HIV līdzestības kabinetā klātienē</v>
          </cell>
          <cell r="G4044">
            <v>0</v>
          </cell>
        </row>
        <row r="4045">
          <cell r="D4045" t="str">
            <v>60435</v>
          </cell>
          <cell r="E4045" t="str">
            <v/>
          </cell>
          <cell r="F4045" t="str">
            <v>HIV līdzestības kabineta nodrošināta pacienta  attālināta konsultācija</v>
          </cell>
          <cell r="G4045">
            <v>0</v>
          </cell>
        </row>
        <row r="4046">
          <cell r="D4046" t="str">
            <v>60436</v>
          </cell>
          <cell r="E4046" t="str">
            <v/>
          </cell>
          <cell r="F4046" t="str">
            <v>HIV līdzestības kabineta nodrošināta konsultācija HIV inficētām grūtniecēm un mātēm</v>
          </cell>
          <cell r="G4046">
            <v>0</v>
          </cell>
        </row>
        <row r="4047">
          <cell r="D4047" t="str">
            <v>60437</v>
          </cell>
          <cell r="E4047" t="str">
            <v/>
          </cell>
          <cell r="F4047" t="str">
            <v>Mākslīgo ēdināšanas maisījumu izsniegšana HIV līdzestības kabinetā</v>
          </cell>
          <cell r="G4047">
            <v>0</v>
          </cell>
        </row>
        <row r="4048">
          <cell r="D4048" t="str">
            <v>60438</v>
          </cell>
          <cell r="E4048" t="str">
            <v/>
          </cell>
          <cell r="F4048" t="str">
            <v>Infektologa attālināti sniegta konsultācija ārstniecības personai par HIV inficētu pacientu ieslodzījuma vietā</v>
          </cell>
          <cell r="G4048">
            <v>18.739999999999998</v>
          </cell>
        </row>
        <row r="4049">
          <cell r="D4049" t="str">
            <v>60439</v>
          </cell>
          <cell r="E4049" t="str">
            <v/>
          </cell>
          <cell r="F4049" t="str">
            <v>Pacienta apmeklējums pediatra kabinetā klātienē</v>
          </cell>
          <cell r="G4049">
            <v>0</v>
          </cell>
        </row>
        <row r="4050">
          <cell r="D4050" t="str">
            <v>60443</v>
          </cell>
          <cell r="E4050" t="str">
            <v/>
          </cell>
          <cell r="F4050" t="str">
            <v>Pieaugušo (vecumā līdz 65 gadiem) profilaktiskās apskates, ko veic ģimenes ārsts</v>
          </cell>
          <cell r="G4050">
            <v>0</v>
          </cell>
        </row>
        <row r="4051">
          <cell r="D4051" t="str">
            <v>60444</v>
          </cell>
          <cell r="E4051" t="str">
            <v/>
          </cell>
          <cell r="F4051" t="str">
            <v>Pieaugušo (vecumā no 65 gadiem) profilaktiskās apskates, ko veic ģimenes ārsts</v>
          </cell>
          <cell r="G4051">
            <v>0</v>
          </cell>
        </row>
        <row r="4052">
          <cell r="D4052" t="str">
            <v>60447</v>
          </cell>
          <cell r="E4052" t="str">
            <v/>
          </cell>
          <cell r="F4052" t="str">
            <v>SAVA speciālista atkārtota konsultācija attālināti, t.sk. dokumentācijas aizpildīšana</v>
          </cell>
          <cell r="G4052">
            <v>15.5</v>
          </cell>
        </row>
        <row r="4053">
          <cell r="D4053" t="str">
            <v>60448</v>
          </cell>
          <cell r="E4053" t="str">
            <v/>
          </cell>
          <cell r="F4053" t="str">
            <v>Maksājums ģimenes ārstam par nereģistrēta pacienta vecumā līdz 65 gadiem attālinātu konsultēšanu un uzraudzību, ja pacientam apstiprināta saslimšana ar SARS-CoV-2 (COVID-19) vai nozīmēta uzraudzība, lai neapdraudētu epidemioloģisko drošību</v>
          </cell>
          <cell r="G4053">
            <v>10.08</v>
          </cell>
        </row>
        <row r="4054">
          <cell r="D4054" t="str">
            <v>60449</v>
          </cell>
          <cell r="E4054" t="str">
            <v/>
          </cell>
          <cell r="F4054" t="str">
            <v>Maksājums ģimenes ārstam par nereģistrēta pacienta vecumā no 65 gadiem attālinātu konsultēšanu un uzraudzību, ja pacientam apstiprināta saslimšana ar SARS-CoV-2 (COVID-19) vai nozīmēta uzraudzība, lai neapdraudētu epidemioloģisko drošību</v>
          </cell>
          <cell r="G4054">
            <v>9.08</v>
          </cell>
        </row>
        <row r="4055">
          <cell r="D4055" t="str">
            <v>60450</v>
          </cell>
          <cell r="E4055" t="str">
            <v/>
          </cell>
          <cell r="F4055" t="str">
            <v>Perorāla medikamentu sadale, veicot mājas aprūpi</v>
          </cell>
          <cell r="G4055">
            <v>0</v>
          </cell>
        </row>
        <row r="4056">
          <cell r="D4056" t="str">
            <v>60451</v>
          </cell>
          <cell r="E4056" t="str">
            <v/>
          </cell>
          <cell r="F4056" t="str">
            <v>Injekcija ādā, veicot mājas aprūpi</v>
          </cell>
          <cell r="G4056">
            <v>0</v>
          </cell>
        </row>
        <row r="4057">
          <cell r="D4057" t="str">
            <v>60452</v>
          </cell>
          <cell r="E4057" t="str">
            <v/>
          </cell>
          <cell r="F4057" t="str">
            <v>Injekcija zemādā, veicot mājas aprūpi</v>
          </cell>
          <cell r="G4057">
            <v>0</v>
          </cell>
        </row>
        <row r="4058">
          <cell r="D4058" t="str">
            <v>60453</v>
          </cell>
          <cell r="E4058" t="str">
            <v/>
          </cell>
          <cell r="F4058" t="str">
            <v>Injekcija muskulī, veicot mājas aprūpi</v>
          </cell>
          <cell r="G4058">
            <v>0</v>
          </cell>
        </row>
        <row r="4059">
          <cell r="D4059" t="str">
            <v>60454</v>
          </cell>
          <cell r="E4059" t="str">
            <v/>
          </cell>
          <cell r="F4059" t="str">
            <v>Medikamentu ievadīšana intravenozas infūzijas veidā caur adatu, veicot mājas aprūpi</v>
          </cell>
          <cell r="G4059">
            <v>0</v>
          </cell>
        </row>
        <row r="4060">
          <cell r="D4060" t="str">
            <v>60455</v>
          </cell>
          <cell r="E4060" t="str">
            <v/>
          </cell>
          <cell r="F4060" t="str">
            <v>Medikamentu ievadīšana intravenozas infūzijas veidā caur perifēro vēnu katetru, veicot mājas aprūpi</v>
          </cell>
          <cell r="G4060">
            <v>0</v>
          </cell>
        </row>
        <row r="4061">
          <cell r="D4061" t="str">
            <v>60456</v>
          </cell>
          <cell r="E4061" t="str">
            <v/>
          </cell>
          <cell r="F4061" t="str">
            <v>Medikamentu ievadīšana intravenozi caur centrālo vēnu katetru, veicot mājas aprūpi</v>
          </cell>
          <cell r="G4061">
            <v>0</v>
          </cell>
        </row>
        <row r="4062">
          <cell r="D4062" t="str">
            <v>60457</v>
          </cell>
          <cell r="E4062" t="str">
            <v/>
          </cell>
          <cell r="F4062" t="str">
            <v>Citi enterāli medikamentu ievadīšanas veidi, veicot mājas aprūpi</v>
          </cell>
          <cell r="G4062">
            <v>0</v>
          </cell>
        </row>
        <row r="4063">
          <cell r="D4063" t="str">
            <v>60458</v>
          </cell>
          <cell r="E4063" t="str">
            <v/>
          </cell>
          <cell r="F4063" t="str">
            <v>Primāri dzīstošas pēcoperācijas brūces aprūpe, veicot mājas aprūpi</v>
          </cell>
          <cell r="G4063">
            <v>0</v>
          </cell>
        </row>
        <row r="4064">
          <cell r="D4064" t="str">
            <v>60459</v>
          </cell>
          <cell r="E4064" t="str">
            <v/>
          </cell>
          <cell r="F4064" t="str">
            <v>Diegu vai skavu izņemšana no pēcoperācijas brūces, veicot mājas aprūpi</v>
          </cell>
          <cell r="G4064">
            <v>0</v>
          </cell>
        </row>
        <row r="4065">
          <cell r="D4065" t="str">
            <v>60460</v>
          </cell>
          <cell r="E4065" t="str">
            <v/>
          </cell>
          <cell r="F4065" t="str">
            <v>Izgulējumu aprūpe (garums mazāks par 5 cm, virsma mazāka par 10 cm2, tilpums mazāks par 3 cm3), veicot mājas aprūpi</v>
          </cell>
          <cell r="G4065">
            <v>0</v>
          </cell>
        </row>
        <row r="4066">
          <cell r="D4066" t="str">
            <v>60461</v>
          </cell>
          <cell r="E4066" t="str">
            <v/>
          </cell>
          <cell r="F4066" t="str">
            <v>Izgulējumu aprūpe (garums lielāks par 5 cm, virsma lielāka par 10 cm2, tilpums lielāks par 3 cm3), veicot mājas aprūpi</v>
          </cell>
          <cell r="G4066">
            <v>0</v>
          </cell>
        </row>
        <row r="4067">
          <cell r="D4067" t="str">
            <v>60462</v>
          </cell>
          <cell r="E4067" t="str">
            <v/>
          </cell>
          <cell r="F4067" t="str">
            <v>Trofisku čūlu aprūpe (garums mazāks par 5 cm, virsma mazāka par 10 cm2, tilpums mazāks par 3 cm3), veicot mājas aprūpi</v>
          </cell>
          <cell r="G4067">
            <v>0</v>
          </cell>
        </row>
        <row r="4068">
          <cell r="D4068" t="str">
            <v>60463</v>
          </cell>
          <cell r="E4068" t="str">
            <v/>
          </cell>
          <cell r="F4068" t="str">
            <v>Trofisku čūlu aprūpe (garums lielāks par 5 cm, virsma lielāka par 10 cm2, tilpums lielāks par 3 cm3), veicot mājas aprūpi</v>
          </cell>
          <cell r="G4068">
            <v>0</v>
          </cell>
        </row>
        <row r="4069">
          <cell r="D4069" t="str">
            <v>60464</v>
          </cell>
          <cell r="E4069" t="str">
            <v/>
          </cell>
          <cell r="F4069" t="str">
            <v>Sekundāri dzīstošas pēcoperācijas brūces aprūpe (garums mazāks par 5 cm, virsma mazāka par 10 cm2, tilpums mazāks par 3 cm3), veicot mājas aprūpi</v>
          </cell>
          <cell r="G4069">
            <v>0</v>
          </cell>
        </row>
        <row r="4070">
          <cell r="D4070" t="str">
            <v>60465</v>
          </cell>
          <cell r="E4070" t="str">
            <v/>
          </cell>
          <cell r="F4070" t="str">
            <v>Sekundāri dzīstošas pēcoperācijas brūces aprūpe (garums lielāks par 5 cm, virsma lielāka par 10 cm2, tilpums lielāks par 3 cm3), veicot mājas aprūpi</v>
          </cell>
          <cell r="G4070">
            <v>0</v>
          </cell>
        </row>
        <row r="4071">
          <cell r="D4071" t="str">
            <v>60466</v>
          </cell>
          <cell r="E4071" t="str">
            <v/>
          </cell>
          <cell r="F4071" t="str">
            <v>Citu infiltratīvu ādas un zemādas audu bojājumu aprūpe (garums mazāks par 5 cm, virsma mazāka par 10 cm2, tilpums mazāks par 3 cm3), veicot mājas aprūpi</v>
          </cell>
          <cell r="G4071">
            <v>0</v>
          </cell>
        </row>
        <row r="4072">
          <cell r="D4072" t="str">
            <v>60467</v>
          </cell>
          <cell r="E4072" t="str">
            <v/>
          </cell>
          <cell r="F4072" t="str">
            <v>Citu infiltratīvu ādas un zemādas audu bojājumu aprūpe (garums lielāks par 5 cm, virsma lielāka par 10 cm2, tilpums lielāks par 3 cm3), veicot mājas aprūpi</v>
          </cell>
          <cell r="G4072">
            <v>0</v>
          </cell>
        </row>
        <row r="4073">
          <cell r="D4073" t="str">
            <v>60468</v>
          </cell>
          <cell r="E4073" t="str">
            <v/>
          </cell>
          <cell r="F4073" t="str">
            <v>Kolostomas aprūpe, veicot mājas aprūpi</v>
          </cell>
          <cell r="G4073">
            <v>0</v>
          </cell>
        </row>
        <row r="4074">
          <cell r="D4074" t="str">
            <v>60469</v>
          </cell>
          <cell r="E4074" t="str">
            <v/>
          </cell>
          <cell r="F4074" t="str">
            <v>Nefrostomas aprūpe, veicot mājas aprūpi</v>
          </cell>
          <cell r="G4074">
            <v>0</v>
          </cell>
        </row>
        <row r="4075">
          <cell r="D4075" t="str">
            <v>60470</v>
          </cell>
          <cell r="E4075" t="str">
            <v/>
          </cell>
          <cell r="F4075" t="str">
            <v>Ileostomas aprūpe, veicot mājas aprūpi</v>
          </cell>
          <cell r="G4075">
            <v>0</v>
          </cell>
        </row>
        <row r="4076">
          <cell r="D4076" t="str">
            <v>60471</v>
          </cell>
          <cell r="E4076" t="str">
            <v/>
          </cell>
          <cell r="F4076" t="str">
            <v>Cistostomas aprūpe, veicot mājas aprūpi</v>
          </cell>
          <cell r="G4076">
            <v>0</v>
          </cell>
        </row>
        <row r="4077">
          <cell r="D4077" t="str">
            <v>60472</v>
          </cell>
          <cell r="E4077" t="str">
            <v/>
          </cell>
          <cell r="F4077" t="str">
            <v>Cistostomas maiņa, veicot mājas aprūpi</v>
          </cell>
          <cell r="G4077">
            <v>0</v>
          </cell>
        </row>
        <row r="4078">
          <cell r="D4078" t="str">
            <v>60473</v>
          </cell>
          <cell r="E4078" t="str">
            <v/>
          </cell>
          <cell r="F4078" t="str">
            <v>Urīna ilgkatetra aprūpe, veicot mājas aprūpi</v>
          </cell>
          <cell r="G4078">
            <v>0</v>
          </cell>
        </row>
        <row r="4079">
          <cell r="D4079" t="str">
            <v>60474</v>
          </cell>
          <cell r="E4079" t="str">
            <v/>
          </cell>
          <cell r="F4079" t="str">
            <v>Urīna ilgkatetra maiņa, veicot mājas aprūpi</v>
          </cell>
          <cell r="G4079">
            <v>0</v>
          </cell>
        </row>
        <row r="4080">
          <cell r="D4080" t="str">
            <v>60475</v>
          </cell>
          <cell r="E4080" t="str">
            <v/>
          </cell>
          <cell r="F4080" t="str">
            <v>Urīnpūšļa intermitējoša katetrizācija, veicot mājas aprūpi</v>
          </cell>
          <cell r="G4080">
            <v>0</v>
          </cell>
        </row>
        <row r="4081">
          <cell r="D4081" t="str">
            <v>60476</v>
          </cell>
          <cell r="E4081" t="str">
            <v/>
          </cell>
          <cell r="F4081" t="str">
            <v>Traheostomas aprūpe, veicot mājas aprūpi</v>
          </cell>
          <cell r="G4081">
            <v>0</v>
          </cell>
        </row>
        <row r="4082">
          <cell r="D4082" t="str">
            <v>60477</v>
          </cell>
          <cell r="E4082" t="str">
            <v/>
          </cell>
          <cell r="F4082" t="str">
            <v>Gastrostomas aprūpe, veicot mājas aprūpi</v>
          </cell>
          <cell r="G4082">
            <v>0</v>
          </cell>
        </row>
        <row r="4083">
          <cell r="D4083" t="str">
            <v>60478</v>
          </cell>
          <cell r="E4083" t="str">
            <v/>
          </cell>
          <cell r="F4083" t="str">
            <v>Enterālā barošana caur zondi, veicot mājas aprūpi</v>
          </cell>
          <cell r="G4083">
            <v>0</v>
          </cell>
        </row>
        <row r="4084">
          <cell r="D4084" t="str">
            <v>60479</v>
          </cell>
          <cell r="E4084" t="str">
            <v/>
          </cell>
          <cell r="F4084" t="str">
            <v>Nazogastrālās zondes ievadīšana, veicot mājas aprūpi</v>
          </cell>
          <cell r="G4084">
            <v>0</v>
          </cell>
        </row>
        <row r="4085">
          <cell r="D4085" t="str">
            <v>60480</v>
          </cell>
          <cell r="E4085" t="str">
            <v/>
          </cell>
          <cell r="F4085" t="str">
            <v>Citi papildus sniegtie pakalpojumi, veicot mājas aprūpi</v>
          </cell>
          <cell r="G4085">
            <v>0</v>
          </cell>
        </row>
        <row r="4086">
          <cell r="D4086" t="str">
            <v>60481</v>
          </cell>
          <cell r="E4086" t="str">
            <v/>
          </cell>
          <cell r="F4086" t="str">
            <v>Pacienta vai aprūpes procesā iesaistītās personas izglītošana un praktiska apmācība veselības aprūpes jomā, veicot mājas aprūpi</v>
          </cell>
          <cell r="G4086">
            <v>0</v>
          </cell>
        </row>
        <row r="4087">
          <cell r="D4087" t="str">
            <v>60482</v>
          </cell>
          <cell r="E4087" t="str">
            <v/>
          </cell>
          <cell r="F4087" t="str">
            <v>Injekcija vēnā, veicot mājas aprūpi</v>
          </cell>
          <cell r="G4087">
            <v>0</v>
          </cell>
        </row>
        <row r="4088">
          <cell r="D4088" t="str">
            <v>60483</v>
          </cell>
          <cell r="E4088" t="str">
            <v>*</v>
          </cell>
          <cell r="F4088" t="str">
            <v>Piemaksa ārstniecības personām stacionārā par darbu, strādājot ar bērniem ar garīgiem un psihiskiem traucējumiem (par katru kalendāro dienu)</v>
          </cell>
          <cell r="G4088">
            <v>7.64</v>
          </cell>
        </row>
        <row r="4089">
          <cell r="D4089" t="str">
            <v>60484</v>
          </cell>
          <cell r="E4089" t="str">
            <v/>
          </cell>
          <cell r="F4089" t="str">
            <v>SAVA speciālista atkārtota konsultācija klātienē, t.sk. dokumentācijas aizpildīšana</v>
          </cell>
          <cell r="G4089">
            <v>15.5</v>
          </cell>
        </row>
        <row r="4090">
          <cell r="D4090" t="str">
            <v>60485</v>
          </cell>
          <cell r="E4090" t="str">
            <v/>
          </cell>
          <cell r="F4090" t="str">
            <v>Piemaksa ģimenes ārstam par pacienta ar psihiskiem un uzvedības traucējumiem dinamisku novērošanu</v>
          </cell>
          <cell r="G4090">
            <v>11.34</v>
          </cell>
        </row>
        <row r="4091">
          <cell r="D4091" t="str">
            <v>60486</v>
          </cell>
          <cell r="E4091" t="str">
            <v/>
          </cell>
          <cell r="F4091" t="str">
            <v>Pacienta ar psihiskiem un uzvedības traucējumiem nodošana ģimenes ārstam dinamiskai novērošanai</v>
          </cell>
          <cell r="G4091">
            <v>0</v>
          </cell>
        </row>
        <row r="4092">
          <cell r="D4092" t="str">
            <v>60487</v>
          </cell>
          <cell r="E4092" t="str">
            <v/>
          </cell>
          <cell r="F4092" t="str">
            <v>Motivācijas programmas pasākumi bērniem</v>
          </cell>
          <cell r="G4092">
            <v>1</v>
          </cell>
        </row>
        <row r="4093">
          <cell r="D4093" t="str">
            <v>60488</v>
          </cell>
          <cell r="E4093" t="str">
            <v/>
          </cell>
          <cell r="F4093" t="str">
            <v>Piemaksa pie bērnu profilaktiskās apskates par bērnu līdz 3 gadiem psihiskās veselības skrīningu, ko veic ģimenes ārsts</v>
          </cell>
          <cell r="G4093">
            <v>1.39</v>
          </cell>
        </row>
        <row r="4094">
          <cell r="D4094" t="str">
            <v>60489</v>
          </cell>
          <cell r="E4094" t="str">
            <v/>
          </cell>
          <cell r="F4094" t="str">
            <v>Funkcionālā speciālista 15 minūšu attālināta konsultācija vai nodarbība</v>
          </cell>
          <cell r="G4094">
            <v>5.67</v>
          </cell>
        </row>
        <row r="4095">
          <cell r="D4095" t="str">
            <v>60490</v>
          </cell>
          <cell r="E4095" t="str">
            <v>**</v>
          </cell>
          <cell r="F4095" t="str">
            <v>Piemaksa par stomu (izņemot traheostomu) apkopi hroniskiem pacientiem (par vienu gultasdienu)</v>
          </cell>
          <cell r="G4095">
            <v>13.28</v>
          </cell>
        </row>
        <row r="4096">
          <cell r="D4096" t="str">
            <v>60491</v>
          </cell>
          <cell r="E4096" t="str">
            <v>**</v>
          </cell>
          <cell r="F4096" t="str">
            <v>Piemaksa par traheostomas aprūpi hroniskiem pacientiem (par vienu gultasdienu)</v>
          </cell>
          <cell r="G4096">
            <v>30.43</v>
          </cell>
        </row>
        <row r="4097">
          <cell r="D4097" t="str">
            <v>60492</v>
          </cell>
          <cell r="E4097" t="str">
            <v>**</v>
          </cell>
          <cell r="F4097" t="str">
            <v>Piemaksa par izgulējumu un hronisku brūču aprūpi (par vienu gultasdienu)</v>
          </cell>
          <cell r="G4097">
            <v>33.619999999999997</v>
          </cell>
        </row>
        <row r="4098">
          <cell r="D4098" t="str">
            <v>60493</v>
          </cell>
          <cell r="E4098" t="str">
            <v>**</v>
          </cell>
          <cell r="F4098" t="str">
            <v>Piemaksa par perorāli lietojamu papildus medicīnisko uzturu vienam pacientam par vienu gultasdienu. Nenorādīt kopā ar manipulācijām 04198 un 04199</v>
          </cell>
          <cell r="G4098">
            <v>11.42</v>
          </cell>
        </row>
        <row r="4099">
          <cell r="D4099" t="str">
            <v>60494</v>
          </cell>
          <cell r="E4099" t="str">
            <v/>
          </cell>
          <cell r="F4099" t="str">
            <v>Ārstniecības personu apmācība traheostomas pacienta aprūpes veikšanai klātienē</v>
          </cell>
          <cell r="G4099">
            <v>0</v>
          </cell>
        </row>
        <row r="4100">
          <cell r="D4100" t="str">
            <v>60495</v>
          </cell>
          <cell r="E4100" t="str">
            <v/>
          </cell>
          <cell r="F4100" t="str">
            <v>Ārstniecības personu konsultācija traheostomas pacienta aprūpes veikšanai klātienē</v>
          </cell>
          <cell r="G4100">
            <v>0</v>
          </cell>
        </row>
        <row r="4101">
          <cell r="D4101" t="str">
            <v>60496</v>
          </cell>
          <cell r="E4101" t="str">
            <v/>
          </cell>
          <cell r="F4101" t="str">
            <v>Pacientu un piederīgo apmācība pastāvīgās traheostomas kopšanā klātienē</v>
          </cell>
          <cell r="G4101">
            <v>0</v>
          </cell>
        </row>
        <row r="4102">
          <cell r="D4102" t="str">
            <v>60497</v>
          </cell>
          <cell r="E4102" t="str">
            <v/>
          </cell>
          <cell r="F4102" t="str">
            <v>Ārstniecības personu konsultācija traheostomas pacienta aprūpes veikšanai attālināti</v>
          </cell>
          <cell r="G4102">
            <v>0</v>
          </cell>
        </row>
        <row r="4103">
          <cell r="D4103" t="str">
            <v>60498</v>
          </cell>
          <cell r="E4103" t="str">
            <v/>
          </cell>
          <cell r="F4103" t="str">
            <v>Pacientu un piederīgo apmācība pastāvīgās traheostomas kopšanā attālināti</v>
          </cell>
          <cell r="G4103">
            <v>0</v>
          </cell>
        </row>
        <row r="4104">
          <cell r="D4104" t="str">
            <v>60499</v>
          </cell>
          <cell r="E4104" t="str">
            <v/>
          </cell>
          <cell r="F4104" t="str">
            <v>Konsultāciju sniegšana mājas aprūpes speciālistiem</v>
          </cell>
          <cell r="G4104">
            <v>0</v>
          </cell>
        </row>
        <row r="4105">
          <cell r="D4105" t="str">
            <v>60500</v>
          </cell>
          <cell r="E4105" t="str">
            <v/>
          </cell>
          <cell r="F4105" t="str">
            <v>Traheostomas nomaiņa, veic medicīnas māsa vai ārsta palīgs</v>
          </cell>
          <cell r="G4105">
            <v>74.91</v>
          </cell>
        </row>
        <row r="4106">
          <cell r="D4106" t="str">
            <v>60501</v>
          </cell>
          <cell r="E4106" t="str">
            <v/>
          </cell>
          <cell r="F4106" t="str">
            <v>Traheostomas nomaiņa, veic medicīnas māsa ar ārstu</v>
          </cell>
          <cell r="G4106">
            <v>89.8</v>
          </cell>
        </row>
        <row r="4107">
          <cell r="D4107" t="str">
            <v>60502</v>
          </cell>
          <cell r="E4107" t="str">
            <v>**</v>
          </cell>
          <cell r="F4107" t="str">
            <v>Piemaksa pie hronisko pacientu aprūpes gultasdienas par papildus antibiotiku (meropenēma trihidrāta, vankomicīna hidrohlorīda) lietošanu (1g)</v>
          </cell>
          <cell r="G4107">
            <v>7.72</v>
          </cell>
        </row>
        <row r="4108">
          <cell r="D4108" t="str">
            <v>60503</v>
          </cell>
          <cell r="E4108" t="str">
            <v>**</v>
          </cell>
          <cell r="F4108" t="str">
            <v>Piemaksa pie hronisko pacientu aprūpes gultasdienas par papildus prettrombu medikamentu (rivaroksabana, (anti-Xa) dalteparīna nātrija, dabigatrāna eteksilāta) lietošanu</v>
          </cell>
          <cell r="G4108">
            <v>2.12</v>
          </cell>
        </row>
        <row r="4109">
          <cell r="D4109" t="str">
            <v>60506</v>
          </cell>
          <cell r="E4109" t="str">
            <v/>
          </cell>
          <cell r="F4109" t="str">
            <v>Nakts pulsa oksimetrija pacientiem, kam tiek nozīmēta skābekļa terapija mājā</v>
          </cell>
          <cell r="G4109">
            <v>52.82</v>
          </cell>
        </row>
        <row r="4110">
          <cell r="D4110" t="str">
            <v>60507</v>
          </cell>
          <cell r="E4110" t="str">
            <v/>
          </cell>
          <cell r="F4110" t="str">
            <v>Transkutānā kapnogrāfija  pacientiem ar hronisku elpošanas nepietiekamību skābekļa terapijas nozīmēšanai</v>
          </cell>
          <cell r="G4110">
            <v>39.75</v>
          </cell>
        </row>
        <row r="4111">
          <cell r="D4111" t="str">
            <v>60508</v>
          </cell>
          <cell r="E4111" t="str">
            <v/>
          </cell>
          <cell r="F4111" t="str">
            <v>Skābekļa terapijas nodrošināšana mājās par vienu dienu</v>
          </cell>
          <cell r="G4111">
            <v>1.83</v>
          </cell>
        </row>
        <row r="4112">
          <cell r="D4112" t="str">
            <v>60509</v>
          </cell>
          <cell r="E4112" t="str">
            <v/>
          </cell>
          <cell r="F4112" t="str">
            <v>Piemaksa manipulācijai 60508 par skābekļa koncentratoru nodrošināšanu</v>
          </cell>
          <cell r="G4112">
            <v>91.55</v>
          </cell>
        </row>
        <row r="4113">
          <cell r="D4113" t="str">
            <v>60510</v>
          </cell>
          <cell r="E4113" t="str">
            <v/>
          </cell>
          <cell r="F4113" t="str">
            <v>Skābekļa titrēšana pacientiem, kam nozīmē ilgstošu skābekļa terapiju</v>
          </cell>
          <cell r="G4113">
            <v>16.510000000000002</v>
          </cell>
        </row>
        <row r="4114">
          <cell r="D4114" t="str">
            <v>60511</v>
          </cell>
          <cell r="E4114" t="str">
            <v/>
          </cell>
          <cell r="F4114" t="str">
            <v>Pozitīva spiediena elpceļos nodrošināšana mājas aprūpē, par vienu dienu (tikai ārstniecības līdzekļi)</v>
          </cell>
          <cell r="G4114">
            <v>3.57</v>
          </cell>
        </row>
        <row r="4115">
          <cell r="D4115" t="str">
            <v>60512</v>
          </cell>
          <cell r="E4115" t="str">
            <v/>
          </cell>
          <cell r="F4115" t="str">
            <v>Skābekļa terapijas nodrošināšana mājas aprūpē, par vienu dienu (tikai ārstniecības līdzekļi)</v>
          </cell>
          <cell r="G4115">
            <v>3.58</v>
          </cell>
        </row>
        <row r="4116">
          <cell r="D4116" t="str">
            <v>60513</v>
          </cell>
          <cell r="E4116" t="str">
            <v/>
          </cell>
          <cell r="F4116" t="str">
            <v>Inhalāciju nodrošināšana mājas aprūpē, par vienu dienu (tikai ārstniecības līdzekļi)</v>
          </cell>
          <cell r="G4116">
            <v>0.72</v>
          </cell>
        </row>
        <row r="4117">
          <cell r="D4117" t="str">
            <v>60514</v>
          </cell>
          <cell r="E4117" t="str">
            <v>**</v>
          </cell>
          <cell r="F4117" t="str">
            <v>Piemaksa pie gultasdienas par Covid-19 pacientu ārstēšanu</v>
          </cell>
          <cell r="G4117">
            <v>33.43</v>
          </cell>
        </row>
        <row r="4118">
          <cell r="D4118" t="str">
            <v>60516</v>
          </cell>
          <cell r="E4118" t="str">
            <v>**</v>
          </cell>
          <cell r="F4118" t="str">
            <v>Piemaksa Covid-19 pacientu aprūpes gultasdienai par individuālajiem aizsardzības līdzekļiem epidemioloģiskās drošības pasākumu nodrošināšanai stacionārajās ārstniecības iestādēs</v>
          </cell>
          <cell r="G4118">
            <v>3.54</v>
          </cell>
        </row>
        <row r="4119">
          <cell r="D4119" t="str">
            <v>60517</v>
          </cell>
          <cell r="E4119" t="str">
            <v>**</v>
          </cell>
          <cell r="F4119" t="str">
            <v>Piemaksa gultasdienai par individuālajiem aizsardzības līdzekļiem epidemioloģiskās drošības pasākumu nodrošināšanai stacionārajās ārstniecības iestādēs</v>
          </cell>
          <cell r="G4119">
            <v>0.91</v>
          </cell>
        </row>
        <row r="4120">
          <cell r="D4120" t="str">
            <v>60518</v>
          </cell>
          <cell r="E4120" t="str">
            <v/>
          </cell>
          <cell r="F4120" t="str">
            <v>Lagevrio (molnupiravir) medikamenta lietošanas uzskaite stacionārā atbilstoši izlietoto kapsulu skaitam (1 caps)</v>
          </cell>
          <cell r="G4120">
            <v>0</v>
          </cell>
        </row>
        <row r="4121">
          <cell r="D4121" t="str">
            <v>60519</v>
          </cell>
          <cell r="E4121" t="str">
            <v/>
          </cell>
          <cell r="F4121" t="str">
            <v>Lagevrio (molnupiravir) medikamenta lietošanas uzskaite - stacionārā uzsāktas terapijas pabeigšana dzīvesvietā atbilstoši izlietoto kapsulu skaitam (1 caps)</v>
          </cell>
          <cell r="G4121">
            <v>0</v>
          </cell>
        </row>
        <row r="4122">
          <cell r="D4122" t="str">
            <v>60520</v>
          </cell>
          <cell r="E4122" t="str">
            <v/>
          </cell>
          <cell r="F4122" t="str">
            <v>Tocilizumab (RoActemra 200 mg ) medikamenta lietošanas uzskaite, par 1 izlietoto vienību/ flakonu</v>
          </cell>
          <cell r="G4122">
            <v>0</v>
          </cell>
        </row>
        <row r="4123">
          <cell r="D4123" t="str">
            <v>60521</v>
          </cell>
          <cell r="E4123" t="str">
            <v/>
          </cell>
          <cell r="F4123" t="str">
            <v>Tocilizumab (RoActemra 80 mg) medikamenta lietošanas uzskaite, par 1 izlietoto vienību/ flakonu</v>
          </cell>
          <cell r="G4123">
            <v>0</v>
          </cell>
        </row>
        <row r="4124">
          <cell r="D4124" t="str">
            <v>60522</v>
          </cell>
          <cell r="E4124" t="str">
            <v/>
          </cell>
          <cell r="F4124" t="str">
            <v>Medikamenta Paxlovid (Nirmatrelvid/ Ritonavir) lietošanas uzskaite par vienu devu (3 tabletes)</v>
          </cell>
          <cell r="G4124">
            <v>0</v>
          </cell>
        </row>
        <row r="4125">
          <cell r="D4125" t="str">
            <v>60525</v>
          </cell>
          <cell r="E4125" t="str">
            <v>**</v>
          </cell>
          <cell r="F4125" t="str">
            <v>Piemaksa par bērna ar iespējamu vai apstiprinātu Covid-19 aprūpi jaundzimušo intensīvajā terapijā par katru kalendāro dienu</v>
          </cell>
          <cell r="G4125">
            <v>117.89</v>
          </cell>
        </row>
        <row r="4126">
          <cell r="D4126" t="str">
            <v>60528</v>
          </cell>
          <cell r="E4126" t="str">
            <v>**</v>
          </cell>
          <cell r="F4126" t="str">
            <v>Intravenoza zāļu Radium Ra 223 dichloride ievade</v>
          </cell>
          <cell r="G4126">
            <v>70.260000000000005</v>
          </cell>
        </row>
        <row r="4127">
          <cell r="D4127" t="str">
            <v>60529</v>
          </cell>
          <cell r="E4127" t="str">
            <v>**</v>
          </cell>
          <cell r="F4127" t="str">
            <v xml:space="preserve">Piemaksa par medikamentu Radium Ra 223 dichloride </v>
          </cell>
          <cell r="G4127">
            <v>4050.65</v>
          </cell>
        </row>
        <row r="4128">
          <cell r="D4128" t="str">
            <v>60530</v>
          </cell>
          <cell r="E4128" t="str">
            <v>*</v>
          </cell>
          <cell r="F4128" t="str">
            <v>Piemaksa manipulācijai 60008 par medikamentu sagatavošanu ķīmijterapijas procedūrām, tajā skaitā centralizētu medikamentu šķīdināšanu slēgta tipa aptiekas telpās</v>
          </cell>
          <cell r="G4128">
            <v>9.16</v>
          </cell>
        </row>
        <row r="4129">
          <cell r="D4129" t="str">
            <v>60531</v>
          </cell>
          <cell r="E4129" t="str">
            <v/>
          </cell>
          <cell r="F4129" t="str">
            <v>Medikamentozā terapija  onkoloģisko un onkohematoloģisko pacientu ārstēšanā - 1. sarežģītības līmenis, ilgums 30 - 60 minūtes</v>
          </cell>
          <cell r="G4129">
            <v>0</v>
          </cell>
        </row>
        <row r="4130">
          <cell r="D4130" t="str">
            <v>60532</v>
          </cell>
          <cell r="E4130" t="str">
            <v/>
          </cell>
          <cell r="F4130" t="str">
            <v>Medikamentozā terapija onkoloģisko un onkohematoloģisko pacientu ārstēšanā - 2. sarežģītības līmenis, ilgums 60 - 120 minūtes</v>
          </cell>
          <cell r="G4130">
            <v>0</v>
          </cell>
        </row>
        <row r="4131">
          <cell r="D4131" t="str">
            <v>60533</v>
          </cell>
          <cell r="E4131" t="str">
            <v/>
          </cell>
          <cell r="F4131" t="str">
            <v>Medikamentozā terapija onkoloģisko un onkohematoloģisko pacientu ārstēšanā - 3. sarežģītības līmenis, ilgums 120  - 180 minūtes</v>
          </cell>
          <cell r="G4131">
            <v>0</v>
          </cell>
        </row>
        <row r="4132">
          <cell r="D4132" t="str">
            <v>60534</v>
          </cell>
          <cell r="E4132" t="str">
            <v/>
          </cell>
          <cell r="F4132" t="str">
            <v>Medikamentozā terapija onkoloģisko un onkohematoloģisko pacientu ārstēšanā - 4. sarežģītības līmenis, ilgums 180  - 240 minūtes</v>
          </cell>
          <cell r="G4132">
            <v>0</v>
          </cell>
        </row>
        <row r="4133">
          <cell r="D4133" t="str">
            <v>60535</v>
          </cell>
          <cell r="E4133" t="str">
            <v/>
          </cell>
          <cell r="F4133" t="str">
            <v>Medikamentozā terapija onkoloģisko un onkohematoloģisko pacientu ārstēšanā - 5. sarežģītības līmenis, ilgums vairāk kā  240 minūtes</v>
          </cell>
          <cell r="G4133">
            <v>0</v>
          </cell>
        </row>
        <row r="4134">
          <cell r="D4134" t="str">
            <v>60536</v>
          </cell>
          <cell r="E4134" t="str">
            <v>**</v>
          </cell>
          <cell r="F4134" t="str">
            <v>Hipertermiska intraperitoneāla ķīmijterapija</v>
          </cell>
          <cell r="G4134">
            <v>2972.1</v>
          </cell>
        </row>
        <row r="4135">
          <cell r="D4135" t="str">
            <v>60537</v>
          </cell>
          <cell r="E4135" t="str">
            <v/>
          </cell>
          <cell r="F4135" t="str">
            <v xml:space="preserve">EVUSHELD medikamenta lietošanas uzskaite (Tiksagevimab 150 mg + Cilgavimab 150 mg ) </v>
          </cell>
          <cell r="G4135">
            <v>0</v>
          </cell>
        </row>
        <row r="4136">
          <cell r="D4136" t="str">
            <v>60538</v>
          </cell>
          <cell r="E4136" t="str">
            <v/>
          </cell>
          <cell r="F4136" t="str">
            <v>XEVUDY medikamenta lietošanas uzskaite stacionārā (Sotrovimab 500 mg), par vienreizējas i.v. infūzijas ievadīšanu</v>
          </cell>
          <cell r="G4136">
            <v>0</v>
          </cell>
        </row>
        <row r="4137">
          <cell r="D4137" t="str">
            <v>60540</v>
          </cell>
          <cell r="E4137" t="str">
            <v>*</v>
          </cell>
          <cell r="F4137" t="str">
            <v>Hronisko pacientu aprūpe no 15. ārstēšanās dienas vai aprūpes turpināšana pēc akūta ārstēšanas perioda iestādes ietvaros</v>
          </cell>
          <cell r="G4137">
            <v>0</v>
          </cell>
        </row>
        <row r="4138">
          <cell r="D4138" t="str">
            <v>60541</v>
          </cell>
          <cell r="E4138" t="str">
            <v>*</v>
          </cell>
          <cell r="F4138" t="str">
            <v>Hronisko pacientu aprūpe ar ārstēšanās ilgumu līdz 14 dienām</v>
          </cell>
          <cell r="G4138">
            <v>0</v>
          </cell>
        </row>
        <row r="4139">
          <cell r="D4139" t="str">
            <v>60542</v>
          </cell>
          <cell r="E4139" t="str">
            <v/>
          </cell>
          <cell r="F4139" t="str">
            <v>Transporta izmaksas paliatīvās aprūpes darbinieku izbraukumiem uz pacientu dzīvesvietu Rīgā un 60km rādiusā</v>
          </cell>
          <cell r="G4139">
            <v>17.12</v>
          </cell>
        </row>
        <row r="4140">
          <cell r="D4140" t="str">
            <v>60543</v>
          </cell>
          <cell r="E4140" t="str">
            <v/>
          </cell>
          <cell r="F4140" t="str">
            <v>Transporta izmaksas paliatīvās aprūpes darbinieku izbraukumiem uz pacientu dzīvesvietu reģionos (tālāk kā 60km no Rīgas)</v>
          </cell>
          <cell r="G4140">
            <v>62.85</v>
          </cell>
        </row>
        <row r="4141">
          <cell r="D4141" t="str">
            <v>60544</v>
          </cell>
          <cell r="E4141" t="str">
            <v/>
          </cell>
          <cell r="F4141" t="str">
            <v>Ģimenes ārsta konsultācija sociālā riska grupas pacientam</v>
          </cell>
          <cell r="G4141">
            <v>13.2</v>
          </cell>
        </row>
        <row r="4142">
          <cell r="D4142" t="str">
            <v>60545</v>
          </cell>
          <cell r="E4142" t="str">
            <v/>
          </cell>
          <cell r="F4142" t="str">
            <v>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traucējumi,vai pie kuras neatliekamās medicīniskās palīdzības brigāde veikusi izbraukumu un ģimenes ārsts vienojies ar pacientu par mājas vizīti. Norāda par katru nākamo pacientu, sākot no otrā pacienta</v>
          </cell>
          <cell r="G4142">
            <v>5.45</v>
          </cell>
        </row>
        <row r="4143">
          <cell r="D4143" t="str">
            <v>60546</v>
          </cell>
          <cell r="E4143" t="str">
            <v/>
          </cell>
          <cell r="F4143" t="str">
            <v>Ģimenes ārsta praksē nodarbinātas māsas mājas vizīte vai attālināti veikta konsultācija pacientam, pie kura neatliekamās medicīniskās palīdzības brigāde veikusi izbraukumu un ģimenes ārsta prakse vienojusies ar pacientu par turpmāko aprūpi</v>
          </cell>
          <cell r="G4143">
            <v>0</v>
          </cell>
        </row>
        <row r="4144">
          <cell r="D4144" t="str">
            <v>60547</v>
          </cell>
          <cell r="E4144" t="str">
            <v/>
          </cell>
          <cell r="F4144" t="str">
            <v>Paliatīvās aprūpes dienesta psihologa konsultācija mirušā tuviniekiem</v>
          </cell>
          <cell r="G4144">
            <v>0</v>
          </cell>
        </row>
        <row r="4145">
          <cell r="D4145" t="str">
            <v>60549</v>
          </cell>
          <cell r="E4145" t="str">
            <v/>
          </cell>
          <cell r="F4145" t="str">
            <v>Medikamenta ievadīšana ambulatori reto slimību pacientam</v>
          </cell>
          <cell r="G4145">
            <v>19.22</v>
          </cell>
        </row>
        <row r="4146">
          <cell r="D4146" t="str">
            <v>60550</v>
          </cell>
          <cell r="E4146" t="str">
            <v/>
          </cell>
          <cell r="F4146" t="str">
            <v>Medicīnas māsas veikta intravenozo un intramuskulāro 
medikamentu ievadīšana</v>
          </cell>
          <cell r="G4146">
            <v>0</v>
          </cell>
        </row>
        <row r="4147">
          <cell r="D4147" t="str">
            <v>60551</v>
          </cell>
          <cell r="E4147" t="str">
            <v/>
          </cell>
          <cell r="F4147" t="str">
            <v>Medicīnas māsas analīžu materiāla iegūšana izmeklējumiem</v>
          </cell>
          <cell r="G4147">
            <v>0</v>
          </cell>
        </row>
        <row r="4148">
          <cell r="D4148" t="str">
            <v>60552</v>
          </cell>
          <cell r="E4148" t="str">
            <v/>
          </cell>
          <cell r="F4148" t="str">
            <v>Reto slimību dinamiskā novērošana</v>
          </cell>
          <cell r="G4148">
            <v>0</v>
          </cell>
        </row>
        <row r="4149">
          <cell r="D4149" t="str">
            <v>60553</v>
          </cell>
          <cell r="E4149" t="str">
            <v/>
          </cell>
          <cell r="F4149" t="str">
            <v>Onkohematoloģisko slimību diagnostika, pielietojot plūsmas citometrijas metodi</v>
          </cell>
          <cell r="G4149">
            <v>0</v>
          </cell>
        </row>
        <row r="4150">
          <cell r="D4150" t="str">
            <v>60554</v>
          </cell>
          <cell r="E4150" t="str">
            <v/>
          </cell>
          <cell r="F4150" t="str">
            <v>Sniegtas rekomendācijas, Izgulējumu mikroķirurģiskā ārstēšana (III un IV pakāpe) programmas pacientam izrakstoties no stacionāra (fiksētas izrakstā-epikrīzē)</v>
          </cell>
          <cell r="G4150">
            <v>0</v>
          </cell>
        </row>
        <row r="4151">
          <cell r="D4151" t="str">
            <v>60555</v>
          </cell>
          <cell r="E4151" t="str">
            <v/>
          </cell>
          <cell r="F4151" t="str">
            <v>Asins komponentu transfūzija</v>
          </cell>
          <cell r="G4151">
            <v>41.97</v>
          </cell>
        </row>
        <row r="4152">
          <cell r="D4152" t="str">
            <v>60556</v>
          </cell>
          <cell r="E4152" t="str">
            <v/>
          </cell>
          <cell r="F4152" t="str">
            <v>Ērces noņemšana</v>
          </cell>
          <cell r="G4152">
            <v>0</v>
          </cell>
        </row>
        <row r="4153">
          <cell r="D4153" t="str">
            <v>60557</v>
          </cell>
          <cell r="E4153" t="str">
            <v/>
          </cell>
          <cell r="F4153" t="str">
            <v xml:space="preserve">Izbraukums parauga paņemšanai pērtiķu baku vai putnu gripas diagnostikai pacienta dzīvesvietā </v>
          </cell>
          <cell r="G4153">
            <v>69.239999999999995</v>
          </cell>
        </row>
        <row r="4154">
          <cell r="D4154" t="str">
            <v>60558</v>
          </cell>
          <cell r="E4154" t="str">
            <v/>
          </cell>
          <cell r="F4154" t="str">
            <v>Acu sarkanā refleksa tests</v>
          </cell>
          <cell r="G4154">
            <v>0</v>
          </cell>
        </row>
        <row r="4155">
          <cell r="D4155" t="str">
            <v>60559</v>
          </cell>
          <cell r="E4155" t="str">
            <v/>
          </cell>
          <cell r="F4155" t="str">
            <v>Piemaksa manipulācijai 60557, ja tiek paņemts tikai viens paraugs un nobrauktais attālums pārsniedz 100 km vienā virzienā</v>
          </cell>
          <cell r="G4155">
            <v>68.790000000000006</v>
          </cell>
        </row>
        <row r="4156">
          <cell r="D4156" t="str">
            <v>60560</v>
          </cell>
          <cell r="E4156" t="str">
            <v/>
          </cell>
          <cell r="F4156" t="str">
            <v>Izbraukuma vakcinācija līdz 50 km vienā virzienā Covid-19 vakcinēšanai sociālās aprūpes centrā ar ārsta apskati pirms vakcinācijas</v>
          </cell>
          <cell r="G4156">
            <v>11.79</v>
          </cell>
        </row>
        <row r="4157">
          <cell r="D4157" t="str">
            <v>60561</v>
          </cell>
          <cell r="E4157" t="str">
            <v/>
          </cell>
          <cell r="F4157" t="str">
            <v>Izbraukuma vakcinācija līdz 50 km vienā virzienā Covid-19 vakcinēšanai sociālās aprūpes centrā ar ārsta palīga apskati pirms vakcinācijas</v>
          </cell>
          <cell r="G4157">
            <v>7.63</v>
          </cell>
        </row>
        <row r="4158">
          <cell r="D4158" t="str">
            <v>60562</v>
          </cell>
          <cell r="E4158" t="str">
            <v/>
          </cell>
          <cell r="F4158" t="str">
            <v>Izbraukuma vakcinācija attālumā no 51 km vienā virzienā Covid-19 vakcinēšanai sociālās aprūpes centrā ar ārsta apskati pirms vakcinācijas</v>
          </cell>
          <cell r="G4158">
            <v>13.95</v>
          </cell>
        </row>
        <row r="4159">
          <cell r="D4159" t="str">
            <v>60563</v>
          </cell>
          <cell r="E4159" t="str">
            <v/>
          </cell>
          <cell r="F4159" t="str">
            <v>Izbraukuma vakcinācija attālumā no 51 km vienā virzienā Covid-19 vakcinēšanai sociālās aprūpes centrā ar ārsta palīga apskati pirms vakcinācijas</v>
          </cell>
          <cell r="G4159">
            <v>9.82</v>
          </cell>
        </row>
        <row r="4160">
          <cell r="D4160" t="str">
            <v>60564</v>
          </cell>
          <cell r="E4160" t="str">
            <v/>
          </cell>
          <cell r="F4160" t="str">
            <v>Vakcinācijas fakta ievadīšana vienotajā veselības nozares elektroniskās informācijas sistēmas portālā. Norāda par Covid-19 vai gripas vakcināciju</v>
          </cell>
          <cell r="G4160">
            <v>0.46</v>
          </cell>
        </row>
        <row r="4161">
          <cell r="D4161" t="str">
            <v>60565</v>
          </cell>
          <cell r="E4161" t="str">
            <v/>
          </cell>
          <cell r="F4161" t="str">
            <v>Pie ģimenes ārsta reģistrētas personas, kura nav bijusi pie ģimenes ārsta pēdējo trīs gadu laikā, telefoniska informēšana par nepieciešamajiem profilaktiskajiem pasākumiem veselības uzlabošanai</v>
          </cell>
          <cell r="G4161">
            <v>0</v>
          </cell>
        </row>
        <row r="4162">
          <cell r="D4162" t="str">
            <v>60570</v>
          </cell>
          <cell r="E4162" t="str">
            <v/>
          </cell>
          <cell r="F4162" t="str">
            <v>Zondes tipa gastrostomas lietošana enterālās barošanas pacientiem Neatliekamās medicīnas un pacientu uzņemšanas klīnikā</v>
          </cell>
          <cell r="G4162">
            <v>0</v>
          </cell>
        </row>
        <row r="4163">
          <cell r="D4163" t="str">
            <v>60571</v>
          </cell>
          <cell r="E4163" t="str">
            <v/>
          </cell>
          <cell r="F4163" t="str">
            <v>Enterālās barošanas maisījuma par vienu diennakti lietošana Neatliekamās medicīnas un pacientu uzņemšanas klīnikā</v>
          </cell>
          <cell r="G4163">
            <v>0</v>
          </cell>
        </row>
        <row r="4164">
          <cell r="D4164" t="str">
            <v>60572</v>
          </cell>
          <cell r="E4164" t="str">
            <v/>
          </cell>
          <cell r="F4164" t="str">
            <v>Parenterālās barošanas maisījuma par vienu diennakti lietošana Neatliekamās medicīnas un pacientu uzņemšanas klīnikā</v>
          </cell>
          <cell r="G4164">
            <v>0</v>
          </cell>
        </row>
        <row r="4165">
          <cell r="D4165" t="str">
            <v>60575</v>
          </cell>
          <cell r="E4165" t="str">
            <v>*</v>
          </cell>
          <cell r="F4165" t="str">
            <v>Piemaksa pie gultasdienas par karadarbībā Ukrainā no 24.02.2022. cietušas personas ārstēšanu RAKUS</v>
          </cell>
          <cell r="G4165">
            <v>35.49</v>
          </cell>
        </row>
        <row r="4166">
          <cell r="D4166" t="str">
            <v>60576</v>
          </cell>
          <cell r="E4166" t="str">
            <v>*</v>
          </cell>
          <cell r="F4166" t="str">
            <v>Piemaksa par katru nākamo gultasdienu par karadarbībā Ukrainā no 24.02.2022. cietušas personas ārstēšanu RAKUS</v>
          </cell>
          <cell r="G4166">
            <v>184.7</v>
          </cell>
        </row>
        <row r="4167">
          <cell r="D4167" t="str">
            <v>60580</v>
          </cell>
          <cell r="E4167" t="str">
            <v>**</v>
          </cell>
          <cell r="F4167" t="str">
            <v>Ārstu konsīlijs atkārtotai attēldiagnostikas datu apstrādei citā iestādē veiktiem datortomogrāfijas, datortomogrāfijas angiogrāfijas, magnētiskās rezonanses vai magnētiskās rezonanses angiogrāfijas izmeklējumiem</v>
          </cell>
          <cell r="G4167">
            <v>67.989999999999995</v>
          </cell>
        </row>
        <row r="4168">
          <cell r="D4168" t="str">
            <v>60588</v>
          </cell>
          <cell r="E4168" t="str">
            <v/>
          </cell>
          <cell r="F4168" t="str">
            <v>Iekaisīgo zarnu slimību pacienta apmācība</v>
          </cell>
          <cell r="G4168">
            <v>0</v>
          </cell>
        </row>
        <row r="4169">
          <cell r="D4169" t="str">
            <v>60589</v>
          </cell>
          <cell r="E4169" t="str">
            <v/>
          </cell>
          <cell r="F4169" t="str">
            <v>Iekaisīgo zarnu slimību pacienta veselības stāvokļa izvērtējums</v>
          </cell>
          <cell r="G4169">
            <v>0</v>
          </cell>
        </row>
        <row r="4170">
          <cell r="D4170" t="str">
            <v>60590</v>
          </cell>
          <cell r="E4170" t="str">
            <v/>
          </cell>
          <cell r="F4170" t="str">
            <v>Pacienta apmeklējums aritmologa kabinetā klātienē</v>
          </cell>
          <cell r="G4170">
            <v>0</v>
          </cell>
        </row>
        <row r="4171">
          <cell r="D4171" t="str">
            <v>60591</v>
          </cell>
          <cell r="E4171" t="str">
            <v/>
          </cell>
          <cell r="F4171" t="str">
            <v>Attālināta konsultācija aritmologa kabinetā</v>
          </cell>
          <cell r="G4171">
            <v>0</v>
          </cell>
        </row>
        <row r="4172">
          <cell r="D4172" t="str">
            <v>60592</v>
          </cell>
          <cell r="E4172" t="str">
            <v/>
          </cell>
          <cell r="F4172" t="str">
            <v>Attālināta konsultācija diabēta apmācības kabinetā</v>
          </cell>
          <cell r="G4172">
            <v>0</v>
          </cell>
        </row>
        <row r="4173">
          <cell r="D4173" t="str">
            <v>60593</v>
          </cell>
          <cell r="E4173" t="str">
            <v/>
          </cell>
          <cell r="F4173" t="str">
            <v>Attālināta konsultācija diabētiskās pēdas aprūpes kabinetā</v>
          </cell>
          <cell r="G4173">
            <v>0</v>
          </cell>
        </row>
        <row r="4174">
          <cell r="D4174" t="str">
            <v>60594</v>
          </cell>
          <cell r="E4174" t="str">
            <v/>
          </cell>
          <cell r="F4174" t="str">
            <v>Pacienta apmeklējums Enterālās un parenterālās barošanas kabinetā klātienē</v>
          </cell>
          <cell r="G4174">
            <v>0</v>
          </cell>
        </row>
        <row r="4175">
          <cell r="D4175" t="str">
            <v>60595</v>
          </cell>
          <cell r="E4175" t="str">
            <v/>
          </cell>
          <cell r="F4175" t="str">
            <v>Attālināta konsultācija Enterālās un parenterālās barošanas kabinetā</v>
          </cell>
          <cell r="G4175">
            <v>0</v>
          </cell>
        </row>
        <row r="4176">
          <cell r="D4176" t="str">
            <v>60596</v>
          </cell>
          <cell r="E4176" t="str">
            <v/>
          </cell>
          <cell r="F4176" t="str">
            <v>Attālināta konsultācija hroniski obstruktīvu plaušu slimību kabinetā</v>
          </cell>
          <cell r="G4176">
            <v>0</v>
          </cell>
        </row>
        <row r="4177">
          <cell r="D4177" t="str">
            <v>60597</v>
          </cell>
          <cell r="E4177" t="str">
            <v/>
          </cell>
          <cell r="F4177" t="str">
            <v>Attālināta konsultācija metadona terapijas kabinetā (norāda katrs speciālists)</v>
          </cell>
          <cell r="G4177">
            <v>0</v>
          </cell>
        </row>
        <row r="4178">
          <cell r="D4178" t="str">
            <v>60598</v>
          </cell>
          <cell r="E4178" t="str">
            <v/>
          </cell>
          <cell r="F4178" t="str">
            <v>Attālināta konsultācija paliatīvās aprūpes kabinetā (norāda katrs speciālists)</v>
          </cell>
          <cell r="G4178">
            <v>0</v>
          </cell>
        </row>
        <row r="4179">
          <cell r="D4179" t="str">
            <v>60599</v>
          </cell>
          <cell r="E4179" t="str">
            <v/>
          </cell>
          <cell r="F4179" t="str">
            <v>Attālināta konsultācija pediatra kabinetā</v>
          </cell>
          <cell r="G4179">
            <v>0</v>
          </cell>
        </row>
        <row r="4180">
          <cell r="D4180" t="str">
            <v>60600</v>
          </cell>
          <cell r="E4180" t="str">
            <v/>
          </cell>
          <cell r="F4180" t="str">
            <v>Attālināta konsultācija cistiskās fibrozes kabinetā</v>
          </cell>
          <cell r="G4180">
            <v>0</v>
          </cell>
        </row>
        <row r="4181">
          <cell r="D4181" t="str">
            <v>60601</v>
          </cell>
          <cell r="E4181" t="str">
            <v/>
          </cell>
          <cell r="F4181" t="str">
            <v>Attālināta konsultācija reto slimību kabinetā (norāda katrs speciālists) VSIA "Bērnu klīniskā universitātes slimnīca"</v>
          </cell>
          <cell r="G4181">
            <v>0</v>
          </cell>
        </row>
        <row r="4182">
          <cell r="D4182" t="str">
            <v>60602</v>
          </cell>
          <cell r="E4182" t="str">
            <v/>
          </cell>
          <cell r="F4182" t="str">
            <v>Attālināta konsultācija stomas kabinetā</v>
          </cell>
          <cell r="G4182">
            <v>0</v>
          </cell>
        </row>
        <row r="4183">
          <cell r="D4183" t="str">
            <v>60603</v>
          </cell>
          <cell r="E4183" t="str">
            <v/>
          </cell>
          <cell r="F4183" t="str">
            <v>Pacienta apmeklējums pneimonologa kabinetā klātienē</v>
          </cell>
          <cell r="G4183">
            <v>0</v>
          </cell>
        </row>
        <row r="4184">
          <cell r="D4184" t="str">
            <v>60604</v>
          </cell>
          <cell r="E4184" t="str">
            <v/>
          </cell>
          <cell r="F4184" t="str">
            <v>Attālināta konsultācija pneimonologa kabinetā</v>
          </cell>
          <cell r="G4184">
            <v>0</v>
          </cell>
        </row>
        <row r="4185">
          <cell r="D4185" t="str">
            <v>60620</v>
          </cell>
          <cell r="E4185" t="str">
            <v/>
          </cell>
          <cell r="F4185" t="str">
            <v>Ārsta palīga (feldšera) vai māsas veikta viena pacienta paliatīvā aprūpe mājās. Samaksa tiek veikta ne vairāk kā vienu reizi par diennakti</v>
          </cell>
          <cell r="G4185">
            <v>69.83</v>
          </cell>
        </row>
        <row r="4186">
          <cell r="D4186" t="str">
            <v>60621</v>
          </cell>
          <cell r="E4186" t="str">
            <v/>
          </cell>
          <cell r="F4186" t="str">
            <v>Ārsta vai funcionālā speciālista veikta viena pacienta  paliatīvā aprūpe mājās. Samaksa tiek veikta ne vairāk kā vienu reizi par diennakti</v>
          </cell>
          <cell r="G4186">
            <v>61.58</v>
          </cell>
        </row>
        <row r="4187">
          <cell r="D4187" t="str">
            <v>60622</v>
          </cell>
          <cell r="E4187" t="str">
            <v/>
          </cell>
          <cell r="F4187" t="str">
            <v>Piemaksa manipulācijai 60620 par ārsta veikta viena pacienta paliatīvo aprūpi mājās, kad vienlaikus tiek sniegti ārsta palīga (feldšera) vai māsas pakalpojumi. Samaksa tiek veikta ne vairāk kā vienu reizi par diennakti</v>
          </cell>
          <cell r="G4187">
            <v>23.97</v>
          </cell>
        </row>
        <row r="4188">
          <cell r="D4188" t="str">
            <v>60623</v>
          </cell>
          <cell r="E4188" t="str">
            <v/>
          </cell>
          <cell r="F4188" t="str">
            <v>Paliatīvās aprūpes pacienta nogādāšana no stacionāra vai uz plānveida veselības aprūpes pakalpojumiem abos virzienos ar ikdienas automašīnu</v>
          </cell>
          <cell r="G4188">
            <v>39.049999999999997</v>
          </cell>
        </row>
        <row r="4189">
          <cell r="D4189" t="str">
            <v>60624</v>
          </cell>
          <cell r="E4189" t="str">
            <v/>
          </cell>
          <cell r="F4189" t="str">
            <v>Paliatīvās aprūpes pacienta ar pārvietošanās ierobežojumiem nogādāšana no stacionāra vai uz plānveida veselības aprūpes pakalpojumiem abos virzienos, izmantojot specializēto transportu</v>
          </cell>
          <cell r="G4189">
            <v>64.430000000000007</v>
          </cell>
        </row>
        <row r="4190">
          <cell r="D4190" t="str">
            <v>60625</v>
          </cell>
          <cell r="E4190" t="str">
            <v/>
          </cell>
          <cell r="F4190" t="str">
            <v>Piemaksa ceļa izdevumiem braucienam, kas ilgāks par 90 minūtēm. Nepielieto pārbraucieniem pilsētu teritorijā</v>
          </cell>
          <cell r="G4190">
            <v>5.78</v>
          </cell>
        </row>
        <row r="4191">
          <cell r="D4191" t="str">
            <v>63001</v>
          </cell>
          <cell r="E4191" t="str">
            <v/>
          </cell>
          <cell r="F4191" t="str">
            <v>Šķidruma citoloģijas izmeklējums, kas nav veikts no valsts budžeta finanšu līdzekļiem un pacienta medicīniskajā vēsturē ir veiktā izmeklējuma rezultāta kopija. Izmeklējuma rezultāts A0 - testēšana bez rezultāta</v>
          </cell>
          <cell r="G4191">
            <v>0</v>
          </cell>
        </row>
        <row r="4192">
          <cell r="D4192" t="str">
            <v>63002</v>
          </cell>
          <cell r="E4192" t="str">
            <v/>
          </cell>
          <cell r="F4192" t="str">
            <v>Šķidruma citoloģijas izmeklējums, kas nav veikts no valsts budžeta finanšu līdzekļiem un pacienta medicīniskajā vēsturē ir veiktā izmeklējuma rezultāta kopija. Izmeklējuma rezultāts A1 - norma, nav atrasts intraepiteliāls bojājums</v>
          </cell>
          <cell r="G4192">
            <v>0</v>
          </cell>
        </row>
        <row r="4193">
          <cell r="D4193" t="str">
            <v>63003</v>
          </cell>
          <cell r="E4193" t="str">
            <v/>
          </cell>
          <cell r="F4193" t="str">
            <v>Šķidruma citoloģijas izmeklējums, kas nav veikts no valsts budžeta finanšu līdzekļiem un pacienta medicīniskajā vēsturē ir veiktā izmeklējuma rezultāta kopija. Izmeklējuma rezultāts A2 - ASC-US: neskaidras nozīmes daudzkārtainā plakanā (skvamozā) epitēlija šūnu atipiskās izmaiņas</v>
          </cell>
          <cell r="G4193">
            <v>0</v>
          </cell>
        </row>
        <row r="4194">
          <cell r="D4194" t="str">
            <v>63004</v>
          </cell>
          <cell r="E4194" t="str">
            <v/>
          </cell>
          <cell r="F4194" t="str">
            <v>Šķidruma citoloģijas izmeklējums, kas nav veikts no valsts budžeta finanšu līdzekļiem un pacienta medicīniskajā vēsturē ir veiktā izmeklējuma rezultāta kopija. Izmeklējuma rezultāts A3 - LSIL: viegla displāzija</v>
          </cell>
          <cell r="G4194">
            <v>0</v>
          </cell>
        </row>
        <row r="4195">
          <cell r="D4195" t="str">
            <v>63005</v>
          </cell>
          <cell r="E4195" t="str">
            <v/>
          </cell>
          <cell r="F4195" t="str">
            <v>Šķidruma citoloģijas izmeklējums, kas nav veikts no valsts budžeta finanšu līdzekļiem un pacienta medicīniskajā vēsturē ir veiktā izmeklējuma rezultāta kopija. Izmeklējuma rezultāts A4 - HSIL: vidēja/smaga displāzija</v>
          </cell>
          <cell r="G4195">
            <v>0</v>
          </cell>
        </row>
        <row r="4196">
          <cell r="D4196" t="str">
            <v>63006</v>
          </cell>
          <cell r="E4196" t="str">
            <v/>
          </cell>
          <cell r="F4196" t="str">
            <v>Šķidruma citoloģijas izmeklējums, kas nav veikts no valsts budžeta finanšu līdzekļiem un pacienta medicīniskajā vēsturē ir veiktā izmeklējuma rezultāta kopija. Izmeklējuma rezultāts A5 - AGUS: neskaidras nozīmes glandulārā epitēlija šūnu atipiskās izmaiņas</v>
          </cell>
          <cell r="G4196">
            <v>0</v>
          </cell>
        </row>
        <row r="4197">
          <cell r="D4197" t="str">
            <v>63007</v>
          </cell>
          <cell r="E4197" t="str">
            <v/>
          </cell>
          <cell r="F4197" t="str">
            <v>Šķidruma citoloģijas izmeklējums, kas nav veikts no valsts budžeta finanšu līdzekļiem un pacienta medicīniskajā vēsturē ir veiktā izmeklējuma rezultāta kopija. Izmeklējuma rezultāts A6 - malignizācijas pazīmes</v>
          </cell>
          <cell r="G4197">
            <v>0</v>
          </cell>
        </row>
        <row r="4198">
          <cell r="D4198" t="str">
            <v>63009</v>
          </cell>
          <cell r="E4198" t="str">
            <v/>
          </cell>
          <cell r="F4198" t="str">
            <v>Šķidruma citoloģijas izmeklējums, kas nav veikts no valsts budžeta finanšu līdzekļiem un pacienta medicīniskajā vēsturē ir veiktā izmeklējuma rezultāta kopija. Izmeklējuma rezultāts AH - ASC-H: neskaidras nozīmes daudzkārtainā plakanā (skvamozā) epitēlija šūnu atipiskās izmaiņas</v>
          </cell>
          <cell r="G4198">
            <v>0</v>
          </cell>
        </row>
        <row r="4199">
          <cell r="D4199" t="str">
            <v>63010</v>
          </cell>
          <cell r="E4199" t="str">
            <v/>
          </cell>
          <cell r="F4199" t="str">
            <v>Augsta riska cilvēka papilomas vīrusa izmeklējums, kas nav veikts no valsts budžeta finanšu līdzekļiem un pacienta medicīniskajā vēsturē ir veiktā izmeklējuma rezultāta kopija. Izmeklējuma rezultāts - pozitīvs</v>
          </cell>
          <cell r="G4199">
            <v>0</v>
          </cell>
        </row>
        <row r="4200">
          <cell r="D4200" t="str">
            <v>63011</v>
          </cell>
          <cell r="E4200" t="str">
            <v/>
          </cell>
          <cell r="F4200" t="str">
            <v>Augsta riska cilvēka papilomas vīrusa izmeklējums, kas nav veikts no valsts budžeta finanšu līdzekļiem un pacienta medicīniskajā vēsturē ir veiktā izmeklējuma rezultāta kopija. Izmeklējuma rezultāts - negatīvs</v>
          </cell>
          <cell r="G4200">
            <v>0</v>
          </cell>
        </row>
        <row r="4201">
          <cell r="D4201" t="str">
            <v>63110</v>
          </cell>
          <cell r="E4201" t="str">
            <v/>
          </cell>
          <cell r="F4201" t="str">
            <v>Mamogrāfijas izmeklējums, kas nav veikts no valsts budžeta finanšu līdzekļiem un pacienta medicīniskajā vēsturē ir veiktā izmeklējuma rezultāta kopija. Izmeklējuma rezultāts B0 - nepieciešami papildus izmeklējumi</v>
          </cell>
          <cell r="G4201">
            <v>0</v>
          </cell>
        </row>
        <row r="4202">
          <cell r="D4202" t="str">
            <v>63111</v>
          </cell>
          <cell r="E4202" t="str">
            <v/>
          </cell>
          <cell r="F4202" t="str">
            <v>Mamogrāfijas izmeklējums, kas nav veikts no valsts budžeta finanšu līdzekļiem un pacienta medicīniskajā vēsturē ir veiktā izmeklējuma rezultāta kopija. Izmeklējuma rezultāts B1 - negatīva atradne</v>
          </cell>
          <cell r="G4202">
            <v>0</v>
          </cell>
        </row>
        <row r="4203">
          <cell r="D4203" t="str">
            <v>63112</v>
          </cell>
          <cell r="E4203" t="str">
            <v/>
          </cell>
          <cell r="F4203" t="str">
            <v>Mamogrāfijas izmeklējums, kas nav veikts no valsts budžeta finanšu līdzekļiem un pacienta medicīniskajā vēsturē ir veiktā izmeklējuma rezultāta kopija. Izmeklējuma rezultāts B2 - potenciāli labdabīga atradne</v>
          </cell>
          <cell r="G4203">
            <v>0</v>
          </cell>
        </row>
        <row r="4204">
          <cell r="D4204" t="str">
            <v>63113</v>
          </cell>
          <cell r="E4204" t="str">
            <v/>
          </cell>
          <cell r="F4204" t="str">
            <v>Mamogrāfijas izmeklējums, kas nav veikts no valsts budžeta finanšu līdzekļiem un pacienta medicīniskajā vēsturē ir veiktā izmeklējuma rezultāta kopija. Izmeklējuma rezultāts B3 - neliela krūts vēža iespējamība</v>
          </cell>
          <cell r="G4204">
            <v>0</v>
          </cell>
        </row>
        <row r="4205">
          <cell r="D4205" t="str">
            <v>63114</v>
          </cell>
          <cell r="E4205" t="str">
            <v/>
          </cell>
          <cell r="F4205" t="str">
            <v>Mamogrāfijas izmeklējums, kas nav veikts no valsts budžeta finanšu līdzekļiem un pacienta medicīniskajā vēsturē ir veiktā izmeklējuma rezultāta kopija. Izmeklējuma rezultāts B4 - iespējams maligna atradne</v>
          </cell>
          <cell r="G4205">
            <v>0</v>
          </cell>
        </row>
        <row r="4206">
          <cell r="D4206" t="str">
            <v>63115</v>
          </cell>
          <cell r="E4206" t="str">
            <v/>
          </cell>
          <cell r="F4206" t="str">
            <v>Mamogrāfijas izmeklējums, kas nav veikts no valsts budžeta finanšu līdzekļiem un pacienta medicīniskajā vēsturē ir veiktā izmeklējuma rezultāta kopija. Izmeklējuma rezultāts B5 - ļoti aizdomīgs uz malignitāti</v>
          </cell>
          <cell r="G4206">
            <v>0</v>
          </cell>
        </row>
        <row r="4207">
          <cell r="D4207" t="str">
            <v>63116</v>
          </cell>
          <cell r="E4207" t="str">
            <v/>
          </cell>
          <cell r="F4207" t="str">
            <v>Mamogrāfijas izmeklējums, kas nav veikts no valsts budžeta finanšu līdzekļiem un pacienta medicīniskajā vēsturē ir veiktā izmeklējuma rezultāta kopija. Izmeklējuma rezultāts B6 - biopsijā pierādīta malignitāte</v>
          </cell>
          <cell r="G4207">
            <v>0</v>
          </cell>
        </row>
        <row r="4208">
          <cell r="D4208" t="str">
            <v>63201</v>
          </cell>
          <cell r="E4208" t="str">
            <v/>
          </cell>
          <cell r="F4208" t="str">
            <v>Slēpto asiņu tests, kas nav veikts no valsts budžeta finanšu līdzekļiem un pacienta medicīniskajā vēsturē ir veiktā izmeklējuma rezultāta kopija. Izmeklējuma rezultāts – pozitīvs</v>
          </cell>
          <cell r="G4208">
            <v>0</v>
          </cell>
        </row>
        <row r="4209">
          <cell r="D4209" t="str">
            <v>63202</v>
          </cell>
          <cell r="E4209" t="str">
            <v/>
          </cell>
          <cell r="F4209" t="str">
            <v>Slēpto asiņu tests, kas nav veikts no valsts budžeta finanšu līdzekļiem un pacienta medicīniskajā vēsturē ir veiktā izmeklējuma rezultāta kopija. Izmeklējuma rezultāts – negatīvs</v>
          </cell>
          <cell r="G4209">
            <v>0</v>
          </cell>
        </row>
        <row r="4210">
          <cell r="D4210" t="str">
            <v>70001</v>
          </cell>
          <cell r="E4210" t="str">
            <v/>
          </cell>
          <cell r="F4210" t="str">
            <v>Darba vietas sagatavošana katrā apmeklējumā, kas ietver vienreizlietojamos materiālus, kā arī instrumentu trijnieku un personāla sagatavošanas darbus</v>
          </cell>
          <cell r="G4210">
            <v>4.5199999999999996</v>
          </cell>
        </row>
        <row r="4211">
          <cell r="D4211" t="str">
            <v>70002</v>
          </cell>
          <cell r="E4211" t="str">
            <v/>
          </cell>
          <cell r="F4211" t="str">
            <v>Pacienta pirmreizēja, pilnīga izmeklēšana un anamnēzes datu ievākšana. Samaksa tiek veikta vienu reizi gadā. Manipulācijas izmaksās nav ietverti rentgendiagnostiskie izmeklējumi. Nenorādīt kopā ar manipulāciju 70061</v>
          </cell>
          <cell r="G4211">
            <v>12.29</v>
          </cell>
        </row>
        <row r="4212">
          <cell r="D4212" t="str">
            <v>70003</v>
          </cell>
          <cell r="E4212" t="str">
            <v/>
          </cell>
          <cell r="F4212" t="str">
            <v>Atkārtota izmeklēšana ar izmaiņu konstatāciju. Samaksa par manipulāciju tiek veikta, ja vienam pacientam to norāda ne biežāk kā vienu reizi sešu mēnešu laikā. Samaksa par manipulāciju netiek veikta, ja to norāda zobu higiēnisti</v>
          </cell>
          <cell r="G4212">
            <v>6.09</v>
          </cell>
        </row>
        <row r="4213">
          <cell r="D4213" t="str">
            <v>70005</v>
          </cell>
          <cell r="E4213" t="str">
            <v/>
          </cell>
          <cell r="F4213" t="str">
            <v>Zobu higiēnas indeksa noteikšana pirms profesionālās zobu higiēnas vai periodonta saslimšanu ārstēšanas. Samaksa par manipulāciju tiek veikta, ja vienam pacientam to norāda ne biežāk kā divas reizes gadā</v>
          </cell>
          <cell r="G4213">
            <v>6.21</v>
          </cell>
        </row>
        <row r="4214">
          <cell r="D4214" t="str">
            <v>70008</v>
          </cell>
          <cell r="E4214" t="str">
            <v/>
          </cell>
          <cell r="F4214" t="str">
            <v>Pirmreizēja pilnīga periodonta izmeklēšana, ko veic periodontologs vienam pacientam vienu reizi gadā</v>
          </cell>
          <cell r="G4214">
            <v>25.56</v>
          </cell>
        </row>
        <row r="4215">
          <cell r="D4215" t="str">
            <v>70009</v>
          </cell>
          <cell r="E4215" t="str">
            <v/>
          </cell>
          <cell r="F4215" t="str">
            <v>Atkārtota periodonta izmeklēšana, ko veic periodontologs, salīdzinot ar pirmreizējās periodonta izmeklēšanas rezultātiem</v>
          </cell>
          <cell r="G4215">
            <v>18.23</v>
          </cell>
        </row>
        <row r="4216">
          <cell r="D4216" t="str">
            <v>70011</v>
          </cell>
          <cell r="E4216" t="str">
            <v/>
          </cell>
          <cell r="F4216" t="str">
            <v>Priekšskata vai profila fotogrāfija. Ortodonti norāda ārstēšanas procesa beigās</v>
          </cell>
          <cell r="G4216">
            <v>2.98</v>
          </cell>
        </row>
        <row r="4217">
          <cell r="D4217" t="str">
            <v>70012</v>
          </cell>
          <cell r="E4217" t="str">
            <v/>
          </cell>
          <cell r="F4217" t="str">
            <v>Oklūzijas vertikālās dimensijas novērtējums. Sejas–žokļu šķeltņu un ortognātijas ķirurģiskā ārstēšana</v>
          </cell>
          <cell r="G4217">
            <v>3.26</v>
          </cell>
        </row>
        <row r="4218">
          <cell r="D4218" t="str">
            <v>70013</v>
          </cell>
          <cell r="E4218" t="str">
            <v/>
          </cell>
          <cell r="F4218" t="str">
            <v>Oklūzijas analīze. Ortodonti norāda sejas–žokļu šķeltņu un ortognātijas ķirurģisko ārstēšanu</v>
          </cell>
          <cell r="G4218">
            <v>4.16</v>
          </cell>
        </row>
        <row r="4219">
          <cell r="D4219" t="str">
            <v>70014</v>
          </cell>
          <cell r="E4219" t="str">
            <v/>
          </cell>
          <cell r="F4219" t="str">
            <v>Zobu vitalitātes noteikšana vienam zobam pēc zobu traumas</v>
          </cell>
          <cell r="G4219">
            <v>1.87</v>
          </cell>
        </row>
        <row r="4220">
          <cell r="D4220" t="str">
            <v>70016</v>
          </cell>
          <cell r="E4220" t="str">
            <v/>
          </cell>
          <cell r="F4220" t="str">
            <v>Speciālista konsultācija subspecialitātēs. Nenorāda ortodonti</v>
          </cell>
          <cell r="G4220">
            <v>12.11</v>
          </cell>
        </row>
        <row r="4221">
          <cell r="D4221" t="str">
            <v>70018</v>
          </cell>
          <cell r="E4221" t="str">
            <v/>
          </cell>
          <cell r="F4221" t="str">
            <v>Ārstēšanas plānošana protezēšanai un/vai ortodontijai pēc pacienta klīniskās un rentgenoloģiskās izmeklēšanas. Ortodonti norāda pie diagnostikas un ārstēšanas plāna sastādīšanas</v>
          </cell>
          <cell r="G4221">
            <v>5.67</v>
          </cell>
        </row>
        <row r="4222">
          <cell r="D4222" t="str">
            <v>70023</v>
          </cell>
          <cell r="E4222" t="str">
            <v/>
          </cell>
          <cell r="F4222" t="str">
            <v>Punkcija</v>
          </cell>
          <cell r="G4222">
            <v>6.26</v>
          </cell>
        </row>
        <row r="4223">
          <cell r="D4223" t="str">
            <v>70024</v>
          </cell>
          <cell r="E4223" t="str">
            <v/>
          </cell>
          <cell r="F4223" t="str">
            <v>Nospiedums vai nokasījums citoloģiskai izmeklēšanai</v>
          </cell>
          <cell r="G4223">
            <v>3.03</v>
          </cell>
        </row>
        <row r="4224">
          <cell r="D4224" t="str">
            <v>70025</v>
          </cell>
          <cell r="E4224" t="str">
            <v/>
          </cell>
          <cell r="F4224" t="str">
            <v>Biopsija</v>
          </cell>
          <cell r="G4224">
            <v>9.41</v>
          </cell>
        </row>
        <row r="4225">
          <cell r="D4225" t="str">
            <v>70027</v>
          </cell>
          <cell r="E4225" t="str">
            <v/>
          </cell>
          <cell r="F4225" t="str">
            <v>Neartikulētie veiduļi. Ortodonti norāda sejas–žokļu šķeltņu un ortognātijas ķirurģisko ārstēšanu</v>
          </cell>
          <cell r="G4225">
            <v>4.18</v>
          </cell>
        </row>
        <row r="4226">
          <cell r="D4226" t="str">
            <v>70028</v>
          </cell>
          <cell r="E4226" t="str">
            <v/>
          </cell>
          <cell r="F4226" t="str">
            <v>Artikulētie veiduļi. Ortodonti norāda sejas–žokļu šķeltņu un ortognātijas ķirurģisko ārstēšanu</v>
          </cell>
          <cell r="G4226">
            <v>4.18</v>
          </cell>
        </row>
        <row r="4227">
          <cell r="D4227" t="str">
            <v>70029</v>
          </cell>
          <cell r="E4227" t="str">
            <v/>
          </cell>
          <cell r="F4227" t="str">
            <v>Ortodontiskie veiduļi. Ortodonti norāda sejas–žokļu šķeltņu un ortognātijas ķirurģisko ārstēšanu</v>
          </cell>
          <cell r="G4227">
            <v>4.18</v>
          </cell>
        </row>
        <row r="4228">
          <cell r="D4228" t="str">
            <v>70030</v>
          </cell>
          <cell r="E4228" t="str">
            <v/>
          </cell>
          <cell r="F4228" t="str">
            <v>Veiduļu mērījumi un analīze. Ortodonti norāda sejas–žokļu šķeltņu un ortognātijas ķirurģisko ārstēšanu</v>
          </cell>
          <cell r="G4228">
            <v>5.81</v>
          </cell>
        </row>
        <row r="4229">
          <cell r="D4229" t="str">
            <v>70031</v>
          </cell>
          <cell r="E4229" t="str">
            <v/>
          </cell>
          <cell r="F4229" t="str">
            <v>Veiduļu vaskošana diagnostiskos nolūkos (par sekstantu). Sejas–žokļu šķeltņu un ortognātijas ķirurģiskā ārstēšana</v>
          </cell>
          <cell r="G4229">
            <v>19.43</v>
          </cell>
        </row>
        <row r="4230">
          <cell r="D4230" t="str">
            <v>70032</v>
          </cell>
          <cell r="E4230" t="str">
            <v/>
          </cell>
          <cell r="F4230" t="str">
            <v>Nospieduma atliešana. Ortodonti norāda sejas–žokļu šķeltņu un ortognātijas ķirurģisko ārstēšanu</v>
          </cell>
          <cell r="G4230">
            <v>6.09</v>
          </cell>
        </row>
        <row r="4231">
          <cell r="D4231" t="str">
            <v>70035</v>
          </cell>
          <cell r="E4231" t="str">
            <v/>
          </cell>
          <cell r="F4231" t="str">
            <v>Piemaksa par individuālajiem aizsardzības līdzekļiem epidemioloģiskās drošības pasākumu nodrošināšanai zobārstam vai mutes, sejas un žokļu ķirurgam ambulatoro veselības aprūpes pakalpojumu nodrošināšanai</v>
          </cell>
          <cell r="G4231">
            <v>0.3</v>
          </cell>
        </row>
        <row r="4232">
          <cell r="D4232" t="str">
            <v>70036</v>
          </cell>
          <cell r="E4232" t="str">
            <v/>
          </cell>
          <cell r="F4232" t="str">
            <v>Piemaksa individuālajiem aizsardzības līdzekļiem epidemioloģiskās drošības pasākumu nodrošināšanai ārstniecības un pacientu aprūpes personām zobārstniecības pakalpojumu nodrošināšanai ambulatori</v>
          </cell>
          <cell r="G4232">
            <v>0.2</v>
          </cell>
        </row>
        <row r="4233">
          <cell r="D4233" t="str">
            <v>70050</v>
          </cell>
          <cell r="E4233" t="str">
            <v/>
          </cell>
          <cell r="F4233" t="str">
            <v>Periapikāls rentgens – viens uzņēmums. Samaksa par manipulāciju tiek veikta, ja to norāda vienu reizi viena apmeklējuma laikā</v>
          </cell>
          <cell r="G4233">
            <v>3.84</v>
          </cell>
        </row>
        <row r="4234">
          <cell r="D4234" t="str">
            <v>70051</v>
          </cell>
          <cell r="E4234" t="str">
            <v/>
          </cell>
          <cell r="F4234" t="str">
            <v>Periapikāls rentgens – katrs nākamais uzņēmums</v>
          </cell>
          <cell r="G4234">
            <v>3.6</v>
          </cell>
        </row>
        <row r="4235">
          <cell r="D4235" t="str">
            <v>70052</v>
          </cell>
          <cell r="E4235" t="str">
            <v/>
          </cell>
          <cell r="F4235" t="str">
            <v>Dentālā rentgenuzņēmuma rakstisks novērtējums</v>
          </cell>
          <cell r="G4235">
            <v>0.76</v>
          </cell>
        </row>
        <row r="4236">
          <cell r="D4236" t="str">
            <v>70053</v>
          </cell>
          <cell r="E4236" t="str">
            <v/>
          </cell>
          <cell r="F4236" t="str">
            <v>Interproksimāls (BW) rentgens – viens uzņēmums. Samaksa par manipulāciju tiek veikta, ja to norāda vienu reizi viena apmeklējuma laikā</v>
          </cell>
          <cell r="G4236">
            <v>3.84</v>
          </cell>
        </row>
        <row r="4237">
          <cell r="D4237" t="str">
            <v>70054</v>
          </cell>
          <cell r="E4237" t="str">
            <v/>
          </cell>
          <cell r="F4237" t="str">
            <v>Interproksimāls (BW) rentgens – katrs nākamais uzņēmums</v>
          </cell>
          <cell r="G4237">
            <v>3.6</v>
          </cell>
        </row>
        <row r="4238">
          <cell r="D4238" t="str">
            <v>70055</v>
          </cell>
          <cell r="E4238" t="str">
            <v/>
          </cell>
          <cell r="F4238" t="str">
            <v>Augšžokļa un apakšžokļa panorāmas slāņuzņēmums (ortopantomogramma). Norāda ortodonti</v>
          </cell>
          <cell r="G4238">
            <v>11.27</v>
          </cell>
        </row>
        <row r="4239">
          <cell r="D4239" t="str">
            <v>70057</v>
          </cell>
          <cell r="E4239" t="str">
            <v/>
          </cell>
          <cell r="F4239" t="str">
            <v>Apakšžokļa dažādu rajonu rentgenuzņēmums</v>
          </cell>
          <cell r="G4239">
            <v>8.36</v>
          </cell>
        </row>
        <row r="4240">
          <cell r="D4240" t="str">
            <v>70058</v>
          </cell>
          <cell r="E4240" t="str">
            <v/>
          </cell>
          <cell r="F4240" t="str">
            <v>Deguna blakusdobumu rentgenogramma vienā plaknē</v>
          </cell>
          <cell r="G4240">
            <v>8.36</v>
          </cell>
        </row>
        <row r="4241">
          <cell r="D4241" t="str">
            <v>70059</v>
          </cell>
          <cell r="E4241" t="str">
            <v/>
          </cell>
          <cell r="F4241" t="str">
            <v>Vaiga kaulu rentgenogramma</v>
          </cell>
          <cell r="G4241">
            <v>8.25</v>
          </cell>
        </row>
        <row r="4242">
          <cell r="D4242" t="str">
            <v>70061</v>
          </cell>
          <cell r="E4242" t="str">
            <v/>
          </cell>
          <cell r="F4242" t="str">
            <v>Digitālā cefalogrāfija (telerentgenogramma). Nenorādīt kopā ar manipulāciju 70002</v>
          </cell>
          <cell r="G4242">
            <v>19.87</v>
          </cell>
        </row>
        <row r="4243">
          <cell r="D4243" t="str">
            <v>70063</v>
          </cell>
          <cell r="E4243" t="str">
            <v/>
          </cell>
          <cell r="F4243" t="str">
            <v>Locītavas galviņu rentgenuzņēmums</v>
          </cell>
          <cell r="G4243">
            <v>9.8699999999999992</v>
          </cell>
        </row>
        <row r="4244">
          <cell r="D4244" t="str">
            <v>70071</v>
          </cell>
          <cell r="E4244" t="str">
            <v/>
          </cell>
          <cell r="F4244" t="str">
            <v>Katra zoba rentgenuzņēmums rentgenkabinetā</v>
          </cell>
          <cell r="G4244">
            <v>6.56</v>
          </cell>
        </row>
        <row r="4245">
          <cell r="D4245" t="str">
            <v>70101</v>
          </cell>
          <cell r="E4245" t="str">
            <v/>
          </cell>
          <cell r="F4245" t="str">
            <v>Higiēnas instrukcija un motivācija, izmantojot mutes dobuma kopšanas un profilakses uzskates līdzekļus un sniedzot informāciju vecākiem par bērna zobu stāvokli</v>
          </cell>
          <cell r="G4245">
            <v>6.41</v>
          </cell>
        </row>
        <row r="4246">
          <cell r="D4246" t="str">
            <v>70103</v>
          </cell>
          <cell r="E4246" t="str">
            <v/>
          </cell>
          <cell r="F4246" t="str">
            <v>Zobu virsmu apstrāde ar pretkariesa līdzekļiem – gela vai putu aplikācija. Nenorādīt kopā ar manipulāciju 70104</v>
          </cell>
          <cell r="G4246">
            <v>3.43</v>
          </cell>
        </row>
        <row r="4247">
          <cell r="D4247" t="str">
            <v>70104</v>
          </cell>
          <cell r="E4247" t="str">
            <v/>
          </cell>
          <cell r="F4247" t="str">
            <v>Zobu virsmu pārklāšana ar fluorlaku visā mutē. Nenorādīt kopā ar manipulāciju 70103</v>
          </cell>
          <cell r="G4247">
            <v>2.48</v>
          </cell>
        </row>
        <row r="4248">
          <cell r="D4248" t="str">
            <v>70108</v>
          </cell>
          <cell r="E4248" t="str">
            <v/>
          </cell>
          <cell r="F4248" t="str">
            <v>Zobu mīkstā aplikuma noņemšana visā mutē. Nenorādīt kopā ar manipulācijām 70110, 70503, 70504, 70505, 70506</v>
          </cell>
          <cell r="G4248">
            <v>5.13</v>
          </cell>
        </row>
        <row r="4249">
          <cell r="D4249" t="str">
            <v>70109</v>
          </cell>
          <cell r="E4249" t="str">
            <v/>
          </cell>
          <cell r="F4249" t="str">
            <v>Zobu pulēšana visā mutē</v>
          </cell>
          <cell r="G4249">
            <v>6.3</v>
          </cell>
        </row>
        <row r="4250">
          <cell r="D4250" t="str">
            <v>70110</v>
          </cell>
          <cell r="E4250" t="str">
            <v/>
          </cell>
          <cell r="F4250" t="str">
            <v>Zobu cietā pigmenta noņemšana visā mutē. Nenorādīt kopā ar manipulācijām 70108, 70503, 70504, 70505, 70506</v>
          </cell>
          <cell r="G4250">
            <v>9.0399999999999991</v>
          </cell>
        </row>
        <row r="4251">
          <cell r="D4251" t="str">
            <v>70201</v>
          </cell>
          <cell r="E4251" t="str">
            <v/>
          </cell>
          <cell r="F4251" t="str">
            <v>Zoba kavitātes veidošana un pagaidu slēgšana, ko veic gadījumos, ja plānots izgatavot inleju vai citu protēžu elementu, kā arī dziļā kariesa gadījumā. Nenorādīt kopā ar manipulācijām 70301–70341</v>
          </cell>
          <cell r="G4251">
            <v>10.98</v>
          </cell>
        </row>
        <row r="4252">
          <cell r="D4252" t="str">
            <v>70202</v>
          </cell>
          <cell r="E4252" t="str">
            <v/>
          </cell>
          <cell r="F4252" t="str">
            <v>Vienas parapulpāras tapas vai kanāla skrūves ielikšana</v>
          </cell>
          <cell r="G4252">
            <v>3.01</v>
          </cell>
        </row>
        <row r="4253">
          <cell r="D4253" t="str">
            <v>70207</v>
          </cell>
          <cell r="E4253" t="str">
            <v/>
          </cell>
          <cell r="F4253" t="str">
            <v>Piena zobi, stikla jonomērs, 1 virsma</v>
          </cell>
          <cell r="G4253">
            <v>15.12</v>
          </cell>
        </row>
        <row r="4254">
          <cell r="D4254" t="str">
            <v>70208</v>
          </cell>
          <cell r="E4254" t="str">
            <v/>
          </cell>
          <cell r="F4254" t="str">
            <v>Piena zobi, stikla jonomērs, 2 virsmas</v>
          </cell>
          <cell r="G4254">
            <v>18.399999999999999</v>
          </cell>
        </row>
        <row r="4255">
          <cell r="D4255" t="str">
            <v>70209</v>
          </cell>
          <cell r="E4255" t="str">
            <v/>
          </cell>
          <cell r="F4255" t="str">
            <v>Piena zobi, stikla jonomērs, 3 virsmas</v>
          </cell>
          <cell r="G4255">
            <v>24.28</v>
          </cell>
        </row>
        <row r="4256">
          <cell r="D4256" t="str">
            <v>70210</v>
          </cell>
          <cell r="E4256" t="str">
            <v/>
          </cell>
          <cell r="F4256" t="str">
            <v>Piena zobi, stikla jonomērs, 4 virsmas</v>
          </cell>
          <cell r="G4256">
            <v>27.43</v>
          </cell>
        </row>
        <row r="4257">
          <cell r="D4257" t="str">
            <v>70211</v>
          </cell>
          <cell r="E4257" t="str">
            <v/>
          </cell>
          <cell r="F4257" t="str">
            <v>Piena zobi, kompomērs, 1 virsma</v>
          </cell>
          <cell r="G4257">
            <v>17.32</v>
          </cell>
        </row>
        <row r="4258">
          <cell r="D4258" t="str">
            <v>70212</v>
          </cell>
          <cell r="E4258" t="str">
            <v/>
          </cell>
          <cell r="F4258" t="str">
            <v>Piena zobi, kompomērs, 2 virsmas</v>
          </cell>
          <cell r="G4258">
            <v>21.21</v>
          </cell>
        </row>
        <row r="4259">
          <cell r="D4259" t="str">
            <v>70213</v>
          </cell>
          <cell r="E4259" t="str">
            <v/>
          </cell>
          <cell r="F4259" t="str">
            <v>Piena zobi, kompomērs, 3 virsmas</v>
          </cell>
          <cell r="G4259">
            <v>25.54</v>
          </cell>
        </row>
        <row r="4260">
          <cell r="D4260" t="str">
            <v>70214</v>
          </cell>
          <cell r="E4260" t="str">
            <v/>
          </cell>
          <cell r="F4260" t="str">
            <v>Piena zobi, kompomērs, 4 virsmas</v>
          </cell>
          <cell r="G4260">
            <v>30.4</v>
          </cell>
        </row>
        <row r="4261">
          <cell r="D4261" t="str">
            <v>70221</v>
          </cell>
          <cell r="E4261" t="str">
            <v/>
          </cell>
          <cell r="F4261" t="str">
            <v>Piena zobi, molāri, standarta metāla kronis</v>
          </cell>
          <cell r="G4261">
            <v>22.31</v>
          </cell>
        </row>
        <row r="4262">
          <cell r="D4262" t="str">
            <v>70222</v>
          </cell>
          <cell r="E4262" t="str">
            <v/>
          </cell>
          <cell r="F4262" t="str">
            <v>Amalgama, incisīvi un premolāri, 1 virsma</v>
          </cell>
          <cell r="G4262">
            <v>15.27</v>
          </cell>
        </row>
        <row r="4263">
          <cell r="D4263" t="str">
            <v>70223</v>
          </cell>
          <cell r="E4263" t="str">
            <v/>
          </cell>
          <cell r="F4263" t="str">
            <v>Amalgama, premolāri, 2 virsmas</v>
          </cell>
          <cell r="G4263">
            <v>18.600000000000001</v>
          </cell>
        </row>
        <row r="4264">
          <cell r="D4264" t="str">
            <v>70224</v>
          </cell>
          <cell r="E4264" t="str">
            <v/>
          </cell>
          <cell r="F4264" t="str">
            <v>Amalgama, premolāri, 3 virsmas</v>
          </cell>
          <cell r="G4264">
            <v>22.02</v>
          </cell>
        </row>
        <row r="4265">
          <cell r="D4265" t="str">
            <v>70225</v>
          </cell>
          <cell r="E4265" t="str">
            <v/>
          </cell>
          <cell r="F4265" t="str">
            <v>Amalgama, premolāri, 4 virsmas</v>
          </cell>
          <cell r="G4265">
            <v>25.99</v>
          </cell>
        </row>
        <row r="4266">
          <cell r="D4266" t="str">
            <v>70227</v>
          </cell>
          <cell r="E4266" t="str">
            <v/>
          </cell>
          <cell r="F4266" t="str">
            <v>Amalgama, molāri, 1 virsma</v>
          </cell>
          <cell r="G4266">
            <v>15.46</v>
          </cell>
        </row>
        <row r="4267">
          <cell r="D4267" t="str">
            <v>70228</v>
          </cell>
          <cell r="E4267" t="str">
            <v/>
          </cell>
          <cell r="F4267" t="str">
            <v>Amalgama, molāri, 2 virsmas</v>
          </cell>
          <cell r="G4267">
            <v>19.03</v>
          </cell>
        </row>
        <row r="4268">
          <cell r="D4268" t="str">
            <v>70229</v>
          </cell>
          <cell r="E4268" t="str">
            <v/>
          </cell>
          <cell r="F4268" t="str">
            <v>Amalgama, molāri, 3 virsmas</v>
          </cell>
          <cell r="G4268">
            <v>22.48</v>
          </cell>
        </row>
        <row r="4269">
          <cell r="D4269" t="str">
            <v>70230</v>
          </cell>
          <cell r="E4269" t="str">
            <v/>
          </cell>
          <cell r="F4269" t="str">
            <v>Amalgama, molāri, 4 un vairāk virsmas</v>
          </cell>
          <cell r="G4269">
            <v>30.43</v>
          </cell>
        </row>
        <row r="4270">
          <cell r="D4270" t="str">
            <v>70232</v>
          </cell>
          <cell r="E4270" t="str">
            <v/>
          </cell>
          <cell r="F4270" t="str">
            <v>Stikla jonomērs, incisīvi, 1 virsma</v>
          </cell>
          <cell r="G4270">
            <v>18.27</v>
          </cell>
        </row>
        <row r="4271">
          <cell r="D4271" t="str">
            <v>70233</v>
          </cell>
          <cell r="E4271" t="str">
            <v/>
          </cell>
          <cell r="F4271" t="str">
            <v>Stikla jonomērs, incisīvi, 2 virsmas</v>
          </cell>
          <cell r="G4271">
            <v>21.26</v>
          </cell>
        </row>
        <row r="4272">
          <cell r="D4272" t="str">
            <v>70234</v>
          </cell>
          <cell r="E4272" t="str">
            <v/>
          </cell>
          <cell r="F4272" t="str">
            <v>Stikla jonomērs, premolāri, 1 virsma</v>
          </cell>
          <cell r="G4272">
            <v>18.399999999999999</v>
          </cell>
        </row>
        <row r="4273">
          <cell r="D4273" t="str">
            <v>70235</v>
          </cell>
          <cell r="E4273" t="str">
            <v/>
          </cell>
          <cell r="F4273" t="str">
            <v>Stikla jonomērs, molāri, 1 virsma</v>
          </cell>
          <cell r="G4273">
            <v>21.22</v>
          </cell>
        </row>
        <row r="4274">
          <cell r="D4274" t="str">
            <v>70238</v>
          </cell>
          <cell r="E4274" t="str">
            <v/>
          </cell>
          <cell r="F4274" t="str">
            <v>Kompomērs, premolāri, 1 virsma</v>
          </cell>
          <cell r="G4274">
            <v>20.72</v>
          </cell>
        </row>
        <row r="4275">
          <cell r="D4275" t="str">
            <v>70239</v>
          </cell>
          <cell r="E4275" t="str">
            <v/>
          </cell>
          <cell r="F4275" t="str">
            <v>Kompomērs, molāri, 1 virsma</v>
          </cell>
          <cell r="G4275">
            <v>20.72</v>
          </cell>
        </row>
        <row r="4276">
          <cell r="D4276" t="str">
            <v>70240</v>
          </cell>
          <cell r="E4276" t="str">
            <v/>
          </cell>
          <cell r="F4276" t="str">
            <v>Kompozīts, incisīvi, 1 virsma, izmantojot tikai gaismā cietējošus kompozīta materiālus</v>
          </cell>
          <cell r="G4276">
            <v>24.21</v>
          </cell>
        </row>
        <row r="4277">
          <cell r="D4277" t="str">
            <v>70241</v>
          </cell>
          <cell r="E4277" t="str">
            <v/>
          </cell>
          <cell r="F4277" t="str">
            <v>Kompozīts, incisīvi, 2 virsmas, izmantojot tikai gaismā cietējošus kompozīta materiālus</v>
          </cell>
          <cell r="G4277">
            <v>27.08</v>
          </cell>
        </row>
        <row r="4278">
          <cell r="D4278" t="str">
            <v>70242</v>
          </cell>
          <cell r="E4278" t="str">
            <v/>
          </cell>
          <cell r="F4278" t="str">
            <v>Kompozīts, incisīvi, 3 virsmas, izmantojot tikai gaismā cietējošus kompozīta materiālus</v>
          </cell>
          <cell r="G4278">
            <v>32.6</v>
          </cell>
        </row>
        <row r="4279">
          <cell r="D4279" t="str">
            <v>70243</v>
          </cell>
          <cell r="E4279" t="str">
            <v/>
          </cell>
          <cell r="F4279" t="str">
            <v>Kompozīts, incisīvi, 4 virsmas, izmantojot tikai gaismā cietējošus kompozīta materiālus, lieto arī priekšējo zobu stūru atjaunošanas gadījumā</v>
          </cell>
          <cell r="G4279">
            <v>36.86</v>
          </cell>
        </row>
        <row r="4280">
          <cell r="D4280" t="str">
            <v>70244</v>
          </cell>
          <cell r="E4280" t="str">
            <v/>
          </cell>
          <cell r="F4280" t="str">
            <v>Kompozīts, incisīvi, 5 virsmas, izmantojot tikai gaismā cietējošus kompozīta materiālus</v>
          </cell>
          <cell r="G4280">
            <v>44.28</v>
          </cell>
        </row>
        <row r="4281">
          <cell r="D4281" t="str">
            <v>70245</v>
          </cell>
          <cell r="E4281" t="str">
            <v/>
          </cell>
          <cell r="F4281" t="str">
            <v>Kompozīts, premolāri, 1 virsma</v>
          </cell>
          <cell r="G4281">
            <v>23.95</v>
          </cell>
        </row>
        <row r="4282">
          <cell r="D4282" t="str">
            <v>70246</v>
          </cell>
          <cell r="E4282" t="str">
            <v/>
          </cell>
          <cell r="F4282" t="str">
            <v>Kompozīts, premolāri, 2 virsmas</v>
          </cell>
          <cell r="G4282">
            <v>27.22</v>
          </cell>
        </row>
        <row r="4283">
          <cell r="D4283" t="str">
            <v>70247</v>
          </cell>
          <cell r="E4283" t="str">
            <v/>
          </cell>
          <cell r="F4283" t="str">
            <v>Kompozīts, premolāri, 3 virsmas</v>
          </cell>
          <cell r="G4283">
            <v>32.72</v>
          </cell>
        </row>
        <row r="4284">
          <cell r="D4284" t="str">
            <v>70248</v>
          </cell>
          <cell r="E4284" t="str">
            <v/>
          </cell>
          <cell r="F4284" t="str">
            <v>Kompozīts, premolāri, 4 un vairāk virsmas</v>
          </cell>
          <cell r="G4284">
            <v>37.880000000000003</v>
          </cell>
        </row>
        <row r="4285">
          <cell r="D4285" t="str">
            <v>70249</v>
          </cell>
          <cell r="E4285" t="str">
            <v/>
          </cell>
          <cell r="F4285" t="str">
            <v>Kompozīts, premolāri, klīniska kroņa atjaunošana</v>
          </cell>
          <cell r="G4285">
            <v>46.44</v>
          </cell>
        </row>
        <row r="4286">
          <cell r="D4286" t="str">
            <v>70250</v>
          </cell>
          <cell r="E4286" t="str">
            <v/>
          </cell>
          <cell r="F4286" t="str">
            <v>Kompozīts, molāri, 1 virsma</v>
          </cell>
          <cell r="G4286">
            <v>24.14</v>
          </cell>
        </row>
        <row r="4287">
          <cell r="D4287" t="str">
            <v>70251</v>
          </cell>
          <cell r="E4287" t="str">
            <v/>
          </cell>
          <cell r="F4287" t="str">
            <v>Kompozīts, molāri, 2 virsmas</v>
          </cell>
          <cell r="G4287">
            <v>31.7</v>
          </cell>
        </row>
        <row r="4288">
          <cell r="D4288" t="str">
            <v>70252</v>
          </cell>
          <cell r="E4288" t="str">
            <v/>
          </cell>
          <cell r="F4288" t="str">
            <v>Kompozīts, molāri, 3 virsmas</v>
          </cell>
          <cell r="G4288">
            <v>36.950000000000003</v>
          </cell>
        </row>
        <row r="4289">
          <cell r="D4289" t="str">
            <v>70253</v>
          </cell>
          <cell r="E4289" t="str">
            <v/>
          </cell>
          <cell r="F4289" t="str">
            <v>Kompozīts, molāri, 4 un vairāk virsmas</v>
          </cell>
          <cell r="G4289">
            <v>45.5</v>
          </cell>
        </row>
        <row r="4290">
          <cell r="D4290" t="str">
            <v>70254</v>
          </cell>
          <cell r="E4290" t="str">
            <v/>
          </cell>
          <cell r="F4290" t="str">
            <v>Kompozīts, molāri, klīniska kroņa atjaunošana</v>
          </cell>
          <cell r="G4290">
            <v>50.89</v>
          </cell>
        </row>
        <row r="4291">
          <cell r="D4291" t="str">
            <v>70256</v>
          </cell>
          <cell r="E4291" t="str">
            <v/>
          </cell>
          <cell r="F4291" t="str">
            <v>Piemaksa par amalgamas saiti.</v>
          </cell>
          <cell r="G4291">
            <v>1.67</v>
          </cell>
        </row>
        <row r="4292">
          <cell r="D4292" t="str">
            <v>70301</v>
          </cell>
          <cell r="E4292" t="str">
            <v/>
          </cell>
          <cell r="F4292" t="str">
            <v>Piena zobi, vitālā pulpotomija molāriem. Nenorādīt kopā ar manipulāciju 70201</v>
          </cell>
          <cell r="G4292">
            <v>18.88</v>
          </cell>
        </row>
        <row r="4293">
          <cell r="D4293" t="str">
            <v>70302</v>
          </cell>
          <cell r="E4293" t="str">
            <v/>
          </cell>
          <cell r="F4293" t="str">
            <v>Piena zobi, mortālā pulpotomija molāriem – pirmais seanss, pulpas devitalizācija. Izmaksās iekļauta kavitātes pagaidu slēgšana. Nenorādīt kopā ar manipulāciju 70201</v>
          </cell>
          <cell r="G4293">
            <v>11.67</v>
          </cell>
        </row>
        <row r="4294">
          <cell r="D4294" t="str">
            <v>70303</v>
          </cell>
          <cell r="E4294" t="str">
            <v/>
          </cell>
          <cell r="F4294" t="str">
            <v>Piena zobi, mortālā pulpotomija molāriem – otrais seanss. Nenorādīt kopā ar manipulāciju 70201</v>
          </cell>
          <cell r="G4294">
            <v>10.81</v>
          </cell>
        </row>
        <row r="4295">
          <cell r="D4295" t="str">
            <v>70304</v>
          </cell>
          <cell r="E4295" t="str">
            <v/>
          </cell>
          <cell r="F4295" t="str">
            <v>Piena zobi, pulpektomija incisīviem ar saknes kanāla apstrādi. Izmaksās iekļauta kavitātes pagaidu slēgšana. Nenorādīt kopā ar manipulāciju 70201</v>
          </cell>
          <cell r="G4295">
            <v>24.14</v>
          </cell>
        </row>
        <row r="4296">
          <cell r="D4296" t="str">
            <v>70305</v>
          </cell>
          <cell r="E4296" t="str">
            <v/>
          </cell>
          <cell r="F4296" t="str">
            <v>Piena zobi, pulpektomija incisīviem, sakņu kanālu pildīšana. Izmaksās iekļauta kanālu apstrāde un kavitātes pagaidu slēgšana. Nenorādīt kopā ar manipulāciju 70201</v>
          </cell>
          <cell r="G4296">
            <v>12.87</v>
          </cell>
        </row>
        <row r="4297">
          <cell r="D4297" t="str">
            <v>70308</v>
          </cell>
          <cell r="E4297" t="str">
            <v/>
          </cell>
          <cell r="F4297" t="str">
            <v>Vitālā pulpotomija (apeksģenēze) pastāvīgiem zobiem ar nenoformētām saknēm, pēc kroņa daļas pulpas amputācijas, izmantojot kalcija preparātus. Nenorādīt kopā ar manipulāciju 70201</v>
          </cell>
          <cell r="G4297">
            <v>22.09</v>
          </cell>
        </row>
        <row r="4298">
          <cell r="D4298" t="str">
            <v>70309</v>
          </cell>
          <cell r="E4298" t="str">
            <v/>
          </cell>
          <cell r="F4298" t="str">
            <v>Pulpas tiešā pārklāšana, ko lieto bērnu zobiem pēc traumām, ja pulpas atvērums nav lielāks par 1 mm. Nenorādīt kopā ar manipulāciju 70201</v>
          </cell>
          <cell r="G4298">
            <v>20.82</v>
          </cell>
        </row>
        <row r="4299">
          <cell r="D4299" t="str">
            <v>70311</v>
          </cell>
          <cell r="E4299" t="str">
            <v/>
          </cell>
          <cell r="F4299" t="str">
            <v>Apeksfiksācija viensaknes zobiem ar nenoformētām saknēm – pirmais seanss. Nenorādīt kopā ar manipulāciju 70201</v>
          </cell>
          <cell r="G4299">
            <v>27.57</v>
          </cell>
        </row>
        <row r="4300">
          <cell r="D4300" t="str">
            <v>70312</v>
          </cell>
          <cell r="E4300" t="str">
            <v/>
          </cell>
          <cell r="F4300" t="str">
            <v>Apeksfiksācija divsakņu zobiem ar nenoformētām saknēm – pirmais seanss. Nenorādīt kopā ar manipulāciju 70201</v>
          </cell>
          <cell r="G4300">
            <v>39.29</v>
          </cell>
        </row>
        <row r="4301">
          <cell r="D4301" t="str">
            <v>70313</v>
          </cell>
          <cell r="E4301" t="str">
            <v/>
          </cell>
          <cell r="F4301" t="str">
            <v>Apeksfiksācija trīssakņu zobiem ar nenoformētām saknēm – pirmais seanss. Nenorādīt kopā ar manipulāciju 70201</v>
          </cell>
          <cell r="G4301">
            <v>45.16</v>
          </cell>
        </row>
        <row r="4302">
          <cell r="D4302" t="str">
            <v>70314</v>
          </cell>
          <cell r="E4302" t="str">
            <v/>
          </cell>
          <cell r="F4302" t="str">
            <v>Apeksfiksācija zobiem ar nenoformētām saknēm ar anatomisku papildu kanālu – pirmais seanss. Nenorādīt kopā ar manipulāciju 70201</v>
          </cell>
          <cell r="G4302">
            <v>15.92</v>
          </cell>
        </row>
        <row r="4303">
          <cell r="D4303" t="str">
            <v>70315</v>
          </cell>
          <cell r="E4303" t="str">
            <v/>
          </cell>
          <cell r="F4303" t="str">
            <v>Apeksfiksācija viensaknes zobiem ar nenoformētām saknēm – katrs nākamais seanss. Nenorādīt kopā ar manipulāciju 70201</v>
          </cell>
          <cell r="G4303">
            <v>17.57</v>
          </cell>
        </row>
        <row r="4304">
          <cell r="D4304" t="str">
            <v>70316</v>
          </cell>
          <cell r="E4304" t="str">
            <v/>
          </cell>
          <cell r="F4304" t="str">
            <v>Apeksfiksācija divsakņu zobiem ar nenoformētām saknēm – katrs nākamais seanss. Nenorādīt kopā ar manipulāciju 70201</v>
          </cell>
          <cell r="G4304">
            <v>25.84</v>
          </cell>
        </row>
        <row r="4305">
          <cell r="D4305" t="str">
            <v>70317</v>
          </cell>
          <cell r="E4305" t="str">
            <v/>
          </cell>
          <cell r="F4305" t="str">
            <v>Apeksfiksācija trīssakņu zobiem ar nenoformētām saknēm – katrs nākamais seanss. Nenorādīt kopā ar manipulāciju 70201</v>
          </cell>
          <cell r="G4305">
            <v>24.88</v>
          </cell>
        </row>
        <row r="4306">
          <cell r="D4306" t="str">
            <v>70318</v>
          </cell>
          <cell r="E4306" t="str">
            <v/>
          </cell>
          <cell r="F4306" t="str">
            <v>Apeksfiksācija zobiem ar nenoformētām saknēm ar anatomisku papildu kanālu – katrs nākamais seanss. Nenorādīt kopā ar manipulāciju 70201</v>
          </cell>
          <cell r="G4306">
            <v>12.25</v>
          </cell>
        </row>
        <row r="4307">
          <cell r="D4307" t="str">
            <v>70319</v>
          </cell>
          <cell r="E4307" t="str">
            <v/>
          </cell>
          <cell r="F4307" t="str">
            <v>Vitālā pulpotomija noformētiem premolāriem un molāriem kā neatliekamā palīdzība pie neatgriezeniska pulpīta. Nenorādīt kopā ar manipulāciju 70201</v>
          </cell>
          <cell r="G4307">
            <v>22.19</v>
          </cell>
        </row>
        <row r="4308">
          <cell r="D4308" t="str">
            <v>70320</v>
          </cell>
          <cell r="E4308" t="str">
            <v/>
          </cell>
          <cell r="F4308" t="str">
            <v>Akūtā pulpektomija viensaknes zobam kā neatliekamā palīdzība pie neatgriezeniska pulpīta vai pulpas traumas. Nenorādīt kopā ar manipulāciju 70201</v>
          </cell>
          <cell r="G4308">
            <v>25.7</v>
          </cell>
        </row>
        <row r="4309">
          <cell r="D4309" t="str">
            <v>70321</v>
          </cell>
          <cell r="E4309" t="str">
            <v/>
          </cell>
          <cell r="F4309" t="str">
            <v>Akūtā pulpektomija divsakņu zobam kā neatliekamā palīdzība pie neatgriezeniska pulpīta vai pulpas traumas. Nenorādīt kopā ar manipulāciju 70201</v>
          </cell>
          <cell r="G4309">
            <v>35.92</v>
          </cell>
        </row>
        <row r="4310">
          <cell r="D4310" t="str">
            <v>70322</v>
          </cell>
          <cell r="E4310" t="str">
            <v/>
          </cell>
          <cell r="F4310" t="str">
            <v>Akūtā pulpektomija trīssakņu zobam kā neatliekamā palīdzība pie neatgriezeniska pulpīta vai pulpas traumas. Nenorādīt kopā ar manipulāciju 70201</v>
          </cell>
          <cell r="G4310">
            <v>43.45</v>
          </cell>
        </row>
        <row r="4311">
          <cell r="D4311" t="str">
            <v>70323</v>
          </cell>
          <cell r="E4311" t="str">
            <v/>
          </cell>
          <cell r="F4311" t="str">
            <v>Akūtā pulpektomija zobam ar anatomisku papildu kanālu kā neatliekamā palīdzība pie neatgriezeniska pulpīta vai pulpas traumas. Nenorādīt kopā ar manipulāciju 70201</v>
          </cell>
          <cell r="G4311">
            <v>14.1</v>
          </cell>
        </row>
        <row r="4312">
          <cell r="D4312" t="str">
            <v>70324</v>
          </cell>
          <cell r="E4312" t="str">
            <v/>
          </cell>
          <cell r="F4312" t="str">
            <v>Akūta nedzīva zoba atvēršana un drenēšana viensaknes zobam kā neatliekamā palīdzība akūta, nedzīva zoba gadījumā. Nenorādīt kopā ar manipulāciju 70201</v>
          </cell>
          <cell r="G4312">
            <v>25.7</v>
          </cell>
        </row>
        <row r="4313">
          <cell r="D4313" t="str">
            <v>70325</v>
          </cell>
          <cell r="E4313" t="str">
            <v/>
          </cell>
          <cell r="F4313" t="str">
            <v>Akūta nedzīva zoba atvēršana un drenēšana divsakņu zobam kā neatliekamā palīdzība akūta, nedzīva zoba gadījumā. Nenorādīt kopā ar manipulāciju 70201</v>
          </cell>
          <cell r="G4313">
            <v>36.42</v>
          </cell>
        </row>
        <row r="4314">
          <cell r="D4314" t="str">
            <v>70326</v>
          </cell>
          <cell r="E4314" t="str">
            <v/>
          </cell>
          <cell r="F4314" t="str">
            <v>Akūta nedzīva zoba atvēršana un drenēšana trīssakņu zobam kā neatliekamā palīdzība akūta, nedzīva zoba gadījumā. Nenorādīt kopā ar manipulāciju 70201</v>
          </cell>
          <cell r="G4314">
            <v>42.79</v>
          </cell>
        </row>
        <row r="4315">
          <cell r="D4315" t="str">
            <v>70327</v>
          </cell>
          <cell r="E4315" t="str">
            <v/>
          </cell>
          <cell r="F4315" t="str">
            <v>Akūta nedzīva zoba atvēršana un drenēšana zobam ar anatomisku papildu kanālu kā neatliekamā palīdzība akūta, nedzīva zoba gadījumā. Nenorādīt kopā ar manipulāciju 70201</v>
          </cell>
          <cell r="G4315">
            <v>10.95</v>
          </cell>
        </row>
        <row r="4316">
          <cell r="D4316" t="str">
            <v>70328</v>
          </cell>
          <cell r="E4316" t="str">
            <v/>
          </cell>
          <cell r="F4316" t="str">
            <v>Saknes kanāla apstrāde viensaknes zobam. Veicama vienā seansā, izņemot gadījumu, ja konstatēta strutu izdalīšanās. Nenorādīt kopā ar manipulāciju 70201</v>
          </cell>
          <cell r="G4316">
            <v>19.41</v>
          </cell>
        </row>
        <row r="4317">
          <cell r="D4317" t="str">
            <v>70329</v>
          </cell>
          <cell r="E4317" t="str">
            <v/>
          </cell>
          <cell r="F4317" t="str">
            <v>Saknes kanāla pildīšana viensaknes zobam. Nenorādīt kopā ar manipulāciju 70201</v>
          </cell>
          <cell r="G4317">
            <v>11.03</v>
          </cell>
        </row>
        <row r="4318">
          <cell r="D4318" t="str">
            <v>70330</v>
          </cell>
          <cell r="E4318" t="str">
            <v/>
          </cell>
          <cell r="F4318" t="str">
            <v>Sakņu kanālu apstrāde divsakņu zobam. Veicama vienā seansā, izņemot gadījumu, ja konstatēta strutu izdalīšanās. Nenorādīt kopā ar manipulāciju 70201</v>
          </cell>
          <cell r="G4318">
            <v>26.35</v>
          </cell>
        </row>
        <row r="4319">
          <cell r="D4319" t="str">
            <v>70331</v>
          </cell>
          <cell r="E4319" t="str">
            <v/>
          </cell>
          <cell r="F4319" t="str">
            <v>Sakņu kanālu pildīšana divsakņu zobam. Nenorādīt kopā ar manipulāciju 70201</v>
          </cell>
          <cell r="G4319">
            <v>18.489999999999998</v>
          </cell>
        </row>
        <row r="4320">
          <cell r="D4320" t="str">
            <v>70332</v>
          </cell>
          <cell r="E4320" t="str">
            <v/>
          </cell>
          <cell r="F4320" t="str">
            <v>Sakņu kanālu apstrāde trīssakņu zobam. Nenorādīt kopā ar manipulāciju 70201</v>
          </cell>
          <cell r="G4320">
            <v>40.69</v>
          </cell>
        </row>
        <row r="4321">
          <cell r="D4321" t="str">
            <v>70333</v>
          </cell>
          <cell r="E4321" t="str">
            <v/>
          </cell>
          <cell r="F4321" t="str">
            <v>Sakņu kanālu pildīšana trīssakņu zobam. Nenorādīt kopā ar manipulāciju 70201</v>
          </cell>
          <cell r="G4321">
            <v>25.62</v>
          </cell>
        </row>
        <row r="4322">
          <cell r="D4322" t="str">
            <v>70334</v>
          </cell>
          <cell r="E4322" t="str">
            <v/>
          </cell>
          <cell r="F4322" t="str">
            <v>Saknes kanāla apstrāde zobam ar anatomisku papildu kanālu. Nenorādīt kopā ar manipulāciju 70201</v>
          </cell>
          <cell r="G4322">
            <v>14.1</v>
          </cell>
        </row>
        <row r="4323">
          <cell r="D4323" t="str">
            <v>70335</v>
          </cell>
          <cell r="E4323" t="str">
            <v/>
          </cell>
          <cell r="F4323" t="str">
            <v>Saknes kanāla pildīšana zobam ar anatomisku papildu kanālu. Nenorādīt kopā ar manipulāciju 70201</v>
          </cell>
          <cell r="G4323">
            <v>10.62</v>
          </cell>
        </row>
        <row r="4324">
          <cell r="D4324" t="str">
            <v>70336</v>
          </cell>
          <cell r="E4324" t="str">
            <v/>
          </cell>
          <cell r="F4324" t="str">
            <v>Sakņu kanāla pārārstēšana viensaknes zobam. Nenorādīt kopā ar manipulāciju 70201</v>
          </cell>
          <cell r="G4324">
            <v>32.4</v>
          </cell>
        </row>
        <row r="4325">
          <cell r="D4325" t="str">
            <v>70337</v>
          </cell>
          <cell r="E4325" t="str">
            <v/>
          </cell>
          <cell r="F4325" t="str">
            <v>Sakņu kanāla pārārstēšana divsakņu zobam. Nenorādīt kopā ar manipulāciju 70201</v>
          </cell>
          <cell r="G4325">
            <v>39.340000000000003</v>
          </cell>
        </row>
        <row r="4326">
          <cell r="D4326" t="str">
            <v>70338</v>
          </cell>
          <cell r="E4326" t="str">
            <v/>
          </cell>
          <cell r="F4326" t="str">
            <v>Sakņu kanāla pārārstēšana trīssakņu zobam. Nenorādīt kopā ar manipulāciju 70201</v>
          </cell>
          <cell r="G4326">
            <v>49.86</v>
          </cell>
        </row>
        <row r="4327">
          <cell r="D4327" t="str">
            <v>70339</v>
          </cell>
          <cell r="E4327" t="str">
            <v/>
          </cell>
          <cell r="F4327" t="str">
            <v>Sakņu kanāla pārārstēšana zobam ar anatomisku papildu kanālu. Nenorādīt kopā ar manipulāciju 70201</v>
          </cell>
          <cell r="G4327">
            <v>13.24</v>
          </cell>
        </row>
        <row r="4328">
          <cell r="D4328" t="str">
            <v>70340</v>
          </cell>
          <cell r="E4328" t="str">
            <v/>
          </cell>
          <cell r="F4328" t="str">
            <v>Endodontiski ārstējama zoba kroņa atjaunošana pirms koferdama uzlikšanas. Nenorādīt kopā ar manipulāciju 70201</v>
          </cell>
          <cell r="G4328">
            <v>14.71</v>
          </cell>
        </row>
        <row r="4329">
          <cell r="D4329" t="str">
            <v>70341</v>
          </cell>
          <cell r="E4329" t="str">
            <v/>
          </cell>
          <cell r="F4329" t="str">
            <v>Endodontiski ārstējama zoba atvēršana caur kroni. Nenorādīt kopā ar manipulāciju 70201</v>
          </cell>
          <cell r="G4329">
            <v>9.4499999999999993</v>
          </cell>
        </row>
        <row r="4330">
          <cell r="D4330" t="str">
            <v>70400</v>
          </cell>
          <cell r="E4330" t="str">
            <v/>
          </cell>
          <cell r="F4330" t="str">
            <v>Kustīga piena zoba ekstrakcija. Nenorādīt kopā ar manipulāciju 70904</v>
          </cell>
          <cell r="G4330">
            <v>6.31</v>
          </cell>
        </row>
        <row r="4331">
          <cell r="D4331" t="str">
            <v>70401</v>
          </cell>
          <cell r="E4331" t="str">
            <v/>
          </cell>
          <cell r="F4331" t="str">
            <v>Viensaknes zoba ekstrakcija, ieskaitot brūces apdari</v>
          </cell>
          <cell r="G4331">
            <v>9.5399999999999991</v>
          </cell>
        </row>
        <row r="4332">
          <cell r="D4332" t="str">
            <v>70402</v>
          </cell>
          <cell r="E4332" t="str">
            <v/>
          </cell>
          <cell r="F4332" t="str">
            <v>Daudzsakņu zoba ekstrakcija, ieskaitot brūces apdari</v>
          </cell>
          <cell r="G4332">
            <v>16.34</v>
          </cell>
        </row>
        <row r="4333">
          <cell r="D4333" t="str">
            <v>70403</v>
          </cell>
          <cell r="E4333" t="str">
            <v/>
          </cell>
          <cell r="F4333" t="str">
            <v>Kaula nolīdzināšana, izkasīšana, šuve, tamponēšana – īpaši sniegta zobārstnieciskā palīdzība atsevišķā seansā vienā žokļa pusē vai priekšzobu rajonā</v>
          </cell>
          <cell r="G4333">
            <v>17.149999999999999</v>
          </cell>
        </row>
        <row r="4334">
          <cell r="D4334" t="str">
            <v>70404</v>
          </cell>
          <cell r="E4334" t="str">
            <v/>
          </cell>
          <cell r="F4334" t="str">
            <v>Viensaknes zoba ekstrakcija ar osteotomiju, ieskaitot brūces apdari</v>
          </cell>
          <cell r="G4334">
            <v>20.65</v>
          </cell>
        </row>
        <row r="4335">
          <cell r="D4335" t="str">
            <v>70405</v>
          </cell>
          <cell r="E4335" t="str">
            <v/>
          </cell>
          <cell r="F4335" t="str">
            <v>Daudzsakņu zoba ekstrakcija ar osteotomiju, ieskaitot brūces apdari</v>
          </cell>
          <cell r="G4335">
            <v>26.98</v>
          </cell>
        </row>
        <row r="4336">
          <cell r="D4336" t="str">
            <v>70406</v>
          </cell>
          <cell r="E4336" t="str">
            <v/>
          </cell>
          <cell r="F4336" t="str">
            <v>Novirzīta vai retinēta zoba ekstrakcija ar osteotomiju, ieskaitot brūces apdari</v>
          </cell>
          <cell r="G4336">
            <v>33.299999999999997</v>
          </cell>
        </row>
        <row r="4337">
          <cell r="D4337" t="str">
            <v>70407</v>
          </cell>
          <cell r="E4337" t="str">
            <v/>
          </cell>
          <cell r="F4337" t="str">
            <v>Novirzīta vai retinēta zoba atsegšana ortodontiskai regulēšanai</v>
          </cell>
          <cell r="G4337">
            <v>33.49</v>
          </cell>
        </row>
        <row r="4338">
          <cell r="D4338" t="str">
            <v>70408</v>
          </cell>
          <cell r="E4338" t="str">
            <v/>
          </cell>
          <cell r="F4338" t="str">
            <v>Hemirezekcija</v>
          </cell>
          <cell r="G4338">
            <v>23.49</v>
          </cell>
        </row>
        <row r="4339">
          <cell r="D4339" t="str">
            <v>70409</v>
          </cell>
          <cell r="E4339" t="str">
            <v/>
          </cell>
          <cell r="F4339" t="str">
            <v>Atvērta intakta žokļa dobuma plastiska noslēgšana ar vienkāršas smaganu plastikas palīdzību</v>
          </cell>
          <cell r="G4339">
            <v>48.79</v>
          </cell>
        </row>
        <row r="4340">
          <cell r="D4340" t="str">
            <v>70410</v>
          </cell>
          <cell r="E4340" t="str">
            <v/>
          </cell>
          <cell r="F4340" t="str">
            <v>Alveolārā izauguma trepanācija</v>
          </cell>
          <cell r="G4340">
            <v>26.4</v>
          </cell>
        </row>
        <row r="4341">
          <cell r="D4341" t="str">
            <v>70411</v>
          </cell>
          <cell r="E4341" t="str">
            <v/>
          </cell>
          <cell r="F4341" t="str">
            <v>Alveolārā izauguma sekvestrektomija</v>
          </cell>
          <cell r="G4341">
            <v>45.2</v>
          </cell>
        </row>
        <row r="4342">
          <cell r="D4342" t="str">
            <v>70412</v>
          </cell>
          <cell r="E4342" t="str">
            <v/>
          </cell>
          <cell r="F4342" t="str">
            <v>Zoba saknes gala rezekcija incisīvam</v>
          </cell>
          <cell r="G4342">
            <v>32.700000000000003</v>
          </cell>
        </row>
        <row r="4343">
          <cell r="D4343" t="str">
            <v>70413</v>
          </cell>
          <cell r="E4343" t="str">
            <v/>
          </cell>
          <cell r="F4343" t="str">
            <v>Zoba saknes gala rezekcija premolāram</v>
          </cell>
          <cell r="G4343">
            <v>45.3</v>
          </cell>
        </row>
        <row r="4344">
          <cell r="D4344" t="str">
            <v>70414</v>
          </cell>
          <cell r="E4344" t="str">
            <v/>
          </cell>
          <cell r="F4344" t="str">
            <v>Zoba saknes gala rezekcija molāriem</v>
          </cell>
          <cell r="G4344">
            <v>64.25</v>
          </cell>
        </row>
        <row r="4345">
          <cell r="D4345" t="str">
            <v>70415</v>
          </cell>
          <cell r="E4345" t="str">
            <v/>
          </cell>
          <cell r="F4345" t="str">
            <v>Zoba saknes gala rezekcija katram nākamajam blakus zobam vienā un tajā pašā žokļa pusē un seansā</v>
          </cell>
          <cell r="G4345">
            <v>13.14</v>
          </cell>
        </row>
        <row r="4346">
          <cell r="D4346" t="str">
            <v>70416</v>
          </cell>
          <cell r="E4346" t="str">
            <v/>
          </cell>
          <cell r="F4346" t="str">
            <v>Retrogrāda kanāla plombēšana</v>
          </cell>
          <cell r="G4346">
            <v>9.1</v>
          </cell>
        </row>
        <row r="4347">
          <cell r="D4347" t="str">
            <v>70417</v>
          </cell>
          <cell r="E4347" t="str">
            <v/>
          </cell>
          <cell r="F4347" t="str">
            <v>Cistektomija diametrā līdz 1 cm</v>
          </cell>
          <cell r="G4347">
            <v>39.049999999999997</v>
          </cell>
        </row>
        <row r="4348">
          <cell r="D4348" t="str">
            <v>70418</v>
          </cell>
          <cell r="E4348" t="str">
            <v/>
          </cell>
          <cell r="F4348" t="str">
            <v>Zoba replantācija</v>
          </cell>
          <cell r="G4348">
            <v>16.41</v>
          </cell>
        </row>
        <row r="4349">
          <cell r="D4349" t="str">
            <v>70419</v>
          </cell>
          <cell r="E4349" t="str">
            <v/>
          </cell>
          <cell r="F4349" t="str">
            <v>Asiņošanas apturēšana pēc zoba ekstrakcijas, ko lieto atsevišķā apmeklējumā kā ekstrakcijas brūces slēgšanu ar šuvēm</v>
          </cell>
          <cell r="G4349">
            <v>14</v>
          </cell>
        </row>
        <row r="4350">
          <cell r="D4350" t="str">
            <v>70420</v>
          </cell>
          <cell r="E4350" t="str">
            <v/>
          </cell>
          <cell r="F4350" t="str">
            <v>Lēveru veidošana</v>
          </cell>
          <cell r="G4350">
            <v>16.940000000000001</v>
          </cell>
        </row>
        <row r="4351">
          <cell r="D4351" t="str">
            <v>70421</v>
          </cell>
          <cell r="E4351" t="str">
            <v/>
          </cell>
          <cell r="F4351" t="str">
            <v>Gļotādas brūču primāra ķirurģiska apdare, ko lieto traumu gadījumos un pēc manipulācijas 70420 veikšanas</v>
          </cell>
          <cell r="G4351">
            <v>23.18</v>
          </cell>
        </row>
        <row r="4352">
          <cell r="D4352" t="str">
            <v>70422</v>
          </cell>
          <cell r="E4352" t="str">
            <v/>
          </cell>
          <cell r="F4352" t="str">
            <v>Svešķermeņa izņemšana no zemgļotādas pēc tās atvēršanas ar griezuma palīdzību</v>
          </cell>
          <cell r="G4352">
            <v>35.81</v>
          </cell>
        </row>
        <row r="4353">
          <cell r="D4353" t="str">
            <v>70423</v>
          </cell>
          <cell r="E4353" t="str">
            <v/>
          </cell>
          <cell r="F4353" t="str">
            <v>Svešķermeņa izņemšana, kurš atrodas zem gļotādas un ir sataustāms un redzams</v>
          </cell>
          <cell r="G4353">
            <v>15.87</v>
          </cell>
        </row>
        <row r="4354">
          <cell r="D4354" t="str">
            <v>70424</v>
          </cell>
          <cell r="E4354" t="str">
            <v/>
          </cell>
          <cell r="F4354" t="str">
            <v>1 luksēta zoba repozīcija un retenzija ar kompozīta materiālu</v>
          </cell>
          <cell r="G4354">
            <v>30.1</v>
          </cell>
        </row>
        <row r="4355">
          <cell r="D4355" t="str">
            <v>70425</v>
          </cell>
          <cell r="E4355" t="str">
            <v/>
          </cell>
          <cell r="F4355" t="str">
            <v>1 luksēta zoba repozīcija un retenzija ar individuālo metāla šinu</v>
          </cell>
          <cell r="G4355">
            <v>30.12</v>
          </cell>
        </row>
        <row r="4356">
          <cell r="D4356" t="str">
            <v>70426</v>
          </cell>
          <cell r="E4356" t="str">
            <v/>
          </cell>
          <cell r="F4356" t="str">
            <v>1 luksēta zoba repozīcija un retenzija ar viena breketa uzlikšanu, bez breketa vērtības</v>
          </cell>
          <cell r="G4356">
            <v>23.64</v>
          </cell>
        </row>
        <row r="4357">
          <cell r="D4357" t="str">
            <v>70427</v>
          </cell>
          <cell r="E4357" t="str">
            <v/>
          </cell>
          <cell r="F4357" t="str">
            <v>2 un vairāk luksētu zobu repozīcija un retenzija ar kompozīta materiālu</v>
          </cell>
          <cell r="G4357">
            <v>47.09</v>
          </cell>
        </row>
        <row r="4358">
          <cell r="D4358" t="str">
            <v>70428</v>
          </cell>
          <cell r="E4358" t="str">
            <v/>
          </cell>
          <cell r="F4358" t="str">
            <v>2 un vairāk luksētu zobu repozīcija un retenzija ar individuālo metāla šinu</v>
          </cell>
          <cell r="G4358">
            <v>46.03</v>
          </cell>
        </row>
        <row r="4359">
          <cell r="D4359" t="str">
            <v>70429</v>
          </cell>
          <cell r="E4359" t="str">
            <v/>
          </cell>
          <cell r="F4359" t="str">
            <v>2 un vairāk luksētu zobu repozīcija un retenzija ar viena breketa uzlikšanu, bez breketa izmaksas</v>
          </cell>
          <cell r="G4359">
            <v>26.91</v>
          </cell>
        </row>
        <row r="4360">
          <cell r="D4360" t="str">
            <v>70430</v>
          </cell>
          <cell r="E4360" t="str">
            <v/>
          </cell>
          <cell r="F4360" t="str">
            <v>Fiksācijas šinas noņemšana</v>
          </cell>
          <cell r="G4360">
            <v>6.1</v>
          </cell>
        </row>
        <row r="4361">
          <cell r="D4361" t="str">
            <v>70431</v>
          </cell>
          <cell r="E4361" t="str">
            <v/>
          </cell>
          <cell r="F4361" t="str">
            <v>Žokļu imobilizācija kā pagaidu fiksācijas metode žokļu lūzumu vai luksāciju gadījumos – e/o pārsējs</v>
          </cell>
          <cell r="G4361">
            <v>3.32</v>
          </cell>
        </row>
        <row r="4362">
          <cell r="D4362" t="str">
            <v>70432</v>
          </cell>
          <cell r="E4362" t="str">
            <v/>
          </cell>
          <cell r="F4362" t="str">
            <v>Žokļu šinas uzlikšana veselam žoklim lūzuma vai luksācijas gadījumā</v>
          </cell>
          <cell r="G4362">
            <v>22.2</v>
          </cell>
        </row>
        <row r="4363">
          <cell r="D4363" t="str">
            <v>70433</v>
          </cell>
          <cell r="E4363" t="str">
            <v/>
          </cell>
          <cell r="F4363" t="str">
            <v>Žokļu šinas uzlikšana lauztam žoklim lūzuma vai luksācijas gadījumā</v>
          </cell>
          <cell r="G4363">
            <v>32.24</v>
          </cell>
        </row>
        <row r="4364">
          <cell r="D4364" t="str">
            <v>70434</v>
          </cell>
          <cell r="E4364" t="str">
            <v/>
          </cell>
          <cell r="F4364" t="str">
            <v>Aivi ligatūru uzlikšana veselam žoklim</v>
          </cell>
          <cell r="G4364">
            <v>13.56</v>
          </cell>
        </row>
        <row r="4365">
          <cell r="D4365" t="str">
            <v>70435</v>
          </cell>
          <cell r="E4365" t="str">
            <v/>
          </cell>
          <cell r="F4365" t="str">
            <v>Aivi ligatūru uzlikšana lauztam žoklim</v>
          </cell>
          <cell r="G4365">
            <v>16.59</v>
          </cell>
        </row>
        <row r="4366">
          <cell r="D4366" t="str">
            <v>70436</v>
          </cell>
          <cell r="E4366" t="str">
            <v/>
          </cell>
          <cell r="F4366" t="str">
            <v>Odontomas izņemšana alveolārajā izaugumā</v>
          </cell>
          <cell r="G4366">
            <v>51.83</v>
          </cell>
        </row>
        <row r="4367">
          <cell r="D4367" t="str">
            <v>70437</v>
          </cell>
          <cell r="E4367" t="str">
            <v/>
          </cell>
          <cell r="F4367" t="str">
            <v>Virspusēja, subperiostāla alveolārā izauguma rajonā lokalizēta abscesa i/o atvēršana</v>
          </cell>
          <cell r="G4367">
            <v>19.97</v>
          </cell>
        </row>
        <row r="4368">
          <cell r="D4368" t="str">
            <v>70438</v>
          </cell>
          <cell r="E4368" t="str">
            <v/>
          </cell>
          <cell r="F4368" t="str">
            <v>Dziļi lokalizēta abscesa i/o atvēršana</v>
          </cell>
          <cell r="G4368">
            <v>33.04</v>
          </cell>
        </row>
        <row r="4369">
          <cell r="D4369" t="str">
            <v>70439</v>
          </cell>
          <cell r="E4369" t="str">
            <v/>
          </cell>
          <cell r="F4369" t="str">
            <v>Hematomas i/o atvēršana</v>
          </cell>
          <cell r="G4369">
            <v>26.36</v>
          </cell>
        </row>
        <row r="4370">
          <cell r="D4370" t="str">
            <v>70440</v>
          </cell>
          <cell r="E4370" t="str">
            <v/>
          </cell>
          <cell r="F4370" t="str">
            <v>Ārstēšana pēc ķirurģiskās iejaukšanās vienā žokļa pusē vai priekšzobu rajonā – pastāvīgi sniegta zobārstnieciskā palīdzība pēc zoba ekstrakcijas un pēc tīrajām operācijām</v>
          </cell>
          <cell r="G4370">
            <v>10.33</v>
          </cell>
        </row>
        <row r="4371">
          <cell r="D4371" t="str">
            <v>70441</v>
          </cell>
          <cell r="E4371" t="str">
            <v/>
          </cell>
          <cell r="F4371" t="str">
            <v>Ārstēšana pēc ķirurģiskās iejaukšanās vienā žokļa pusē vai priekšzobu rajonā – pastāvīgi sniegta zobārstnieciskā palīdzība pie strutojošām brūcēm</v>
          </cell>
          <cell r="G4371">
            <v>13.62</v>
          </cell>
        </row>
        <row r="4372">
          <cell r="D4372" t="str">
            <v>70442</v>
          </cell>
          <cell r="E4372" t="str">
            <v/>
          </cell>
          <cell r="F4372" t="str">
            <v>Alveolas kiretāža</v>
          </cell>
          <cell r="G4372">
            <v>10.3</v>
          </cell>
        </row>
        <row r="4373">
          <cell r="D4373" t="str">
            <v>70443</v>
          </cell>
          <cell r="E4373" t="str">
            <v/>
          </cell>
          <cell r="F4373" t="str">
            <v>Lūpas saitītes atbrīvošana ar ekscīziju</v>
          </cell>
          <cell r="G4373">
            <v>16.309999999999999</v>
          </cell>
        </row>
        <row r="4374">
          <cell r="D4374" t="str">
            <v>70444</v>
          </cell>
          <cell r="E4374" t="str">
            <v/>
          </cell>
          <cell r="F4374" t="str">
            <v>Lūpas saitītes atbrīvošana ar V plastiku</v>
          </cell>
          <cell r="G4374">
            <v>22.98</v>
          </cell>
        </row>
        <row r="4375">
          <cell r="D4375" t="str">
            <v>70445</v>
          </cell>
          <cell r="E4375" t="str">
            <v/>
          </cell>
          <cell r="F4375" t="str">
            <v>Lūpas saitītes atbrīvošana ar Z plastiku</v>
          </cell>
          <cell r="G4375">
            <v>29.27</v>
          </cell>
        </row>
        <row r="4376">
          <cell r="D4376" t="str">
            <v>70446</v>
          </cell>
          <cell r="E4376" t="str">
            <v/>
          </cell>
          <cell r="F4376" t="str">
            <v>Mēles saitītes ekscīzija</v>
          </cell>
          <cell r="G4376">
            <v>19.97</v>
          </cell>
        </row>
        <row r="4377">
          <cell r="D4377" t="str">
            <v>70447</v>
          </cell>
          <cell r="E4377" t="str">
            <v/>
          </cell>
          <cell r="F4377" t="str">
            <v>Traucējošu gļotādas saišu, muskuļu piestiprinājuma vietu vai deformēta alveolārā izauguma daļas novēršana priekšzobu rajonā vai vienā žokļa pusē vienā seansā</v>
          </cell>
          <cell r="G4377">
            <v>29.23</v>
          </cell>
        </row>
        <row r="4378">
          <cell r="D4378" t="str">
            <v>70448</v>
          </cell>
          <cell r="E4378" t="str">
            <v/>
          </cell>
          <cell r="F4378" t="str">
            <v>Vestibulum plastika priekšzobu rajonā vai vienā žokļa pusē</v>
          </cell>
          <cell r="G4378">
            <v>42.63</v>
          </cell>
        </row>
        <row r="4379">
          <cell r="D4379" t="str">
            <v>70449</v>
          </cell>
          <cell r="E4379" t="str">
            <v/>
          </cell>
          <cell r="F4379" t="str">
            <v>Gļotādas ekscīzija vai kauterizācija nelielā apmērā (līdz 3 cm2). Samaksa par šo manipulāciju tiek veikta, ja to nenorāda vienlaikus ar citām zobārstniecības manipulācijām</v>
          </cell>
          <cell r="G4379">
            <v>29.12</v>
          </cell>
        </row>
        <row r="4380">
          <cell r="D4380" t="str">
            <v>70450</v>
          </cell>
          <cell r="E4380" t="str">
            <v/>
          </cell>
          <cell r="F4380" t="str">
            <v>Gļotādas veidojumu ekscīzija lielākā apmērā (virs 3 cm2)</v>
          </cell>
          <cell r="G4380">
            <v>42.54</v>
          </cell>
        </row>
        <row r="4381">
          <cell r="D4381" t="str">
            <v>70451</v>
          </cell>
          <cell r="E4381" t="str">
            <v/>
          </cell>
          <cell r="F4381" t="str">
            <v>Fibromas vai papilomas izoperēšana</v>
          </cell>
          <cell r="G4381">
            <v>41.34</v>
          </cell>
        </row>
        <row r="4382">
          <cell r="D4382" t="str">
            <v>70452</v>
          </cell>
          <cell r="E4382" t="str">
            <v/>
          </cell>
          <cell r="F4382" t="str">
            <v>Gļotu cistas izoperēšana</v>
          </cell>
          <cell r="G4382">
            <v>41.34</v>
          </cell>
        </row>
        <row r="4383">
          <cell r="D4383" t="str">
            <v>70453</v>
          </cell>
          <cell r="E4383" t="str">
            <v/>
          </cell>
          <cell r="F4383" t="str">
            <v>Epulis izoperēšana</v>
          </cell>
          <cell r="G4383">
            <v>41.34</v>
          </cell>
        </row>
        <row r="4384">
          <cell r="D4384" t="str">
            <v>70454</v>
          </cell>
          <cell r="E4384" t="str">
            <v/>
          </cell>
          <cell r="F4384" t="str">
            <v>Alveolārā izauguma kaula rezekcija viena apmeklējuma laikā, lai sagatavotu vietu zobu protēzei priekšzobu rajonā vai vienā žokļa pusē</v>
          </cell>
          <cell r="G4384">
            <v>51.83</v>
          </cell>
        </row>
        <row r="4385">
          <cell r="D4385" t="str">
            <v>70455</v>
          </cell>
          <cell r="E4385" t="str">
            <v/>
          </cell>
          <cell r="F4385" t="str">
            <v>Tuberplastika vienā pusē</v>
          </cell>
          <cell r="G4385">
            <v>74.31</v>
          </cell>
        </row>
        <row r="4386">
          <cell r="D4386" t="str">
            <v>70456</v>
          </cell>
          <cell r="E4386" t="str">
            <v/>
          </cell>
          <cell r="F4386" t="str">
            <v>Gļotādas slimību lokāli medikamentoza ārstēšana vai protēžu nospieduma vietas ārstēšana vienā seansā</v>
          </cell>
          <cell r="G4386">
            <v>13.89</v>
          </cell>
        </row>
        <row r="4387">
          <cell r="D4387" t="str">
            <v>70460</v>
          </cell>
          <cell r="E4387" t="str">
            <v/>
          </cell>
          <cell r="F4387" t="str">
            <v>Šuvju noņemšana</v>
          </cell>
          <cell r="G4387">
            <v>2.42</v>
          </cell>
        </row>
        <row r="4388">
          <cell r="D4388" t="str">
            <v>70502</v>
          </cell>
          <cell r="E4388" t="str">
            <v/>
          </cell>
          <cell r="F4388" t="str">
            <v>Akūtas, nekomplicētas orālās infekcijas ārstēšana divu apmeklējumu laikā</v>
          </cell>
          <cell r="G4388">
            <v>25.58</v>
          </cell>
        </row>
        <row r="4389">
          <cell r="D4389" t="str">
            <v>70503</v>
          </cell>
          <cell r="E4389" t="str">
            <v/>
          </cell>
          <cell r="F4389" t="str">
            <v>Zobakmens noņemšana – vienā laika vienībā (15 min.). Samaksa par manipulāciju tiek veikta, ja to norāda zobu higiēnisti, veicot profesionālo mutes higiēnu bērniem līdz 18 gadu vecumam vai Černobiļas atomelektrostacijas avārijas seku likvidēšanas dalībniekiem, Černobiļas atomelektrostacijas avārijas rezultātā cietušajām personām. Manipulāciju norāda zobārsti, kuriem līgumā ar dienestu tas ir atļauts. Nenorādīt kopā ar manipulācijām 70108, 70110, 70504, 70505, 70506</v>
          </cell>
          <cell r="G4389">
            <v>11.93</v>
          </cell>
        </row>
        <row r="4390">
          <cell r="D4390" t="str">
            <v>70504</v>
          </cell>
          <cell r="E4390" t="str">
            <v/>
          </cell>
          <cell r="F4390" t="str">
            <v>Zobakmens noņemšana – divās laika vienībās (30 min.). Samaksa par manipulāciju tiek veikta, ja to norāda zobu higiēnisti, veicot profesionālo mutes higiēnu bērniem no 12 līdz 18 gadu vecumam vai Černobiļas atomelektrostacijas avārijas seku likvidēšanas dalībniekiem, Černobiļas atomelektrostacijas avārijas rezultātā cietušajām personām. Manipulāciju norāda zobārsti, kuriem līgumā ar dienestu tas ir atļauts. Nenorādīt kopā ar manipulācijām 70108, 70110, 70503, 70505, 70506</v>
          </cell>
          <cell r="G4390">
            <v>23.14</v>
          </cell>
        </row>
        <row r="4391">
          <cell r="D4391" t="str">
            <v>70505</v>
          </cell>
          <cell r="E4391" t="str">
            <v/>
          </cell>
          <cell r="F4391" t="str">
            <v>Zobakmens noņemšana – četrās laika vienībās (60 min.). Samaksa par manipulāciju tiek veikta, ja to norāda zobu higiēnisti, veicot profesionālo mutes higiēnu Černobiļas atomelektrostacijas avārijas seku likvidēšanas dalībniekiem, Černobiļas atomelektrostacijas avārijas rezultātā cietušajām personām. Manipulāciju norāda zobārsti, kuriem līgumā ar dienestu tas ir atļauts. Nenorādīt kopā ar manipulācijām 70108, 70110, 70503, 70504, 70506</v>
          </cell>
          <cell r="G4391">
            <v>44.26</v>
          </cell>
        </row>
        <row r="4392">
          <cell r="D4392" t="str">
            <v>70506</v>
          </cell>
          <cell r="E4392" t="str">
            <v/>
          </cell>
          <cell r="F4392" t="str">
            <v>Zobakmens noņemšana – sešās laika vienībās (90 min.). Samaksa par manipulāciju tiek veikta, ja to norāda zobu higiēnisti, veicot profesionālo mutes higiēnu Černobiļas atomelektrostacijas avārijas seku likvidēšanas dalībniekiem, Černobiļas atomelektrostacijas avārijas rezultātā cietušajām personām. Manipulāciju norāda zobārsti, kuriem līgumā ar dienestu tas ir atļauts. Nenorādīt kopā ar manipulācijām 70108, 70110, 70503, 70504, 70505</v>
          </cell>
          <cell r="G4392">
            <v>66.13</v>
          </cell>
        </row>
        <row r="4393">
          <cell r="D4393" t="str">
            <v>70507</v>
          </cell>
          <cell r="E4393" t="str">
            <v/>
          </cell>
          <cell r="F4393" t="str">
            <v>Zobu sakņu pulēšana – vienā laika vienībā (15 min.). Samaksa par manipulāciju tiek veikta, ja to norāda zobu higiēnisti, veicot zobu sakņu pilnīgu mehānisku apstrādi Černobiļas atomelektrostacijas avārijas seku likvidēšanas dalībniekiem, Černobiļas atomelektrostacijas avārijas rezultātā cietušajām personām. Manipulāciju norāda zobārsti, kuriem līgumā ar dienestu tas ir atļauts</v>
          </cell>
          <cell r="G4393">
            <v>13.69</v>
          </cell>
        </row>
        <row r="4394">
          <cell r="D4394" t="str">
            <v>70508</v>
          </cell>
          <cell r="E4394" t="str">
            <v/>
          </cell>
          <cell r="F4394" t="str">
            <v>Zobu sakņu pulēšana – divās laika vienībās (30 min.). Samaksa par manipulāciju tiek veikta, ja to norāda zobu higiēnisti, veicot zobu sakņu pilnīgu mehānisku apstrādi Černobiļas atomelektrostacijas avārijas seku likvidēšanas dalībniekiem, Černobiļas atomelektrostacijas avārijas rezultātā cietušajām personām. Manipulāciju norāda zobārsti, kuriem līgumā ar dienestu tas ir atļauts. Nenorādīt kopā ar manipulācijām 70509, 70510</v>
          </cell>
          <cell r="G4394">
            <v>23.9</v>
          </cell>
        </row>
        <row r="4395">
          <cell r="D4395" t="str">
            <v>70509</v>
          </cell>
          <cell r="E4395" t="str">
            <v/>
          </cell>
          <cell r="F4395" t="str">
            <v>Zobu sakņu pulēšana – četrās laika vienībās (60 min.). Samaksa par manipulāciju tiek veikta, ja to norāda zobu higiēnisti, veicot zobu sakņu pilnīgu mehānisku apstrādi Černobiļas atomelektrostacijas avārijas seku likvidēšanas dalībniekiem, Černobiļas atomelektrostacijas avārijas rezultātā cietušajām personām sešu apmeklējumu laikā. Manipulāciju norāda zobārsti, kuriem līgumā ar dienestu tas ir atļauts. Nenorādīt kopā ar manipulācijām 70508, 70510</v>
          </cell>
          <cell r="G4395">
            <v>45.45</v>
          </cell>
        </row>
        <row r="4396">
          <cell r="D4396" t="str">
            <v>70510</v>
          </cell>
          <cell r="E4396" t="str">
            <v/>
          </cell>
          <cell r="F4396" t="str">
            <v>Zobu sakņu pulēšana – sešās laika vienībās (90 min.). Samaksa par manipulāciju tiek veikta, ja to norāda zobu higiēnisti, veicot zobu sakņu pilnīgu mehānisku apstrādi Černobiļas atomelektrostacijas avārijas seku likvidēšanas dalībniekiem, Černobiļas atomelektrostacijas avārijas rezultātā cietušajām personām sešu apmeklējumu laikā. Manipulāciju norāda zobārsti, kuriem līgumā ar dienestu tas ir atļauts. Nenorādīt kopā ar manipulācijām 70508, 70509</v>
          </cell>
          <cell r="G4396">
            <v>66.03</v>
          </cell>
        </row>
        <row r="4397">
          <cell r="D4397" t="str">
            <v>70511</v>
          </cell>
          <cell r="E4397" t="str">
            <v/>
          </cell>
          <cell r="F4397" t="str">
            <v>Smaganu kabatu skalošana ar antibakteriāliem šķīdumiem vienā laika vienībā (līdz 5 minūtēm). Samaksa par manipulāciju tiek veikta, ja to norāda zobu higiēnisti, izpildot ārsta norādījumu</v>
          </cell>
          <cell r="G4397">
            <v>7.76</v>
          </cell>
        </row>
        <row r="4398">
          <cell r="D4398" t="str">
            <v>70513</v>
          </cell>
          <cell r="E4398" t="str">
            <v/>
          </cell>
          <cell r="F4398" t="str">
            <v>Lokālu medikamentu (gela) ievietošana smaganu kabatā vienam zobam. Samaksa par manipulāciju tiek veikta, ja to norāda zobu higiēnisti, izpildot ārsta norādījumu</v>
          </cell>
          <cell r="G4398">
            <v>2.2400000000000002</v>
          </cell>
        </row>
        <row r="4399">
          <cell r="D4399" t="str">
            <v>70514</v>
          </cell>
          <cell r="E4399" t="str">
            <v/>
          </cell>
          <cell r="F4399" t="str">
            <v>Šķiedrveida lokālo medikamentu ievietošana ar izņemšanu no smaganu kabatas vienam zobam</v>
          </cell>
          <cell r="G4399">
            <v>16.09</v>
          </cell>
        </row>
        <row r="4400">
          <cell r="D4400" t="str">
            <v>70515</v>
          </cell>
          <cell r="E4400" t="str">
            <v/>
          </cell>
          <cell r="F4400" t="str">
            <v>Smaganu kabatas kiretāža vienam zobam</v>
          </cell>
          <cell r="G4400">
            <v>16.13</v>
          </cell>
        </row>
        <row r="4401">
          <cell r="D4401" t="str">
            <v>70516</v>
          </cell>
          <cell r="E4401" t="str">
            <v/>
          </cell>
          <cell r="F4401" t="str">
            <v>Smaganu kabatas kiretāža – katram nākamajam zobam</v>
          </cell>
          <cell r="G4401">
            <v>10.199999999999999</v>
          </cell>
        </row>
        <row r="4402">
          <cell r="D4402" t="str">
            <v>70517</v>
          </cell>
          <cell r="E4402" t="str">
            <v/>
          </cell>
          <cell r="F4402" t="str">
            <v>Gingivoplastika – vienam sekstantam</v>
          </cell>
          <cell r="G4402">
            <v>32.090000000000003</v>
          </cell>
        </row>
        <row r="4403">
          <cell r="D4403" t="str">
            <v>70518</v>
          </cell>
          <cell r="E4403" t="str">
            <v/>
          </cell>
          <cell r="F4403" t="str">
            <v>Nekomplicēta gingivektomija – vienam sekstantam</v>
          </cell>
          <cell r="G4403">
            <v>43.1</v>
          </cell>
        </row>
        <row r="4404">
          <cell r="D4404" t="str">
            <v>70519</v>
          </cell>
          <cell r="E4404" t="str">
            <v/>
          </cell>
          <cell r="F4404" t="str">
            <v>Gingivektomija ar kiretāžu – vienam sekstantam</v>
          </cell>
          <cell r="G4404">
            <v>49.5</v>
          </cell>
        </row>
        <row r="4405">
          <cell r="D4405" t="str">
            <v>70520</v>
          </cell>
          <cell r="E4405" t="str">
            <v/>
          </cell>
          <cell r="F4405" t="str">
            <v>Smaganu malas fibrotomija – vienam zobam</v>
          </cell>
          <cell r="G4405">
            <v>14.82</v>
          </cell>
        </row>
        <row r="4406">
          <cell r="D4406" t="str">
            <v>70521</v>
          </cell>
          <cell r="E4406" t="str">
            <v/>
          </cell>
          <cell r="F4406" t="str">
            <v>Smaganu malas fibrotomija – katrs nākamais zobs</v>
          </cell>
          <cell r="G4406">
            <v>3.88</v>
          </cell>
        </row>
        <row r="4407">
          <cell r="D4407" t="str">
            <v>70522</v>
          </cell>
          <cell r="E4407" t="str">
            <v/>
          </cell>
          <cell r="F4407" t="str">
            <v>Kaula defekta kiretāža ar lēvera veidošanu – vienam sekstantam</v>
          </cell>
          <cell r="G4407">
            <v>69.08</v>
          </cell>
        </row>
        <row r="4408">
          <cell r="D4408" t="str">
            <v>70523</v>
          </cell>
          <cell r="E4408" t="str">
            <v/>
          </cell>
          <cell r="F4408" t="str">
            <v>Kaula defekta kiretāža un osteoplastika ar lēvera veidošanu – vienam sekstantam</v>
          </cell>
          <cell r="G4408">
            <v>76.92</v>
          </cell>
        </row>
        <row r="4409">
          <cell r="D4409" t="str">
            <v>70524</v>
          </cell>
          <cell r="E4409" t="str">
            <v/>
          </cell>
          <cell r="F4409" t="str">
            <v>Osteoplastika/ostektomija ar lēvera veidošanu – vienam sekstantam</v>
          </cell>
          <cell r="G4409">
            <v>89.61</v>
          </cell>
        </row>
        <row r="4410">
          <cell r="D4410" t="str">
            <v>70525</v>
          </cell>
          <cell r="E4410" t="str">
            <v/>
          </cell>
          <cell r="F4410" t="str">
            <v>Diagnostika ar lēvera veidošanu</v>
          </cell>
          <cell r="G4410">
            <v>37.549999999999997</v>
          </cell>
        </row>
        <row r="4411">
          <cell r="D4411" t="str">
            <v>70526</v>
          </cell>
          <cell r="E4411" t="str">
            <v/>
          </cell>
          <cell r="F4411" t="str">
            <v>Mīksto audu transplantācija uz asinsvadu kājiņas – laterāli, koronāli pārvietots lēvers</v>
          </cell>
          <cell r="G4411">
            <v>48.68</v>
          </cell>
        </row>
        <row r="4412">
          <cell r="D4412" t="str">
            <v>70527</v>
          </cell>
          <cell r="E4412" t="str">
            <v/>
          </cell>
          <cell r="F4412" t="str">
            <v>Brīvo, mīksto, dažāda biezuma audu transplantācija</v>
          </cell>
          <cell r="G4412">
            <v>86.78</v>
          </cell>
        </row>
        <row r="4413">
          <cell r="D4413" t="str">
            <v>70528</v>
          </cell>
          <cell r="E4413" t="str">
            <v/>
          </cell>
          <cell r="F4413" t="str">
            <v>Brīvo saistaudu transplantācija</v>
          </cell>
          <cell r="G4413">
            <v>86.78</v>
          </cell>
        </row>
        <row r="4414">
          <cell r="D4414" t="str">
            <v>70529</v>
          </cell>
          <cell r="E4414" t="str">
            <v/>
          </cell>
          <cell r="F4414" t="str">
            <v>Kaula autotransplantāta ievietošana ar lēvera veidošanu</v>
          </cell>
          <cell r="G4414">
            <v>113.5</v>
          </cell>
        </row>
        <row r="4415">
          <cell r="D4415" t="str">
            <v>70530</v>
          </cell>
          <cell r="E4415" t="str">
            <v/>
          </cell>
          <cell r="F4415" t="str">
            <v>Kaula alotransplantāta ievietošana ar lēvera veidošanu. Izmaksās nav iekļauta materiālu vērtība</v>
          </cell>
          <cell r="G4415">
            <v>90.31</v>
          </cell>
        </row>
        <row r="4416">
          <cell r="D4416" t="str">
            <v>70531</v>
          </cell>
          <cell r="E4416" t="str">
            <v/>
          </cell>
          <cell r="F4416" t="str">
            <v>Vadāmā audu reģenerācija. Izmaksās nav iekļauta materiālu vērtība</v>
          </cell>
          <cell r="G4416">
            <v>90.61</v>
          </cell>
        </row>
        <row r="4417">
          <cell r="D4417" t="str">
            <v>70532</v>
          </cell>
          <cell r="E4417" t="str">
            <v/>
          </cell>
          <cell r="F4417" t="str">
            <v>Cietējošā smaganu pārsēja uzlikšana viena apmeklējuma laikā</v>
          </cell>
          <cell r="G4417">
            <v>6.07</v>
          </cell>
        </row>
        <row r="4418">
          <cell r="D4418" t="str">
            <v>70533</v>
          </cell>
          <cell r="E4418" t="str">
            <v/>
          </cell>
          <cell r="F4418" t="str">
            <v>Cietējošā smaganu pārsēja uzlikšana divu apmeklējumu laikā</v>
          </cell>
          <cell r="G4418">
            <v>12.78</v>
          </cell>
        </row>
        <row r="4419">
          <cell r="D4419" t="str">
            <v>70534</v>
          </cell>
          <cell r="E4419" t="str">
            <v/>
          </cell>
          <cell r="F4419" t="str">
            <v>Cietējošā smaganu pārsēja maiņa viena apmeklējuma laikā</v>
          </cell>
          <cell r="G4419">
            <v>6.07</v>
          </cell>
        </row>
        <row r="4420">
          <cell r="D4420" t="str">
            <v>70535</v>
          </cell>
          <cell r="E4420" t="str">
            <v/>
          </cell>
          <cell r="F4420" t="str">
            <v>Periodontāla abscesa vai perikoronīta ārstēšana viena apmeklējuma laikā</v>
          </cell>
          <cell r="G4420">
            <v>14.54</v>
          </cell>
        </row>
        <row r="4421">
          <cell r="D4421" t="str">
            <v>70536</v>
          </cell>
          <cell r="E4421" t="str">
            <v/>
          </cell>
          <cell r="F4421" t="str">
            <v>Periodontāla abscesa vai perikoronīta ārstēšana divu apmeklējumu laikā</v>
          </cell>
          <cell r="G4421">
            <v>26.64</v>
          </cell>
        </row>
        <row r="4422">
          <cell r="D4422" t="str">
            <v>70537</v>
          </cell>
          <cell r="E4422" t="str">
            <v/>
          </cell>
          <cell r="F4422" t="str">
            <v>Periodontāla abscesa vai perikoronīta ārstēšana triju apmeklējumu laikā</v>
          </cell>
          <cell r="G4422">
            <v>37.99</v>
          </cell>
        </row>
        <row r="4423">
          <cell r="D4423" t="str">
            <v>70538</v>
          </cell>
          <cell r="E4423" t="str">
            <v/>
          </cell>
          <cell r="F4423" t="str">
            <v>Zobu šinēšana ar gaismā cietējošiem kompozītu materiāliem – 3 zobiem</v>
          </cell>
          <cell r="G4423">
            <v>29.5</v>
          </cell>
        </row>
        <row r="4424">
          <cell r="D4424" t="str">
            <v>70539</v>
          </cell>
          <cell r="E4424" t="str">
            <v/>
          </cell>
          <cell r="F4424" t="str">
            <v>Zobu šinēšana ar gaismā cietējošiem kompozītu materiāliem – 4 zobiem</v>
          </cell>
          <cell r="G4424">
            <v>37.96</v>
          </cell>
        </row>
        <row r="4425">
          <cell r="D4425" t="str">
            <v>70540</v>
          </cell>
          <cell r="E4425" t="str">
            <v/>
          </cell>
          <cell r="F4425" t="str">
            <v>Zobu šinēšana ar gaismā cietējošiem kompozītu materiāliem – 5 zobiem</v>
          </cell>
          <cell r="G4425">
            <v>46.57</v>
          </cell>
        </row>
        <row r="4426">
          <cell r="D4426" t="str">
            <v>70541</v>
          </cell>
          <cell r="E4426" t="str">
            <v/>
          </cell>
          <cell r="F4426" t="str">
            <v>Zobu šinēšana ar gaismā cietējošiem kompozītu materiāliem – 6 zobiem</v>
          </cell>
          <cell r="G4426">
            <v>55.41</v>
          </cell>
        </row>
        <row r="4427">
          <cell r="D4427" t="str">
            <v>70542</v>
          </cell>
          <cell r="E4427" t="str">
            <v/>
          </cell>
          <cell r="F4427" t="str">
            <v>Zobu šinēšana ar gaismā cietējošiem kompozītu materiāliem – 7 zobiem</v>
          </cell>
          <cell r="G4427">
            <v>64.06</v>
          </cell>
        </row>
        <row r="4428">
          <cell r="D4428" t="str">
            <v>70543</v>
          </cell>
          <cell r="E4428" t="str">
            <v/>
          </cell>
          <cell r="F4428" t="str">
            <v>Zobu šinēšana ar gaismā cietējošiem kompozītu materiāliem – 8 zobiem</v>
          </cell>
          <cell r="G4428">
            <v>72.67</v>
          </cell>
        </row>
        <row r="4429">
          <cell r="D4429" t="str">
            <v>70544</v>
          </cell>
          <cell r="E4429" t="str">
            <v/>
          </cell>
          <cell r="F4429" t="str">
            <v>Zobu šinēšana ar metāla stiepli un gaismā cietējošiem kompozītu materiāliem – 3 zobiem</v>
          </cell>
          <cell r="G4429">
            <v>35.92</v>
          </cell>
        </row>
        <row r="4430">
          <cell r="D4430" t="str">
            <v>70545</v>
          </cell>
          <cell r="E4430" t="str">
            <v/>
          </cell>
          <cell r="F4430" t="str">
            <v>Zobu šinēšana ar metāla stiepli un gaismā cietējošiem kompozītu materiāliem – 4 zobiem</v>
          </cell>
          <cell r="G4430">
            <v>44.54</v>
          </cell>
        </row>
        <row r="4431">
          <cell r="D4431" t="str">
            <v>70546</v>
          </cell>
          <cell r="E4431" t="str">
            <v/>
          </cell>
          <cell r="F4431" t="str">
            <v>Zobu šinēšana ar metāla stiepli un gaismā cietējošiem kompozītu materiāliem – 5 zobiem</v>
          </cell>
          <cell r="G4431">
            <v>56.36</v>
          </cell>
        </row>
        <row r="4432">
          <cell r="D4432" t="str">
            <v>70547</v>
          </cell>
          <cell r="E4432" t="str">
            <v/>
          </cell>
          <cell r="F4432" t="str">
            <v>Zobu šinēšana ar metāla stiepli un gaismā cietējošiem kompozītu materiāliem – 6 zobiem</v>
          </cell>
          <cell r="G4432">
            <v>61.87</v>
          </cell>
        </row>
        <row r="4433">
          <cell r="D4433" t="str">
            <v>70548</v>
          </cell>
          <cell r="E4433" t="str">
            <v/>
          </cell>
          <cell r="F4433" t="str">
            <v>Zobu šinēšana ar metāla stiepli un gaismā cietējošiem kompozītu materiāliem – 7 zobiem</v>
          </cell>
          <cell r="G4433">
            <v>70.489999999999995</v>
          </cell>
        </row>
        <row r="4434">
          <cell r="D4434" t="str">
            <v>70549</v>
          </cell>
          <cell r="E4434" t="str">
            <v/>
          </cell>
          <cell r="F4434" t="str">
            <v>Zobu šinēšana ar metāla stiepli un gaismā cietējošiem kompozītu materiāliem – 8 zobiem</v>
          </cell>
          <cell r="G4434">
            <v>79.16</v>
          </cell>
        </row>
        <row r="4435">
          <cell r="D4435" t="str">
            <v>70550</v>
          </cell>
          <cell r="E4435" t="str">
            <v/>
          </cell>
          <cell r="F4435" t="str">
            <v>Zobu šinēšana ar šķiedru un gaismā cietējošiem kompozītu materiāliem – 3 zobiem</v>
          </cell>
          <cell r="G4435">
            <v>41.82</v>
          </cell>
        </row>
        <row r="4436">
          <cell r="D4436" t="str">
            <v>70551</v>
          </cell>
          <cell r="E4436" t="str">
            <v/>
          </cell>
          <cell r="F4436" t="str">
            <v>Zobu šinēšana ar šķiedru un gaismā cietējošiem kompozītu materiāliem – 4 zobiem</v>
          </cell>
          <cell r="G4436">
            <v>49.31</v>
          </cell>
        </row>
        <row r="4437">
          <cell r="D4437" t="str">
            <v>70552</v>
          </cell>
          <cell r="E4437" t="str">
            <v/>
          </cell>
          <cell r="F4437" t="str">
            <v>Zobu šinēšana ar šķiedru un gaismā cietējošiem kompozītu materiāliem – 5 zobiem</v>
          </cell>
          <cell r="G4437">
            <v>63.11</v>
          </cell>
        </row>
        <row r="4438">
          <cell r="D4438" t="str">
            <v>70553</v>
          </cell>
          <cell r="E4438" t="str">
            <v/>
          </cell>
          <cell r="F4438" t="str">
            <v>Zobu šinēšana ar šķiedru un gaismā cietējošiem kompozītu materiāliem – 6 zobiem</v>
          </cell>
          <cell r="G4438">
            <v>70.58</v>
          </cell>
        </row>
        <row r="4439">
          <cell r="D4439" t="str">
            <v>70554</v>
          </cell>
          <cell r="E4439" t="str">
            <v/>
          </cell>
          <cell r="F4439" t="str">
            <v>Zobu šinēšana ar šķiedru un gaismā cietējošiem kompozītu materiāliem – 7 zobiem</v>
          </cell>
          <cell r="G4439">
            <v>81.25</v>
          </cell>
        </row>
        <row r="4440">
          <cell r="D4440" t="str">
            <v>70555</v>
          </cell>
          <cell r="E4440" t="str">
            <v/>
          </cell>
          <cell r="F4440" t="str">
            <v>Zobu šinēšana ar šķiedru un gaismā cietējošiem kompozītu materiāliem – 8 zobiem</v>
          </cell>
          <cell r="G4440">
            <v>91.87</v>
          </cell>
        </row>
        <row r="4441">
          <cell r="D4441" t="str">
            <v>70556</v>
          </cell>
          <cell r="E4441" t="str">
            <v/>
          </cell>
          <cell r="F4441" t="str">
            <v>Oklūzijas korekcija – vienā laika vienībā</v>
          </cell>
          <cell r="G4441">
            <v>9.85</v>
          </cell>
        </row>
        <row r="4442">
          <cell r="D4442" t="str">
            <v>70557</v>
          </cell>
          <cell r="E4442" t="str">
            <v/>
          </cell>
          <cell r="F4442" t="str">
            <v>Oklūzijas korekcija – divās laika vienībās</v>
          </cell>
          <cell r="G4442">
            <v>18.260000000000002</v>
          </cell>
        </row>
        <row r="4443">
          <cell r="D4443" t="str">
            <v>70558</v>
          </cell>
          <cell r="E4443" t="str">
            <v/>
          </cell>
          <cell r="F4443" t="str">
            <v>Oklūzijas korekcija – trīs laika vienībās</v>
          </cell>
          <cell r="G4443">
            <v>27.41</v>
          </cell>
        </row>
        <row r="4444">
          <cell r="D4444" t="str">
            <v>70559</v>
          </cell>
          <cell r="E4444" t="str">
            <v/>
          </cell>
          <cell r="F4444" t="str">
            <v>Oklūzijas korekcija – četrās laika vienībās</v>
          </cell>
          <cell r="G4444">
            <v>36.53</v>
          </cell>
        </row>
        <row r="4445">
          <cell r="D4445" t="str">
            <v>70560</v>
          </cell>
          <cell r="E4445" t="str">
            <v/>
          </cell>
          <cell r="F4445" t="str">
            <v>Oklūzijas korekcija – piecās laika vienībās</v>
          </cell>
          <cell r="G4445">
            <v>45.75</v>
          </cell>
        </row>
        <row r="4446">
          <cell r="D4446" t="str">
            <v>70561</v>
          </cell>
          <cell r="E4446" t="str">
            <v/>
          </cell>
          <cell r="F4446" t="str">
            <v>Oklūzijas korekcija – sešās laika vienībās</v>
          </cell>
          <cell r="G4446">
            <v>54.87</v>
          </cell>
        </row>
        <row r="4447">
          <cell r="D4447" t="str">
            <v>70900</v>
          </cell>
          <cell r="E4447" t="str">
            <v/>
          </cell>
          <cell r="F4447" t="str">
            <v>Koferdama uzlikšana, noņemšana</v>
          </cell>
          <cell r="G4447">
            <v>3.64</v>
          </cell>
        </row>
        <row r="4448">
          <cell r="D4448" t="str">
            <v>70901</v>
          </cell>
          <cell r="E4448" t="str">
            <v/>
          </cell>
          <cell r="F4448" t="str">
            <v>Virsmas anestēzija</v>
          </cell>
          <cell r="G4448">
            <v>1.43</v>
          </cell>
        </row>
        <row r="4449">
          <cell r="D4449" t="str">
            <v>70902</v>
          </cell>
          <cell r="E4449" t="str">
            <v/>
          </cell>
          <cell r="F4449" t="str">
            <v>Intraligamentārā vai intraosālā anestēzija</v>
          </cell>
          <cell r="G4449">
            <v>2.59</v>
          </cell>
        </row>
        <row r="4450">
          <cell r="D4450" t="str">
            <v>70903</v>
          </cell>
          <cell r="E4450" t="str">
            <v/>
          </cell>
          <cell r="F4450" t="str">
            <v>Infiltrācijas anestēzija</v>
          </cell>
          <cell r="G4450">
            <v>3.84</v>
          </cell>
        </row>
        <row r="4451">
          <cell r="D4451" t="str">
            <v>70904</v>
          </cell>
          <cell r="E4451" t="str">
            <v/>
          </cell>
          <cell r="F4451" t="str">
            <v>Intraorāla novada anestēzija. Nenorādīt kopā ar manipulāciju 70400</v>
          </cell>
          <cell r="G4451">
            <v>5.1100000000000003</v>
          </cell>
        </row>
        <row r="4452">
          <cell r="D4452" t="str">
            <v>70905</v>
          </cell>
          <cell r="E4452" t="str">
            <v/>
          </cell>
          <cell r="F4452" t="str">
            <v>Ekstraorāla novada anestēzija</v>
          </cell>
          <cell r="G4452">
            <v>4.97</v>
          </cell>
        </row>
        <row r="4453">
          <cell r="D4453" t="str">
            <v>70906</v>
          </cell>
          <cell r="E4453" t="str">
            <v/>
          </cell>
          <cell r="F4453" t="str">
            <v>Injekcija zemādā, ādā, muskulī, zemgļotādā bez zāļu vērtības</v>
          </cell>
          <cell r="G4453">
            <v>1.43</v>
          </cell>
        </row>
        <row r="4454">
          <cell r="D4454" t="str">
            <v>70907</v>
          </cell>
          <cell r="E4454" t="str">
            <v/>
          </cell>
          <cell r="F4454" t="str">
            <v>Injekcija vēnā</v>
          </cell>
          <cell r="G4454">
            <v>3.4</v>
          </cell>
        </row>
        <row r="4455">
          <cell r="D4455" t="str">
            <v>70908</v>
          </cell>
          <cell r="E4455" t="str">
            <v/>
          </cell>
          <cell r="F4455" t="str">
            <v>Injekcija locītavā</v>
          </cell>
          <cell r="G4455">
            <v>3.31</v>
          </cell>
        </row>
        <row r="4456">
          <cell r="D4456" t="str">
            <v>70909</v>
          </cell>
          <cell r="E4456" t="str">
            <v/>
          </cell>
          <cell r="F4456" t="str">
            <v>Zobārstniecībā pielietojamā vispārējā anestēzija ar endotraheālo metodi par pirmo stundu</v>
          </cell>
          <cell r="G4456">
            <v>98.09</v>
          </cell>
        </row>
        <row r="4457">
          <cell r="D4457" t="str">
            <v>70910</v>
          </cell>
          <cell r="E4457" t="str">
            <v/>
          </cell>
          <cell r="F4457" t="str">
            <v>Zobārstniecībā pielietojamā piemaksa par zāļu sevoflurāna (Sevoflurane) lietošanu pirmajā stundā</v>
          </cell>
          <cell r="G4457">
            <v>16.79</v>
          </cell>
        </row>
        <row r="4458">
          <cell r="D4458" t="str">
            <v>70911</v>
          </cell>
          <cell r="E4458" t="str">
            <v/>
          </cell>
          <cell r="F4458" t="str">
            <v>Zobārstniecībā pielietojamā piemaksa par zāļu izoflurāna (Isoflurane) vai Sevoflurāna (Sevoflurane) lietošanu par katru nākamo stundu, sākot no otrās stundas</v>
          </cell>
          <cell r="G4458">
            <v>10.31</v>
          </cell>
        </row>
        <row r="4459">
          <cell r="D4459" t="str">
            <v>70912</v>
          </cell>
          <cell r="E4459" t="str">
            <v/>
          </cell>
          <cell r="F4459" t="str">
            <v>Zobārstniecībā pielietojamā piemaksa par sensora lietošanu anestēzijas dziļuma monitorēšanai (Bispektrālais indekss)</v>
          </cell>
          <cell r="G4459">
            <v>32.76</v>
          </cell>
        </row>
        <row r="4460">
          <cell r="D4460" t="str">
            <v>70913</v>
          </cell>
          <cell r="E4460" t="str">
            <v/>
          </cell>
          <cell r="F4460" t="str">
            <v>Zobārstniecībā pielietojamā piemaksa vispārējai anestēzijai ar endotraheālo metodi par katru nākamo stundu, sākot no otrās stundas</v>
          </cell>
          <cell r="G4460">
            <v>51.89</v>
          </cell>
        </row>
        <row r="4461">
          <cell r="D4461" t="str">
            <v>70914</v>
          </cell>
          <cell r="E4461" t="str">
            <v/>
          </cell>
          <cell r="F4461" t="str">
            <v>Zobārstniecībā pielietojamā piemaksa par zāļu izoflurāna (Isoflurane) lietošanu pirmajā stundā</v>
          </cell>
          <cell r="G4461">
            <v>15.44</v>
          </cell>
        </row>
        <row r="4462">
          <cell r="D4462" t="str">
            <v>70915</v>
          </cell>
          <cell r="E4462" t="str">
            <v/>
          </cell>
          <cell r="F4462" t="str">
            <v>Zobārstniecībā pielietojamā piemaksa par laringeālās maskas lietošanu</v>
          </cell>
          <cell r="G4462">
            <v>5.93</v>
          </cell>
        </row>
        <row r="4463">
          <cell r="D4463" t="str">
            <v>70916</v>
          </cell>
          <cell r="E4463" t="str">
            <v/>
          </cell>
          <cell r="F4463" t="str">
            <v>Zobārstniecībā pielietojamā piemaksa par zāļu mivakūrija lietošanu pirmajā stundā</v>
          </cell>
          <cell r="G4463">
            <v>16.760000000000002</v>
          </cell>
        </row>
        <row r="4464">
          <cell r="D4464" t="str">
            <v>70917</v>
          </cell>
          <cell r="E4464" t="str">
            <v/>
          </cell>
          <cell r="F4464" t="str">
            <v>Bērna novērošana ārstniecības iestādē, saņemot zobārstniecības pakalpojumus vispārējā anestēzijā</v>
          </cell>
          <cell r="G4464">
            <v>31.89</v>
          </cell>
        </row>
        <row r="4465">
          <cell r="D4465" t="str">
            <v>70918</v>
          </cell>
          <cell r="E4465" t="str">
            <v/>
          </cell>
          <cell r="F4465" t="str">
            <v>I invaliditātes grupas (psihisko un uzvedības traucējumu dēļ) pacienta novērošana ārstniecības iestādē, saņemot zobārstniecības pakalpojumus vispārējā anestēzijā</v>
          </cell>
          <cell r="G4465">
            <v>31.89</v>
          </cell>
        </row>
        <row r="4466">
          <cell r="D4466" t="str">
            <v>70919</v>
          </cell>
          <cell r="E4466" t="str">
            <v/>
          </cell>
          <cell r="F4466" t="str">
            <v>Papildu piemaksa zobārstam par zobārstniecības pakalpojuma nodrošināšanu apgrūtinātas pakalpojumu pieejamības teritorijā</v>
          </cell>
          <cell r="G4466">
            <v>6.71</v>
          </cell>
        </row>
        <row r="4467">
          <cell r="D4467" t="str">
            <v>70922</v>
          </cell>
          <cell r="E4467" t="str">
            <v/>
          </cell>
          <cell r="F4467" t="str">
            <v>Piemaksa par darbu ar pacientiem ar garīgiem un psihiskiem traucējumiem, psiholoģiski sarežģītiem pacientiem un pacientiem narkozē</v>
          </cell>
          <cell r="G4467">
            <v>6.06</v>
          </cell>
        </row>
        <row r="4468">
          <cell r="D4468" t="str">
            <v>70927</v>
          </cell>
          <cell r="E4468" t="str">
            <v/>
          </cell>
          <cell r="F4468" t="str">
            <v>Rehabilitācija pirms un pēc operācijām specializētajā bērnu dārzā bērniem ar iedzimtām sejas–žokļu šķeltnēm</v>
          </cell>
          <cell r="G4468">
            <v>3.7</v>
          </cell>
        </row>
        <row r="4469">
          <cell r="D4469" t="str">
            <v>70930</v>
          </cell>
          <cell r="E4469" t="str">
            <v/>
          </cell>
          <cell r="F4469" t="str">
            <v>Piemaksa mobilā zobārstniecības kabineta ekspluatācijas izdevumu segšanai par katru pacientu bez nakšņošanas</v>
          </cell>
          <cell r="G4469">
            <v>13.57</v>
          </cell>
        </row>
        <row r="4470">
          <cell r="D4470" t="str">
            <v>70931</v>
          </cell>
          <cell r="E4470" t="str">
            <v/>
          </cell>
          <cell r="F4470" t="str">
            <v>Piemaksa mobilā zobārstniecības kabineta ekspluatācijas izdevumu segšanai par katru pacientu ar nakšņošanu</v>
          </cell>
          <cell r="G4470">
            <v>21.88</v>
          </cell>
        </row>
        <row r="4471">
          <cell r="D4471" t="str">
            <v>70932</v>
          </cell>
          <cell r="E4471" t="str">
            <v/>
          </cell>
          <cell r="F4471" t="str">
            <v>Piemaksa par zobārstniecības pakalpojumu sniegšanu brīvdienās. Norāda par katru pacientu</v>
          </cell>
          <cell r="G4471">
            <v>24.21</v>
          </cell>
        </row>
        <row r="4472">
          <cell r="D4472" t="str">
            <v>73007</v>
          </cell>
          <cell r="E4472" t="str">
            <v/>
          </cell>
          <cell r="F4472" t="str">
            <v>Zobu vai zobu grupas pārvietošana augšžoklī, ieskaitot retensiju</v>
          </cell>
          <cell r="G4472">
            <v>15.22</v>
          </cell>
        </row>
        <row r="4473">
          <cell r="D4473" t="str">
            <v>73016</v>
          </cell>
          <cell r="E4473" t="str">
            <v/>
          </cell>
          <cell r="F4473" t="str">
            <v>Zobu vai zobu grupu pārvietošana apakšžoklī, ieskaitot retensiju</v>
          </cell>
          <cell r="G4473">
            <v>21.02</v>
          </cell>
        </row>
        <row r="4474">
          <cell r="D4474" t="str">
            <v>73020</v>
          </cell>
          <cell r="E4474" t="str">
            <v/>
          </cell>
          <cell r="F4474" t="str">
            <v>Apakšžokļa pārvietošana sagitāli vai transversāli, ieskaitot retensiju</v>
          </cell>
          <cell r="G4474">
            <v>19.489999999999998</v>
          </cell>
        </row>
        <row r="4475">
          <cell r="D4475" t="str">
            <v>73024</v>
          </cell>
          <cell r="E4475" t="str">
            <v/>
          </cell>
          <cell r="F4475" t="str">
            <v>Pasākumi kaitīgu ieradumu un disfunkcijas novēršanai, konsultācijas, ja tās ir saistītas ar praktiskiem norādījumiem un vingrinājumiem vienā seansā</v>
          </cell>
          <cell r="G4475">
            <v>12.42</v>
          </cell>
        </row>
        <row r="4476">
          <cell r="D4476" t="str">
            <v>73030</v>
          </cell>
          <cell r="E4476" t="str">
            <v/>
          </cell>
          <cell r="F4476" t="str">
            <v>Žokļu ortopēdiska salikšana kā patstāvīga manipulācija, ārstēšanas gaitas kontrole, vienā seansā</v>
          </cell>
          <cell r="G4476">
            <v>7.75</v>
          </cell>
        </row>
        <row r="4477">
          <cell r="D4477" t="str">
            <v>73031</v>
          </cell>
          <cell r="E4477" t="str">
            <v/>
          </cell>
          <cell r="F4477" t="str">
            <v>Žokļu ortopēdiska salikšana kā patstāvīga manipulācija, sakodiena pieslīpēšana vienā seansā</v>
          </cell>
          <cell r="G4477">
            <v>5.82</v>
          </cell>
        </row>
        <row r="4478">
          <cell r="D4478" t="str">
            <v>73032</v>
          </cell>
          <cell r="E4478" t="str">
            <v/>
          </cell>
          <cell r="F4478" t="str">
            <v>Žokļu ortopēdiska salikšana kā patstāvīga manipulācija, sagatavošanās pasākumi žokļu ortopēdisko līdzekļu izgatavošanai vienam žoklim</v>
          </cell>
          <cell r="G4478">
            <v>12.87</v>
          </cell>
        </row>
        <row r="4479">
          <cell r="D4479" t="str">
            <v>73033</v>
          </cell>
          <cell r="E4479" t="str">
            <v/>
          </cell>
          <cell r="F4479" t="str">
            <v>Funkcionālo aparātu korekcija un nodošana</v>
          </cell>
          <cell r="G4479">
            <v>19.32</v>
          </cell>
        </row>
        <row r="4480">
          <cell r="D4480" t="str">
            <v>73034</v>
          </cell>
          <cell r="E4480" t="str">
            <v/>
          </cell>
          <cell r="F4480" t="str">
            <v>Ārstniecības līdzekļu atjaunošana un atkārtota uzlikšana vienam žoklim</v>
          </cell>
          <cell r="G4480">
            <v>14.12</v>
          </cell>
        </row>
        <row r="4481">
          <cell r="D4481" t="str">
            <v>73035</v>
          </cell>
          <cell r="E4481" t="str">
            <v/>
          </cell>
          <cell r="F4481" t="str">
            <v>Pasākumi zaudēta zoba vietas saglabāšanai priekšlaicīga zobu zuduma gadījumā</v>
          </cell>
          <cell r="G4481">
            <v>21.28</v>
          </cell>
        </row>
        <row r="4482">
          <cell r="D4482" t="str">
            <v>73037</v>
          </cell>
          <cell r="E4482" t="str">
            <v/>
          </cell>
          <cell r="F4482" t="str">
            <v>Diastēmas novēršana pēc iepriekšējās ķirurģiskās iejaukšanās</v>
          </cell>
          <cell r="G4482">
            <v>40.549999999999997</v>
          </cell>
        </row>
        <row r="4483">
          <cell r="D4483" t="str">
            <v>73038</v>
          </cell>
          <cell r="E4483" t="str">
            <v/>
          </cell>
          <cell r="F4483" t="str">
            <v>Pasākumi izvirzīta zoba novietošanai zobu rindā pēc tā ķirurģiskas atsegšanas kā patstāvīga manipulācija</v>
          </cell>
          <cell r="G4483">
            <v>49.73</v>
          </cell>
        </row>
        <row r="4484">
          <cell r="D4484" t="str">
            <v>73039</v>
          </cell>
          <cell r="E4484" t="str">
            <v/>
          </cell>
          <cell r="F4484" t="str">
            <v>Lentītes pievienošana vai citi līdzvērtīgi darbi, lai uzliktu ortopēdiskos palīglīdzekļus, ieskaitot materiālu izmaksas un laboratorijas izdevumus</v>
          </cell>
          <cell r="G4484">
            <v>10.210000000000001</v>
          </cell>
        </row>
        <row r="4485">
          <cell r="D4485" t="str">
            <v>73050</v>
          </cell>
          <cell r="E4485" t="str">
            <v/>
          </cell>
          <cell r="F4485" t="str">
            <v>Primāra vizīte ar konsultāciju un informāciju</v>
          </cell>
          <cell r="G4485">
            <v>17.61</v>
          </cell>
        </row>
        <row r="4486">
          <cell r="D4486" t="str">
            <v>73051</v>
          </cell>
          <cell r="E4486" t="str">
            <v/>
          </cell>
          <cell r="F4486" t="str">
            <v>Nospiedumi zīdainim ar vienpusēju caurejošu šķeltni</v>
          </cell>
          <cell r="G4486">
            <v>27.5</v>
          </cell>
        </row>
        <row r="4487">
          <cell r="D4487" t="str">
            <v>73052</v>
          </cell>
          <cell r="E4487" t="str">
            <v/>
          </cell>
          <cell r="F4487" t="str">
            <v>Nospiedumi zīdainim ar divpusēju caurejošu šķeltni</v>
          </cell>
          <cell r="G4487">
            <v>32.200000000000003</v>
          </cell>
        </row>
        <row r="4488">
          <cell r="D4488" t="str">
            <v>73053</v>
          </cell>
          <cell r="E4488" t="str">
            <v/>
          </cell>
          <cell r="F4488" t="str">
            <v>Zīdaiņa ar vienpusēju caurejošu šķeltni ortodontiskā ārstēšana līdz helioplastikai</v>
          </cell>
          <cell r="G4488">
            <v>24.14</v>
          </cell>
        </row>
        <row r="4489">
          <cell r="D4489" t="str">
            <v>73055</v>
          </cell>
          <cell r="E4489" t="str">
            <v/>
          </cell>
          <cell r="F4489" t="str">
            <v>Zīdaiņa ar divpusēju caurejošu šķeltni ortodontiskā ārstēšana līdz helioplastikai</v>
          </cell>
          <cell r="G4489">
            <v>24.61</v>
          </cell>
        </row>
        <row r="4490">
          <cell r="D4490" t="str">
            <v>73057</v>
          </cell>
          <cell r="E4490" t="str">
            <v/>
          </cell>
          <cell r="F4490" t="str">
            <v>Izskaidrojošas pārrunas, masāžas apmācība, aparatūras lietošanas vai aktivizācijas apmācība, higiēnas un barošanas apmācība</v>
          </cell>
          <cell r="G4490">
            <v>9.01</v>
          </cell>
        </row>
        <row r="4491">
          <cell r="D4491" t="str">
            <v>73058</v>
          </cell>
          <cell r="E4491" t="str">
            <v/>
          </cell>
          <cell r="F4491" t="str">
            <v>Žokļa fragmentu un platuma noturēšana līdz žokļu fizioloģiskai fiksēšanai</v>
          </cell>
          <cell r="G4491">
            <v>20.92</v>
          </cell>
        </row>
        <row r="4492">
          <cell r="D4492" t="str">
            <v>73065</v>
          </cell>
          <cell r="E4492" t="str">
            <v/>
          </cell>
          <cell r="F4492" t="str">
            <v>Zobu rindu anomāliju ārstēšana bērniem ar iedzimtām sejas šķeltnēm</v>
          </cell>
          <cell r="G4492">
            <v>48.92</v>
          </cell>
        </row>
        <row r="4493">
          <cell r="D4493" t="str">
            <v>73068</v>
          </cell>
          <cell r="E4493" t="str">
            <v/>
          </cell>
          <cell r="F4493" t="str">
            <v>Sakodiena anomāliju ārstēšana bērniem ar iedzimtām sejas šķeltnēm</v>
          </cell>
          <cell r="G4493">
            <v>53.63</v>
          </cell>
        </row>
        <row r="4494">
          <cell r="D4494" t="str">
            <v>73071</v>
          </cell>
          <cell r="E4494" t="str">
            <v/>
          </cell>
          <cell r="F4494" t="str">
            <v>Bāzes plate, ieskaitot apakšžokļa slīpo valni, nospiedumu paņemšana</v>
          </cell>
          <cell r="G4494">
            <v>20.84</v>
          </cell>
        </row>
        <row r="4495">
          <cell r="D4495" t="str">
            <v>73072</v>
          </cell>
          <cell r="E4495" t="str">
            <v/>
          </cell>
          <cell r="F4495" t="str">
            <v>Bāzes plate ar papildu plastmasas veidojumiem, nospiedumu paņemšana</v>
          </cell>
          <cell r="G4495">
            <v>21.02</v>
          </cell>
        </row>
        <row r="4496">
          <cell r="D4496" t="str">
            <v>73073</v>
          </cell>
          <cell r="E4496" t="str">
            <v/>
          </cell>
          <cell r="F4496" t="str">
            <v>Viens fiksācijas elements</v>
          </cell>
          <cell r="G4496">
            <v>3.89</v>
          </cell>
        </row>
        <row r="4497">
          <cell r="D4497" t="str">
            <v>73080</v>
          </cell>
          <cell r="E4497" t="str">
            <v/>
          </cell>
          <cell r="F4497" t="str">
            <v>Vestibulārais loks ar divām U veida skavām</v>
          </cell>
          <cell r="G4497">
            <v>4.34</v>
          </cell>
        </row>
        <row r="4498">
          <cell r="D4498" t="str">
            <v>73081</v>
          </cell>
          <cell r="E4498" t="str">
            <v/>
          </cell>
          <cell r="F4498" t="str">
            <v>Vestibulārais loks ar M veida locījumiem</v>
          </cell>
          <cell r="G4498">
            <v>4.46</v>
          </cell>
        </row>
        <row r="4499">
          <cell r="D4499" t="str">
            <v>73082</v>
          </cell>
          <cell r="E4499" t="str">
            <v/>
          </cell>
          <cell r="F4499" t="str">
            <v>Vienkāršās atsperes (1–2 locījumi)</v>
          </cell>
          <cell r="G4499">
            <v>3.32</v>
          </cell>
        </row>
        <row r="4500">
          <cell r="D4500" t="str">
            <v>73083</v>
          </cell>
          <cell r="E4500" t="str">
            <v/>
          </cell>
          <cell r="F4500" t="str">
            <v>Komplicētas atsperes (3 locījumi un vairāk), ieskaitot Coil-Spring atsperi</v>
          </cell>
          <cell r="G4500">
            <v>3.42</v>
          </cell>
        </row>
        <row r="4501">
          <cell r="D4501" t="str">
            <v>73084</v>
          </cell>
          <cell r="E4501" t="str">
            <v/>
          </cell>
          <cell r="F4501" t="str">
            <v>Skrūve</v>
          </cell>
          <cell r="G4501">
            <v>7.88</v>
          </cell>
        </row>
        <row r="4502">
          <cell r="D4502" t="str">
            <v>73085</v>
          </cell>
          <cell r="E4502" t="str">
            <v/>
          </cell>
          <cell r="F4502" t="str">
            <v>Mūlemana aparāts</v>
          </cell>
          <cell r="G4502">
            <v>121.84</v>
          </cell>
        </row>
        <row r="4503">
          <cell r="D4503" t="str">
            <v>73086</v>
          </cell>
          <cell r="E4503" t="str">
            <v/>
          </cell>
          <cell r="F4503" t="str">
            <v>Aktivators</v>
          </cell>
          <cell r="G4503">
            <v>163.66999999999999</v>
          </cell>
        </row>
        <row r="4504">
          <cell r="D4504" t="str">
            <v>73087</v>
          </cell>
          <cell r="E4504" t="str">
            <v/>
          </cell>
          <cell r="F4504" t="str">
            <v>Dvīņu bloks</v>
          </cell>
          <cell r="G4504">
            <v>194.31</v>
          </cell>
        </row>
        <row r="4505">
          <cell r="D4505" t="str">
            <v>73088</v>
          </cell>
          <cell r="E4505" t="str">
            <v/>
          </cell>
          <cell r="F4505" t="str">
            <v>Frenkeļa aparāts</v>
          </cell>
          <cell r="G4505">
            <v>163.66999999999999</v>
          </cell>
        </row>
        <row r="4506">
          <cell r="D4506" t="str">
            <v>73089</v>
          </cell>
          <cell r="E4506" t="str">
            <v/>
          </cell>
          <cell r="F4506" t="str">
            <v>Brūkla aparāts</v>
          </cell>
          <cell r="G4506">
            <v>131.35</v>
          </cell>
        </row>
        <row r="4507">
          <cell r="D4507" t="str">
            <v>73095</v>
          </cell>
          <cell r="E4507" t="str">
            <v/>
          </cell>
          <cell r="F4507" t="str">
            <v>Zoda kape</v>
          </cell>
          <cell r="G4507">
            <v>50.46</v>
          </cell>
        </row>
        <row r="4508">
          <cell r="D4508" t="str">
            <v>73096</v>
          </cell>
          <cell r="E4508" t="str">
            <v/>
          </cell>
          <cell r="F4508" t="str">
            <v>Žokļu fiksācija pēc ortognātiskās ķirurģijas</v>
          </cell>
          <cell r="G4508">
            <v>226.69</v>
          </cell>
        </row>
        <row r="4509">
          <cell r="D4509" t="str">
            <v>73097</v>
          </cell>
          <cell r="E4509" t="str">
            <v/>
          </cell>
          <cell r="F4509" t="str">
            <v>Aparatūras nodošana un korekcija</v>
          </cell>
          <cell r="G4509">
            <v>19.23</v>
          </cell>
        </row>
        <row r="4510">
          <cell r="D4510" t="str">
            <v>73098</v>
          </cell>
          <cell r="E4510" t="str">
            <v/>
          </cell>
          <cell r="F4510" t="str">
            <v>Atkārtots apmeklējums un aparatūras aktivācija</v>
          </cell>
          <cell r="G4510">
            <v>16.29</v>
          </cell>
        </row>
        <row r="4511">
          <cell r="D4511" t="str">
            <v>73099</v>
          </cell>
          <cell r="E4511" t="str">
            <v/>
          </cell>
          <cell r="F4511" t="str">
            <v>Bāzes lūzums</v>
          </cell>
          <cell r="G4511">
            <v>39.270000000000003</v>
          </cell>
        </row>
        <row r="4512">
          <cell r="D4512" t="str">
            <v>73100</v>
          </cell>
          <cell r="E4512" t="str">
            <v/>
          </cell>
          <cell r="F4512" t="str">
            <v>Vienas skavas pielikšana</v>
          </cell>
          <cell r="G4512">
            <v>14.72</v>
          </cell>
        </row>
        <row r="4513">
          <cell r="D4513" t="str">
            <v>73101</v>
          </cell>
          <cell r="E4513" t="str">
            <v/>
          </cell>
          <cell r="F4513" t="str">
            <v>Plates pārbāzēšana</v>
          </cell>
          <cell r="G4513">
            <v>22.47</v>
          </cell>
        </row>
        <row r="4514">
          <cell r="D4514" t="str">
            <v>73102</v>
          </cell>
          <cell r="E4514" t="str">
            <v/>
          </cell>
          <cell r="F4514" t="str">
            <v>Gredzena vai breketa uzcementēšana</v>
          </cell>
          <cell r="G4514">
            <v>25.34</v>
          </cell>
        </row>
        <row r="4515">
          <cell r="D4515" t="str">
            <v>73103</v>
          </cell>
          <cell r="E4515" t="str">
            <v/>
          </cell>
          <cell r="F4515" t="str">
            <v>Viena breketa uzlikšana, ieskaitot breketa vērtību</v>
          </cell>
          <cell r="G4515">
            <v>29.76</v>
          </cell>
        </row>
        <row r="4516">
          <cell r="D4516" t="str">
            <v>73104</v>
          </cell>
          <cell r="E4516" t="str">
            <v/>
          </cell>
          <cell r="F4516" t="str">
            <v>Ķirurģiskās šinas izgatavošana</v>
          </cell>
          <cell r="G4516">
            <v>136.12</v>
          </cell>
        </row>
        <row r="4517">
          <cell r="D4517" t="str">
            <v>73115</v>
          </cell>
          <cell r="E4517" t="str">
            <v/>
          </cell>
          <cell r="F4517" t="str">
            <v>Viena ortodontiskā gredzena uzcementēšana</v>
          </cell>
          <cell r="G4517">
            <v>44.39</v>
          </cell>
        </row>
        <row r="4518">
          <cell r="D4518" t="str">
            <v>73116</v>
          </cell>
          <cell r="E4518" t="str">
            <v/>
          </cell>
          <cell r="F4518" t="str">
            <v>Loka uzlikšana</v>
          </cell>
          <cell r="G4518">
            <v>31.43</v>
          </cell>
        </row>
        <row r="4519">
          <cell r="D4519" t="str">
            <v>73117</v>
          </cell>
          <cell r="E4519" t="str">
            <v/>
          </cell>
          <cell r="F4519" t="str">
            <v>Ligatūru un gumiju nomaiņa visam žoklim</v>
          </cell>
          <cell r="G4519">
            <v>22.34</v>
          </cell>
        </row>
        <row r="4520">
          <cell r="D4520" t="str">
            <v>73118</v>
          </cell>
          <cell r="E4520" t="str">
            <v/>
          </cell>
          <cell r="F4520" t="str">
            <v>Ligatūru un gumiju nomaiņa 1–6 zobiem</v>
          </cell>
          <cell r="G4520">
            <v>15.97</v>
          </cell>
        </row>
        <row r="4521">
          <cell r="D4521" t="str">
            <v>73119</v>
          </cell>
          <cell r="E4521" t="str">
            <v/>
          </cell>
          <cell r="F4521" t="str">
            <v>Āķa uzlikšana uz loka</v>
          </cell>
          <cell r="G4521">
            <v>27.71</v>
          </cell>
        </row>
        <row r="4522">
          <cell r="D4522" t="str">
            <v>73120</v>
          </cell>
          <cell r="E4522" t="str">
            <v/>
          </cell>
          <cell r="F4522" t="str">
            <v>Breketa vai gredzena noņemšana</v>
          </cell>
          <cell r="G4522">
            <v>19.489999999999998</v>
          </cell>
        </row>
        <row r="4523">
          <cell r="D4523" t="str">
            <v>73121</v>
          </cell>
          <cell r="E4523" t="str">
            <v/>
          </cell>
          <cell r="F4523" t="str">
            <v>Transpalatinālais standarta loks</v>
          </cell>
          <cell r="G4523">
            <v>234.15</v>
          </cell>
        </row>
        <row r="4524">
          <cell r="D4524" t="str">
            <v>73122</v>
          </cell>
          <cell r="E4524" t="str">
            <v/>
          </cell>
          <cell r="F4524" t="str">
            <v>Transpalatinālais locītais loks</v>
          </cell>
          <cell r="G4524">
            <v>155.33000000000001</v>
          </cell>
        </row>
        <row r="4525">
          <cell r="D4525" t="str">
            <v>73123</v>
          </cell>
          <cell r="E4525" t="str">
            <v/>
          </cell>
          <cell r="F4525" t="str">
            <v>Lingvālais loks</v>
          </cell>
          <cell r="G4525">
            <v>153.19999999999999</v>
          </cell>
        </row>
        <row r="4526">
          <cell r="D4526" t="str">
            <v>73124</v>
          </cell>
          <cell r="E4526" t="str">
            <v/>
          </cell>
          <cell r="F4526" t="str">
            <v>Četru cilpu standarta loks</v>
          </cell>
          <cell r="G4526">
            <v>189.89</v>
          </cell>
        </row>
        <row r="4527">
          <cell r="D4527" t="str">
            <v>73130</v>
          </cell>
          <cell r="E4527" t="str">
            <v/>
          </cell>
          <cell r="F4527" t="str">
            <v>Četru cilpu locītais loks</v>
          </cell>
          <cell r="G4527">
            <v>188.1</v>
          </cell>
        </row>
        <row r="4528">
          <cell r="D4528" t="str">
            <v>73131</v>
          </cell>
          <cell r="E4528" t="str">
            <v/>
          </cell>
          <cell r="F4528" t="str">
            <v>Locītais lūpu bampers</v>
          </cell>
          <cell r="G4528">
            <v>212.62</v>
          </cell>
        </row>
        <row r="4529">
          <cell r="D4529" t="str">
            <v>73132</v>
          </cell>
          <cell r="E4529" t="str">
            <v/>
          </cell>
          <cell r="F4529" t="str">
            <v>Zīdaiņa plate pirms heiloplastikas vienpusējai šķeltnei</v>
          </cell>
          <cell r="G4529">
            <v>196.02</v>
          </cell>
        </row>
        <row r="4530">
          <cell r="D4530" t="str">
            <v>73133</v>
          </cell>
          <cell r="E4530" t="str">
            <v/>
          </cell>
          <cell r="F4530" t="str">
            <v>Deguna ieliktnis</v>
          </cell>
          <cell r="G4530">
            <v>181.01</v>
          </cell>
        </row>
        <row r="4531">
          <cell r="D4531" t="str">
            <v>73134</v>
          </cell>
          <cell r="E4531" t="str">
            <v/>
          </cell>
          <cell r="F4531" t="str">
            <v>Plate pēc pārejas krokas ķirurģiskās operācijas</v>
          </cell>
          <cell r="G4531">
            <v>131.58000000000001</v>
          </cell>
        </row>
        <row r="4532">
          <cell r="D4532" t="str">
            <v>73137</v>
          </cell>
          <cell r="E4532" t="str">
            <v/>
          </cell>
          <cell r="F4532" t="str">
            <v>Elpošanas rezistences noteikšana</v>
          </cell>
          <cell r="G4532">
            <v>48.71</v>
          </cell>
        </row>
        <row r="4533">
          <cell r="D4533" t="str">
            <v>73138</v>
          </cell>
          <cell r="E4533" t="str">
            <v/>
          </cell>
          <cell r="F4533" t="str">
            <v>Veiduļu ķirurģija ar sejas loku</v>
          </cell>
          <cell r="G4533">
            <v>90.68</v>
          </cell>
        </row>
        <row r="4534">
          <cell r="D4534" t="str">
            <v>73140</v>
          </cell>
          <cell r="E4534" t="str">
            <v/>
          </cell>
          <cell r="F4534" t="str">
            <v>Delaire maska</v>
          </cell>
          <cell r="G4534">
            <v>212.29</v>
          </cell>
        </row>
        <row r="4535">
          <cell r="D4535" t="str">
            <v>73141</v>
          </cell>
          <cell r="E4535" t="str">
            <v/>
          </cell>
          <cell r="F4535" t="str">
            <v>Herbst aparatūra</v>
          </cell>
          <cell r="G4535">
            <v>263.86</v>
          </cell>
        </row>
        <row r="4536">
          <cell r="D4536" t="str">
            <v>73142</v>
          </cell>
          <cell r="E4536" t="str">
            <v/>
          </cell>
          <cell r="F4536" t="str">
            <v>Fiksētā reteinera pielīmēšana</v>
          </cell>
          <cell r="G4536">
            <v>47.14</v>
          </cell>
        </row>
        <row r="4537">
          <cell r="D4537" t="str">
            <v>73143</v>
          </cell>
          <cell r="E4537" t="str">
            <v/>
          </cell>
          <cell r="F4537" t="str">
            <v>Miofunkcionālais aparāts</v>
          </cell>
          <cell r="G4537">
            <v>57.66</v>
          </cell>
        </row>
        <row r="4538">
          <cell r="D4538" t="str">
            <v>73144</v>
          </cell>
          <cell r="E4538" t="str">
            <v/>
          </cell>
          <cell r="F4538" t="str">
            <v>Ekstraorālais loks pie sejas distrakcijas</v>
          </cell>
          <cell r="G4538">
            <v>225.19</v>
          </cell>
        </row>
        <row r="4539">
          <cell r="D4539" t="str">
            <v>73145</v>
          </cell>
          <cell r="E4539" t="str">
            <v/>
          </cell>
          <cell r="F4539" t="str">
            <v>Diagnostiskie veiduļi</v>
          </cell>
          <cell r="G4539">
            <v>18.649999999999999</v>
          </cell>
        </row>
        <row r="4540">
          <cell r="D4540" t="str">
            <v>76001</v>
          </cell>
          <cell r="E4540" t="str">
            <v/>
          </cell>
          <cell r="F4540" t="str">
            <v>Rakstiska protezēšanas plāna sastādīšana, pamatojoties uz klīniskās izmeklēšanas un diagnostisko veiduļu analīzi</v>
          </cell>
          <cell r="G4540">
            <v>8.41</v>
          </cell>
        </row>
        <row r="4541">
          <cell r="D4541" t="str">
            <v>76002</v>
          </cell>
          <cell r="E4541" t="str">
            <v/>
          </cell>
          <cell r="F4541" t="str">
            <v>Nospiedums vienā žoklī diagnostiskam veidulim, ieskaitot tā diagnostisku izvērtēšanu</v>
          </cell>
          <cell r="G4541">
            <v>5.0599999999999996</v>
          </cell>
        </row>
        <row r="4542">
          <cell r="D4542" t="str">
            <v>76003</v>
          </cell>
          <cell r="E4542" t="str">
            <v/>
          </cell>
          <cell r="F4542" t="str">
            <v>Palīgpaņēmieni abu veiduļu uzstādīšanai, kas paredzēti diagnostikai vai darba plānošanai</v>
          </cell>
          <cell r="G4542">
            <v>10.039999999999999</v>
          </cell>
        </row>
        <row r="4543">
          <cell r="D4543" t="str">
            <v>76090</v>
          </cell>
          <cell r="E4543" t="str">
            <v/>
          </cell>
          <cell r="F4543" t="str">
            <v>Parciālās plates ar vienkāršiem fiksācijas elementiem 1–4 zobu aizvietošanai</v>
          </cell>
          <cell r="G4543">
            <v>17.11</v>
          </cell>
        </row>
        <row r="4544">
          <cell r="D4544" t="str">
            <v>76091</v>
          </cell>
          <cell r="E4544" t="str">
            <v/>
          </cell>
          <cell r="F4544" t="str">
            <v>Parciālās plates ar vienkāršiem fiksācijas elementiem 5–8 zobu aizvietošanai</v>
          </cell>
          <cell r="G4544">
            <v>20.65</v>
          </cell>
        </row>
        <row r="4545">
          <cell r="D4545" t="str">
            <v>76092</v>
          </cell>
          <cell r="E4545" t="str">
            <v/>
          </cell>
          <cell r="F4545" t="str">
            <v>Parciālās plates ar vienkāršiem fiksācijas elementiem vairāk nekā 8 zobu aizvietošanai</v>
          </cell>
          <cell r="G4545">
            <v>24.34</v>
          </cell>
        </row>
        <row r="4546">
          <cell r="D4546" t="str">
            <v>76093</v>
          </cell>
          <cell r="E4546" t="str">
            <v/>
          </cell>
          <cell r="F4546" t="str">
            <v>Bezzobu žokļu protezēšana – augšžokļa protezēšana</v>
          </cell>
          <cell r="G4546">
            <v>28.89</v>
          </cell>
        </row>
        <row r="4547">
          <cell r="D4547" t="str">
            <v>76094</v>
          </cell>
          <cell r="E4547" t="str">
            <v/>
          </cell>
          <cell r="F4547" t="str">
            <v>Bezzobu žokļu protezēšana – apakšžokļa protezēšana</v>
          </cell>
          <cell r="G4547">
            <v>32.56</v>
          </cell>
        </row>
        <row r="4548">
          <cell r="D4548" t="str">
            <v>76100</v>
          </cell>
          <cell r="E4548" t="str">
            <v/>
          </cell>
          <cell r="F4548" t="str">
            <v>Nospiedums ar individuālo karoti izņemamo protēžu gatavošanai</v>
          </cell>
          <cell r="G4548">
            <v>10.039999999999999</v>
          </cell>
        </row>
        <row r="4549">
          <cell r="D4549" t="str">
            <v>76101</v>
          </cell>
          <cell r="E4549" t="str">
            <v/>
          </cell>
          <cell r="F4549" t="str">
            <v>Funkcijas nospiedums ar individuālu karoti augšžoklī izņemamo protēžu gatavošanai</v>
          </cell>
          <cell r="G4549">
            <v>11.79</v>
          </cell>
        </row>
        <row r="4550">
          <cell r="D4550" t="str">
            <v>76102</v>
          </cell>
          <cell r="E4550" t="str">
            <v/>
          </cell>
          <cell r="F4550" t="str">
            <v>Funkcijas nospiedums ar individuālu karoti apakšžoklī izņemamo protēžu gatavošanai</v>
          </cell>
          <cell r="G4550">
            <v>14.46</v>
          </cell>
        </row>
        <row r="4551">
          <cell r="D4551" t="str">
            <v>76108</v>
          </cell>
          <cell r="E4551" t="str">
            <v/>
          </cell>
          <cell r="F4551" t="str">
            <v>Anatomisks nospiedums viena žokļa protezēšanai</v>
          </cell>
          <cell r="G4551">
            <v>8.41</v>
          </cell>
        </row>
        <row r="4552">
          <cell r="D4552" t="str">
            <v>76109</v>
          </cell>
          <cell r="E4552" t="str">
            <v/>
          </cell>
          <cell r="F4552" t="str">
            <v>Parciālas plates ar vienkāršiem fiksācijas elementiem, ieskaitot sakodiena noteikšanu 1–4 zobu aizvietošanai</v>
          </cell>
          <cell r="G4552">
            <v>11.79</v>
          </cell>
        </row>
        <row r="4553">
          <cell r="D4553" t="str">
            <v>76115</v>
          </cell>
          <cell r="E4553" t="str">
            <v/>
          </cell>
          <cell r="F4553" t="str">
            <v>Parciālas plates ar vienkāršiem fiksācijas elementiem, ieskaitot sakodiena noteikšanu 5–8 zobu aizvietošanai</v>
          </cell>
          <cell r="G4553">
            <v>13.58</v>
          </cell>
        </row>
        <row r="4554">
          <cell r="D4554" t="str">
            <v>76116</v>
          </cell>
          <cell r="E4554" t="str">
            <v/>
          </cell>
          <cell r="F4554" t="str">
            <v>Parciālas plates ar vienkāršiem fiksācijas elementiem, ieskaitot sakodiena noteikšanu vairāk nekā 8 zobu aizvietošanai</v>
          </cell>
          <cell r="G4554">
            <v>15.35</v>
          </cell>
        </row>
        <row r="4555">
          <cell r="D4555" t="str">
            <v>76117</v>
          </cell>
          <cell r="E4555" t="str">
            <v/>
          </cell>
          <cell r="F4555" t="str">
            <v>Bezzobu augšžokļa protezēšana, ieskaitot sakodiena noteikšanu</v>
          </cell>
          <cell r="G4555">
            <v>17.54</v>
          </cell>
        </row>
        <row r="4556">
          <cell r="D4556" t="str">
            <v>76118</v>
          </cell>
          <cell r="E4556" t="str">
            <v/>
          </cell>
          <cell r="F4556" t="str">
            <v>Bezzobu apakšžokļa protezēšana, ieskaitot sakodiena noteikšanu</v>
          </cell>
          <cell r="G4556">
            <v>19.309999999999999</v>
          </cell>
        </row>
        <row r="4557">
          <cell r="D4557" t="str">
            <v>77001</v>
          </cell>
          <cell r="E4557" t="str">
            <v/>
          </cell>
          <cell r="F4557" t="str">
            <v>Totālā plate augšžoklim</v>
          </cell>
          <cell r="G4557">
            <v>87.99</v>
          </cell>
        </row>
        <row r="4558">
          <cell r="D4558" t="str">
            <v>77002</v>
          </cell>
          <cell r="E4558" t="str">
            <v/>
          </cell>
          <cell r="F4558" t="str">
            <v>Totālā plate augšžoklim ar sarežģītu zobu uzstādīšanu anatomiskajā artikulatorā</v>
          </cell>
          <cell r="G4558">
            <v>107.21</v>
          </cell>
        </row>
        <row r="4559">
          <cell r="D4559" t="str">
            <v>77003</v>
          </cell>
          <cell r="E4559" t="str">
            <v/>
          </cell>
          <cell r="F4559" t="str">
            <v>Parciālā plate augšžoklim</v>
          </cell>
          <cell r="G4559">
            <v>80.239999999999995</v>
          </cell>
        </row>
        <row r="4560">
          <cell r="D4560" t="str">
            <v>77005</v>
          </cell>
          <cell r="E4560" t="str">
            <v/>
          </cell>
          <cell r="F4560" t="str">
            <v>Totālā plate apakšžoklim</v>
          </cell>
          <cell r="G4560">
            <v>102.19</v>
          </cell>
        </row>
        <row r="4561">
          <cell r="D4561" t="str">
            <v>77006</v>
          </cell>
          <cell r="E4561" t="str">
            <v/>
          </cell>
          <cell r="F4561" t="str">
            <v>Totālā plate apakšžoklim ar komplicētu zobu uzstādīšanu anatomiskajā artikulatorā</v>
          </cell>
          <cell r="G4561">
            <v>114.25</v>
          </cell>
        </row>
        <row r="4562">
          <cell r="D4562" t="str">
            <v>77007</v>
          </cell>
          <cell r="E4562" t="str">
            <v/>
          </cell>
          <cell r="F4562" t="str">
            <v>Parciālā plate apakšžoklim</v>
          </cell>
          <cell r="G4562">
            <v>87.34</v>
          </cell>
        </row>
        <row r="4563">
          <cell r="D4563" t="str">
            <v>77008</v>
          </cell>
          <cell r="E4563" t="str">
            <v/>
          </cell>
          <cell r="F4563" t="str">
            <v>Katrs zobs parciālā platē</v>
          </cell>
          <cell r="G4563">
            <v>5.68</v>
          </cell>
        </row>
        <row r="4564">
          <cell r="D4564" t="str">
            <v>77009</v>
          </cell>
          <cell r="E4564" t="str">
            <v/>
          </cell>
          <cell r="F4564" t="str">
            <v>Locīta skava no tērauda stieples</v>
          </cell>
          <cell r="G4564">
            <v>2.46</v>
          </cell>
        </row>
        <row r="4565">
          <cell r="D4565" t="str">
            <v>77016</v>
          </cell>
          <cell r="E4565" t="str">
            <v/>
          </cell>
          <cell r="F4565" t="str">
            <v>Torusa izgatavošana, nostiprināšana un izolācijas noņemšana</v>
          </cell>
          <cell r="G4565">
            <v>6.95</v>
          </cell>
        </row>
        <row r="4566">
          <cell r="D4566" t="str">
            <v>77017</v>
          </cell>
          <cell r="E4566" t="str">
            <v/>
          </cell>
          <cell r="F4566" t="str">
            <v>Zobu piemeklēšana (nekomplekta)</v>
          </cell>
          <cell r="G4566">
            <v>5.08</v>
          </cell>
        </row>
        <row r="4567">
          <cell r="D4567" t="str">
            <v>77018</v>
          </cell>
          <cell r="E4567" t="str">
            <v/>
          </cell>
          <cell r="F4567" t="str">
            <v>Zobu pārstādīšana ar sakodiena maiņu</v>
          </cell>
          <cell r="G4567">
            <v>38.659999999999997</v>
          </cell>
        </row>
        <row r="4568">
          <cell r="D4568" t="str">
            <v>77019</v>
          </cell>
          <cell r="E4568" t="str">
            <v/>
          </cell>
          <cell r="F4568" t="str">
            <v>Zobu pārstādīšana bez sakodiena maiņas</v>
          </cell>
          <cell r="G4568">
            <v>25.07</v>
          </cell>
        </row>
        <row r="4569">
          <cell r="D4569" t="str">
            <v>77020</v>
          </cell>
          <cell r="E4569" t="str">
            <v/>
          </cell>
          <cell r="F4569" t="str">
            <v>Zobu pārstādīšana pēc krāsas vai lieluma nomaiņas</v>
          </cell>
          <cell r="G4569">
            <v>22.41</v>
          </cell>
        </row>
        <row r="4570">
          <cell r="D4570" t="str">
            <v>77021</v>
          </cell>
          <cell r="E4570" t="str">
            <v/>
          </cell>
          <cell r="F4570" t="str">
            <v>Bāzes izoderējums ar elastīgu plastmasu</v>
          </cell>
          <cell r="G4570">
            <v>46.83</v>
          </cell>
        </row>
        <row r="4571">
          <cell r="D4571" t="str">
            <v>77022</v>
          </cell>
          <cell r="E4571" t="str">
            <v/>
          </cell>
          <cell r="F4571" t="str">
            <v>Plastmasas kape par vienu posmu</v>
          </cell>
          <cell r="G4571">
            <v>33.25</v>
          </cell>
        </row>
        <row r="4572">
          <cell r="D4572" t="str">
            <v>77023</v>
          </cell>
          <cell r="E4572" t="str">
            <v/>
          </cell>
          <cell r="F4572" t="str">
            <v>Bāzes lūzums</v>
          </cell>
          <cell r="G4572">
            <v>12.59</v>
          </cell>
        </row>
        <row r="4573">
          <cell r="D4573" t="str">
            <v>77024</v>
          </cell>
          <cell r="E4573" t="str">
            <v/>
          </cell>
          <cell r="F4573" t="str">
            <v>Divi lūzumi bāzē</v>
          </cell>
          <cell r="G4573">
            <v>13.8</v>
          </cell>
        </row>
        <row r="4574">
          <cell r="D4574" t="str">
            <v>77030</v>
          </cell>
          <cell r="E4574" t="str">
            <v/>
          </cell>
          <cell r="F4574" t="str">
            <v>Viena zoba pielikšana</v>
          </cell>
          <cell r="G4574">
            <v>12.63</v>
          </cell>
        </row>
        <row r="4575">
          <cell r="D4575" t="str">
            <v>77031</v>
          </cell>
          <cell r="E4575" t="str">
            <v/>
          </cell>
          <cell r="F4575" t="str">
            <v>Divu zobu pielikšana</v>
          </cell>
          <cell r="G4575">
            <v>15</v>
          </cell>
        </row>
        <row r="4576">
          <cell r="D4576" t="str">
            <v>77032</v>
          </cell>
          <cell r="E4576" t="str">
            <v/>
          </cell>
          <cell r="F4576" t="str">
            <v>Trīs zobu pielikšana</v>
          </cell>
          <cell r="G4576">
            <v>19.82</v>
          </cell>
        </row>
        <row r="4577">
          <cell r="D4577" t="str">
            <v>77033</v>
          </cell>
          <cell r="E4577" t="str">
            <v/>
          </cell>
          <cell r="F4577" t="str">
            <v>Četru zobu pielikšana</v>
          </cell>
          <cell r="G4577">
            <v>23.23</v>
          </cell>
        </row>
        <row r="4578">
          <cell r="D4578" t="str">
            <v>77034</v>
          </cell>
          <cell r="E4578" t="str">
            <v/>
          </cell>
          <cell r="F4578" t="str">
            <v>Vienas skavas pielikšana</v>
          </cell>
          <cell r="G4578">
            <v>15.5</v>
          </cell>
        </row>
        <row r="4579">
          <cell r="D4579" t="str">
            <v>77035</v>
          </cell>
          <cell r="E4579" t="str">
            <v/>
          </cell>
          <cell r="F4579" t="str">
            <v>Divu skavu pielikšana</v>
          </cell>
          <cell r="G4579">
            <v>16.3</v>
          </cell>
        </row>
        <row r="4580">
          <cell r="D4580" t="str">
            <v>77036</v>
          </cell>
          <cell r="E4580" t="str">
            <v/>
          </cell>
          <cell r="F4580" t="str">
            <v>Viena zoba un 1 skavas pielikšana</v>
          </cell>
          <cell r="G4580">
            <v>16.3</v>
          </cell>
        </row>
        <row r="4581">
          <cell r="D4581" t="str">
            <v>77037</v>
          </cell>
          <cell r="E4581" t="str">
            <v/>
          </cell>
          <cell r="F4581" t="str">
            <v>Viena zoba pielikšana un bāzes lūzums</v>
          </cell>
          <cell r="G4581">
            <v>16.260000000000002</v>
          </cell>
        </row>
        <row r="4582">
          <cell r="D4582" t="str">
            <v>77038</v>
          </cell>
          <cell r="E4582" t="str">
            <v/>
          </cell>
          <cell r="F4582" t="str">
            <v>Divu zobu pielikšana un bāzes lūzums</v>
          </cell>
          <cell r="G4582">
            <v>17.11</v>
          </cell>
        </row>
        <row r="4583">
          <cell r="D4583" t="str">
            <v>77039</v>
          </cell>
          <cell r="E4583" t="str">
            <v/>
          </cell>
          <cell r="F4583" t="str">
            <v>Papildu zoba vai skavas pievārīšana</v>
          </cell>
          <cell r="G4583">
            <v>2.46</v>
          </cell>
        </row>
        <row r="4584">
          <cell r="D4584" t="str">
            <v>77061</v>
          </cell>
          <cell r="E4584" t="str">
            <v/>
          </cell>
          <cell r="F4584" t="str">
            <v>Pelote plastmasas</v>
          </cell>
          <cell r="G4584">
            <v>5.0599999999999996</v>
          </cell>
        </row>
        <row r="4585">
          <cell r="D4585" t="str">
            <v>77062</v>
          </cell>
          <cell r="E4585" t="str">
            <v/>
          </cell>
          <cell r="F4585" t="str">
            <v>Pelote uz elastīgas stiepules</v>
          </cell>
          <cell r="G4585">
            <v>5.39</v>
          </cell>
        </row>
        <row r="4586">
          <cell r="D4586" t="str">
            <v>77063</v>
          </cell>
          <cell r="E4586" t="str">
            <v/>
          </cell>
          <cell r="F4586" t="str">
            <v>Dubultskava, locīta</v>
          </cell>
          <cell r="G4586">
            <v>7.38</v>
          </cell>
        </row>
        <row r="4587">
          <cell r="D4587" t="str">
            <v>77066</v>
          </cell>
          <cell r="E4587" t="str">
            <v/>
          </cell>
          <cell r="F4587" t="str">
            <v>Individuāla karote no pašcietējošas plastmasas</v>
          </cell>
          <cell r="G4587">
            <v>27.56</v>
          </cell>
        </row>
        <row r="4588">
          <cell r="D4588" t="str">
            <v>77068</v>
          </cell>
          <cell r="E4588" t="str">
            <v/>
          </cell>
          <cell r="F4588" t="str">
            <v>Boksera šina</v>
          </cell>
          <cell r="G4588">
            <v>26.21</v>
          </cell>
        </row>
        <row r="4589">
          <cell r="D4589" t="str">
            <v>77094</v>
          </cell>
          <cell r="E4589" t="str">
            <v/>
          </cell>
          <cell r="F4589" t="str">
            <v>Vienkrāsains plastmasas kronis</v>
          </cell>
          <cell r="G4589">
            <v>13.62</v>
          </cell>
        </row>
        <row r="4590">
          <cell r="D4590" t="str">
            <v>77127</v>
          </cell>
          <cell r="E4590" t="str">
            <v/>
          </cell>
          <cell r="F4590" t="str">
            <v>Bāzes plate</v>
          </cell>
          <cell r="G4590">
            <v>42.39</v>
          </cell>
        </row>
        <row r="4591">
          <cell r="D4591" t="str">
            <v>77129</v>
          </cell>
          <cell r="E4591" t="str">
            <v/>
          </cell>
          <cell r="F4591" t="str">
            <v>Plate ar mēles režģi</v>
          </cell>
          <cell r="G4591">
            <v>42.39</v>
          </cell>
        </row>
        <row r="4592">
          <cell r="D4592" t="str">
            <v>77135</v>
          </cell>
          <cell r="E4592" t="str">
            <v/>
          </cell>
          <cell r="F4592" t="str">
            <v>Ekspansijas plate ar standarta skrūvi</v>
          </cell>
          <cell r="G4592">
            <v>79.53</v>
          </cell>
        </row>
        <row r="4593">
          <cell r="D4593" t="str">
            <v>77136</v>
          </cell>
          <cell r="E4593" t="str">
            <v/>
          </cell>
          <cell r="F4593" t="str">
            <v>Ekspansijas plate ar dubultatsperi</v>
          </cell>
          <cell r="G4593">
            <v>83.68</v>
          </cell>
        </row>
        <row r="4594">
          <cell r="D4594" t="str">
            <v>77137</v>
          </cell>
          <cell r="E4594" t="str">
            <v/>
          </cell>
          <cell r="F4594" t="str">
            <v>Ģipša veiduļa izgatavošana pēc elastīga nospieduma</v>
          </cell>
          <cell r="G4594">
            <v>8.58</v>
          </cell>
        </row>
        <row r="4595">
          <cell r="D4595" t="str">
            <v>77138</v>
          </cell>
          <cell r="E4595" t="str">
            <v/>
          </cell>
          <cell r="F4595" t="str">
            <v>Ģipša veiduļa izgatavošana pēc ģipša nospieduma</v>
          </cell>
          <cell r="G4595">
            <v>1.29</v>
          </cell>
        </row>
        <row r="4596">
          <cell r="D4596" t="str">
            <v>77139</v>
          </cell>
          <cell r="E4596" t="str">
            <v/>
          </cell>
          <cell r="F4596" t="str">
            <v>Apaļā locītā skava</v>
          </cell>
          <cell r="G4596">
            <v>9.5399999999999991</v>
          </cell>
        </row>
        <row r="4597">
          <cell r="D4597" t="str">
            <v>77140</v>
          </cell>
          <cell r="E4597" t="str">
            <v/>
          </cell>
          <cell r="F4597" t="str">
            <v>Bultveida (Švarca) skava</v>
          </cell>
          <cell r="G4597">
            <v>10.61</v>
          </cell>
        </row>
        <row r="4598">
          <cell r="D4598" t="str">
            <v>77141</v>
          </cell>
          <cell r="E4598" t="str">
            <v/>
          </cell>
          <cell r="F4598" t="str">
            <v>Adamsa skava</v>
          </cell>
          <cell r="G4598">
            <v>9.5399999999999991</v>
          </cell>
        </row>
        <row r="4599">
          <cell r="D4599" t="str">
            <v>77142</v>
          </cell>
          <cell r="E4599" t="str">
            <v/>
          </cell>
          <cell r="F4599" t="str">
            <v>Džeksona skava</v>
          </cell>
          <cell r="G4599">
            <v>10.61</v>
          </cell>
        </row>
        <row r="4600">
          <cell r="D4600" t="str">
            <v>77143</v>
          </cell>
          <cell r="E4600" t="str">
            <v/>
          </cell>
          <cell r="F4600" t="str">
            <v>Vestibulārais retrakcijas loks ar divām cilpām (U veida)</v>
          </cell>
          <cell r="G4600">
            <v>12.67</v>
          </cell>
        </row>
        <row r="4601">
          <cell r="D4601" t="str">
            <v>77144</v>
          </cell>
          <cell r="E4601" t="str">
            <v/>
          </cell>
          <cell r="F4601" t="str">
            <v>Vestibulārais loks ar M veida cilpu</v>
          </cell>
          <cell r="G4601">
            <v>13.72</v>
          </cell>
        </row>
        <row r="4602">
          <cell r="D4602" t="str">
            <v>77150</v>
          </cell>
          <cell r="E4602" t="str">
            <v/>
          </cell>
          <cell r="F4602" t="str">
            <v>Vestibulārais komplicētais loks ar 4–5 papildu locījumiem</v>
          </cell>
          <cell r="G4602">
            <v>14.78</v>
          </cell>
        </row>
        <row r="4603">
          <cell r="D4603" t="str">
            <v>77151</v>
          </cell>
          <cell r="E4603" t="str">
            <v/>
          </cell>
          <cell r="F4603" t="str">
            <v>Koffina dubultatspere</v>
          </cell>
          <cell r="G4603">
            <v>6.71</v>
          </cell>
        </row>
        <row r="4604">
          <cell r="D4604" t="str">
            <v>77152</v>
          </cell>
          <cell r="E4604" t="str">
            <v/>
          </cell>
          <cell r="F4604" t="str">
            <v>Rociņveida S veida protrakcijas atspere</v>
          </cell>
          <cell r="G4604">
            <v>7.79</v>
          </cell>
        </row>
        <row r="4605">
          <cell r="D4605" t="str">
            <v>77153</v>
          </cell>
          <cell r="E4605" t="str">
            <v/>
          </cell>
          <cell r="F4605" t="str">
            <v>Komplicēta protrakcijas atspere ar trijiem locījumiem</v>
          </cell>
          <cell r="G4605">
            <v>11.65</v>
          </cell>
        </row>
        <row r="4606">
          <cell r="D4606" t="str">
            <v>77154</v>
          </cell>
          <cell r="E4606" t="str">
            <v/>
          </cell>
          <cell r="F4606" t="str">
            <v>Ekspansijas skrūves ielikšana</v>
          </cell>
          <cell r="G4606">
            <v>3.34</v>
          </cell>
        </row>
        <row r="4607">
          <cell r="D4607" t="str">
            <v>77155</v>
          </cell>
          <cell r="E4607" t="str">
            <v/>
          </cell>
          <cell r="F4607" t="str">
            <v>Plastmasas pelote uz atsperes lūpu atvirzīšanai</v>
          </cell>
          <cell r="G4607">
            <v>12.17</v>
          </cell>
        </row>
        <row r="4608">
          <cell r="D4608" t="str">
            <v>77156</v>
          </cell>
          <cell r="E4608" t="str">
            <v/>
          </cell>
          <cell r="F4608" t="str">
            <v>Metāla režģis mēlei</v>
          </cell>
          <cell r="G4608">
            <v>15.19</v>
          </cell>
        </row>
        <row r="4609">
          <cell r="D4609" t="str">
            <v>77158</v>
          </cell>
          <cell r="E4609" t="str">
            <v/>
          </cell>
          <cell r="F4609" t="str">
            <v>Vestibulorālā plate pret sakodiena deformāciju</v>
          </cell>
          <cell r="G4609">
            <v>35.83</v>
          </cell>
        </row>
        <row r="4610">
          <cell r="D4610" t="str">
            <v>77167</v>
          </cell>
          <cell r="E4610" t="str">
            <v/>
          </cell>
          <cell r="F4610" t="str">
            <v>Plate ar paplašinātu bāzi, kas nosedz sānu zobu kožamās virsmas</v>
          </cell>
          <cell r="G4610">
            <v>53.02</v>
          </cell>
        </row>
        <row r="4611">
          <cell r="D4611" t="str">
            <v>77169</v>
          </cell>
          <cell r="E4611" t="str">
            <v/>
          </cell>
          <cell r="F4611" t="str">
            <v>Brūkla aparāts</v>
          </cell>
          <cell r="G4611">
            <v>43.04</v>
          </cell>
        </row>
        <row r="4612">
          <cell r="D4612" t="str">
            <v>77170</v>
          </cell>
          <cell r="E4612" t="str">
            <v/>
          </cell>
          <cell r="F4612" t="str">
            <v>Frenkeļa aparāts</v>
          </cell>
          <cell r="G4612">
            <v>90</v>
          </cell>
        </row>
        <row r="4613">
          <cell r="D4613" t="str">
            <v>77171</v>
          </cell>
          <cell r="E4613" t="str">
            <v/>
          </cell>
          <cell r="F4613" t="str">
            <v>Atvērtais aktivators</v>
          </cell>
          <cell r="G4613">
            <v>76.2</v>
          </cell>
        </row>
        <row r="4614">
          <cell r="D4614" t="str">
            <v>77172</v>
          </cell>
          <cell r="E4614" t="str">
            <v/>
          </cell>
          <cell r="F4614" t="str">
            <v>Milemaņa propulsors</v>
          </cell>
          <cell r="G4614">
            <v>50.69</v>
          </cell>
        </row>
        <row r="4615">
          <cell r="D4615" t="str">
            <v>77173</v>
          </cell>
          <cell r="E4615" t="str">
            <v/>
          </cell>
          <cell r="F4615" t="str">
            <v>Gredzenveida skava</v>
          </cell>
          <cell r="G4615">
            <v>15.84</v>
          </cell>
        </row>
        <row r="4616">
          <cell r="D4616" t="str">
            <v>77174</v>
          </cell>
          <cell r="E4616" t="str">
            <v/>
          </cell>
          <cell r="F4616" t="str">
            <v>Vestibulārais loks ar izlocījumu centrā</v>
          </cell>
          <cell r="G4616">
            <v>13.72</v>
          </cell>
        </row>
        <row r="4617">
          <cell r="D4617" t="str">
            <v>77184</v>
          </cell>
          <cell r="E4617" t="str">
            <v/>
          </cell>
          <cell r="F4617" t="str">
            <v>Ortodontiskais kronis (prese)</v>
          </cell>
          <cell r="G4617">
            <v>11.47</v>
          </cell>
        </row>
        <row r="4618">
          <cell r="D4618" t="str">
            <v>77186</v>
          </cell>
          <cell r="E4618" t="str">
            <v/>
          </cell>
          <cell r="F4618" t="str">
            <v>Kronis (gredzens) ar āķi</v>
          </cell>
          <cell r="G4618">
            <v>21.62</v>
          </cell>
        </row>
        <row r="4619">
          <cell r="D4619" t="str">
            <v>77187</v>
          </cell>
          <cell r="E4619" t="str">
            <v/>
          </cell>
          <cell r="F4619" t="str">
            <v>Slīpā plāksne</v>
          </cell>
          <cell r="G4619">
            <v>22.21</v>
          </cell>
        </row>
        <row r="4620">
          <cell r="D4620" t="str">
            <v>77188</v>
          </cell>
          <cell r="E4620" t="str">
            <v/>
          </cell>
          <cell r="F4620" t="str">
            <v>Divu ortodontisko caurulīšu pielodēšana</v>
          </cell>
          <cell r="G4620">
            <v>11.95</v>
          </cell>
        </row>
        <row r="4621">
          <cell r="D4621" t="str">
            <v>77195</v>
          </cell>
          <cell r="E4621" t="str">
            <v/>
          </cell>
          <cell r="F4621" t="str">
            <v>Veiduļi pēc elastīga nospieduma</v>
          </cell>
          <cell r="G4621">
            <v>8.58</v>
          </cell>
        </row>
        <row r="4622">
          <cell r="D4622" t="str">
            <v>77196</v>
          </cell>
          <cell r="E4622" t="str">
            <v/>
          </cell>
          <cell r="F4622" t="str">
            <v>Zoda kape</v>
          </cell>
          <cell r="G4622">
            <v>37.06</v>
          </cell>
        </row>
        <row r="4623">
          <cell r="D4623" t="str">
            <v>77197</v>
          </cell>
          <cell r="E4623" t="str">
            <v/>
          </cell>
          <cell r="F4623" t="str">
            <v>Vestibulārā plate</v>
          </cell>
          <cell r="G4623">
            <v>35.83</v>
          </cell>
        </row>
        <row r="4624">
          <cell r="D4624" t="str">
            <v>77198</v>
          </cell>
          <cell r="E4624" t="str">
            <v/>
          </cell>
          <cell r="F4624" t="str">
            <v>Siņina kape</v>
          </cell>
          <cell r="G4624">
            <v>48.32</v>
          </cell>
        </row>
        <row r="4625">
          <cell r="D4625" t="str">
            <v>77199</v>
          </cell>
          <cell r="E4625" t="str">
            <v/>
          </cell>
          <cell r="F4625" t="str">
            <v>Kape sakodiena celšanai</v>
          </cell>
          <cell r="G4625">
            <v>48.32</v>
          </cell>
        </row>
        <row r="4626">
          <cell r="D4626" t="str">
            <v>77200</v>
          </cell>
          <cell r="E4626" t="str">
            <v/>
          </cell>
          <cell r="F4626" t="str">
            <v>Vēbera šina</v>
          </cell>
          <cell r="G4626">
            <v>48.32</v>
          </cell>
        </row>
        <row r="4627">
          <cell r="D4627" t="str">
            <v>77202</v>
          </cell>
          <cell r="E4627" t="str">
            <v/>
          </cell>
          <cell r="F4627" t="str">
            <v>Vankēviņas šina</v>
          </cell>
          <cell r="G4627">
            <v>52.7</v>
          </cell>
        </row>
        <row r="4628">
          <cell r="D4628" t="str">
            <v>77203</v>
          </cell>
          <cell r="E4628" t="str">
            <v/>
          </cell>
          <cell r="F4628" t="str">
            <v>Porta šina</v>
          </cell>
          <cell r="G4628">
            <v>57.11</v>
          </cell>
        </row>
        <row r="4629">
          <cell r="D4629" t="str">
            <v>77204</v>
          </cell>
          <cell r="E4629" t="str">
            <v/>
          </cell>
          <cell r="F4629" t="str">
            <v>Segplate</v>
          </cell>
          <cell r="G4629">
            <v>26.91</v>
          </cell>
        </row>
        <row r="4630">
          <cell r="D4630" t="str">
            <v>77210</v>
          </cell>
          <cell r="E4630" t="str">
            <v/>
          </cell>
          <cell r="F4630" t="str">
            <v>Izņemamā ārstnieciskā protēze sarežģīta defekta nosegšanai</v>
          </cell>
          <cell r="G4630">
            <v>71.7</v>
          </cell>
        </row>
        <row r="4631">
          <cell r="D4631" t="str">
            <v>77211</v>
          </cell>
          <cell r="E4631" t="str">
            <v/>
          </cell>
          <cell r="F4631" t="str">
            <v>Aparāts ar kroņiem, āķiem un gredzeniem</v>
          </cell>
          <cell r="G4631">
            <v>125.57</v>
          </cell>
        </row>
        <row r="4632">
          <cell r="D4632" t="str">
            <v>77309</v>
          </cell>
          <cell r="E4632" t="str">
            <v/>
          </cell>
          <cell r="F4632" t="str">
            <v>Bāze ar plastmasas zobiem</v>
          </cell>
          <cell r="G4632">
            <v>87.99</v>
          </cell>
        </row>
        <row r="4633">
          <cell r="D4633" t="str">
            <v>77320</v>
          </cell>
          <cell r="E4633" t="str">
            <v/>
          </cell>
          <cell r="F4633" t="str">
            <v>Komplicētas atsperes ar trim un vairāk locījumiem, ieskaitot Coil-Spring atsperi</v>
          </cell>
          <cell r="G4633">
            <v>16.14</v>
          </cell>
        </row>
        <row r="4634">
          <cell r="D4634" t="str">
            <v>77321</v>
          </cell>
          <cell r="E4634" t="str">
            <v/>
          </cell>
          <cell r="F4634" t="str">
            <v>Skrūve</v>
          </cell>
          <cell r="G4634">
            <v>8.11</v>
          </cell>
        </row>
        <row r="4635">
          <cell r="D4635" t="str">
            <v>77322</v>
          </cell>
          <cell r="E4635" t="str">
            <v/>
          </cell>
          <cell r="F4635" t="str">
            <v>Pelote</v>
          </cell>
          <cell r="G4635">
            <v>14.43</v>
          </cell>
        </row>
        <row r="4636">
          <cell r="D4636" t="str">
            <v>77323</v>
          </cell>
          <cell r="E4636" t="str">
            <v/>
          </cell>
          <cell r="F4636" t="str">
            <v>Plates pārbāzēšana</v>
          </cell>
          <cell r="G4636">
            <v>41.16</v>
          </cell>
        </row>
      </sheetData>
      <sheetData sheetId="11"/>
      <sheetData sheetId="12"/>
      <sheetData sheetId="13">
        <row r="95">
          <cell r="E95">
            <v>749.25</v>
          </cell>
        </row>
      </sheetData>
      <sheetData sheetId="14">
        <row r="61">
          <cell r="E61">
            <v>584.29</v>
          </cell>
        </row>
      </sheetData>
      <sheetData sheetId="15">
        <row r="98">
          <cell r="E98">
            <v>6836.55</v>
          </cell>
        </row>
      </sheetData>
      <sheetData sheetId="16">
        <row r="46">
          <cell r="E46">
            <v>4850.42</v>
          </cell>
        </row>
      </sheetData>
      <sheetData sheetId="17">
        <row r="30">
          <cell r="E30">
            <v>1753.29</v>
          </cell>
        </row>
      </sheetData>
      <sheetData sheetId="18">
        <row r="69">
          <cell r="E69">
            <v>6551.36</v>
          </cell>
        </row>
      </sheetData>
      <sheetData sheetId="19">
        <row r="133">
          <cell r="E133">
            <v>999.06</v>
          </cell>
        </row>
      </sheetData>
      <sheetData sheetId="20">
        <row r="25">
          <cell r="E25">
            <v>27434</v>
          </cell>
        </row>
      </sheetData>
      <sheetData sheetId="21">
        <row r="22">
          <cell r="E22">
            <v>9812.9699999999993</v>
          </cell>
        </row>
      </sheetData>
      <sheetData sheetId="22">
        <row r="21">
          <cell r="E21">
            <v>2578.41</v>
          </cell>
        </row>
      </sheetData>
      <sheetData sheetId="23">
        <row r="32">
          <cell r="E32">
            <v>2869.65</v>
          </cell>
        </row>
      </sheetData>
      <sheetData sheetId="24">
        <row r="36">
          <cell r="E36">
            <v>6718.43</v>
          </cell>
        </row>
      </sheetData>
      <sheetData sheetId="25">
        <row r="269">
          <cell r="E269">
            <v>2587.2600000000002</v>
          </cell>
        </row>
      </sheetData>
      <sheetData sheetId="26">
        <row r="69">
          <cell r="E69">
            <v>3089.41</v>
          </cell>
        </row>
      </sheetData>
      <sheetData sheetId="27">
        <row r="81">
          <cell r="E81">
            <v>22079.759999999998</v>
          </cell>
        </row>
      </sheetData>
      <sheetData sheetId="28">
        <row r="34">
          <cell r="E34">
            <v>2373.9499999999998</v>
          </cell>
        </row>
      </sheetData>
      <sheetData sheetId="29">
        <row r="82">
          <cell r="E82">
            <v>15852.54</v>
          </cell>
        </row>
      </sheetData>
      <sheetData sheetId="30">
        <row r="101">
          <cell r="E101">
            <v>2031.62</v>
          </cell>
        </row>
      </sheetData>
      <sheetData sheetId="31">
        <row r="36">
          <cell r="E36">
            <v>1492.83</v>
          </cell>
        </row>
      </sheetData>
      <sheetData sheetId="32">
        <row r="47">
          <cell r="E47">
            <v>2913.81</v>
          </cell>
        </row>
      </sheetData>
      <sheetData sheetId="33">
        <row r="41">
          <cell r="E41">
            <v>3640.1</v>
          </cell>
        </row>
      </sheetData>
      <sheetData sheetId="34">
        <row r="36">
          <cell r="E36">
            <v>5167.66</v>
          </cell>
        </row>
      </sheetData>
      <sheetData sheetId="35">
        <row r="45">
          <cell r="E45">
            <v>3719.7</v>
          </cell>
        </row>
      </sheetData>
      <sheetData sheetId="36">
        <row r="44">
          <cell r="E44">
            <v>4792.74</v>
          </cell>
        </row>
      </sheetData>
      <sheetData sheetId="37">
        <row r="29">
          <cell r="E29">
            <v>2985.06</v>
          </cell>
        </row>
      </sheetData>
      <sheetData sheetId="38">
        <row r="32">
          <cell r="E32">
            <v>6080.87</v>
          </cell>
        </row>
      </sheetData>
      <sheetData sheetId="39">
        <row r="72">
          <cell r="E72">
            <v>3026.62</v>
          </cell>
        </row>
      </sheetData>
      <sheetData sheetId="40">
        <row r="48">
          <cell r="E48">
            <v>3992.8</v>
          </cell>
        </row>
      </sheetData>
      <sheetData sheetId="41">
        <row r="55">
          <cell r="E55">
            <v>5405.06</v>
          </cell>
        </row>
      </sheetData>
      <sheetData sheetId="42">
        <row r="71">
          <cell r="E71">
            <v>4730.46</v>
          </cell>
        </row>
      </sheetData>
      <sheetData sheetId="43">
        <row r="106">
          <cell r="E106">
            <v>4102.26</v>
          </cell>
        </row>
      </sheetData>
      <sheetData sheetId="44">
        <row r="22">
          <cell r="E22">
            <v>1886.29</v>
          </cell>
        </row>
      </sheetData>
      <sheetData sheetId="45">
        <row r="257">
          <cell r="E257">
            <v>4796.41</v>
          </cell>
        </row>
      </sheetData>
      <sheetData sheetId="46">
        <row r="286">
          <cell r="E286">
            <v>5745.09</v>
          </cell>
        </row>
      </sheetData>
      <sheetData sheetId="47">
        <row r="75">
          <cell r="E75">
            <v>5760.86</v>
          </cell>
        </row>
      </sheetData>
      <sheetData sheetId="48">
        <row r="152">
          <cell r="E152">
            <v>5420.32</v>
          </cell>
        </row>
      </sheetData>
      <sheetData sheetId="49">
        <row r="275">
          <cell r="E275">
            <v>990.88</v>
          </cell>
        </row>
      </sheetData>
      <sheetData sheetId="50">
        <row r="77">
          <cell r="E77">
            <v>1896.87</v>
          </cell>
        </row>
      </sheetData>
      <sheetData sheetId="51">
        <row r="114">
          <cell r="E114">
            <v>13683.5</v>
          </cell>
        </row>
      </sheetData>
      <sheetData sheetId="52">
        <row r="155">
          <cell r="E155">
            <v>7679.44</v>
          </cell>
        </row>
      </sheetData>
      <sheetData sheetId="53">
        <row r="90">
          <cell r="E90">
            <v>8232.91</v>
          </cell>
        </row>
      </sheetData>
      <sheetData sheetId="54">
        <row r="121">
          <cell r="E121">
            <v>1880.32</v>
          </cell>
        </row>
      </sheetData>
      <sheetData sheetId="55">
        <row r="52">
          <cell r="E52">
            <v>2986.54</v>
          </cell>
        </row>
      </sheetData>
      <sheetData sheetId="56">
        <row r="27">
          <cell r="E27">
            <v>13554.3</v>
          </cell>
        </row>
      </sheetData>
      <sheetData sheetId="57">
        <row r="23">
          <cell r="E23">
            <v>16221.31</v>
          </cell>
        </row>
      </sheetData>
      <sheetData sheetId="58">
        <row r="23">
          <cell r="E23">
            <v>953.96</v>
          </cell>
        </row>
      </sheetData>
      <sheetData sheetId="59">
        <row r="26">
          <cell r="E26">
            <v>2275.08</v>
          </cell>
        </row>
      </sheetData>
      <sheetData sheetId="60">
        <row r="71">
          <cell r="E71">
            <v>18707.03</v>
          </cell>
        </row>
      </sheetData>
      <sheetData sheetId="61">
        <row r="83">
          <cell r="E83">
            <v>19553.52</v>
          </cell>
        </row>
      </sheetData>
      <sheetData sheetId="62">
        <row r="19">
          <cell r="E19">
            <v>12057.79</v>
          </cell>
        </row>
      </sheetData>
      <sheetData sheetId="63">
        <row r="57">
          <cell r="E57">
            <v>3171.7</v>
          </cell>
        </row>
      </sheetData>
      <sheetData sheetId="64">
        <row r="18">
          <cell r="E18">
            <v>1544.09</v>
          </cell>
        </row>
      </sheetData>
      <sheetData sheetId="65">
        <row r="127">
          <cell r="E127">
            <v>1989.59</v>
          </cell>
        </row>
      </sheetData>
      <sheetData sheetId="66">
        <row r="44">
          <cell r="E44">
            <v>659.23</v>
          </cell>
        </row>
      </sheetData>
      <sheetData sheetId="67">
        <row r="17">
          <cell r="E17">
            <v>10418.81</v>
          </cell>
        </row>
      </sheetData>
      <sheetData sheetId="68">
        <row r="19">
          <cell r="E19">
            <v>2966.1</v>
          </cell>
        </row>
      </sheetData>
      <sheetData sheetId="69">
        <row r="23">
          <cell r="E23">
            <v>2530.83</v>
          </cell>
        </row>
      </sheetData>
      <sheetData sheetId="70">
        <row r="19">
          <cell r="E19">
            <v>2966.1</v>
          </cell>
        </row>
      </sheetData>
      <sheetData sheetId="71">
        <row r="37">
          <cell r="E37">
            <v>14078.32</v>
          </cell>
        </row>
      </sheetData>
      <sheetData sheetId="72">
        <row r="47">
          <cell r="E47">
            <v>21061.25</v>
          </cell>
        </row>
      </sheetData>
      <sheetData sheetId="73">
        <row r="50">
          <cell r="E50">
            <v>36697.949999999997</v>
          </cell>
        </row>
      </sheetData>
      <sheetData sheetId="74">
        <row r="51">
          <cell r="E51">
            <v>45504.18</v>
          </cell>
        </row>
      </sheetData>
      <sheetData sheetId="75">
        <row r="28">
          <cell r="E28">
            <v>27096.63</v>
          </cell>
        </row>
      </sheetData>
      <sheetData sheetId="76">
        <row r="42">
          <cell r="E42">
            <v>1999.11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75093-2B46-419C-86B6-24D512D6B664}">
  <dimension ref="B1:L10"/>
  <sheetViews>
    <sheetView workbookViewId="0">
      <selection activeCell="G11" sqref="G11"/>
    </sheetView>
  </sheetViews>
  <sheetFormatPr defaultRowHeight="14.5" x14ac:dyDescent="0.35"/>
  <cols>
    <col min="2" max="2" width="38.54296875" customWidth="1"/>
    <col min="3" max="3" width="21" customWidth="1"/>
    <col min="4" max="4" width="19.453125" customWidth="1"/>
    <col min="5" max="5" width="21" customWidth="1"/>
    <col min="6" max="6" width="18.54296875" customWidth="1"/>
    <col min="7" max="7" width="20.26953125" customWidth="1"/>
    <col min="8" max="8" width="12.81640625" customWidth="1"/>
  </cols>
  <sheetData>
    <row r="1" spans="2:12" ht="45.75" customHeight="1" x14ac:dyDescent="0.35">
      <c r="D1" s="247" t="s">
        <v>177</v>
      </c>
      <c r="E1" s="247"/>
      <c r="F1" s="247"/>
      <c r="G1" s="247"/>
      <c r="H1" s="247"/>
      <c r="I1" s="247"/>
    </row>
    <row r="2" spans="2:12" x14ac:dyDescent="0.35">
      <c r="E2" s="195"/>
      <c r="F2" s="195"/>
      <c r="G2" s="195"/>
      <c r="H2" s="195"/>
      <c r="I2" s="196"/>
    </row>
    <row r="3" spans="2:12" ht="48.75" customHeight="1" x14ac:dyDescent="0.35">
      <c r="B3" s="248" t="s">
        <v>180</v>
      </c>
      <c r="C3" s="248"/>
      <c r="D3" s="248"/>
      <c r="E3" s="248"/>
      <c r="F3" s="248"/>
      <c r="G3" s="248"/>
      <c r="H3" s="248"/>
      <c r="I3" s="197"/>
      <c r="J3" s="197"/>
      <c r="K3" s="197"/>
      <c r="L3" s="197"/>
    </row>
    <row r="5" spans="2:12" ht="45" x14ac:dyDescent="0.35">
      <c r="B5" s="198"/>
      <c r="C5" s="199" t="s">
        <v>179</v>
      </c>
      <c r="D5" s="199" t="s">
        <v>181</v>
      </c>
    </row>
    <row r="6" spans="2:12" ht="16.5" x14ac:dyDescent="0.35">
      <c r="B6" s="250" t="s">
        <v>206</v>
      </c>
      <c r="C6" s="251"/>
      <c r="D6" s="252"/>
    </row>
    <row r="7" spans="2:12" ht="15.5" x14ac:dyDescent="0.35">
      <c r="B7" s="200" t="s">
        <v>178</v>
      </c>
      <c r="C7" s="231">
        <f>'2025_sept_dec'!D3</f>
        <v>174768</v>
      </c>
      <c r="D7" s="231">
        <f>'2026_I_pusg'!C5</f>
        <v>343627</v>
      </c>
    </row>
    <row r="8" spans="2:12" ht="16.5" x14ac:dyDescent="0.35">
      <c r="B8" s="249" t="s">
        <v>182</v>
      </c>
      <c r="C8" s="249"/>
      <c r="D8" s="249"/>
    </row>
    <row r="9" spans="2:12" ht="79.5" customHeight="1" x14ac:dyDescent="0.35">
      <c r="B9" s="201" t="s">
        <v>183</v>
      </c>
      <c r="C9" s="231">
        <f>C7</f>
        <v>174768</v>
      </c>
      <c r="D9" s="231">
        <v>253203</v>
      </c>
    </row>
    <row r="10" spans="2:12" ht="30.5" x14ac:dyDescent="0.35">
      <c r="B10" s="202" t="s">
        <v>184</v>
      </c>
      <c r="C10" s="200"/>
      <c r="D10" s="231">
        <f>D7-D9</f>
        <v>90424</v>
      </c>
    </row>
  </sheetData>
  <mergeCells count="4">
    <mergeCell ref="D1:I1"/>
    <mergeCell ref="B3:H3"/>
    <mergeCell ref="B8:D8"/>
    <mergeCell ref="B6:D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B93AC-95DE-491A-B71F-53105FBC0136}">
  <dimension ref="A1:N42"/>
  <sheetViews>
    <sheetView workbookViewId="0">
      <selection activeCell="E9" sqref="E9"/>
    </sheetView>
  </sheetViews>
  <sheetFormatPr defaultColWidth="9.1796875" defaultRowHeight="13" x14ac:dyDescent="0.3"/>
  <cols>
    <col min="1" max="1" width="66.26953125" style="32" customWidth="1"/>
    <col min="2" max="2" width="14.7265625" style="32" customWidth="1"/>
    <col min="3" max="3" width="22.1796875" style="32" customWidth="1"/>
    <col min="4" max="4" width="22.453125" style="32" customWidth="1"/>
    <col min="5" max="5" width="18" style="32" customWidth="1"/>
    <col min="6" max="6" width="21.1796875" style="32" customWidth="1"/>
    <col min="7" max="7" width="28.81640625" style="32" customWidth="1"/>
    <col min="8" max="8" width="17.7265625" style="32" customWidth="1"/>
    <col min="9" max="9" width="17.26953125" style="32" customWidth="1"/>
    <col min="10" max="11" width="14.7265625" style="32" customWidth="1"/>
    <col min="12" max="12" width="19.81640625" style="32" customWidth="1"/>
    <col min="13" max="13" width="14.7265625" style="32" customWidth="1"/>
    <col min="14" max="14" width="17.7265625" style="32" customWidth="1"/>
    <col min="15" max="16384" width="9.1796875" style="32"/>
  </cols>
  <sheetData>
    <row r="1" spans="1:14" ht="42.75" customHeight="1" x14ac:dyDescent="0.3">
      <c r="F1" s="255" t="s">
        <v>193</v>
      </c>
      <c r="G1" s="255"/>
      <c r="H1" s="255"/>
      <c r="K1" s="253"/>
      <c r="L1" s="253"/>
      <c r="M1" s="253"/>
      <c r="N1" s="253"/>
    </row>
    <row r="2" spans="1:14" ht="23.25" customHeight="1" x14ac:dyDescent="0.3">
      <c r="A2" s="105" t="s">
        <v>0</v>
      </c>
      <c r="D2" s="110" t="s">
        <v>192</v>
      </c>
      <c r="K2" s="104"/>
      <c r="L2" s="104"/>
      <c r="M2" s="104"/>
      <c r="N2" s="104"/>
    </row>
    <row r="3" spans="1:14" x14ac:dyDescent="0.3">
      <c r="A3" s="105" t="s">
        <v>1</v>
      </c>
      <c r="D3" s="114">
        <f>ROUND(D19+I37+Papildus_specialisti!K9,0)</f>
        <v>174768</v>
      </c>
      <c r="E3" s="238"/>
      <c r="G3" s="254"/>
      <c r="H3" s="254"/>
      <c r="I3" s="254"/>
    </row>
    <row r="4" spans="1:14" x14ac:dyDescent="0.3">
      <c r="A4" s="106"/>
      <c r="B4" s="106"/>
      <c r="C4" s="106"/>
      <c r="D4" s="107"/>
      <c r="E4" s="108"/>
      <c r="F4" s="109"/>
      <c r="H4" s="158"/>
    </row>
    <row r="5" spans="1:14" x14ac:dyDescent="0.3">
      <c r="A5" s="112"/>
      <c r="B5" s="112"/>
      <c r="C5" s="112"/>
      <c r="D5" s="113"/>
      <c r="E5" s="239"/>
      <c r="F5" s="113"/>
      <c r="H5" s="159"/>
    </row>
    <row r="6" spans="1:14" x14ac:dyDescent="0.3">
      <c r="A6" s="112"/>
      <c r="B6" s="112"/>
      <c r="C6" s="112"/>
      <c r="D6" s="112"/>
      <c r="E6" s="112"/>
      <c r="F6" s="112"/>
      <c r="G6" s="112"/>
      <c r="H6" s="112"/>
      <c r="I6" s="115"/>
      <c r="J6" s="160"/>
      <c r="K6" s="116"/>
      <c r="M6" s="117"/>
    </row>
    <row r="7" spans="1:14" ht="65" x14ac:dyDescent="0.3">
      <c r="A7" s="118" t="s">
        <v>2</v>
      </c>
      <c r="B7" s="119" t="s">
        <v>221</v>
      </c>
      <c r="C7" s="119" t="s">
        <v>3</v>
      </c>
      <c r="D7" s="119" t="s">
        <v>4</v>
      </c>
      <c r="E7" s="120"/>
      <c r="G7" s="119" t="s">
        <v>5</v>
      </c>
      <c r="I7" s="121"/>
      <c r="J7" s="161"/>
    </row>
    <row r="8" spans="1:14" ht="26" x14ac:dyDescent="0.3">
      <c r="A8" s="122" t="s">
        <v>123</v>
      </c>
      <c r="B8" s="33">
        <v>18</v>
      </c>
      <c r="C8" s="33">
        <v>299.82</v>
      </c>
      <c r="D8" s="34">
        <f>B8*C8</f>
        <v>5396.76</v>
      </c>
      <c r="E8" s="238"/>
      <c r="G8" s="34" t="s">
        <v>6</v>
      </c>
      <c r="I8" s="121"/>
    </row>
    <row r="9" spans="1:14" ht="26" x14ac:dyDescent="0.3">
      <c r="A9" s="122" t="s">
        <v>7</v>
      </c>
      <c r="B9" s="33">
        <v>7</v>
      </c>
      <c r="C9" s="245">
        <v>6177.42</v>
      </c>
      <c r="D9" s="34">
        <f>B9*C9</f>
        <v>43241.94</v>
      </c>
      <c r="E9" s="238"/>
      <c r="G9" s="34" t="s">
        <v>6</v>
      </c>
    </row>
    <row r="10" spans="1:14" ht="52" x14ac:dyDescent="0.3">
      <c r="A10" s="122" t="s">
        <v>174</v>
      </c>
      <c r="B10" s="123">
        <v>7</v>
      </c>
      <c r="C10" s="33">
        <v>109.99</v>
      </c>
      <c r="D10" s="34">
        <f>B10*C10</f>
        <v>769.93</v>
      </c>
      <c r="E10" s="238"/>
      <c r="G10" s="34" t="s">
        <v>8</v>
      </c>
      <c r="I10" s="124"/>
    </row>
    <row r="11" spans="1:14" x14ac:dyDescent="0.3">
      <c r="A11" s="122" t="s">
        <v>9</v>
      </c>
      <c r="B11" s="123">
        <v>6</v>
      </c>
      <c r="C11" s="125">
        <v>2966.1</v>
      </c>
      <c r="D11" s="34">
        <f>B11*C11</f>
        <v>17796.599999999999</v>
      </c>
      <c r="G11" s="34" t="s">
        <v>6</v>
      </c>
    </row>
    <row r="12" spans="1:14" x14ac:dyDescent="0.3">
      <c r="A12" s="122" t="s">
        <v>10</v>
      </c>
      <c r="B12" s="123">
        <v>1</v>
      </c>
      <c r="C12" s="125">
        <f>C11*2</f>
        <v>5932.2</v>
      </c>
      <c r="D12" s="34">
        <f t="shared" ref="D12:D14" si="0">B12*C12</f>
        <v>5932.2</v>
      </c>
      <c r="G12" s="34" t="s">
        <v>6</v>
      </c>
    </row>
    <row r="13" spans="1:14" ht="26" x14ac:dyDescent="0.3">
      <c r="A13" s="122" t="s">
        <v>11</v>
      </c>
      <c r="B13" s="123">
        <v>0</v>
      </c>
      <c r="C13" s="125">
        <v>2966.1</v>
      </c>
      <c r="D13" s="34">
        <f t="shared" si="0"/>
        <v>0</v>
      </c>
      <c r="G13" s="34" t="s">
        <v>6</v>
      </c>
    </row>
    <row r="14" spans="1:14" ht="26" x14ac:dyDescent="0.3">
      <c r="A14" s="122" t="s">
        <v>12</v>
      </c>
      <c r="B14" s="123">
        <v>0</v>
      </c>
      <c r="C14" s="125">
        <f>C13*2</f>
        <v>5932.2</v>
      </c>
      <c r="D14" s="34">
        <f t="shared" si="0"/>
        <v>0</v>
      </c>
      <c r="G14" s="34" t="s">
        <v>6</v>
      </c>
    </row>
    <row r="15" spans="1:14" ht="26" x14ac:dyDescent="0.3">
      <c r="A15" s="122" t="s">
        <v>57</v>
      </c>
      <c r="B15" s="123">
        <v>6</v>
      </c>
      <c r="C15" s="33">
        <v>497.79</v>
      </c>
      <c r="D15" s="34">
        <f>B15*C15</f>
        <v>2986.7400000000002</v>
      </c>
      <c r="G15" s="34" t="s">
        <v>8</v>
      </c>
    </row>
    <row r="16" spans="1:14" ht="26" x14ac:dyDescent="0.3">
      <c r="A16" s="122" t="s">
        <v>35</v>
      </c>
      <c r="B16" s="123">
        <v>1</v>
      </c>
      <c r="C16" s="33">
        <f>C15*2</f>
        <v>995.58</v>
      </c>
      <c r="D16" s="34">
        <f t="shared" ref="D16:D18" si="1">B16*C16</f>
        <v>995.58</v>
      </c>
      <c r="G16" s="34" t="s">
        <v>8</v>
      </c>
    </row>
    <row r="17" spans="1:12" ht="26" x14ac:dyDescent="0.3">
      <c r="A17" s="122" t="s">
        <v>58</v>
      </c>
      <c r="B17" s="123">
        <v>0</v>
      </c>
      <c r="C17" s="33">
        <v>497.79</v>
      </c>
      <c r="D17" s="34">
        <f t="shared" si="1"/>
        <v>0</v>
      </c>
      <c r="G17" s="34" t="s">
        <v>8</v>
      </c>
    </row>
    <row r="18" spans="1:12" ht="30" customHeight="1" x14ac:dyDescent="0.3">
      <c r="A18" s="122" t="s">
        <v>36</v>
      </c>
      <c r="B18" s="123">
        <v>0</v>
      </c>
      <c r="C18" s="33">
        <f>C17*2</f>
        <v>995.58</v>
      </c>
      <c r="D18" s="34">
        <f t="shared" si="1"/>
        <v>0</v>
      </c>
      <c r="G18" s="34" t="s">
        <v>8</v>
      </c>
    </row>
    <row r="19" spans="1:12" x14ac:dyDescent="0.3">
      <c r="A19" s="126" t="s">
        <v>13</v>
      </c>
      <c r="B19" s="127"/>
      <c r="C19" s="127"/>
      <c r="D19" s="128">
        <f>SUM(D8:D18)</f>
        <v>77119.750000000015</v>
      </c>
    </row>
    <row r="20" spans="1:12" x14ac:dyDescent="0.3">
      <c r="A20" s="105" t="s">
        <v>56</v>
      </c>
    </row>
    <row r="21" spans="1:12" x14ac:dyDescent="0.3">
      <c r="A21" s="105"/>
    </row>
    <row r="22" spans="1:12" x14ac:dyDescent="0.3">
      <c r="A22" s="105"/>
    </row>
    <row r="23" spans="1:12" x14ac:dyDescent="0.3">
      <c r="D23" s="129"/>
      <c r="E23" s="130" t="s">
        <v>14</v>
      </c>
      <c r="F23" s="130" t="s">
        <v>15</v>
      </c>
      <c r="G23" s="130" t="s">
        <v>16</v>
      </c>
      <c r="H23" s="130" t="s">
        <v>17</v>
      </c>
    </row>
    <row r="24" spans="1:12" x14ac:dyDescent="0.3">
      <c r="D24" s="131" t="s">
        <v>18</v>
      </c>
      <c r="E24" s="132">
        <v>2304</v>
      </c>
      <c r="F24" s="132">
        <v>1388</v>
      </c>
      <c r="G24" s="132">
        <v>925</v>
      </c>
      <c r="H24" s="133">
        <v>0.2359</v>
      </c>
    </row>
    <row r="26" spans="1:12" ht="126.65" customHeight="1" x14ac:dyDescent="0.3">
      <c r="A26" s="134" t="s">
        <v>2</v>
      </c>
      <c r="B26" s="135" t="s">
        <v>19</v>
      </c>
      <c r="C26" s="135" t="s">
        <v>20</v>
      </c>
      <c r="D26" s="135" t="s">
        <v>21</v>
      </c>
      <c r="E26" s="135" t="s">
        <v>22</v>
      </c>
      <c r="F26" s="135" t="s">
        <v>23</v>
      </c>
      <c r="G26" s="135" t="s">
        <v>24</v>
      </c>
      <c r="H26" s="135" t="s">
        <v>25</v>
      </c>
      <c r="I26" s="135" t="s">
        <v>26</v>
      </c>
      <c r="J26" s="135" t="s">
        <v>27</v>
      </c>
    </row>
    <row r="27" spans="1:12" ht="33" customHeight="1" x14ac:dyDescent="0.3">
      <c r="A27" s="136" t="s">
        <v>82</v>
      </c>
      <c r="B27" s="137">
        <v>4</v>
      </c>
      <c r="C27" s="137">
        <v>0.5</v>
      </c>
      <c r="D27" s="137">
        <f>F24*B27*C27</f>
        <v>2776</v>
      </c>
      <c r="E27" s="137">
        <v>0</v>
      </c>
      <c r="F27" s="137">
        <v>0</v>
      </c>
      <c r="G27" s="38">
        <f>ROUND(D27*H$24,2)</f>
        <v>654.86</v>
      </c>
      <c r="H27" s="38">
        <f t="shared" ref="H27" si="2">D27+G27</f>
        <v>3430.86</v>
      </c>
      <c r="I27" s="137"/>
      <c r="J27" s="39">
        <f>E27+F27+H27+I27</f>
        <v>3430.86</v>
      </c>
    </row>
    <row r="28" spans="1:12" ht="25.9" customHeight="1" x14ac:dyDescent="0.3">
      <c r="A28" s="138" t="s">
        <v>28</v>
      </c>
      <c r="B28" s="35"/>
      <c r="C28" s="36"/>
      <c r="D28" s="37"/>
      <c r="E28" s="139"/>
      <c r="F28" s="37"/>
      <c r="G28" s="38"/>
      <c r="H28" s="38"/>
      <c r="I28" s="38"/>
      <c r="J28" s="39"/>
    </row>
    <row r="29" spans="1:12" ht="25.9" customHeight="1" x14ac:dyDescent="0.3">
      <c r="A29" s="138" t="s">
        <v>131</v>
      </c>
      <c r="B29" s="35">
        <v>4</v>
      </c>
      <c r="C29" s="36">
        <v>0.5</v>
      </c>
      <c r="D29" s="37">
        <f>B29*C29*E24</f>
        <v>4608</v>
      </c>
      <c r="E29" s="140">
        <f>540*B29*C29</f>
        <v>1080</v>
      </c>
      <c r="F29" s="37">
        <f>405*B29*C29</f>
        <v>810</v>
      </c>
      <c r="G29" s="38">
        <f>ROUND(D29*H$24,2)</f>
        <v>1087.03</v>
      </c>
      <c r="H29" s="38">
        <f>D29+G29</f>
        <v>5695.03</v>
      </c>
      <c r="I29" s="38"/>
      <c r="J29" s="39">
        <f>E29+F29+H29+I29</f>
        <v>7585.03</v>
      </c>
      <c r="K29" s="124"/>
    </row>
    <row r="30" spans="1:12" x14ac:dyDescent="0.3">
      <c r="A30" s="141" t="s">
        <v>29</v>
      </c>
      <c r="B30" s="35">
        <v>4</v>
      </c>
      <c r="C30" s="36">
        <v>0.25</v>
      </c>
      <c r="D30" s="37">
        <f>B30*C30*E24</f>
        <v>2304</v>
      </c>
      <c r="E30" s="142">
        <f>540*B30*C30</f>
        <v>540</v>
      </c>
      <c r="F30" s="142">
        <f>405*B30*C30</f>
        <v>405</v>
      </c>
      <c r="G30" s="38">
        <f>ROUND(D30*H$24,2)</f>
        <v>543.51</v>
      </c>
      <c r="H30" s="38">
        <f>D30+G30</f>
        <v>2847.51</v>
      </c>
      <c r="I30" s="143">
        <v>1245</v>
      </c>
      <c r="J30" s="39">
        <f t="shared" ref="J30:J33" si="3">E30+F30+H30+I30</f>
        <v>5037.51</v>
      </c>
    </row>
    <row r="31" spans="1:12" x14ac:dyDescent="0.3">
      <c r="A31" s="1" t="s">
        <v>55</v>
      </c>
      <c r="B31" s="35">
        <v>4</v>
      </c>
      <c r="C31" s="36">
        <v>2</v>
      </c>
      <c r="D31" s="37">
        <f>B31*C31*F24</f>
        <v>11104</v>
      </c>
      <c r="E31" s="142">
        <v>0</v>
      </c>
      <c r="F31" s="142">
        <f>243*B31*C31</f>
        <v>1944</v>
      </c>
      <c r="G31" s="38">
        <f>ROUND(D31*H$24,2)</f>
        <v>2619.4299999999998</v>
      </c>
      <c r="H31" s="38">
        <f t="shared" ref="H31:H34" si="4">D31+G31</f>
        <v>13723.43</v>
      </c>
      <c r="I31" s="143">
        <v>1283</v>
      </c>
      <c r="J31" s="39">
        <f t="shared" si="3"/>
        <v>16950.43</v>
      </c>
      <c r="L31" s="124"/>
    </row>
    <row r="32" spans="1:12" x14ac:dyDescent="0.3">
      <c r="A32" s="1" t="s">
        <v>30</v>
      </c>
      <c r="B32" s="35">
        <v>4</v>
      </c>
      <c r="C32" s="36">
        <v>1</v>
      </c>
      <c r="D32" s="37">
        <f>B32*C32*E24</f>
        <v>9216</v>
      </c>
      <c r="E32" s="142">
        <f>540*B32*C32</f>
        <v>2160</v>
      </c>
      <c r="F32" s="142">
        <f>405*B32*C32</f>
        <v>1620</v>
      </c>
      <c r="G32" s="38">
        <f>ROUND(D32*H$24,2)</f>
        <v>2174.0500000000002</v>
      </c>
      <c r="H32" s="38">
        <f t="shared" si="4"/>
        <v>11390.05</v>
      </c>
      <c r="I32" s="143">
        <v>1245</v>
      </c>
      <c r="J32" s="39">
        <f t="shared" si="3"/>
        <v>16415.05</v>
      </c>
    </row>
    <row r="33" spans="1:13" ht="16.149999999999999" customHeight="1" x14ac:dyDescent="0.3">
      <c r="A33" s="1" t="s">
        <v>31</v>
      </c>
      <c r="B33" s="35">
        <v>4</v>
      </c>
      <c r="C33" s="36">
        <v>2</v>
      </c>
      <c r="D33" s="37">
        <f>B33*C33*E24</f>
        <v>18432</v>
      </c>
      <c r="E33" s="142">
        <v>0</v>
      </c>
      <c r="F33" s="142">
        <f>405*B33*C33</f>
        <v>3240</v>
      </c>
      <c r="G33" s="38">
        <f>ROUND(D33*H$24,2)</f>
        <v>4348.1099999999997</v>
      </c>
      <c r="H33" s="38">
        <f t="shared" si="4"/>
        <v>22780.11</v>
      </c>
      <c r="I33" s="143">
        <v>2490</v>
      </c>
      <c r="J33" s="39">
        <f t="shared" si="3"/>
        <v>28510.11</v>
      </c>
      <c r="L33" s="124"/>
      <c r="M33" s="124"/>
    </row>
    <row r="34" spans="1:13" x14ac:dyDescent="0.3">
      <c r="A34" s="126" t="s">
        <v>13</v>
      </c>
      <c r="B34" s="144"/>
      <c r="C34" s="127">
        <f>SUM(C27:C33)</f>
        <v>6.25</v>
      </c>
      <c r="D34" s="145"/>
      <c r="E34" s="146">
        <f>E31+E32+E30+E33</f>
        <v>2700</v>
      </c>
      <c r="F34" s="146">
        <f t="shared" ref="F34" si="5">F31+F32+F30+F33</f>
        <v>7209</v>
      </c>
      <c r="G34" s="38">
        <f>SUM(G30:G33)</f>
        <v>9685.0999999999985</v>
      </c>
      <c r="H34" s="38">
        <f t="shared" si="4"/>
        <v>9685.0999999999985</v>
      </c>
      <c r="I34" s="146">
        <f t="shared" ref="I34" si="6">I31+I32+I30+I33</f>
        <v>6263</v>
      </c>
      <c r="J34" s="147">
        <f>SUM(J27:J33)</f>
        <v>77928.990000000005</v>
      </c>
    </row>
    <row r="35" spans="1:13" x14ac:dyDescent="0.3">
      <c r="A35" s="148"/>
      <c r="B35" s="149"/>
      <c r="C35" s="150"/>
      <c r="D35" s="151"/>
      <c r="E35" s="152"/>
      <c r="F35" s="152"/>
      <c r="G35" s="60"/>
      <c r="H35" s="60"/>
      <c r="I35" s="152"/>
      <c r="J35" s="153"/>
    </row>
    <row r="36" spans="1:13" x14ac:dyDescent="0.3">
      <c r="A36" s="1"/>
      <c r="B36" s="35" t="s">
        <v>83</v>
      </c>
      <c r="C36" s="37" t="s">
        <v>84</v>
      </c>
      <c r="D36" s="58" t="s">
        <v>85</v>
      </c>
      <c r="E36" s="56"/>
      <c r="F36" s="60"/>
      <c r="G36" s="60"/>
      <c r="L36" s="124"/>
      <c r="M36" s="124"/>
    </row>
    <row r="37" spans="1:13" ht="26" x14ac:dyDescent="0.3">
      <c r="A37" s="194" t="s">
        <v>176</v>
      </c>
      <c r="B37" s="57">
        <v>30.32</v>
      </c>
      <c r="C37" s="37">
        <v>26</v>
      </c>
      <c r="D37" s="59">
        <f>B37*C37</f>
        <v>788.32</v>
      </c>
      <c r="E37" s="56"/>
      <c r="F37" s="60"/>
      <c r="G37" s="60"/>
      <c r="H37" s="154" t="s">
        <v>86</v>
      </c>
      <c r="I37" s="155">
        <f>SUM(J34,D37)</f>
        <v>78717.310000000012</v>
      </c>
    </row>
    <row r="38" spans="1:13" x14ac:dyDescent="0.3">
      <c r="A38" s="156" t="s">
        <v>32</v>
      </c>
    </row>
    <row r="39" spans="1:13" x14ac:dyDescent="0.3">
      <c r="A39" s="156" t="s">
        <v>33</v>
      </c>
    </row>
    <row r="40" spans="1:13" x14ac:dyDescent="0.3">
      <c r="A40" s="157" t="s">
        <v>34</v>
      </c>
    </row>
    <row r="42" spans="1:13" x14ac:dyDescent="0.3">
      <c r="I42" s="124"/>
    </row>
  </sheetData>
  <mergeCells count="3">
    <mergeCell ref="K1:N1"/>
    <mergeCell ref="G3:I3"/>
    <mergeCell ref="F1:H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1F0FF-314C-497F-A8EC-4CFC899DBFAD}">
  <dimension ref="A1:K42"/>
  <sheetViews>
    <sheetView tabSelected="1" topLeftCell="A8" workbookViewId="0">
      <selection activeCell="F1" sqref="F1:H1"/>
    </sheetView>
  </sheetViews>
  <sheetFormatPr defaultColWidth="9.1796875" defaultRowHeight="13" x14ac:dyDescent="0.3"/>
  <cols>
    <col min="1" max="1" width="66.26953125" style="32" customWidth="1"/>
    <col min="2" max="2" width="14.7265625" style="32" customWidth="1"/>
    <col min="3" max="3" width="17.453125" style="32" customWidth="1"/>
    <col min="4" max="4" width="15.7265625" style="32" customWidth="1"/>
    <col min="5" max="5" width="15.81640625" style="32" customWidth="1"/>
    <col min="6" max="6" width="17.26953125" style="32" customWidth="1"/>
    <col min="7" max="7" width="18.7265625" style="32" customWidth="1"/>
    <col min="8" max="8" width="27.54296875" style="32" customWidth="1"/>
    <col min="9" max="9" width="17.26953125" style="32" customWidth="1"/>
    <col min="10" max="10" width="14.7265625" style="32" customWidth="1"/>
    <col min="11" max="11" width="13.81640625" style="32" customWidth="1"/>
    <col min="12" max="16384" width="9.1796875" style="32"/>
  </cols>
  <sheetData>
    <row r="1" spans="1:10" ht="42.75" customHeight="1" x14ac:dyDescent="0.3">
      <c r="F1" s="255" t="s">
        <v>194</v>
      </c>
      <c r="G1" s="255"/>
      <c r="H1" s="255"/>
    </row>
    <row r="2" spans="1:10" ht="23.25" customHeight="1" x14ac:dyDescent="0.3">
      <c r="A2" s="105" t="s">
        <v>0</v>
      </c>
      <c r="D2" s="105"/>
    </row>
    <row r="3" spans="1:10" x14ac:dyDescent="0.3">
      <c r="A3" s="105" t="s">
        <v>1</v>
      </c>
      <c r="G3" s="254"/>
      <c r="H3" s="254"/>
      <c r="I3" s="254"/>
    </row>
    <row r="4" spans="1:10" ht="26" x14ac:dyDescent="0.3">
      <c r="A4" s="106"/>
      <c r="B4" s="106"/>
      <c r="C4" s="111" t="s">
        <v>191</v>
      </c>
      <c r="D4" s="111" t="s">
        <v>214</v>
      </c>
      <c r="E4" s="109"/>
      <c r="F4" s="158"/>
    </row>
    <row r="5" spans="1:10" x14ac:dyDescent="0.3">
      <c r="A5" s="112"/>
      <c r="B5" s="112"/>
      <c r="C5" s="114">
        <f>ROUND(F19+J37+Papildus_specialisti!G9,0)</f>
        <v>343627</v>
      </c>
      <c r="D5" s="114">
        <f>ROUND(D19+I37+Papildus_specialisti!F9+Bupenorfīns!C9,0)</f>
        <v>700107</v>
      </c>
      <c r="E5" s="239"/>
      <c r="F5" s="159"/>
    </row>
    <row r="6" spans="1:10" x14ac:dyDescent="0.3">
      <c r="A6" s="112"/>
      <c r="B6" s="112"/>
      <c r="C6" s="112"/>
      <c r="D6" s="112"/>
      <c r="E6" s="112"/>
      <c r="F6" s="112"/>
      <c r="G6" s="246"/>
      <c r="H6" s="112"/>
      <c r="I6" s="115"/>
      <c r="J6" s="160"/>
    </row>
    <row r="7" spans="1:10" ht="39" x14ac:dyDescent="0.3">
      <c r="A7" s="118" t="s">
        <v>2</v>
      </c>
      <c r="B7" s="119" t="s">
        <v>207</v>
      </c>
      <c r="C7" s="119" t="s">
        <v>3</v>
      </c>
      <c r="D7" s="119" t="s">
        <v>208</v>
      </c>
      <c r="E7" s="119" t="s">
        <v>217</v>
      </c>
      <c r="F7" s="119" t="s">
        <v>201</v>
      </c>
      <c r="G7" s="238"/>
      <c r="H7" s="119" t="s">
        <v>5</v>
      </c>
      <c r="J7" s="121"/>
    </row>
    <row r="8" spans="1:10" ht="26" x14ac:dyDescent="0.3">
      <c r="A8" s="122" t="s">
        <v>123</v>
      </c>
      <c r="B8" s="33">
        <v>54</v>
      </c>
      <c r="C8" s="33">
        <v>299.82</v>
      </c>
      <c r="D8" s="34">
        <f t="shared" ref="D8:D18" si="0">B8*C8</f>
        <v>16190.279999999999</v>
      </c>
      <c r="E8" s="241">
        <f>ROUND(B8/2,0)</f>
        <v>27</v>
      </c>
      <c r="F8" s="242">
        <f>ROUND(C8*E8,2)</f>
        <v>8095.14</v>
      </c>
      <c r="G8" s="238"/>
      <c r="H8" s="34" t="s">
        <v>6</v>
      </c>
      <c r="J8" s="121"/>
    </row>
    <row r="9" spans="1:10" ht="26" x14ac:dyDescent="0.3">
      <c r="A9" s="122" t="s">
        <v>7</v>
      </c>
      <c r="B9" s="33">
        <v>36</v>
      </c>
      <c r="C9" s="245">
        <v>6177.42</v>
      </c>
      <c r="D9" s="34">
        <f t="shared" si="0"/>
        <v>222387.12</v>
      </c>
      <c r="E9" s="241">
        <f>ROUND(B9/2,0)</f>
        <v>18</v>
      </c>
      <c r="F9" s="242">
        <f t="shared" ref="F9:F18" si="1">ROUND(C9*E9,2)</f>
        <v>111193.56</v>
      </c>
      <c r="G9" s="238"/>
      <c r="H9" s="34" t="s">
        <v>6</v>
      </c>
    </row>
    <row r="10" spans="1:10" ht="52" x14ac:dyDescent="0.3">
      <c r="A10" s="122" t="s">
        <v>174</v>
      </c>
      <c r="B10" s="123">
        <v>36</v>
      </c>
      <c r="C10" s="33">
        <v>109.99</v>
      </c>
      <c r="D10" s="34">
        <f t="shared" si="0"/>
        <v>3959.64</v>
      </c>
      <c r="E10" s="241">
        <f>ROUND(B10/2,0)</f>
        <v>18</v>
      </c>
      <c r="F10" s="242">
        <f t="shared" si="1"/>
        <v>1979.82</v>
      </c>
      <c r="G10" s="238"/>
      <c r="H10" s="34" t="s">
        <v>8</v>
      </c>
      <c r="J10" s="124"/>
    </row>
    <row r="11" spans="1:10" x14ac:dyDescent="0.3">
      <c r="A11" s="122" t="s">
        <v>9</v>
      </c>
      <c r="B11" s="123">
        <v>15</v>
      </c>
      <c r="C11" s="125">
        <v>2966.1</v>
      </c>
      <c r="D11" s="34">
        <f t="shared" si="0"/>
        <v>44491.5</v>
      </c>
      <c r="E11" s="241">
        <f>ROUNDDOWN(B11/2,0)</f>
        <v>7</v>
      </c>
      <c r="F11" s="242">
        <f t="shared" si="1"/>
        <v>20762.7</v>
      </c>
      <c r="G11" s="238"/>
      <c r="H11" s="34" t="s">
        <v>6</v>
      </c>
    </row>
    <row r="12" spans="1:10" x14ac:dyDescent="0.3">
      <c r="A12" s="122" t="s">
        <v>10</v>
      </c>
      <c r="B12" s="123">
        <v>3</v>
      </c>
      <c r="C12" s="125">
        <f>C11*2</f>
        <v>5932.2</v>
      </c>
      <c r="D12" s="34">
        <f t="shared" si="0"/>
        <v>17796.599999999999</v>
      </c>
      <c r="E12" s="241">
        <f>ROUND(B12/2,0)</f>
        <v>2</v>
      </c>
      <c r="F12" s="242">
        <f t="shared" si="1"/>
        <v>11864.4</v>
      </c>
      <c r="G12" s="238"/>
      <c r="H12" s="34" t="s">
        <v>6</v>
      </c>
    </row>
    <row r="13" spans="1:10" ht="26" x14ac:dyDescent="0.3">
      <c r="A13" s="122" t="s">
        <v>11</v>
      </c>
      <c r="B13" s="123">
        <v>15</v>
      </c>
      <c r="C13" s="125">
        <v>2966.1</v>
      </c>
      <c r="D13" s="34">
        <f t="shared" si="0"/>
        <v>44491.5</v>
      </c>
      <c r="E13" s="241">
        <f>ROUND(B13/2,0)</f>
        <v>8</v>
      </c>
      <c r="F13" s="242">
        <f t="shared" si="1"/>
        <v>23728.799999999999</v>
      </c>
      <c r="G13" s="238"/>
      <c r="H13" s="34" t="s">
        <v>6</v>
      </c>
    </row>
    <row r="14" spans="1:10" ht="26" x14ac:dyDescent="0.3">
      <c r="A14" s="122" t="s">
        <v>12</v>
      </c>
      <c r="B14" s="123">
        <v>3</v>
      </c>
      <c r="C14" s="125">
        <f>C13*2</f>
        <v>5932.2</v>
      </c>
      <c r="D14" s="34">
        <f t="shared" si="0"/>
        <v>17796.599999999999</v>
      </c>
      <c r="E14" s="241">
        <f>ROUNDDOWN(B14/2,0)</f>
        <v>1</v>
      </c>
      <c r="F14" s="242">
        <f t="shared" si="1"/>
        <v>5932.2</v>
      </c>
      <c r="G14" s="238"/>
      <c r="H14" s="34" t="s">
        <v>6</v>
      </c>
    </row>
    <row r="15" spans="1:10" ht="26" x14ac:dyDescent="0.3">
      <c r="A15" s="122" t="s">
        <v>57</v>
      </c>
      <c r="B15" s="123">
        <v>15</v>
      </c>
      <c r="C15" s="33">
        <v>497.79</v>
      </c>
      <c r="D15" s="34">
        <f t="shared" si="0"/>
        <v>7466.85</v>
      </c>
      <c r="E15" s="241">
        <f>ROUNDDOWN(B15/2,0)</f>
        <v>7</v>
      </c>
      <c r="F15" s="242">
        <f t="shared" si="1"/>
        <v>3484.53</v>
      </c>
      <c r="G15" s="238"/>
      <c r="H15" s="34" t="s">
        <v>8</v>
      </c>
    </row>
    <row r="16" spans="1:10" ht="26" x14ac:dyDescent="0.3">
      <c r="A16" s="122" t="s">
        <v>35</v>
      </c>
      <c r="B16" s="123">
        <v>3</v>
      </c>
      <c r="C16" s="33">
        <f>C15*2</f>
        <v>995.58</v>
      </c>
      <c r="D16" s="34">
        <f t="shared" si="0"/>
        <v>2986.7400000000002</v>
      </c>
      <c r="E16" s="241">
        <f>ROUND(B16/2,0)</f>
        <v>2</v>
      </c>
      <c r="F16" s="242">
        <f t="shared" si="1"/>
        <v>1991.16</v>
      </c>
      <c r="G16" s="238"/>
      <c r="H16" s="34" t="s">
        <v>8</v>
      </c>
    </row>
    <row r="17" spans="1:11" ht="26" x14ac:dyDescent="0.3">
      <c r="A17" s="122" t="s">
        <v>58</v>
      </c>
      <c r="B17" s="123">
        <v>15</v>
      </c>
      <c r="C17" s="33">
        <v>497.79</v>
      </c>
      <c r="D17" s="34">
        <f t="shared" si="0"/>
        <v>7466.85</v>
      </c>
      <c r="E17" s="241">
        <f>ROUND(B17/2,0)</f>
        <v>8</v>
      </c>
      <c r="F17" s="242">
        <f t="shared" si="1"/>
        <v>3982.32</v>
      </c>
      <c r="G17" s="238"/>
      <c r="H17" s="34" t="s">
        <v>8</v>
      </c>
    </row>
    <row r="18" spans="1:11" ht="30" customHeight="1" x14ac:dyDescent="0.3">
      <c r="A18" s="122" t="s">
        <v>36</v>
      </c>
      <c r="B18" s="123">
        <v>3</v>
      </c>
      <c r="C18" s="33">
        <f>C17*2</f>
        <v>995.58</v>
      </c>
      <c r="D18" s="34">
        <f t="shared" si="0"/>
        <v>2986.7400000000002</v>
      </c>
      <c r="E18" s="241">
        <f>ROUNDDOWN(B18/2,0)</f>
        <v>1</v>
      </c>
      <c r="F18" s="242">
        <f t="shared" si="1"/>
        <v>995.58</v>
      </c>
      <c r="G18" s="238"/>
      <c r="H18" s="34" t="s">
        <v>8</v>
      </c>
    </row>
    <row r="19" spans="1:11" x14ac:dyDescent="0.3">
      <c r="A19" s="126" t="s">
        <v>13</v>
      </c>
      <c r="B19" s="127"/>
      <c r="C19" s="127"/>
      <c r="D19" s="147">
        <f>SUM(D8:D18)</f>
        <v>388020.41999999993</v>
      </c>
      <c r="E19" s="128"/>
      <c r="F19" s="128">
        <f>SUM(F8:F18)</f>
        <v>194010.21</v>
      </c>
      <c r="G19" s="240"/>
    </row>
    <row r="20" spans="1:11" x14ac:dyDescent="0.3">
      <c r="A20" s="105" t="s">
        <v>56</v>
      </c>
    </row>
    <row r="21" spans="1:11" x14ac:dyDescent="0.3">
      <c r="A21" s="105"/>
    </row>
    <row r="22" spans="1:11" x14ac:dyDescent="0.3">
      <c r="A22" s="105"/>
    </row>
    <row r="23" spans="1:11" x14ac:dyDescent="0.3">
      <c r="D23" s="129"/>
      <c r="E23" s="130" t="s">
        <v>14</v>
      </c>
      <c r="F23" s="130" t="s">
        <v>15</v>
      </c>
      <c r="G23" s="130" t="s">
        <v>16</v>
      </c>
      <c r="H23" s="130" t="s">
        <v>17</v>
      </c>
    </row>
    <row r="24" spans="1:11" x14ac:dyDescent="0.3">
      <c r="D24" s="131" t="s">
        <v>18</v>
      </c>
      <c r="E24" s="132">
        <v>2304</v>
      </c>
      <c r="F24" s="132">
        <v>1388</v>
      </c>
      <c r="G24" s="132">
        <v>925</v>
      </c>
      <c r="H24" s="133">
        <v>0.2359</v>
      </c>
    </row>
    <row r="26" spans="1:11" ht="126.65" customHeight="1" x14ac:dyDescent="0.3">
      <c r="A26" s="134" t="s">
        <v>2</v>
      </c>
      <c r="B26" s="135" t="s">
        <v>209</v>
      </c>
      <c r="C26" s="135" t="s">
        <v>210</v>
      </c>
      <c r="D26" s="135" t="s">
        <v>211</v>
      </c>
      <c r="E26" s="135" t="s">
        <v>22</v>
      </c>
      <c r="F26" s="135" t="s">
        <v>23</v>
      </c>
      <c r="G26" s="135" t="s">
        <v>212</v>
      </c>
      <c r="H26" s="135" t="s">
        <v>25</v>
      </c>
      <c r="I26" s="135" t="s">
        <v>26</v>
      </c>
      <c r="J26" s="135" t="s">
        <v>213</v>
      </c>
      <c r="K26" s="135" t="s">
        <v>202</v>
      </c>
    </row>
    <row r="27" spans="1:11" ht="33" customHeight="1" x14ac:dyDescent="0.3">
      <c r="A27" s="136" t="s">
        <v>82</v>
      </c>
      <c r="B27" s="137">
        <v>12</v>
      </c>
      <c r="C27" s="137">
        <v>0.5</v>
      </c>
      <c r="D27" s="137">
        <f>F24*B27*C27</f>
        <v>8328</v>
      </c>
      <c r="E27" s="137">
        <v>0</v>
      </c>
      <c r="F27" s="137">
        <v>0</v>
      </c>
      <c r="G27" s="38">
        <f>ROUND(D27*H$24,2)</f>
        <v>1964.58</v>
      </c>
      <c r="H27" s="38">
        <f t="shared" ref="H27" si="2">D27+G27</f>
        <v>10292.58</v>
      </c>
      <c r="I27" s="137"/>
      <c r="J27" s="39">
        <f>E27+F27+H27+I27</f>
        <v>10292.58</v>
      </c>
      <c r="K27" s="39"/>
    </row>
    <row r="28" spans="1:11" ht="25.9" customHeight="1" x14ac:dyDescent="0.3">
      <c r="A28" s="138" t="s">
        <v>28</v>
      </c>
      <c r="B28" s="35"/>
      <c r="C28" s="36"/>
      <c r="D28" s="37"/>
      <c r="E28" s="139"/>
      <c r="F28" s="37"/>
      <c r="G28" s="38"/>
      <c r="H28" s="38"/>
      <c r="I28" s="38"/>
      <c r="J28" s="39"/>
      <c r="K28" s="39"/>
    </row>
    <row r="29" spans="1:11" ht="25.9" customHeight="1" x14ac:dyDescent="0.3">
      <c r="A29" s="138" t="s">
        <v>131</v>
      </c>
      <c r="B29" s="35">
        <v>12</v>
      </c>
      <c r="C29" s="36">
        <v>0.5</v>
      </c>
      <c r="D29" s="37">
        <f>B29*C29*E24</f>
        <v>13824</v>
      </c>
      <c r="E29" s="140">
        <f>540*B29*C29</f>
        <v>3240</v>
      </c>
      <c r="F29" s="37">
        <f>405*B29*C29</f>
        <v>2430</v>
      </c>
      <c r="G29" s="38">
        <f>ROUND(D29*H$24,2)</f>
        <v>3261.08</v>
      </c>
      <c r="H29" s="38">
        <f>D29+G29</f>
        <v>17085.080000000002</v>
      </c>
      <c r="I29" s="38"/>
      <c r="J29" s="39">
        <f t="shared" ref="J29:J33" si="3">E29+F29+H29+I29</f>
        <v>22755.08</v>
      </c>
      <c r="K29" s="39"/>
    </row>
    <row r="30" spans="1:11" x14ac:dyDescent="0.3">
      <c r="A30" s="141" t="s">
        <v>29</v>
      </c>
      <c r="B30" s="35">
        <v>12</v>
      </c>
      <c r="C30" s="36">
        <v>0.25</v>
      </c>
      <c r="D30" s="37">
        <f>B30*C30*E24</f>
        <v>6912</v>
      </c>
      <c r="E30" s="142">
        <f>540*B30*C30</f>
        <v>1620</v>
      </c>
      <c r="F30" s="142">
        <f>405*B30*C30</f>
        <v>1215</v>
      </c>
      <c r="G30" s="38">
        <f>ROUND(D30*H$24,2)</f>
        <v>1630.54</v>
      </c>
      <c r="H30" s="38">
        <f>D30+G30</f>
        <v>8542.5400000000009</v>
      </c>
      <c r="I30" s="143">
        <v>3736</v>
      </c>
      <c r="J30" s="39">
        <f t="shared" si="3"/>
        <v>15113.54</v>
      </c>
      <c r="K30" s="39"/>
    </row>
    <row r="31" spans="1:11" x14ac:dyDescent="0.3">
      <c r="A31" s="1" t="s">
        <v>55</v>
      </c>
      <c r="B31" s="35">
        <v>12</v>
      </c>
      <c r="C31" s="36">
        <v>2</v>
      </c>
      <c r="D31" s="37">
        <f>B31*C31*F24</f>
        <v>33312</v>
      </c>
      <c r="E31" s="142">
        <v>0</v>
      </c>
      <c r="F31" s="142">
        <f>243*B31*C31</f>
        <v>5832</v>
      </c>
      <c r="G31" s="38">
        <f>ROUND(D31*H$24,2)</f>
        <v>7858.3</v>
      </c>
      <c r="H31" s="38">
        <f t="shared" ref="H31:H34" si="4">D31+G31</f>
        <v>41170.300000000003</v>
      </c>
      <c r="I31" s="143">
        <v>3849</v>
      </c>
      <c r="J31" s="39">
        <f t="shared" si="3"/>
        <v>50851.3</v>
      </c>
      <c r="K31" s="39"/>
    </row>
    <row r="32" spans="1:11" x14ac:dyDescent="0.3">
      <c r="A32" s="1" t="s">
        <v>30</v>
      </c>
      <c r="B32" s="35">
        <v>12</v>
      </c>
      <c r="C32" s="36">
        <v>1</v>
      </c>
      <c r="D32" s="37">
        <f>B32*C32*E24</f>
        <v>27648</v>
      </c>
      <c r="E32" s="142">
        <f>540*B32*C32</f>
        <v>6480</v>
      </c>
      <c r="F32" s="142">
        <f>405*B32*C32</f>
        <v>4860</v>
      </c>
      <c r="G32" s="38">
        <f>ROUND(D32*H$24,2)</f>
        <v>6522.16</v>
      </c>
      <c r="H32" s="38">
        <f t="shared" si="4"/>
        <v>34170.160000000003</v>
      </c>
      <c r="I32" s="143">
        <v>3736</v>
      </c>
      <c r="J32" s="39">
        <f t="shared" si="3"/>
        <v>49246.16</v>
      </c>
      <c r="K32" s="39"/>
    </row>
    <row r="33" spans="1:11" ht="16.149999999999999" customHeight="1" x14ac:dyDescent="0.3">
      <c r="A33" s="1" t="s">
        <v>31</v>
      </c>
      <c r="B33" s="35">
        <v>12</v>
      </c>
      <c r="C33" s="36">
        <v>2</v>
      </c>
      <c r="D33" s="37">
        <f>B33*C33*E24</f>
        <v>55296</v>
      </c>
      <c r="E33" s="142">
        <v>0</v>
      </c>
      <c r="F33" s="142">
        <f>405*B33*C33</f>
        <v>9720</v>
      </c>
      <c r="G33" s="38">
        <f>ROUND(D33*H$24,2)</f>
        <v>13044.33</v>
      </c>
      <c r="H33" s="38">
        <f t="shared" si="4"/>
        <v>68340.33</v>
      </c>
      <c r="I33" s="143">
        <v>7472</v>
      </c>
      <c r="J33" s="39">
        <f t="shared" si="3"/>
        <v>85532.33</v>
      </c>
      <c r="K33" s="39"/>
    </row>
    <row r="34" spans="1:11" x14ac:dyDescent="0.3">
      <c r="A34" s="126" t="s">
        <v>13</v>
      </c>
      <c r="B34" s="144"/>
      <c r="C34" s="127"/>
      <c r="D34" s="145"/>
      <c r="E34" s="146">
        <f>E31+E32+E30+E33</f>
        <v>8100</v>
      </c>
      <c r="F34" s="146">
        <f t="shared" ref="F34" si="5">F31+F32+F30+F33</f>
        <v>21627</v>
      </c>
      <c r="G34" s="38">
        <f>SUM(G30:G33)</f>
        <v>29055.33</v>
      </c>
      <c r="H34" s="38">
        <f t="shared" si="4"/>
        <v>29055.33</v>
      </c>
      <c r="I34" s="146">
        <f t="shared" ref="I34" si="6">I31+I32+I30+I33</f>
        <v>18793</v>
      </c>
      <c r="J34" s="147">
        <f>SUM(J27:J33)</f>
        <v>233790.99</v>
      </c>
      <c r="K34" s="147">
        <f>ROUND(J34/2,2)</f>
        <v>116895.5</v>
      </c>
    </row>
    <row r="35" spans="1:11" x14ac:dyDescent="0.3">
      <c r="A35" s="148"/>
      <c r="B35" s="149"/>
      <c r="C35" s="150"/>
      <c r="D35" s="151"/>
      <c r="E35" s="152"/>
      <c r="F35" s="152"/>
      <c r="G35" s="60"/>
      <c r="H35" s="60"/>
      <c r="I35" s="152"/>
      <c r="J35" s="153"/>
    </row>
    <row r="36" spans="1:11" ht="26" x14ac:dyDescent="0.3">
      <c r="A36" s="1"/>
      <c r="B36" s="35" t="s">
        <v>83</v>
      </c>
      <c r="C36" s="37" t="s">
        <v>84</v>
      </c>
      <c r="D36" s="58" t="s">
        <v>203</v>
      </c>
      <c r="E36" s="58" t="s">
        <v>204</v>
      </c>
      <c r="F36" s="60"/>
      <c r="G36" s="60"/>
      <c r="I36" s="232" t="s">
        <v>188</v>
      </c>
      <c r="J36" s="233" t="s">
        <v>186</v>
      </c>
    </row>
    <row r="37" spans="1:11" ht="26" x14ac:dyDescent="0.3">
      <c r="A37" s="194" t="s">
        <v>176</v>
      </c>
      <c r="B37" s="57">
        <v>30.32</v>
      </c>
      <c r="C37" s="37">
        <v>80</v>
      </c>
      <c r="D37" s="59">
        <f>B37*C37</f>
        <v>2425.6</v>
      </c>
      <c r="E37" s="59">
        <f>ROUND(D37/2,2)</f>
        <v>1212.8</v>
      </c>
      <c r="F37" s="60"/>
      <c r="G37" s="60"/>
      <c r="H37" s="234" t="s">
        <v>86</v>
      </c>
      <c r="I37" s="235">
        <f>SUM(J34,D37)</f>
        <v>236216.59</v>
      </c>
      <c r="J37" s="236">
        <f>K34+E37</f>
        <v>118108.3</v>
      </c>
      <c r="K37" s="238"/>
    </row>
    <row r="38" spans="1:11" x14ac:dyDescent="0.3">
      <c r="A38" s="156" t="s">
        <v>32</v>
      </c>
    </row>
    <row r="39" spans="1:11" x14ac:dyDescent="0.3">
      <c r="A39" s="156" t="s">
        <v>33</v>
      </c>
    </row>
    <row r="40" spans="1:11" x14ac:dyDescent="0.3">
      <c r="A40" s="157" t="s">
        <v>34</v>
      </c>
    </row>
    <row r="42" spans="1:11" x14ac:dyDescent="0.3">
      <c r="I42" s="124"/>
    </row>
  </sheetData>
  <mergeCells count="2">
    <mergeCell ref="G3:I3"/>
    <mergeCell ref="F1: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62D9D-4E7F-4DCD-8E28-F96BCE9C87F8}">
  <dimension ref="A1:M12"/>
  <sheetViews>
    <sheetView topLeftCell="B1" workbookViewId="0">
      <selection activeCell="I22" sqref="I22"/>
    </sheetView>
  </sheetViews>
  <sheetFormatPr defaultColWidth="8.81640625" defaultRowHeight="14" x14ac:dyDescent="0.3"/>
  <cols>
    <col min="1" max="1" width="41" style="162" customWidth="1"/>
    <col min="2" max="2" width="17.26953125" style="162" customWidth="1"/>
    <col min="3" max="3" width="9.1796875" style="162" bestFit="1" customWidth="1"/>
    <col min="4" max="4" width="11" style="162" bestFit="1" customWidth="1"/>
    <col min="5" max="5" width="10.453125" style="162" bestFit="1" customWidth="1"/>
    <col min="6" max="7" width="15.7265625" style="162" customWidth="1"/>
    <col min="8" max="8" width="12.7265625" style="162" customWidth="1"/>
    <col min="9" max="9" width="13.54296875" style="162" customWidth="1"/>
    <col min="10" max="10" width="12.81640625" style="162" customWidth="1"/>
    <col min="11" max="11" width="16.7265625" style="162" customWidth="1"/>
    <col min="12" max="12" width="8.81640625" style="162"/>
    <col min="13" max="14" width="12" style="162" bestFit="1" customWidth="1"/>
    <col min="15" max="16384" width="8.81640625" style="162"/>
  </cols>
  <sheetData>
    <row r="1" spans="1:13" ht="46.5" customHeight="1" x14ac:dyDescent="0.3">
      <c r="F1" s="257" t="s">
        <v>195</v>
      </c>
      <c r="G1" s="257"/>
      <c r="H1" s="257"/>
      <c r="I1" s="257"/>
      <c r="J1" s="257"/>
      <c r="K1" s="257"/>
    </row>
    <row r="3" spans="1:13" x14ac:dyDescent="0.3">
      <c r="A3" s="162" t="s">
        <v>130</v>
      </c>
    </row>
    <row r="5" spans="1:13" x14ac:dyDescent="0.3">
      <c r="C5" s="258" t="s">
        <v>188</v>
      </c>
      <c r="D5" s="259"/>
      <c r="E5" s="259"/>
      <c r="F5" s="259"/>
      <c r="G5" s="260"/>
      <c r="H5" s="256" t="s">
        <v>189</v>
      </c>
      <c r="I5" s="256"/>
      <c r="J5" s="256"/>
      <c r="K5" s="256"/>
    </row>
    <row r="6" spans="1:13" ht="70.5" thickBot="1" x14ac:dyDescent="0.35">
      <c r="A6" s="215" t="s">
        <v>124</v>
      </c>
      <c r="B6" s="215" t="s">
        <v>37</v>
      </c>
      <c r="C6" s="215" t="s">
        <v>185</v>
      </c>
      <c r="D6" s="215" t="s">
        <v>126</v>
      </c>
      <c r="E6" s="215" t="s">
        <v>127</v>
      </c>
      <c r="F6" s="215" t="s">
        <v>218</v>
      </c>
      <c r="G6" s="215" t="s">
        <v>205</v>
      </c>
      <c r="H6" s="221" t="s">
        <v>125</v>
      </c>
      <c r="I6" s="222" t="s">
        <v>126</v>
      </c>
      <c r="J6" s="222" t="s">
        <v>127</v>
      </c>
      <c r="K6" s="223" t="s">
        <v>215</v>
      </c>
    </row>
    <row r="7" spans="1:13" x14ac:dyDescent="0.3">
      <c r="A7" s="43" t="s">
        <v>187</v>
      </c>
      <c r="B7" s="216" t="s">
        <v>128</v>
      </c>
      <c r="C7" s="217">
        <v>2</v>
      </c>
      <c r="D7" s="218">
        <f>ROUND(1600*1.2359,2)</f>
        <v>1977.44</v>
      </c>
      <c r="E7" s="218">
        <f>C7*D7</f>
        <v>3954.88</v>
      </c>
      <c r="F7" s="218">
        <f>ROUND(E7*12,2)</f>
        <v>47458.559999999998</v>
      </c>
      <c r="G7" s="218"/>
      <c r="H7" s="224">
        <v>2</v>
      </c>
      <c r="I7" s="226">
        <v>1977.44</v>
      </c>
      <c r="J7" s="228">
        <f>H7*I7</f>
        <v>3954.88</v>
      </c>
      <c r="K7" s="224">
        <f>ROUND(J7*4,2)</f>
        <v>15819.52</v>
      </c>
      <c r="M7" s="244"/>
    </row>
    <row r="8" spans="1:13" x14ac:dyDescent="0.3">
      <c r="A8" s="43" t="s">
        <v>129</v>
      </c>
      <c r="B8" s="216" t="s">
        <v>173</v>
      </c>
      <c r="C8" s="217">
        <v>25</v>
      </c>
      <c r="D8" s="218">
        <v>622.29</v>
      </c>
      <c r="E8" s="218">
        <f>C8*D8</f>
        <v>15557.25</v>
      </c>
      <c r="F8" s="218">
        <f>E8</f>
        <v>15557.25</v>
      </c>
      <c r="G8" s="218"/>
      <c r="H8" s="224">
        <v>5</v>
      </c>
      <c r="I8" s="227">
        <v>622.28571428571433</v>
      </c>
      <c r="J8" s="228">
        <f>H8*I8</f>
        <v>3111.4285714285716</v>
      </c>
      <c r="K8" s="224">
        <f>J8</f>
        <v>3111.4285714285716</v>
      </c>
    </row>
    <row r="9" spans="1:13" x14ac:dyDescent="0.3">
      <c r="A9" s="40" t="s">
        <v>13</v>
      </c>
      <c r="B9" s="40"/>
      <c r="C9" s="219"/>
      <c r="D9" s="219"/>
      <c r="E9" s="219"/>
      <c r="F9" s="220">
        <f>ROUND(F7+F8,0)</f>
        <v>63016</v>
      </c>
      <c r="G9" s="220">
        <f>F9/2</f>
        <v>31508</v>
      </c>
      <c r="H9" s="225"/>
      <c r="I9" s="225"/>
      <c r="J9" s="225"/>
      <c r="K9" s="225">
        <f>ROUND(SUM(K7:K8),0)</f>
        <v>18931</v>
      </c>
    </row>
    <row r="11" spans="1:13" ht="14.5" x14ac:dyDescent="0.35">
      <c r="A11" s="229" t="s">
        <v>190</v>
      </c>
    </row>
    <row r="12" spans="1:13" ht="14.5" x14ac:dyDescent="0.35">
      <c r="A12" s="229" t="s">
        <v>216</v>
      </c>
    </row>
  </sheetData>
  <mergeCells count="3">
    <mergeCell ref="H5:K5"/>
    <mergeCell ref="F1:K1"/>
    <mergeCell ref="C5:G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0D3AB-7EEF-4CCB-B43F-62507CEF9207}">
  <dimension ref="A1:H54"/>
  <sheetViews>
    <sheetView workbookViewId="0">
      <selection activeCell="G9" sqref="G9"/>
    </sheetView>
  </sheetViews>
  <sheetFormatPr defaultColWidth="8.81640625" defaultRowHeight="14" x14ac:dyDescent="0.3"/>
  <cols>
    <col min="1" max="1" width="14.453125" style="102" customWidth="1"/>
    <col min="2" max="2" width="55" style="102" customWidth="1"/>
    <col min="3" max="3" width="23.453125" style="102" customWidth="1"/>
    <col min="4" max="4" width="22.453125" style="102" customWidth="1"/>
    <col min="5" max="5" width="18.7265625" style="102" customWidth="1"/>
    <col min="6" max="6" width="18" style="102" customWidth="1"/>
    <col min="7" max="7" width="11" style="102" bestFit="1" customWidth="1"/>
    <col min="8" max="8" width="12" style="102" bestFit="1" customWidth="1"/>
    <col min="9" max="16384" width="8.81640625" style="102"/>
  </cols>
  <sheetData>
    <row r="1" spans="1:6" ht="47.25" customHeight="1" x14ac:dyDescent="0.3">
      <c r="C1" s="257" t="s">
        <v>196</v>
      </c>
      <c r="D1" s="257"/>
      <c r="E1" s="257"/>
      <c r="F1" s="257"/>
    </row>
    <row r="3" spans="1:6" ht="16.5" x14ac:dyDescent="0.35">
      <c r="A3" s="230" t="s">
        <v>222</v>
      </c>
    </row>
    <row r="5" spans="1:6" x14ac:dyDescent="0.3">
      <c r="B5" s="164" t="s">
        <v>132</v>
      </c>
      <c r="C5" s="164" t="s">
        <v>219</v>
      </c>
    </row>
    <row r="6" spans="1:6" ht="32.25" customHeight="1" x14ac:dyDescent="0.3">
      <c r="B6" s="165" t="s">
        <v>133</v>
      </c>
      <c r="C6" s="166">
        <f>$F42*D12</f>
        <v>11395.199999999999</v>
      </c>
    </row>
    <row r="7" spans="1:6" ht="32.15" customHeight="1" x14ac:dyDescent="0.3">
      <c r="B7" s="165" t="s">
        <v>134</v>
      </c>
      <c r="C7" s="166">
        <f>($C23+$E52)*D12</f>
        <v>635.26</v>
      </c>
    </row>
    <row r="8" spans="1:6" ht="28" x14ac:dyDescent="0.3">
      <c r="B8" s="165" t="s">
        <v>135</v>
      </c>
      <c r="C8" s="166">
        <f>($E30+$F36+$G46)*D12</f>
        <v>823.44</v>
      </c>
    </row>
    <row r="9" spans="1:6" ht="16.399999999999999" customHeight="1" x14ac:dyDescent="0.3">
      <c r="B9" s="167" t="s">
        <v>136</v>
      </c>
      <c r="C9" s="237">
        <f>SUM(C6:C8)</f>
        <v>12853.9</v>
      </c>
    </row>
    <row r="10" spans="1:6" ht="39" customHeight="1" x14ac:dyDescent="0.3">
      <c r="C10" s="168"/>
      <c r="D10" s="168"/>
    </row>
    <row r="11" spans="1:6" x14ac:dyDescent="0.3">
      <c r="C11" s="169"/>
      <c r="D11" s="164" t="s">
        <v>220</v>
      </c>
    </row>
    <row r="12" spans="1:6" x14ac:dyDescent="0.3">
      <c r="C12" s="170" t="s">
        <v>87</v>
      </c>
      <c r="D12" s="43">
        <v>2</v>
      </c>
    </row>
    <row r="14" spans="1:6" x14ac:dyDescent="0.3">
      <c r="A14" s="162" t="s">
        <v>137</v>
      </c>
    </row>
    <row r="15" spans="1:6" ht="28" x14ac:dyDescent="0.3">
      <c r="A15" s="171" t="s">
        <v>39</v>
      </c>
      <c r="B15" s="172" t="s">
        <v>138</v>
      </c>
      <c r="C15" s="172" t="s">
        <v>83</v>
      </c>
    </row>
    <row r="16" spans="1:6" x14ac:dyDescent="0.3">
      <c r="A16" s="173">
        <v>40003</v>
      </c>
      <c r="B16" s="174" t="s">
        <v>139</v>
      </c>
      <c r="C16" s="175">
        <v>1.52</v>
      </c>
      <c r="E16" s="176"/>
    </row>
    <row r="17" spans="1:5" x14ac:dyDescent="0.3">
      <c r="A17" s="177">
        <v>40042</v>
      </c>
      <c r="B17" s="178" t="s">
        <v>140</v>
      </c>
      <c r="C17" s="175">
        <v>3.93</v>
      </c>
    </row>
    <row r="18" spans="1:5" x14ac:dyDescent="0.3">
      <c r="A18" s="99">
        <v>40148</v>
      </c>
      <c r="B18" s="100" t="s">
        <v>141</v>
      </c>
      <c r="C18" s="175">
        <v>1.72</v>
      </c>
    </row>
    <row r="19" spans="1:5" x14ac:dyDescent="0.3">
      <c r="A19" s="99" t="s">
        <v>142</v>
      </c>
      <c r="B19" s="100" t="s">
        <v>143</v>
      </c>
      <c r="C19" s="101">
        <v>57.64</v>
      </c>
    </row>
    <row r="20" spans="1:5" x14ac:dyDescent="0.3">
      <c r="A20" s="99">
        <v>41022</v>
      </c>
      <c r="B20" s="100" t="s">
        <v>144</v>
      </c>
      <c r="C20" s="175">
        <v>1.42</v>
      </c>
    </row>
    <row r="21" spans="1:5" x14ac:dyDescent="0.3">
      <c r="A21" s="99">
        <v>41309</v>
      </c>
      <c r="B21" s="100" t="s">
        <v>145</v>
      </c>
      <c r="C21" s="101">
        <v>7.2</v>
      </c>
    </row>
    <row r="22" spans="1:5" ht="28.5" thickBot="1" x14ac:dyDescent="0.35">
      <c r="A22" s="99">
        <v>41401</v>
      </c>
      <c r="B22" s="165" t="s">
        <v>146</v>
      </c>
      <c r="C22" s="179">
        <v>7.56</v>
      </c>
    </row>
    <row r="23" spans="1:5" ht="14.5" thickBot="1" x14ac:dyDescent="0.35">
      <c r="C23" s="180">
        <f>SUM(C16:C22)</f>
        <v>80.990000000000009</v>
      </c>
    </row>
    <row r="24" spans="1:5" x14ac:dyDescent="0.3">
      <c r="A24" s="102" t="s">
        <v>147</v>
      </c>
      <c r="C24" s="181"/>
    </row>
    <row r="25" spans="1:5" x14ac:dyDescent="0.3">
      <c r="B25" s="182"/>
      <c r="C25" s="181"/>
    </row>
    <row r="26" spans="1:5" x14ac:dyDescent="0.3">
      <c r="B26" s="182"/>
      <c r="C26" s="183"/>
    </row>
    <row r="27" spans="1:5" ht="28" x14ac:dyDescent="0.3">
      <c r="A27" s="171" t="s">
        <v>39</v>
      </c>
      <c r="B27" s="172" t="s">
        <v>148</v>
      </c>
      <c r="C27" s="172" t="s">
        <v>83</v>
      </c>
      <c r="D27" s="171" t="s">
        <v>149</v>
      </c>
      <c r="E27" s="172" t="s">
        <v>150</v>
      </c>
    </row>
    <row r="28" spans="1:5" x14ac:dyDescent="0.3">
      <c r="A28" s="99" t="s">
        <v>151</v>
      </c>
      <c r="B28" s="100" t="s">
        <v>152</v>
      </c>
      <c r="C28" s="99">
        <v>1.83</v>
      </c>
      <c r="D28" s="184">
        <v>2</v>
      </c>
      <c r="E28" s="184">
        <f>C28+D28</f>
        <v>3.83</v>
      </c>
    </row>
    <row r="29" spans="1:5" ht="14.5" thickBot="1" x14ac:dyDescent="0.35">
      <c r="A29" s="99" t="s">
        <v>153</v>
      </c>
      <c r="B29" s="100" t="s">
        <v>154</v>
      </c>
      <c r="C29" s="99">
        <v>6.06</v>
      </c>
      <c r="D29" s="184">
        <v>0</v>
      </c>
      <c r="E29" s="177">
        <f>C29+D29</f>
        <v>6.06</v>
      </c>
    </row>
    <row r="30" spans="1:5" ht="14.5" thickBot="1" x14ac:dyDescent="0.35">
      <c r="C30" s="183"/>
      <c r="D30" s="183"/>
      <c r="E30" s="180">
        <f>SUM(E28:E29)</f>
        <v>9.89</v>
      </c>
    </row>
    <row r="31" spans="1:5" x14ac:dyDescent="0.3">
      <c r="A31" s="103" t="s">
        <v>155</v>
      </c>
      <c r="C31" s="183"/>
    </row>
    <row r="32" spans="1:5" x14ac:dyDescent="0.3">
      <c r="C32" s="183"/>
    </row>
    <row r="33" spans="1:7" ht="42" x14ac:dyDescent="0.3">
      <c r="B33" s="164" t="s">
        <v>156</v>
      </c>
      <c r="C33" s="172" t="s">
        <v>157</v>
      </c>
      <c r="D33" s="172" t="s">
        <v>83</v>
      </c>
      <c r="E33" s="171" t="s">
        <v>149</v>
      </c>
      <c r="F33" s="172" t="s">
        <v>150</v>
      </c>
    </row>
    <row r="34" spans="1:7" x14ac:dyDescent="0.3">
      <c r="B34" s="100" t="s">
        <v>158</v>
      </c>
      <c r="C34" s="99">
        <v>2</v>
      </c>
      <c r="D34" s="99">
        <v>32.53</v>
      </c>
      <c r="E34" s="101">
        <v>4</v>
      </c>
      <c r="F34" s="99">
        <f>C34*(D34+E34)</f>
        <v>73.06</v>
      </c>
    </row>
    <row r="35" spans="1:7" ht="14.5" thickBot="1" x14ac:dyDescent="0.35">
      <c r="B35" s="100" t="s">
        <v>159</v>
      </c>
      <c r="C35" s="99">
        <v>1</v>
      </c>
      <c r="D35" s="99">
        <v>32.53</v>
      </c>
      <c r="E35" s="101">
        <v>4</v>
      </c>
      <c r="F35" s="177">
        <f>C35*(D35+E35)</f>
        <v>36.53</v>
      </c>
    </row>
    <row r="36" spans="1:7" ht="14.5" thickBot="1" x14ac:dyDescent="0.35">
      <c r="C36" s="183"/>
      <c r="D36" s="183"/>
      <c r="F36" s="180">
        <f>SUM(F34:F35)</f>
        <v>109.59</v>
      </c>
    </row>
    <row r="37" spans="1:7" x14ac:dyDescent="0.3">
      <c r="A37" s="103" t="s">
        <v>160</v>
      </c>
      <c r="C37" s="183"/>
      <c r="D37" s="183"/>
      <c r="E37" s="181"/>
    </row>
    <row r="38" spans="1:7" x14ac:dyDescent="0.3">
      <c r="A38" s="103" t="s">
        <v>155</v>
      </c>
      <c r="C38" s="183"/>
    </row>
    <row r="39" spans="1:7" x14ac:dyDescent="0.3">
      <c r="C39" s="183"/>
      <c r="D39" s="183"/>
      <c r="E39" s="181"/>
    </row>
    <row r="40" spans="1:7" x14ac:dyDescent="0.3">
      <c r="A40" s="162" t="s">
        <v>161</v>
      </c>
    </row>
    <row r="41" spans="1:7" ht="28.5" thickBot="1" x14ac:dyDescent="0.35">
      <c r="B41" s="185" t="s">
        <v>162</v>
      </c>
      <c r="C41" s="171" t="s">
        <v>163</v>
      </c>
      <c r="D41" s="171" t="s">
        <v>164</v>
      </c>
      <c r="E41" s="186" t="s">
        <v>165</v>
      </c>
      <c r="F41" s="186" t="s">
        <v>150</v>
      </c>
    </row>
    <row r="42" spans="1:7" ht="14.5" thickBot="1" x14ac:dyDescent="0.35">
      <c r="B42" s="100" t="s">
        <v>166</v>
      </c>
      <c r="C42" s="187">
        <v>30</v>
      </c>
      <c r="D42" s="188">
        <v>8</v>
      </c>
      <c r="E42" s="189">
        <v>23.74</v>
      </c>
      <c r="F42" s="190">
        <f>E42*C42*D42</f>
        <v>5697.5999999999995</v>
      </c>
    </row>
    <row r="43" spans="1:7" x14ac:dyDescent="0.3">
      <c r="B43" s="102" t="s">
        <v>175</v>
      </c>
      <c r="F43" s="191"/>
    </row>
    <row r="44" spans="1:7" x14ac:dyDescent="0.3">
      <c r="F44" s="191"/>
    </row>
    <row r="45" spans="1:7" ht="42.5" thickBot="1" x14ac:dyDescent="0.35">
      <c r="B45" s="171" t="s">
        <v>167</v>
      </c>
      <c r="C45" s="171" t="s">
        <v>168</v>
      </c>
      <c r="D45" s="171" t="s">
        <v>164</v>
      </c>
      <c r="E45" s="171" t="s">
        <v>83</v>
      </c>
      <c r="F45" s="171" t="s">
        <v>149</v>
      </c>
      <c r="G45" s="192" t="s">
        <v>169</v>
      </c>
    </row>
    <row r="46" spans="1:7" ht="14.5" thickBot="1" x14ac:dyDescent="0.35">
      <c r="B46" s="100" t="s">
        <v>170</v>
      </c>
      <c r="C46" s="175">
        <v>1</v>
      </c>
      <c r="D46" s="188">
        <v>8</v>
      </c>
      <c r="E46" s="175">
        <v>32.53</v>
      </c>
      <c r="F46" s="101">
        <v>4</v>
      </c>
      <c r="G46" s="180">
        <f>C46*D46*(E46+F46)</f>
        <v>292.24</v>
      </c>
    </row>
    <row r="47" spans="1:7" x14ac:dyDescent="0.3">
      <c r="A47" s="103" t="s">
        <v>155</v>
      </c>
      <c r="C47" s="183"/>
    </row>
    <row r="48" spans="1:7" x14ac:dyDescent="0.3">
      <c r="A48" s="103"/>
      <c r="C48" s="183"/>
    </row>
    <row r="49" spans="1:8" ht="28" x14ac:dyDescent="0.3">
      <c r="A49" s="171" t="s">
        <v>39</v>
      </c>
      <c r="B49" s="172" t="s">
        <v>171</v>
      </c>
      <c r="C49" s="172" t="s">
        <v>172</v>
      </c>
      <c r="D49" s="172" t="s">
        <v>83</v>
      </c>
      <c r="E49" s="172" t="s">
        <v>150</v>
      </c>
    </row>
    <row r="50" spans="1:8" x14ac:dyDescent="0.3">
      <c r="A50" s="175">
        <v>54092</v>
      </c>
      <c r="B50" s="100" t="s">
        <v>143</v>
      </c>
      <c r="C50" s="193">
        <v>4</v>
      </c>
      <c r="D50" s="99">
        <v>57.64</v>
      </c>
      <c r="E50" s="100">
        <f>D50*C50</f>
        <v>230.56</v>
      </c>
    </row>
    <row r="51" spans="1:8" ht="14.5" thickBot="1" x14ac:dyDescent="0.35">
      <c r="A51" s="173">
        <v>40003</v>
      </c>
      <c r="B51" s="174" t="s">
        <v>139</v>
      </c>
      <c r="C51" s="193">
        <v>4</v>
      </c>
      <c r="D51" s="99">
        <v>1.52</v>
      </c>
      <c r="E51" s="178">
        <f>D51*C51</f>
        <v>6.08</v>
      </c>
    </row>
    <row r="52" spans="1:8" ht="14.5" thickBot="1" x14ac:dyDescent="0.35">
      <c r="E52" s="180">
        <f>SUM(E50:E51)</f>
        <v>236.64000000000001</v>
      </c>
    </row>
    <row r="54" spans="1:8" x14ac:dyDescent="0.3">
      <c r="G54" s="163"/>
      <c r="H54" s="163"/>
    </row>
  </sheetData>
  <mergeCells count="1">
    <mergeCell ref="C1:F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C47D2-F744-44F8-A85C-F720B82600BC}">
  <dimension ref="A1:Q35"/>
  <sheetViews>
    <sheetView topLeftCell="A8" workbookViewId="0">
      <selection activeCell="D8" sqref="D8"/>
    </sheetView>
  </sheetViews>
  <sheetFormatPr defaultRowHeight="14.5" x14ac:dyDescent="0.35"/>
  <cols>
    <col min="1" max="1" width="13.26953125" customWidth="1"/>
    <col min="2" max="2" width="22.7265625" customWidth="1"/>
    <col min="14" max="14" width="10.1796875" customWidth="1"/>
  </cols>
  <sheetData>
    <row r="1" spans="1:17" ht="48.75" customHeight="1" x14ac:dyDescent="0.35">
      <c r="G1" s="247" t="s">
        <v>197</v>
      </c>
      <c r="H1" s="247"/>
      <c r="I1" s="247"/>
      <c r="J1" s="247"/>
      <c r="K1" s="247"/>
      <c r="L1" s="247"/>
      <c r="M1" s="247"/>
    </row>
    <row r="3" spans="1:17" x14ac:dyDescent="0.35">
      <c r="A3" s="81" t="s">
        <v>114</v>
      </c>
      <c r="B3" s="82"/>
      <c r="C3" s="82"/>
      <c r="D3" s="82"/>
      <c r="E3" s="82"/>
      <c r="F3" s="82"/>
      <c r="G3" s="82"/>
      <c r="H3" s="82"/>
      <c r="I3" s="82"/>
      <c r="J3" s="82"/>
      <c r="K3" s="82"/>
      <c r="L3" s="82"/>
      <c r="M3" s="82"/>
      <c r="N3" s="82"/>
      <c r="O3" s="82"/>
      <c r="P3" s="82"/>
      <c r="Q3" s="82"/>
    </row>
    <row r="4" spans="1:17" x14ac:dyDescent="0.35">
      <c r="A4" s="82"/>
      <c r="B4" s="82"/>
      <c r="C4" s="82"/>
      <c r="D4" s="82"/>
      <c r="E4" s="82"/>
      <c r="F4" s="82"/>
      <c r="G4" s="82"/>
      <c r="H4" s="82"/>
      <c r="I4" s="82"/>
      <c r="J4" s="82"/>
      <c r="K4" s="82"/>
      <c r="L4" s="82"/>
      <c r="M4" s="82"/>
      <c r="N4" s="82"/>
      <c r="O4" s="82"/>
      <c r="P4" s="82"/>
      <c r="Q4" s="82"/>
    </row>
    <row r="5" spans="1:17" x14ac:dyDescent="0.35">
      <c r="A5" s="83" t="s">
        <v>38</v>
      </c>
      <c r="B5" s="84"/>
      <c r="C5" s="84"/>
      <c r="D5" s="82" t="s">
        <v>115</v>
      </c>
      <c r="E5" s="85"/>
      <c r="F5" s="82"/>
      <c r="G5" s="82"/>
      <c r="H5" s="82"/>
      <c r="I5" s="82" t="s">
        <v>116</v>
      </c>
      <c r="J5" s="82"/>
      <c r="K5" s="82"/>
      <c r="L5" s="82"/>
      <c r="M5" s="82"/>
      <c r="N5" s="82"/>
      <c r="O5" s="82"/>
      <c r="P5" s="82"/>
      <c r="Q5" s="82"/>
    </row>
    <row r="6" spans="1:17" x14ac:dyDescent="0.35">
      <c r="A6" s="266" t="s">
        <v>39</v>
      </c>
      <c r="B6" s="266" t="s">
        <v>40</v>
      </c>
      <c r="C6" s="267" t="s">
        <v>42</v>
      </c>
      <c r="D6" s="268" t="s">
        <v>117</v>
      </c>
      <c r="E6" s="268"/>
      <c r="F6" s="82"/>
      <c r="G6" s="82"/>
      <c r="H6" s="82"/>
      <c r="I6" s="269" t="s">
        <v>118</v>
      </c>
      <c r="J6" s="269"/>
      <c r="K6" s="269"/>
      <c r="L6" s="269"/>
      <c r="M6" s="269"/>
      <c r="N6" s="87"/>
      <c r="O6" s="82"/>
      <c r="P6" s="82"/>
      <c r="Q6" s="82"/>
    </row>
    <row r="7" spans="1:17" ht="23" x14ac:dyDescent="0.35">
      <c r="A7" s="266"/>
      <c r="B7" s="266"/>
      <c r="C7" s="267"/>
      <c r="D7" s="88" t="s">
        <v>43</v>
      </c>
      <c r="E7" s="89" t="s">
        <v>44</v>
      </c>
      <c r="F7" s="82"/>
      <c r="G7" s="82"/>
      <c r="H7" s="82"/>
      <c r="I7" s="269"/>
      <c r="J7" s="269"/>
      <c r="K7" s="269"/>
      <c r="L7" s="269"/>
      <c r="M7" s="269"/>
      <c r="N7" s="82"/>
      <c r="O7" s="82"/>
      <c r="P7" s="82"/>
      <c r="Q7" s="82"/>
    </row>
    <row r="8" spans="1:17" ht="112.15" customHeight="1" x14ac:dyDescent="0.35">
      <c r="A8" s="203" t="s">
        <v>90</v>
      </c>
      <c r="B8" s="204" t="s">
        <v>119</v>
      </c>
      <c r="C8" s="205">
        <v>66.63</v>
      </c>
      <c r="D8" s="206">
        <f>E19*36</f>
        <v>648</v>
      </c>
      <c r="E8" s="207">
        <f>C8*D8</f>
        <v>43176.24</v>
      </c>
      <c r="F8" s="82"/>
      <c r="G8" s="82"/>
      <c r="H8" s="82"/>
      <c r="I8" s="269"/>
      <c r="J8" s="269"/>
      <c r="K8" s="269"/>
      <c r="L8" s="269"/>
      <c r="M8" s="269"/>
      <c r="N8" s="82"/>
      <c r="O8" s="82"/>
      <c r="P8" s="82"/>
      <c r="Q8" s="82"/>
    </row>
    <row r="9" spans="1:17" x14ac:dyDescent="0.35">
      <c r="A9" s="208"/>
      <c r="B9" s="209" t="s">
        <v>120</v>
      </c>
      <c r="C9" s="210">
        <f>SUM(C8:C8)</f>
        <v>66.63</v>
      </c>
      <c r="D9" s="210">
        <f>SUM(D8:D8)</f>
        <v>648</v>
      </c>
      <c r="E9" s="210">
        <f>SUM(E8:E8)</f>
        <v>43176.24</v>
      </c>
      <c r="F9" s="82"/>
      <c r="G9" s="82"/>
      <c r="H9" s="82"/>
      <c r="I9" s="269"/>
      <c r="J9" s="269"/>
      <c r="K9" s="269"/>
      <c r="L9" s="269"/>
      <c r="M9" s="269"/>
      <c r="N9" s="82"/>
      <c r="O9" s="82"/>
      <c r="P9" s="82"/>
      <c r="Q9" s="82"/>
    </row>
    <row r="10" spans="1:17" x14ac:dyDescent="0.35">
      <c r="A10" s="85"/>
      <c r="B10" s="85"/>
      <c r="C10" s="85"/>
      <c r="D10" s="85"/>
      <c r="E10" s="85"/>
      <c r="F10" s="82"/>
      <c r="G10" s="82"/>
      <c r="H10" s="82"/>
      <c r="I10" s="269"/>
      <c r="J10" s="269"/>
      <c r="K10" s="269"/>
      <c r="L10" s="269"/>
      <c r="M10" s="269"/>
      <c r="N10" s="82"/>
      <c r="O10" s="82"/>
      <c r="P10" s="82"/>
      <c r="Q10" s="82"/>
    </row>
    <row r="11" spans="1:17" x14ac:dyDescent="0.35">
      <c r="A11" s="85"/>
      <c r="B11" s="85"/>
      <c r="C11" s="85"/>
      <c r="D11" s="85"/>
      <c r="E11" s="85"/>
      <c r="F11" s="82"/>
      <c r="G11" s="82"/>
      <c r="H11" s="82"/>
      <c r="I11" s="269"/>
      <c r="J11" s="269"/>
      <c r="K11" s="269"/>
      <c r="L11" s="269"/>
      <c r="M11" s="269"/>
      <c r="N11" s="82"/>
      <c r="O11" s="82"/>
      <c r="P11" s="82"/>
      <c r="Q11" s="82"/>
    </row>
    <row r="12" spans="1:17" x14ac:dyDescent="0.35">
      <c r="A12" s="84"/>
      <c r="B12" s="91"/>
      <c r="C12" s="91"/>
      <c r="D12" s="83"/>
      <c r="E12" s="83"/>
      <c r="F12" s="82"/>
      <c r="G12" s="82"/>
      <c r="H12" s="82"/>
      <c r="I12" s="269"/>
      <c r="J12" s="269"/>
      <c r="K12" s="269"/>
      <c r="L12" s="269"/>
      <c r="M12" s="269"/>
      <c r="N12" s="82"/>
      <c r="O12" s="82"/>
      <c r="P12" s="82"/>
      <c r="Q12" s="82"/>
    </row>
    <row r="13" spans="1:17" x14ac:dyDescent="0.35">
      <c r="A13" s="270" t="s">
        <v>46</v>
      </c>
      <c r="B13" s="270"/>
      <c r="C13" s="271" t="s">
        <v>47</v>
      </c>
      <c r="D13" s="273" t="s">
        <v>117</v>
      </c>
      <c r="E13" s="274"/>
      <c r="F13" s="82"/>
      <c r="G13" s="82"/>
      <c r="H13" s="82"/>
      <c r="I13" s="269"/>
      <c r="J13" s="269"/>
      <c r="K13" s="269"/>
      <c r="L13" s="269"/>
      <c r="M13" s="269"/>
      <c r="N13" s="82"/>
      <c r="O13" s="82"/>
      <c r="P13" s="82"/>
      <c r="Q13" s="82"/>
    </row>
    <row r="14" spans="1:17" ht="23" x14ac:dyDescent="0.35">
      <c r="A14" s="270"/>
      <c r="B14" s="270"/>
      <c r="C14" s="272"/>
      <c r="D14" s="86" t="s">
        <v>48</v>
      </c>
      <c r="E14" s="92" t="s">
        <v>44</v>
      </c>
      <c r="F14" s="82"/>
      <c r="G14" s="82"/>
      <c r="H14" s="82"/>
      <c r="I14" s="82"/>
      <c r="J14" s="82"/>
      <c r="K14" s="82"/>
      <c r="L14" s="82"/>
      <c r="M14" s="82"/>
      <c r="N14" s="82"/>
      <c r="O14" s="82"/>
      <c r="P14" s="82"/>
      <c r="Q14" s="82"/>
    </row>
    <row r="15" spans="1:17" x14ac:dyDescent="0.35">
      <c r="A15" s="270"/>
      <c r="B15" s="270"/>
      <c r="C15" s="207">
        <v>276.56</v>
      </c>
      <c r="D15" s="90">
        <f>36*18</f>
        <v>648</v>
      </c>
      <c r="E15" s="90">
        <f>D15*C15</f>
        <v>179210.88</v>
      </c>
      <c r="F15" s="82"/>
      <c r="G15" s="82"/>
      <c r="H15" s="82"/>
      <c r="I15" s="82"/>
      <c r="J15" s="82"/>
      <c r="K15" s="82"/>
      <c r="L15" s="82"/>
      <c r="M15" s="82"/>
      <c r="N15" s="82"/>
      <c r="O15" s="82"/>
      <c r="P15" s="82"/>
      <c r="Q15" s="82"/>
    </row>
    <row r="16" spans="1:17" x14ac:dyDescent="0.35">
      <c r="A16" s="83"/>
      <c r="B16" s="83"/>
      <c r="C16" s="83"/>
      <c r="D16" s="83"/>
      <c r="E16" s="83"/>
      <c r="F16" s="82"/>
      <c r="G16" s="82"/>
      <c r="H16" s="82"/>
      <c r="I16" s="82"/>
      <c r="J16" s="82"/>
      <c r="K16" s="82"/>
      <c r="L16" s="82"/>
      <c r="M16" s="82"/>
      <c r="N16" s="82"/>
      <c r="O16" s="82"/>
      <c r="P16" s="82"/>
      <c r="Q16" s="82"/>
    </row>
    <row r="17" spans="1:17" x14ac:dyDescent="0.35">
      <c r="A17" s="263" t="s">
        <v>49</v>
      </c>
      <c r="B17" s="263"/>
      <c r="C17" s="263"/>
      <c r="D17" s="263"/>
      <c r="E17" s="93">
        <f>E15+E9</f>
        <v>222387.12</v>
      </c>
      <c r="F17" s="82"/>
      <c r="G17" s="82"/>
      <c r="H17" s="82"/>
      <c r="I17" s="82"/>
      <c r="J17" s="82"/>
      <c r="K17" s="82"/>
      <c r="L17" s="82"/>
      <c r="M17" s="82"/>
      <c r="N17" s="82"/>
      <c r="O17" s="82"/>
      <c r="P17" s="82"/>
      <c r="Q17" s="82"/>
    </row>
    <row r="18" spans="1:17" x14ac:dyDescent="0.35">
      <c r="A18" s="263" t="s">
        <v>50</v>
      </c>
      <c r="B18" s="263"/>
      <c r="C18" s="263"/>
      <c r="D18" s="263"/>
      <c r="E18" s="211">
        <v>36</v>
      </c>
      <c r="F18" s="82"/>
      <c r="G18" s="82"/>
      <c r="H18" s="82"/>
      <c r="I18" s="82"/>
      <c r="J18" s="82"/>
      <c r="K18" s="82"/>
      <c r="L18" s="82"/>
      <c r="M18" s="82"/>
      <c r="N18" s="82"/>
      <c r="O18" s="82"/>
      <c r="P18" s="82"/>
      <c r="Q18" s="82"/>
    </row>
    <row r="19" spans="1:17" x14ac:dyDescent="0.35">
      <c r="A19" s="94"/>
      <c r="B19" s="263" t="s">
        <v>51</v>
      </c>
      <c r="C19" s="263"/>
      <c r="D19" s="263"/>
      <c r="E19" s="95">
        <f>ROUND(D15/E18,1)</f>
        <v>18</v>
      </c>
      <c r="F19" s="82"/>
      <c r="G19" s="82"/>
      <c r="H19" s="82"/>
      <c r="I19" s="82"/>
      <c r="J19" s="82"/>
      <c r="K19" s="82"/>
      <c r="L19" s="82"/>
      <c r="M19" s="82"/>
      <c r="N19" s="82"/>
      <c r="O19" s="82"/>
      <c r="P19" s="82"/>
      <c r="Q19" s="82"/>
    </row>
    <row r="20" spans="1:17" x14ac:dyDescent="0.35">
      <c r="A20" s="263" t="s">
        <v>52</v>
      </c>
      <c r="B20" s="263"/>
      <c r="C20" s="263"/>
      <c r="D20" s="263"/>
      <c r="E20" s="243">
        <f>ROUND(E17/E18,2)</f>
        <v>6177.42</v>
      </c>
      <c r="F20" s="82"/>
      <c r="G20" s="82"/>
      <c r="H20" s="82"/>
      <c r="I20" s="82"/>
      <c r="J20" s="82"/>
      <c r="K20" s="82"/>
      <c r="L20" s="82"/>
      <c r="M20" s="82"/>
      <c r="N20" s="82"/>
      <c r="O20" s="82"/>
      <c r="P20" s="82"/>
      <c r="Q20" s="82"/>
    </row>
    <row r="21" spans="1:17" x14ac:dyDescent="0.35">
      <c r="A21" s="83"/>
      <c r="B21" s="83"/>
      <c r="C21" s="83"/>
      <c r="D21" s="83"/>
      <c r="E21" s="96"/>
      <c r="F21" s="82"/>
      <c r="G21" s="82"/>
      <c r="H21" s="82"/>
      <c r="I21" s="82"/>
      <c r="J21" s="82"/>
      <c r="K21" s="82"/>
      <c r="L21" s="82"/>
      <c r="M21" s="82"/>
      <c r="N21" s="82"/>
      <c r="O21" s="82"/>
      <c r="P21" s="82"/>
      <c r="Q21" s="82"/>
    </row>
    <row r="22" spans="1:17" x14ac:dyDescent="0.35">
      <c r="A22" s="83"/>
      <c r="B22" s="83"/>
      <c r="C22" s="83"/>
      <c r="D22" s="97"/>
      <c r="E22" s="98"/>
      <c r="F22" s="82"/>
      <c r="G22" s="82"/>
      <c r="H22" s="82"/>
      <c r="I22" s="82"/>
      <c r="J22" s="82"/>
      <c r="K22" s="82"/>
      <c r="L22" s="82"/>
      <c r="M22" s="82"/>
      <c r="N22" s="82"/>
      <c r="O22" s="82"/>
      <c r="P22" s="82"/>
      <c r="Q22" s="82"/>
    </row>
    <row r="23" spans="1:17" x14ac:dyDescent="0.35">
      <c r="A23" s="82"/>
      <c r="B23" s="82"/>
      <c r="C23" s="82"/>
      <c r="D23" s="82"/>
      <c r="E23" s="82"/>
      <c r="F23" s="82"/>
      <c r="G23" s="82"/>
      <c r="H23" s="82"/>
      <c r="I23" s="82"/>
      <c r="J23" s="82"/>
      <c r="K23" s="82"/>
      <c r="L23" s="82"/>
      <c r="M23" s="82"/>
      <c r="N23" s="82"/>
      <c r="O23" s="82"/>
      <c r="P23" s="82"/>
      <c r="Q23" s="82"/>
    </row>
    <row r="24" spans="1:17" x14ac:dyDescent="0.35">
      <c r="A24" s="82"/>
      <c r="B24" s="82"/>
      <c r="C24" s="82"/>
      <c r="D24" s="82"/>
      <c r="E24" s="82"/>
      <c r="F24" s="82"/>
      <c r="G24" s="82"/>
      <c r="H24" s="82"/>
      <c r="I24" s="82"/>
      <c r="J24" s="82"/>
      <c r="K24" s="82"/>
      <c r="L24" s="82"/>
      <c r="M24" s="82"/>
      <c r="N24" s="82"/>
      <c r="O24" s="82"/>
      <c r="P24" s="82"/>
      <c r="Q24" s="82"/>
    </row>
    <row r="25" spans="1:17" ht="124" x14ac:dyDescent="0.35">
      <c r="A25" s="264" t="s">
        <v>39</v>
      </c>
      <c r="B25" s="264" t="s">
        <v>40</v>
      </c>
      <c r="C25" s="66" t="s">
        <v>93</v>
      </c>
      <c r="D25" s="66" t="s">
        <v>94</v>
      </c>
      <c r="E25" s="66" t="s">
        <v>95</v>
      </c>
      <c r="F25" s="67" t="s">
        <v>96</v>
      </c>
      <c r="G25" s="67" t="s">
        <v>97</v>
      </c>
      <c r="H25" s="67" t="s">
        <v>98</v>
      </c>
      <c r="I25" s="67" t="s">
        <v>99</v>
      </c>
      <c r="J25" s="67" t="s">
        <v>100</v>
      </c>
      <c r="K25" s="67" t="s">
        <v>101</v>
      </c>
      <c r="L25" s="67" t="s">
        <v>102</v>
      </c>
      <c r="M25" s="67"/>
      <c r="N25" s="261" t="s">
        <v>103</v>
      </c>
      <c r="O25" s="68" t="s">
        <v>104</v>
      </c>
      <c r="P25" s="69" t="s">
        <v>42</v>
      </c>
      <c r="Q25" s="82"/>
    </row>
    <row r="26" spans="1:17" ht="15.5" x14ac:dyDescent="0.35">
      <c r="A26" s="265"/>
      <c r="B26" s="265"/>
      <c r="C26" s="70"/>
      <c r="D26" s="70"/>
      <c r="E26" s="70"/>
      <c r="F26" s="71" t="s">
        <v>105</v>
      </c>
      <c r="G26" s="71" t="s">
        <v>106</v>
      </c>
      <c r="H26" s="71" t="s">
        <v>107</v>
      </c>
      <c r="I26" s="71" t="s">
        <v>108</v>
      </c>
      <c r="J26" s="71" t="s">
        <v>109</v>
      </c>
      <c r="K26" s="71" t="s">
        <v>110</v>
      </c>
      <c r="L26" s="71" t="s">
        <v>111</v>
      </c>
      <c r="M26" s="71" t="s">
        <v>112</v>
      </c>
      <c r="N26" s="262"/>
      <c r="O26" s="69"/>
      <c r="P26" s="71" t="s">
        <v>113</v>
      </c>
      <c r="Q26" s="82"/>
    </row>
    <row r="27" spans="1:17" ht="15.5" x14ac:dyDescent="0.35">
      <c r="A27" s="72">
        <v>1</v>
      </c>
      <c r="B27" s="73">
        <v>2</v>
      </c>
      <c r="C27" s="74">
        <v>3</v>
      </c>
      <c r="D27" s="72">
        <v>4</v>
      </c>
      <c r="E27" s="75">
        <v>5</v>
      </c>
      <c r="F27" s="74">
        <v>6</v>
      </c>
      <c r="G27" s="72">
        <v>7</v>
      </c>
      <c r="H27" s="75">
        <v>8</v>
      </c>
      <c r="I27" s="74">
        <v>9</v>
      </c>
      <c r="J27" s="72">
        <v>10</v>
      </c>
      <c r="K27" s="75">
        <v>11</v>
      </c>
      <c r="L27" s="74">
        <v>12</v>
      </c>
      <c r="M27" s="72">
        <v>13</v>
      </c>
      <c r="N27" s="75">
        <v>14</v>
      </c>
      <c r="O27" s="74">
        <v>15</v>
      </c>
      <c r="P27" s="72">
        <v>16</v>
      </c>
      <c r="Q27" s="82"/>
    </row>
    <row r="28" spans="1:17" ht="62" x14ac:dyDescent="0.35">
      <c r="A28" s="76" t="s">
        <v>121</v>
      </c>
      <c r="B28" s="77" t="s">
        <v>122</v>
      </c>
      <c r="C28" s="78">
        <v>150</v>
      </c>
      <c r="D28" s="78">
        <v>0</v>
      </c>
      <c r="E28" s="78">
        <v>0</v>
      </c>
      <c r="F28" s="78">
        <v>36</v>
      </c>
      <c r="G28" s="78">
        <v>8.49</v>
      </c>
      <c r="H28" s="78">
        <v>0</v>
      </c>
      <c r="I28" s="78">
        <v>0</v>
      </c>
      <c r="J28" s="78">
        <v>20.25</v>
      </c>
      <c r="K28" s="78">
        <v>0.73</v>
      </c>
      <c r="L28" s="78">
        <v>1.1599999999999999</v>
      </c>
      <c r="M28" s="78">
        <v>0</v>
      </c>
      <c r="N28" s="78">
        <v>66.63</v>
      </c>
      <c r="O28" s="79">
        <v>0</v>
      </c>
      <c r="P28" s="80">
        <v>66.63</v>
      </c>
      <c r="Q28" s="82"/>
    </row>
    <row r="29" spans="1:17" x14ac:dyDescent="0.35">
      <c r="A29" s="82"/>
      <c r="B29" s="82"/>
      <c r="C29" s="82"/>
      <c r="D29" s="82"/>
      <c r="E29" s="82"/>
      <c r="F29" s="82"/>
      <c r="G29" s="82"/>
      <c r="H29" s="82"/>
      <c r="I29" s="82"/>
      <c r="J29" s="82"/>
      <c r="K29" s="82"/>
      <c r="L29" s="82"/>
      <c r="M29" s="82"/>
      <c r="N29" s="82"/>
      <c r="O29" s="82"/>
      <c r="P29" s="82"/>
      <c r="Q29" s="82"/>
    </row>
    <row r="30" spans="1:17" x14ac:dyDescent="0.35">
      <c r="A30" s="82"/>
      <c r="B30" s="82"/>
      <c r="C30" s="82"/>
      <c r="D30" s="82"/>
      <c r="E30" s="82"/>
      <c r="F30" s="82"/>
      <c r="G30" s="82"/>
      <c r="H30" s="82"/>
      <c r="I30" s="82"/>
      <c r="J30" s="82"/>
      <c r="K30" s="82"/>
      <c r="L30" s="82"/>
      <c r="M30" s="82"/>
      <c r="N30" s="82"/>
      <c r="O30" s="82"/>
      <c r="P30" s="82"/>
      <c r="Q30" s="82"/>
    </row>
    <row r="31" spans="1:17" x14ac:dyDescent="0.35">
      <c r="A31" s="82"/>
      <c r="B31" s="82"/>
      <c r="C31" s="82"/>
      <c r="D31" s="82"/>
      <c r="E31" s="82"/>
      <c r="F31" s="82"/>
      <c r="G31" s="82"/>
      <c r="H31" s="82"/>
      <c r="I31" s="82"/>
      <c r="J31" s="82"/>
      <c r="K31" s="82"/>
      <c r="L31" s="82"/>
      <c r="M31" s="82"/>
      <c r="N31" s="82"/>
      <c r="O31" s="82"/>
      <c r="P31" s="82"/>
      <c r="Q31" s="82"/>
    </row>
    <row r="32" spans="1:17" x14ac:dyDescent="0.35">
      <c r="A32" s="82"/>
      <c r="B32" s="82"/>
      <c r="C32" s="82"/>
      <c r="D32" s="82"/>
      <c r="E32" s="82"/>
      <c r="F32" s="82"/>
      <c r="G32" s="82"/>
      <c r="H32" s="82"/>
      <c r="I32" s="82"/>
      <c r="J32" s="82"/>
      <c r="K32" s="82"/>
      <c r="L32" s="82"/>
      <c r="M32" s="82"/>
      <c r="N32" s="82"/>
      <c r="O32" s="82"/>
      <c r="P32" s="82"/>
      <c r="Q32" s="82"/>
    </row>
    <row r="33" spans="1:17" x14ac:dyDescent="0.35">
      <c r="A33" s="82"/>
      <c r="B33" s="82"/>
      <c r="C33" s="82"/>
      <c r="D33" s="82"/>
      <c r="E33" s="82"/>
      <c r="F33" s="82"/>
      <c r="G33" s="82"/>
      <c r="H33" s="82"/>
      <c r="I33" s="82"/>
      <c r="J33" s="82"/>
      <c r="K33" s="82"/>
      <c r="L33" s="82"/>
      <c r="M33" s="82"/>
      <c r="N33" s="82"/>
      <c r="O33" s="82"/>
      <c r="P33" s="82"/>
      <c r="Q33" s="82"/>
    </row>
    <row r="34" spans="1:17" x14ac:dyDescent="0.35">
      <c r="A34" s="82"/>
      <c r="B34" s="82"/>
      <c r="C34" s="82"/>
      <c r="D34" s="82"/>
      <c r="E34" s="82"/>
      <c r="F34" s="82"/>
      <c r="G34" s="82"/>
      <c r="H34" s="82"/>
      <c r="I34" s="82"/>
      <c r="J34" s="82"/>
      <c r="K34" s="82"/>
      <c r="L34" s="82"/>
      <c r="M34" s="82"/>
      <c r="N34" s="82"/>
      <c r="O34" s="82"/>
      <c r="P34" s="82"/>
      <c r="Q34" s="82"/>
    </row>
    <row r="35" spans="1:17" x14ac:dyDescent="0.35">
      <c r="A35" s="82"/>
      <c r="B35" s="82"/>
      <c r="C35" s="82"/>
      <c r="D35" s="82"/>
      <c r="E35" s="82"/>
      <c r="F35" s="82"/>
      <c r="G35" s="82"/>
      <c r="H35" s="82"/>
      <c r="I35" s="82"/>
      <c r="J35" s="82"/>
      <c r="K35" s="82"/>
      <c r="L35" s="82"/>
      <c r="M35" s="82"/>
      <c r="N35" s="82"/>
      <c r="O35" s="82"/>
      <c r="P35" s="82"/>
      <c r="Q35" s="82"/>
    </row>
  </sheetData>
  <mergeCells count="16">
    <mergeCell ref="G1:M1"/>
    <mergeCell ref="N25:N26"/>
    <mergeCell ref="A17:D17"/>
    <mergeCell ref="A18:D18"/>
    <mergeCell ref="B19:D19"/>
    <mergeCell ref="A20:D20"/>
    <mergeCell ref="A25:A26"/>
    <mergeCell ref="B25:B26"/>
    <mergeCell ref="A6:A7"/>
    <mergeCell ref="B6:B7"/>
    <mergeCell ref="C6:C7"/>
    <mergeCell ref="D6:E6"/>
    <mergeCell ref="I6:M13"/>
    <mergeCell ref="A13:B15"/>
    <mergeCell ref="C13:C14"/>
    <mergeCell ref="D13:E13"/>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D41D3-CEB4-4803-82E2-325A056D30D0}">
  <dimension ref="A1:AP45"/>
  <sheetViews>
    <sheetView topLeftCell="A5" workbookViewId="0">
      <selection activeCell="C1" sqref="C1:H1"/>
    </sheetView>
  </sheetViews>
  <sheetFormatPr defaultColWidth="10.81640625" defaultRowHeight="15.5" x14ac:dyDescent="0.35"/>
  <cols>
    <col min="1" max="1" width="13.7265625" style="3" customWidth="1"/>
    <col min="2" max="2" width="78.81640625" style="3" customWidth="1"/>
    <col min="3" max="5" width="14.7265625" style="3" customWidth="1"/>
    <col min="6" max="42" width="10.81640625" style="2"/>
    <col min="43" max="16384" width="10.81640625" style="3"/>
  </cols>
  <sheetData>
    <row r="1" spans="1:8" ht="42" customHeight="1" x14ac:dyDescent="0.35">
      <c r="C1" s="278" t="s">
        <v>198</v>
      </c>
      <c r="D1" s="278"/>
      <c r="E1" s="278"/>
      <c r="F1" s="278"/>
      <c r="G1" s="278"/>
      <c r="H1" s="278"/>
    </row>
    <row r="3" spans="1:8" ht="17.5" customHeight="1" x14ac:dyDescent="0.35">
      <c r="A3" s="280" t="s">
        <v>53</v>
      </c>
      <c r="B3" s="280"/>
      <c r="C3" s="280"/>
      <c r="D3" s="280"/>
      <c r="E3" s="280"/>
    </row>
    <row r="4" spans="1:8" x14ac:dyDescent="0.35">
      <c r="A4" s="4" t="s">
        <v>38</v>
      </c>
      <c r="B4" s="5"/>
      <c r="C4" s="6"/>
      <c r="D4" s="6"/>
      <c r="E4" s="7"/>
    </row>
    <row r="5" spans="1:8" x14ac:dyDescent="0.35">
      <c r="A5" s="275" t="s">
        <v>39</v>
      </c>
      <c r="B5" s="275" t="s">
        <v>40</v>
      </c>
      <c r="C5" s="276" t="s">
        <v>41</v>
      </c>
      <c r="D5" s="276"/>
      <c r="E5" s="276"/>
    </row>
    <row r="6" spans="1:8" x14ac:dyDescent="0.35">
      <c r="A6" s="275"/>
      <c r="B6" s="275"/>
      <c r="C6" s="8" t="s">
        <v>42</v>
      </c>
      <c r="D6" s="8" t="s">
        <v>43</v>
      </c>
      <c r="E6" s="9" t="s">
        <v>44</v>
      </c>
    </row>
    <row r="7" spans="1:8" x14ac:dyDescent="0.35">
      <c r="A7" s="10"/>
      <c r="B7" s="10" t="e">
        <f>VLOOKUP(A7,[1]Man.saraksts!$D$7:$G$4636,3,0)</f>
        <v>#N/A</v>
      </c>
      <c r="C7" s="11" t="e">
        <f>VLOOKUP(A7,[1]Man.saraksts!$D$7:$G$4636,4,0)</f>
        <v>#N/A</v>
      </c>
      <c r="D7" s="12"/>
      <c r="E7" s="13"/>
    </row>
    <row r="8" spans="1:8" x14ac:dyDescent="0.35">
      <c r="A8" s="10"/>
      <c r="B8" s="10" t="e">
        <f>VLOOKUP(A8,[1]Man.saraksts!$D$7:$G$4636,3,0)</f>
        <v>#N/A</v>
      </c>
      <c r="C8" s="11" t="e">
        <f>VLOOKUP(A8,[1]Man.saraksts!$D$7:$G$4636,4,0)</f>
        <v>#N/A</v>
      </c>
      <c r="D8" s="12"/>
      <c r="E8" s="13"/>
    </row>
    <row r="9" spans="1:8" x14ac:dyDescent="0.35">
      <c r="A9" s="10"/>
      <c r="B9" s="10" t="e">
        <f>VLOOKUP(A9,[1]Man.saraksts!$D$7:$G$4636,3,0)</f>
        <v>#N/A</v>
      </c>
      <c r="C9" s="11" t="e">
        <f>VLOOKUP(A9,[1]Man.saraksts!$D$7:$G$4636,4,0)</f>
        <v>#N/A</v>
      </c>
      <c r="D9" s="12"/>
      <c r="E9" s="13"/>
    </row>
    <row r="10" spans="1:8" x14ac:dyDescent="0.35">
      <c r="A10" s="14"/>
      <c r="B10" s="15" t="s">
        <v>45</v>
      </c>
      <c r="C10" s="16" t="e">
        <f>SUM(C7:C9)</f>
        <v>#N/A</v>
      </c>
      <c r="D10" s="17">
        <f>SUM(D7:D9)</f>
        <v>0</v>
      </c>
      <c r="E10" s="16">
        <f>SUM(E7:E9)</f>
        <v>0</v>
      </c>
    </row>
    <row r="11" spans="1:8" x14ac:dyDescent="0.35">
      <c r="E11" s="4"/>
    </row>
    <row r="12" spans="1:8" x14ac:dyDescent="0.35">
      <c r="E12" s="4"/>
    </row>
    <row r="13" spans="1:8" x14ac:dyDescent="0.35">
      <c r="E13" s="4"/>
    </row>
    <row r="14" spans="1:8" x14ac:dyDescent="0.35">
      <c r="A14" s="277" t="s">
        <v>46</v>
      </c>
      <c r="B14" s="277"/>
      <c r="C14" s="276" t="s">
        <v>41</v>
      </c>
      <c r="D14" s="276"/>
      <c r="E14" s="276"/>
    </row>
    <row r="15" spans="1:8" ht="31" x14ac:dyDescent="0.35">
      <c r="A15" s="277"/>
      <c r="B15" s="277"/>
      <c r="C15" s="18" t="s">
        <v>47</v>
      </c>
      <c r="D15" s="19" t="s">
        <v>48</v>
      </c>
      <c r="E15" s="20" t="s">
        <v>44</v>
      </c>
    </row>
    <row r="16" spans="1:8" x14ac:dyDescent="0.35">
      <c r="A16" s="277"/>
      <c r="B16" s="277"/>
      <c r="C16" s="21">
        <f>'[1]GD tarifi'!E12</f>
        <v>98.86999999999999</v>
      </c>
      <c r="D16" s="22">
        <v>30</v>
      </c>
      <c r="E16" s="21">
        <f>D16*C16</f>
        <v>2966.1</v>
      </c>
    </row>
    <row r="17" spans="1:42" s="4" customFormat="1" x14ac:dyDescent="0.35">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row>
    <row r="18" spans="1:42" x14ac:dyDescent="0.35">
      <c r="A18" s="279" t="s">
        <v>49</v>
      </c>
      <c r="B18" s="279"/>
      <c r="C18" s="279"/>
      <c r="D18" s="279"/>
      <c r="E18" s="23">
        <f>E16+E7</f>
        <v>2966.1</v>
      </c>
    </row>
    <row r="19" spans="1:42" x14ac:dyDescent="0.35">
      <c r="A19" s="279" t="s">
        <v>50</v>
      </c>
      <c r="B19" s="279"/>
      <c r="C19" s="279"/>
      <c r="D19" s="279"/>
      <c r="E19" s="24">
        <v>1</v>
      </c>
    </row>
    <row r="20" spans="1:42" x14ac:dyDescent="0.35">
      <c r="A20" s="25"/>
      <c r="B20" s="279" t="s">
        <v>51</v>
      </c>
      <c r="C20" s="279"/>
      <c r="D20" s="279"/>
      <c r="E20" s="26">
        <f>D16/E19</f>
        <v>30</v>
      </c>
    </row>
    <row r="21" spans="1:42" x14ac:dyDescent="0.35">
      <c r="A21" s="279" t="s">
        <v>52</v>
      </c>
      <c r="B21" s="279"/>
      <c r="C21" s="279"/>
      <c r="D21" s="279"/>
      <c r="E21" s="27">
        <f>ROUND(E18/E19,2)</f>
        <v>2966.1</v>
      </c>
      <c r="G21" s="28"/>
    </row>
    <row r="22" spans="1:42" x14ac:dyDescent="0.35">
      <c r="A22" s="4"/>
      <c r="B22" s="4"/>
      <c r="C22" s="4"/>
      <c r="D22" s="4"/>
      <c r="E22" s="29"/>
    </row>
    <row r="23" spans="1:42" x14ac:dyDescent="0.35">
      <c r="A23" s="4"/>
      <c r="B23" s="4"/>
      <c r="C23" s="4"/>
      <c r="D23" s="30"/>
      <c r="E23" s="31"/>
    </row>
    <row r="26" spans="1:42" ht="17.5" customHeight="1" x14ac:dyDescent="0.35">
      <c r="A26" s="280" t="s">
        <v>54</v>
      </c>
      <c r="B26" s="280"/>
      <c r="C26" s="280"/>
      <c r="D26" s="280"/>
      <c r="E26" s="280"/>
    </row>
    <row r="27" spans="1:42" x14ac:dyDescent="0.35">
      <c r="A27" s="4" t="s">
        <v>38</v>
      </c>
      <c r="B27" s="5"/>
      <c r="C27" s="6"/>
      <c r="D27" s="6"/>
      <c r="E27" s="7"/>
    </row>
    <row r="28" spans="1:42" x14ac:dyDescent="0.35">
      <c r="A28" s="275" t="s">
        <v>39</v>
      </c>
      <c r="B28" s="275" t="s">
        <v>40</v>
      </c>
      <c r="C28" s="276" t="s">
        <v>41</v>
      </c>
      <c r="D28" s="276"/>
      <c r="E28" s="276"/>
    </row>
    <row r="29" spans="1:42" x14ac:dyDescent="0.35">
      <c r="A29" s="275"/>
      <c r="B29" s="275"/>
      <c r="C29" s="8" t="s">
        <v>42</v>
      </c>
      <c r="D29" s="8" t="s">
        <v>43</v>
      </c>
      <c r="E29" s="9" t="s">
        <v>44</v>
      </c>
    </row>
    <row r="30" spans="1:42" x14ac:dyDescent="0.35">
      <c r="A30" s="10"/>
      <c r="B30" s="10" t="e">
        <f>VLOOKUP(A30,[1]Man.saraksts!$D$7:$G$4636,3,0)</f>
        <v>#N/A</v>
      </c>
      <c r="C30" s="11" t="e">
        <f>VLOOKUP(A30,[1]Man.saraksts!$D$7:$G$4636,4,0)</f>
        <v>#N/A</v>
      </c>
      <c r="D30" s="12"/>
      <c r="E30" s="13"/>
    </row>
    <row r="31" spans="1:42" x14ac:dyDescent="0.35">
      <c r="A31" s="10"/>
      <c r="B31" s="10" t="e">
        <f>VLOOKUP(A31,[1]Man.saraksts!$D$7:$G$4636,3,0)</f>
        <v>#N/A</v>
      </c>
      <c r="C31" s="11" t="e">
        <f>VLOOKUP(A31,[1]Man.saraksts!$D$7:$G$4636,4,0)</f>
        <v>#N/A</v>
      </c>
      <c r="D31" s="12"/>
      <c r="E31" s="13"/>
    </row>
    <row r="32" spans="1:42" x14ac:dyDescent="0.35">
      <c r="A32" s="10"/>
      <c r="B32" s="10" t="e">
        <f>VLOOKUP(A32,[1]Man.saraksts!$D$7:$G$4636,3,0)</f>
        <v>#N/A</v>
      </c>
      <c r="C32" s="11" t="e">
        <f>VLOOKUP(A32,[1]Man.saraksts!$D$7:$G$4636,4,0)</f>
        <v>#N/A</v>
      </c>
      <c r="D32" s="12"/>
      <c r="E32" s="13"/>
    </row>
    <row r="33" spans="1:5" x14ac:dyDescent="0.35">
      <c r="A33" s="14"/>
      <c r="B33" s="15" t="s">
        <v>45</v>
      </c>
      <c r="C33" s="16" t="e">
        <f>SUM(C30:C32)</f>
        <v>#N/A</v>
      </c>
      <c r="D33" s="17">
        <f>SUM(D30:D32)</f>
        <v>0</v>
      </c>
      <c r="E33" s="16">
        <f>SUM(E30:E32)</f>
        <v>0</v>
      </c>
    </row>
    <row r="34" spans="1:5" x14ac:dyDescent="0.35">
      <c r="E34" s="4"/>
    </row>
    <row r="35" spans="1:5" x14ac:dyDescent="0.35">
      <c r="E35" s="4"/>
    </row>
    <row r="36" spans="1:5" x14ac:dyDescent="0.35">
      <c r="E36" s="4"/>
    </row>
    <row r="37" spans="1:5" x14ac:dyDescent="0.35">
      <c r="A37" s="277" t="s">
        <v>46</v>
      </c>
      <c r="B37" s="277"/>
      <c r="C37" s="276" t="s">
        <v>41</v>
      </c>
      <c r="D37" s="276"/>
      <c r="E37" s="276"/>
    </row>
    <row r="38" spans="1:5" ht="31" x14ac:dyDescent="0.35">
      <c r="A38" s="277"/>
      <c r="B38" s="277"/>
      <c r="C38" s="18" t="s">
        <v>47</v>
      </c>
      <c r="D38" s="19" t="s">
        <v>48</v>
      </c>
      <c r="E38" s="20" t="s">
        <v>44</v>
      </c>
    </row>
    <row r="39" spans="1:5" x14ac:dyDescent="0.35">
      <c r="A39" s="277"/>
      <c r="B39" s="277"/>
      <c r="C39" s="21">
        <v>98.86999999999999</v>
      </c>
      <c r="D39" s="22">
        <v>60</v>
      </c>
      <c r="E39" s="21">
        <f>D39*C39</f>
        <v>5932.2</v>
      </c>
    </row>
    <row r="40" spans="1:5" x14ac:dyDescent="0.35">
      <c r="A40" s="4"/>
      <c r="B40" s="4"/>
      <c r="C40" s="4"/>
      <c r="D40" s="4"/>
      <c r="E40" s="4"/>
    </row>
    <row r="41" spans="1:5" x14ac:dyDescent="0.35">
      <c r="A41" s="279" t="s">
        <v>49</v>
      </c>
      <c r="B41" s="279"/>
      <c r="C41" s="279"/>
      <c r="D41" s="279"/>
      <c r="E41" s="23">
        <f>E39+E30</f>
        <v>5932.2</v>
      </c>
    </row>
    <row r="42" spans="1:5" x14ac:dyDescent="0.35">
      <c r="A42" s="279" t="s">
        <v>50</v>
      </c>
      <c r="B42" s="279"/>
      <c r="C42" s="279"/>
      <c r="D42" s="279"/>
      <c r="E42" s="24">
        <v>1</v>
      </c>
    </row>
    <row r="43" spans="1:5" x14ac:dyDescent="0.35">
      <c r="A43" s="25"/>
      <c r="B43" s="279" t="s">
        <v>51</v>
      </c>
      <c r="C43" s="279"/>
      <c r="D43" s="279"/>
      <c r="E43" s="26">
        <f>D39/E42</f>
        <v>60</v>
      </c>
    </row>
    <row r="44" spans="1:5" x14ac:dyDescent="0.35">
      <c r="A44" s="279" t="s">
        <v>52</v>
      </c>
      <c r="B44" s="279"/>
      <c r="C44" s="279"/>
      <c r="D44" s="279"/>
      <c r="E44" s="27">
        <f>ROUND(E41/E42,2)</f>
        <v>5932.2</v>
      </c>
    </row>
    <row r="45" spans="1:5" x14ac:dyDescent="0.35">
      <c r="A45" s="4"/>
      <c r="B45" s="4"/>
      <c r="C45" s="4"/>
      <c r="D45" s="4"/>
      <c r="E45" s="29"/>
    </row>
  </sheetData>
  <mergeCells count="21">
    <mergeCell ref="C1:H1"/>
    <mergeCell ref="A44:D44"/>
    <mergeCell ref="A18:D18"/>
    <mergeCell ref="A19:D19"/>
    <mergeCell ref="B20:D20"/>
    <mergeCell ref="A21:D21"/>
    <mergeCell ref="A28:A29"/>
    <mergeCell ref="B28:B29"/>
    <mergeCell ref="C28:E28"/>
    <mergeCell ref="A26:E26"/>
    <mergeCell ref="A37:B39"/>
    <mergeCell ref="C37:E37"/>
    <mergeCell ref="A41:D41"/>
    <mergeCell ref="A42:D42"/>
    <mergeCell ref="B43:D43"/>
    <mergeCell ref="A3:E3"/>
    <mergeCell ref="A5:A6"/>
    <mergeCell ref="B5:B6"/>
    <mergeCell ref="C5:E5"/>
    <mergeCell ref="A14:B16"/>
    <mergeCell ref="C14:E1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F0A98-18E2-4C63-B778-FCB0FFCEA5C8}">
  <dimension ref="A1:P33"/>
  <sheetViews>
    <sheetView topLeftCell="A10" workbookViewId="0">
      <selection activeCell="C1" sqref="C1:H1"/>
    </sheetView>
  </sheetViews>
  <sheetFormatPr defaultColWidth="8.81640625" defaultRowHeight="12" x14ac:dyDescent="0.3"/>
  <cols>
    <col min="1" max="1" width="12.453125" style="55" customWidth="1"/>
    <col min="2" max="2" width="61.26953125" style="55" customWidth="1"/>
    <col min="3" max="4" width="8.81640625" style="55"/>
    <col min="5" max="5" width="13.453125" style="55" customWidth="1"/>
    <col min="6" max="6" width="10.7265625" style="55" customWidth="1"/>
    <col min="7" max="16384" width="8.81640625" style="55"/>
  </cols>
  <sheetData>
    <row r="1" spans="1:16" ht="63.75" customHeight="1" x14ac:dyDescent="0.3">
      <c r="C1" s="281" t="s">
        <v>199</v>
      </c>
      <c r="D1" s="281"/>
      <c r="E1" s="281"/>
      <c r="F1" s="281"/>
      <c r="G1" s="281"/>
      <c r="H1" s="281"/>
    </row>
    <row r="3" spans="1:16" ht="14.5" x14ac:dyDescent="0.35">
      <c r="A3" s="45" t="s">
        <v>92</v>
      </c>
      <c r="B3"/>
      <c r="C3"/>
      <c r="D3"/>
      <c r="E3"/>
      <c r="F3"/>
      <c r="G3"/>
      <c r="H3"/>
      <c r="I3"/>
    </row>
    <row r="4" spans="1:16" ht="14.5" x14ac:dyDescent="0.35">
      <c r="A4"/>
      <c r="B4"/>
      <c r="C4"/>
      <c r="D4"/>
      <c r="E4"/>
      <c r="F4"/>
      <c r="G4"/>
      <c r="H4"/>
      <c r="I4"/>
    </row>
    <row r="5" spans="1:16" ht="43.9" customHeight="1" x14ac:dyDescent="0.35">
      <c r="A5" s="61" t="s">
        <v>39</v>
      </c>
      <c r="B5" s="65" t="s">
        <v>40</v>
      </c>
      <c r="C5" s="62" t="s">
        <v>42</v>
      </c>
      <c r="D5"/>
      <c r="E5"/>
      <c r="F5"/>
    </row>
    <row r="6" spans="1:16" ht="14.5" x14ac:dyDescent="0.35">
      <c r="A6" s="63"/>
      <c r="B6" s="63"/>
      <c r="C6" s="64"/>
      <c r="D6"/>
      <c r="E6"/>
      <c r="F6"/>
    </row>
    <row r="7" spans="1:16" ht="14.5" x14ac:dyDescent="0.35">
      <c r="A7" s="212" t="s">
        <v>90</v>
      </c>
      <c r="B7" s="212" t="s">
        <v>91</v>
      </c>
      <c r="C7" s="212">
        <v>299.82</v>
      </c>
      <c r="D7" s="213"/>
      <c r="E7" s="213"/>
      <c r="F7" s="213"/>
    </row>
    <row r="8" spans="1:16" ht="14.5" x14ac:dyDescent="0.35">
      <c r="A8"/>
      <c r="B8"/>
      <c r="C8"/>
      <c r="D8"/>
      <c r="E8"/>
      <c r="F8"/>
      <c r="G8"/>
      <c r="H8"/>
      <c r="I8"/>
    </row>
    <row r="9" spans="1:16" ht="14.5" x14ac:dyDescent="0.35">
      <c r="A9"/>
      <c r="B9"/>
      <c r="C9"/>
      <c r="D9"/>
      <c r="E9"/>
      <c r="F9"/>
      <c r="G9"/>
      <c r="H9"/>
      <c r="I9"/>
    </row>
    <row r="10" spans="1:16" ht="14.5" x14ac:dyDescent="0.35">
      <c r="A10"/>
      <c r="B10"/>
      <c r="C10"/>
      <c r="D10"/>
      <c r="E10"/>
      <c r="F10"/>
      <c r="G10"/>
      <c r="H10"/>
      <c r="I10"/>
    </row>
    <row r="11" spans="1:16" ht="124" x14ac:dyDescent="0.3">
      <c r="A11" s="264" t="s">
        <v>39</v>
      </c>
      <c r="B11" s="264" t="s">
        <v>40</v>
      </c>
      <c r="C11" s="66" t="s">
        <v>93</v>
      </c>
      <c r="D11" s="66" t="s">
        <v>94</v>
      </c>
      <c r="E11" s="66" t="s">
        <v>95</v>
      </c>
      <c r="F11" s="67" t="s">
        <v>96</v>
      </c>
      <c r="G11" s="67" t="s">
        <v>97</v>
      </c>
      <c r="H11" s="67" t="s">
        <v>98</v>
      </c>
      <c r="I11" s="67" t="s">
        <v>99</v>
      </c>
      <c r="J11" s="67" t="s">
        <v>100</v>
      </c>
      <c r="K11" s="67" t="s">
        <v>101</v>
      </c>
      <c r="L11" s="67" t="s">
        <v>102</v>
      </c>
      <c r="M11" s="67"/>
      <c r="N11" s="261" t="s">
        <v>103</v>
      </c>
      <c r="O11" s="68" t="s">
        <v>104</v>
      </c>
      <c r="P11" s="69" t="s">
        <v>42</v>
      </c>
    </row>
    <row r="12" spans="1:16" ht="15.5" x14ac:dyDescent="0.3">
      <c r="A12" s="265"/>
      <c r="B12" s="265"/>
      <c r="C12" s="70"/>
      <c r="D12" s="70"/>
      <c r="E12" s="70"/>
      <c r="F12" s="71" t="s">
        <v>105</v>
      </c>
      <c r="G12" s="71" t="s">
        <v>106</v>
      </c>
      <c r="H12" s="71" t="s">
        <v>107</v>
      </c>
      <c r="I12" s="71" t="s">
        <v>108</v>
      </c>
      <c r="J12" s="71" t="s">
        <v>109</v>
      </c>
      <c r="K12" s="71" t="s">
        <v>110</v>
      </c>
      <c r="L12" s="71" t="s">
        <v>111</v>
      </c>
      <c r="M12" s="71" t="s">
        <v>112</v>
      </c>
      <c r="N12" s="262"/>
      <c r="O12" s="69"/>
      <c r="P12" s="71" t="s">
        <v>113</v>
      </c>
    </row>
    <row r="13" spans="1:16" ht="15.5" x14ac:dyDescent="0.3">
      <c r="A13" s="72">
        <v>1</v>
      </c>
      <c r="B13" s="73">
        <v>2</v>
      </c>
      <c r="C13" s="74">
        <v>3</v>
      </c>
      <c r="D13" s="72">
        <v>4</v>
      </c>
      <c r="E13" s="75">
        <v>5</v>
      </c>
      <c r="F13" s="74">
        <v>6</v>
      </c>
      <c r="G13" s="72">
        <v>7</v>
      </c>
      <c r="H13" s="75">
        <v>8</v>
      </c>
      <c r="I13" s="74">
        <v>9</v>
      </c>
      <c r="J13" s="72">
        <v>10</v>
      </c>
      <c r="K13" s="75">
        <v>11</v>
      </c>
      <c r="L13" s="74">
        <v>12</v>
      </c>
      <c r="M13" s="72">
        <v>13</v>
      </c>
      <c r="N13" s="75">
        <v>14</v>
      </c>
      <c r="O13" s="74">
        <v>15</v>
      </c>
      <c r="P13" s="72">
        <v>16</v>
      </c>
    </row>
    <row r="14" spans="1:16" ht="62" x14ac:dyDescent="0.3">
      <c r="A14" s="76" t="s">
        <v>88</v>
      </c>
      <c r="B14" s="77" t="s">
        <v>89</v>
      </c>
      <c r="C14" s="78">
        <v>675</v>
      </c>
      <c r="D14" s="78">
        <v>0</v>
      </c>
      <c r="E14" s="78">
        <v>0</v>
      </c>
      <c r="F14" s="78">
        <v>162</v>
      </c>
      <c r="G14" s="78">
        <v>38.22</v>
      </c>
      <c r="H14" s="78">
        <v>0</v>
      </c>
      <c r="I14" s="78">
        <v>0</v>
      </c>
      <c r="J14" s="78">
        <v>91.11</v>
      </c>
      <c r="K14" s="78">
        <v>3.27</v>
      </c>
      <c r="L14" s="78">
        <v>5.22</v>
      </c>
      <c r="M14" s="78">
        <v>0</v>
      </c>
      <c r="N14" s="78">
        <v>299.82</v>
      </c>
      <c r="O14" s="79">
        <v>0</v>
      </c>
      <c r="P14" s="80">
        <v>299.82</v>
      </c>
    </row>
    <row r="15" spans="1:16" ht="14.5" x14ac:dyDescent="0.35">
      <c r="A15"/>
      <c r="B15"/>
      <c r="C15"/>
      <c r="D15"/>
      <c r="E15"/>
      <c r="F15"/>
      <c r="G15"/>
      <c r="H15"/>
      <c r="I15"/>
    </row>
    <row r="16" spans="1:16" ht="14.5" x14ac:dyDescent="0.35">
      <c r="A16"/>
      <c r="B16"/>
      <c r="C16"/>
      <c r="D16"/>
      <c r="E16"/>
      <c r="F16"/>
      <c r="G16"/>
      <c r="H16"/>
      <c r="I16"/>
    </row>
    <row r="17" spans="1:9" ht="14.5" x14ac:dyDescent="0.35">
      <c r="A17"/>
      <c r="B17"/>
      <c r="C17"/>
      <c r="D17"/>
      <c r="E17"/>
      <c r="F17"/>
      <c r="G17"/>
      <c r="H17"/>
      <c r="I17"/>
    </row>
    <row r="18" spans="1:9" ht="14.5" x14ac:dyDescent="0.35">
      <c r="A18"/>
      <c r="B18"/>
      <c r="C18"/>
      <c r="D18"/>
      <c r="E18"/>
      <c r="F18"/>
      <c r="G18"/>
      <c r="H18"/>
      <c r="I18"/>
    </row>
    <row r="19" spans="1:9" ht="14.5" x14ac:dyDescent="0.35">
      <c r="A19"/>
      <c r="B19"/>
      <c r="C19"/>
      <c r="D19"/>
      <c r="E19"/>
      <c r="F19"/>
      <c r="G19"/>
      <c r="H19"/>
      <c r="I19"/>
    </row>
    <row r="20" spans="1:9" ht="14.5" x14ac:dyDescent="0.35">
      <c r="A20"/>
      <c r="B20"/>
      <c r="C20"/>
      <c r="D20"/>
      <c r="E20"/>
      <c r="F20"/>
      <c r="G20"/>
      <c r="H20"/>
      <c r="I20"/>
    </row>
    <row r="21" spans="1:9" ht="14.5" x14ac:dyDescent="0.35">
      <c r="A21"/>
      <c r="B21"/>
      <c r="C21"/>
      <c r="D21"/>
      <c r="E21"/>
      <c r="F21"/>
      <c r="G21"/>
      <c r="H21"/>
      <c r="I21"/>
    </row>
    <row r="22" spans="1:9" ht="14.5" x14ac:dyDescent="0.35">
      <c r="A22"/>
      <c r="B22"/>
      <c r="C22"/>
      <c r="D22"/>
      <c r="E22"/>
      <c r="F22"/>
      <c r="G22"/>
      <c r="H22"/>
      <c r="I22"/>
    </row>
    <row r="23" spans="1:9" ht="14.5" x14ac:dyDescent="0.35">
      <c r="A23"/>
      <c r="B23"/>
      <c r="C23"/>
      <c r="D23"/>
      <c r="E23"/>
      <c r="F23"/>
      <c r="G23"/>
      <c r="H23"/>
      <c r="I23"/>
    </row>
    <row r="24" spans="1:9" ht="14.5" x14ac:dyDescent="0.35">
      <c r="A24"/>
      <c r="B24"/>
      <c r="C24"/>
      <c r="D24"/>
      <c r="E24"/>
      <c r="F24"/>
      <c r="G24"/>
      <c r="H24"/>
      <c r="I24"/>
    </row>
    <row r="25" spans="1:9" ht="14.5" x14ac:dyDescent="0.35">
      <c r="A25"/>
      <c r="B25"/>
      <c r="C25"/>
      <c r="D25"/>
      <c r="E25"/>
      <c r="F25"/>
      <c r="G25"/>
      <c r="H25"/>
      <c r="I25"/>
    </row>
    <row r="26" spans="1:9" ht="14.5" x14ac:dyDescent="0.35">
      <c r="A26"/>
      <c r="B26"/>
      <c r="C26"/>
      <c r="D26"/>
      <c r="E26"/>
      <c r="F26"/>
      <c r="G26"/>
      <c r="H26"/>
      <c r="I26"/>
    </row>
    <row r="27" spans="1:9" ht="14.5" x14ac:dyDescent="0.35">
      <c r="A27"/>
      <c r="B27"/>
      <c r="C27"/>
      <c r="D27"/>
      <c r="E27"/>
      <c r="F27"/>
      <c r="G27"/>
      <c r="H27"/>
      <c r="I27"/>
    </row>
    <row r="28" spans="1:9" ht="14.5" x14ac:dyDescent="0.35">
      <c r="A28"/>
      <c r="B28"/>
      <c r="C28"/>
      <c r="D28"/>
      <c r="E28"/>
      <c r="F28"/>
      <c r="G28"/>
      <c r="H28"/>
      <c r="I28"/>
    </row>
    <row r="29" spans="1:9" ht="14.5" x14ac:dyDescent="0.35">
      <c r="A29"/>
      <c r="B29"/>
      <c r="C29"/>
      <c r="D29"/>
      <c r="E29"/>
      <c r="F29"/>
      <c r="G29"/>
      <c r="H29"/>
      <c r="I29"/>
    </row>
    <row r="30" spans="1:9" ht="14.5" x14ac:dyDescent="0.35">
      <c r="A30"/>
      <c r="B30"/>
      <c r="C30"/>
      <c r="D30"/>
      <c r="E30"/>
      <c r="F30"/>
      <c r="G30"/>
      <c r="H30"/>
      <c r="I30"/>
    </row>
    <row r="31" spans="1:9" ht="14.5" x14ac:dyDescent="0.35">
      <c r="A31"/>
      <c r="B31"/>
      <c r="C31"/>
      <c r="D31"/>
      <c r="E31"/>
      <c r="F31"/>
      <c r="G31"/>
      <c r="H31"/>
      <c r="I31"/>
    </row>
    <row r="32" spans="1:9" ht="14.5" x14ac:dyDescent="0.35">
      <c r="A32"/>
      <c r="B32"/>
      <c r="C32"/>
      <c r="D32"/>
      <c r="E32"/>
      <c r="F32"/>
      <c r="G32"/>
      <c r="H32"/>
      <c r="I32"/>
    </row>
    <row r="33" spans="1:9" ht="14.5" x14ac:dyDescent="0.35">
      <c r="A33"/>
      <c r="B33"/>
      <c r="C33"/>
      <c r="D33"/>
      <c r="E33"/>
      <c r="F33"/>
      <c r="G33"/>
      <c r="H33"/>
      <c r="I33"/>
    </row>
  </sheetData>
  <mergeCells count="4">
    <mergeCell ref="N11:N12"/>
    <mergeCell ref="A11:A12"/>
    <mergeCell ref="B11:B12"/>
    <mergeCell ref="C1:H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22183-5259-451D-BF74-8BED156B275E}">
  <dimension ref="A1:H27"/>
  <sheetViews>
    <sheetView workbookViewId="0">
      <selection activeCell="C1" sqref="C1:H1"/>
    </sheetView>
  </sheetViews>
  <sheetFormatPr defaultColWidth="8.81640625" defaultRowHeight="14" x14ac:dyDescent="0.3"/>
  <cols>
    <col min="1" max="1" width="14.7265625" style="42" customWidth="1"/>
    <col min="2" max="2" width="110" style="42" customWidth="1"/>
    <col min="3" max="3" width="11.81640625" style="42" customWidth="1"/>
    <col min="4" max="4" width="18.26953125" style="46" customWidth="1"/>
    <col min="5" max="5" width="14.26953125" style="46" customWidth="1"/>
    <col min="6" max="16384" width="8.81640625" style="42"/>
  </cols>
  <sheetData>
    <row r="1" spans="1:8" ht="48" customHeight="1" x14ac:dyDescent="0.3">
      <c r="C1" s="281" t="s">
        <v>200</v>
      </c>
      <c r="D1" s="281"/>
      <c r="E1" s="281"/>
      <c r="F1" s="281"/>
      <c r="G1" s="281"/>
      <c r="H1" s="281"/>
    </row>
    <row r="3" spans="1:8" x14ac:dyDescent="0.3">
      <c r="A3" s="45" t="s">
        <v>76</v>
      </c>
    </row>
    <row r="5" spans="1:8" ht="28" x14ac:dyDescent="0.3">
      <c r="A5" s="47" t="s">
        <v>39</v>
      </c>
      <c r="B5" s="47" t="s">
        <v>40</v>
      </c>
      <c r="C5" s="47" t="s">
        <v>42</v>
      </c>
      <c r="D5" s="48" t="s">
        <v>75</v>
      </c>
      <c r="E5" s="48" t="s">
        <v>44</v>
      </c>
    </row>
    <row r="6" spans="1:8" x14ac:dyDescent="0.3">
      <c r="A6" s="43" t="s">
        <v>59</v>
      </c>
      <c r="B6" s="43" t="s">
        <v>60</v>
      </c>
      <c r="C6" s="43">
        <v>62.38</v>
      </c>
      <c r="D6" s="44">
        <v>90</v>
      </c>
      <c r="E6" s="44">
        <f>C6*D6</f>
        <v>5614.2</v>
      </c>
    </row>
    <row r="7" spans="1:8" x14ac:dyDescent="0.3">
      <c r="A7" s="43" t="s">
        <v>59</v>
      </c>
      <c r="B7" s="43" t="s">
        <v>60</v>
      </c>
      <c r="C7" s="43">
        <v>68.3</v>
      </c>
      <c r="D7" s="44">
        <v>3898</v>
      </c>
      <c r="E7" s="44">
        <f t="shared" ref="E7:E21" si="0">C7*D7</f>
        <v>266233.39999999997</v>
      </c>
    </row>
    <row r="8" spans="1:8" x14ac:dyDescent="0.3">
      <c r="A8" s="43" t="s">
        <v>61</v>
      </c>
      <c r="B8" s="43" t="s">
        <v>62</v>
      </c>
      <c r="C8" s="43">
        <v>5.37</v>
      </c>
      <c r="D8" s="44">
        <v>180</v>
      </c>
      <c r="E8" s="44">
        <f t="shared" si="0"/>
        <v>966.6</v>
      </c>
    </row>
    <row r="9" spans="1:8" x14ac:dyDescent="0.3">
      <c r="A9" s="43" t="s">
        <v>61</v>
      </c>
      <c r="B9" s="43" t="s">
        <v>62</v>
      </c>
      <c r="C9" s="43">
        <v>5.91</v>
      </c>
      <c r="D9" s="44">
        <v>6696</v>
      </c>
      <c r="E9" s="44">
        <f t="shared" si="0"/>
        <v>39573.360000000001</v>
      </c>
    </row>
    <row r="10" spans="1:8" x14ac:dyDescent="0.3">
      <c r="A10" s="43" t="s">
        <v>63</v>
      </c>
      <c r="B10" s="43" t="s">
        <v>64</v>
      </c>
      <c r="C10" s="43">
        <v>2.86</v>
      </c>
      <c r="D10" s="44">
        <v>17</v>
      </c>
      <c r="E10" s="44">
        <f t="shared" si="0"/>
        <v>48.62</v>
      </c>
    </row>
    <row r="11" spans="1:8" x14ac:dyDescent="0.3">
      <c r="A11" s="43" t="s">
        <v>63</v>
      </c>
      <c r="B11" s="43" t="s">
        <v>64</v>
      </c>
      <c r="C11" s="43">
        <v>3.14</v>
      </c>
      <c r="D11" s="44">
        <v>833</v>
      </c>
      <c r="E11" s="44">
        <f t="shared" si="0"/>
        <v>2615.62</v>
      </c>
    </row>
    <row r="12" spans="1:8" x14ac:dyDescent="0.3">
      <c r="A12" s="43" t="s">
        <v>65</v>
      </c>
      <c r="B12" s="43" t="s">
        <v>66</v>
      </c>
      <c r="C12" s="43">
        <v>1.37</v>
      </c>
      <c r="D12" s="44">
        <v>34</v>
      </c>
      <c r="E12" s="44">
        <f t="shared" si="0"/>
        <v>46.580000000000005</v>
      </c>
    </row>
    <row r="13" spans="1:8" x14ac:dyDescent="0.3">
      <c r="A13" s="43" t="s">
        <v>65</v>
      </c>
      <c r="B13" s="43" t="s">
        <v>66</v>
      </c>
      <c r="C13" s="43">
        <v>1.51</v>
      </c>
      <c r="D13" s="44">
        <v>1675</v>
      </c>
      <c r="E13" s="44">
        <f t="shared" si="0"/>
        <v>2529.25</v>
      </c>
    </row>
    <row r="14" spans="1:8" x14ac:dyDescent="0.3">
      <c r="A14" s="43" t="s">
        <v>67</v>
      </c>
      <c r="B14" s="43" t="s">
        <v>68</v>
      </c>
      <c r="C14" s="43">
        <v>1.43</v>
      </c>
      <c r="D14" s="44">
        <v>5</v>
      </c>
      <c r="E14" s="44">
        <f t="shared" si="0"/>
        <v>7.1499999999999995</v>
      </c>
    </row>
    <row r="15" spans="1:8" x14ac:dyDescent="0.3">
      <c r="A15" s="43" t="s">
        <v>67</v>
      </c>
      <c r="B15" s="43" t="s">
        <v>68</v>
      </c>
      <c r="C15" s="43">
        <v>1.57</v>
      </c>
      <c r="D15" s="44">
        <v>552</v>
      </c>
      <c r="E15" s="44">
        <f t="shared" si="0"/>
        <v>866.64</v>
      </c>
    </row>
    <row r="16" spans="1:8" x14ac:dyDescent="0.3">
      <c r="A16" s="43" t="s">
        <v>69</v>
      </c>
      <c r="B16" s="43" t="s">
        <v>70</v>
      </c>
      <c r="C16" s="43">
        <v>0.7</v>
      </c>
      <c r="D16" s="44">
        <v>10</v>
      </c>
      <c r="E16" s="44">
        <f t="shared" si="0"/>
        <v>7</v>
      </c>
    </row>
    <row r="17" spans="1:5" x14ac:dyDescent="0.3">
      <c r="A17" s="43" t="s">
        <v>69</v>
      </c>
      <c r="B17" s="43" t="s">
        <v>70</v>
      </c>
      <c r="C17" s="43">
        <v>0.78</v>
      </c>
      <c r="D17" s="44">
        <v>1100</v>
      </c>
      <c r="E17" s="44">
        <f t="shared" si="0"/>
        <v>858</v>
      </c>
    </row>
    <row r="18" spans="1:5" x14ac:dyDescent="0.3">
      <c r="A18" s="43" t="s">
        <v>71</v>
      </c>
      <c r="B18" s="43" t="s">
        <v>72</v>
      </c>
      <c r="C18" s="43">
        <v>5.13</v>
      </c>
      <c r="D18" s="44">
        <v>27</v>
      </c>
      <c r="E18" s="44">
        <f t="shared" si="0"/>
        <v>138.51</v>
      </c>
    </row>
    <row r="19" spans="1:5" x14ac:dyDescent="0.3">
      <c r="A19" s="43" t="s">
        <v>71</v>
      </c>
      <c r="B19" s="43" t="s">
        <v>72</v>
      </c>
      <c r="C19" s="43">
        <v>5.67</v>
      </c>
      <c r="D19" s="44">
        <v>738</v>
      </c>
      <c r="E19" s="44">
        <f t="shared" si="0"/>
        <v>4184.46</v>
      </c>
    </row>
    <row r="20" spans="1:5" x14ac:dyDescent="0.3">
      <c r="A20" s="43" t="s">
        <v>73</v>
      </c>
      <c r="B20" s="43" t="s">
        <v>74</v>
      </c>
      <c r="C20" s="43">
        <v>5.13</v>
      </c>
      <c r="D20" s="44">
        <v>163</v>
      </c>
      <c r="E20" s="44">
        <f t="shared" si="0"/>
        <v>836.18999999999994</v>
      </c>
    </row>
    <row r="21" spans="1:5" x14ac:dyDescent="0.3">
      <c r="A21" s="43" t="s">
        <v>73</v>
      </c>
      <c r="B21" s="43" t="s">
        <v>74</v>
      </c>
      <c r="C21" s="43">
        <v>5.67</v>
      </c>
      <c r="D21" s="44">
        <v>10278</v>
      </c>
      <c r="E21" s="44">
        <f t="shared" si="0"/>
        <v>58276.26</v>
      </c>
    </row>
    <row r="22" spans="1:5" s="45" customFormat="1" x14ac:dyDescent="0.3">
      <c r="A22" s="282" t="s">
        <v>77</v>
      </c>
      <c r="B22" s="283"/>
      <c r="C22" s="40"/>
      <c r="D22" s="41">
        <f>SUM(D6:D21)</f>
        <v>26296</v>
      </c>
      <c r="E22" s="41">
        <f>SUM(E6:E21)</f>
        <v>382801.84</v>
      </c>
    </row>
    <row r="23" spans="1:5" s="45" customFormat="1" x14ac:dyDescent="0.3">
      <c r="A23" s="40"/>
      <c r="B23" s="50" t="s">
        <v>78</v>
      </c>
      <c r="C23" s="40"/>
      <c r="D23" s="41"/>
      <c r="E23" s="41">
        <v>769</v>
      </c>
    </row>
    <row r="24" spans="1:5" s="52" customFormat="1" x14ac:dyDescent="0.3">
      <c r="A24" s="51"/>
      <c r="B24" s="50" t="s">
        <v>79</v>
      </c>
      <c r="C24" s="40"/>
      <c r="D24" s="41"/>
      <c r="E24" s="214">
        <f>E22/E23</f>
        <v>497.79172951885567</v>
      </c>
    </row>
    <row r="25" spans="1:5" s="52" customFormat="1" x14ac:dyDescent="0.3">
      <c r="A25" s="51"/>
      <c r="B25" s="50" t="s">
        <v>80</v>
      </c>
      <c r="C25" s="40"/>
      <c r="D25" s="41"/>
      <c r="E25" s="214">
        <f>E24*2</f>
        <v>995.58345903771135</v>
      </c>
    </row>
    <row r="26" spans="1:5" s="45" customFormat="1" x14ac:dyDescent="0.3">
      <c r="D26" s="49"/>
      <c r="E26" s="49"/>
    </row>
    <row r="27" spans="1:5" s="53" customFormat="1" x14ac:dyDescent="0.3">
      <c r="A27" s="53" t="s">
        <v>81</v>
      </c>
      <c r="D27" s="54"/>
      <c r="E27" s="54"/>
    </row>
  </sheetData>
  <mergeCells count="2">
    <mergeCell ref="A22:B22"/>
    <mergeCell ref="C1:H1"/>
  </mergeCells>
  <pageMargins left="0.7" right="0.7" top="0.75" bottom="0.75" header="0.3" footer="0.3"/>
</worksheet>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Kopsavilkums</vt:lpstr>
      <vt:lpstr>2025_sept_dec</vt:lpstr>
      <vt:lpstr>2026_I_pusg</vt:lpstr>
      <vt:lpstr>Papildus_specialisti</vt:lpstr>
      <vt:lpstr>Bupenorfīns</vt:lpstr>
      <vt:lpstr>Stacion_interv_BKUS</vt:lpstr>
      <vt:lpstr>Motivācijas_progr.</vt:lpstr>
      <vt:lpstr>Izvertesanas_process_BKUS</vt:lpstr>
      <vt:lpstr>Nemedikam_terapija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Liene Ābola</dc:creator>
  <cp:lastModifiedBy>Sanita Lazdiņa</cp:lastModifiedBy>
  <dcterms:created xsi:type="dcterms:W3CDTF">2025-02-03T06:56:09Z</dcterms:created>
  <dcterms:modified xsi:type="dcterms:W3CDTF">2025-07-01T13:24:11Z</dcterms:modified>
</cp:coreProperties>
</file>