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Q:\2021_gads_zaud.komp\Pilsētas_MK_protokollēmums_Covid_19\MK Protokollēmuma izpilde 2021_atskaites\VARAM_apkopojumi\III_2021.g.jūlijs_2022.g.febr\"/>
    </mc:Choice>
  </mc:AlternateContent>
  <xr:revisionPtr revIDLastSave="0" documentId="13_ncr:1_{5D99A5E7-07F1-4522-86D8-F2FB7191D8EA}" xr6:coauthVersionLast="47" xr6:coauthVersionMax="47" xr10:uidLastSave="{00000000-0000-0000-0000-000000000000}"/>
  <bookViews>
    <workbookView xWindow="28680" yWindow="-120" windowWidth="29040" windowHeight="15840" firstSheet="5" activeTab="11" xr2:uid="{3E4E15D4-1472-4069-8591-9555EF736712}"/>
  </bookViews>
  <sheets>
    <sheet name="marts" sheetId="1" state="hidden" r:id="rId1"/>
    <sheet name="aprīlis" sheetId="2" state="hidden" r:id="rId2"/>
    <sheet name="maijs" sheetId="3" state="hidden" r:id="rId3"/>
    <sheet name="jūnijs" sheetId="7" state="hidden" r:id="rId4"/>
    <sheet name="jūlijs" sheetId="8" r:id="rId5"/>
    <sheet name="augusts" sheetId="9" r:id="rId6"/>
    <sheet name="septembris" sheetId="10" r:id="rId7"/>
    <sheet name="oktobris" sheetId="11" r:id="rId8"/>
    <sheet name="novembris" sheetId="12" r:id="rId9"/>
    <sheet name="decembris" sheetId="13" r:id="rId10"/>
    <sheet name="janvaris" sheetId="14" r:id="rId11"/>
    <sheet name="februaris" sheetId="15" r:id="rId12"/>
    <sheet name="PIVOT_apkopojums" sheetId="6" r:id="rId13"/>
    <sheet name="PIVOT" sheetId="5" r:id="rId14"/>
  </sheets>
  <definedNames>
    <definedName name="_palopasteviewstyle" hidden="1">"White"</definedName>
  </definedNames>
  <calcPr calcId="181029"/>
  <pivotCaches>
    <pivotCache cacheId="56" r:id="rId15"/>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I24" i="12" l="1"/>
  <c r="I14" i="12" s="1"/>
  <c r="J14" i="12"/>
  <c r="I25" i="12"/>
  <c r="I22" i="12"/>
  <c r="I20" i="12"/>
  <c r="I17" i="12"/>
  <c r="I16" i="12"/>
  <c r="G39" i="15"/>
  <c r="F39" i="15"/>
  <c r="E39" i="15"/>
  <c r="D39" i="15"/>
  <c r="G14" i="15"/>
  <c r="F14" i="15"/>
  <c r="E14" i="15"/>
  <c r="D14" i="15"/>
  <c r="G10" i="15"/>
  <c r="F10" i="15"/>
  <c r="E10" i="15"/>
  <c r="D10" i="15"/>
  <c r="G6" i="15"/>
  <c r="F6" i="15"/>
  <c r="E6" i="15"/>
  <c r="D6" i="15"/>
  <c r="G3" i="15"/>
  <c r="F3" i="15"/>
  <c r="E3" i="15"/>
  <c r="D3" i="15"/>
  <c r="G39" i="14" l="1"/>
  <c r="F39" i="14"/>
  <c r="E39" i="14"/>
  <c r="D39" i="14"/>
  <c r="G14" i="14"/>
  <c r="F14" i="14"/>
  <c r="E14" i="14"/>
  <c r="D14" i="14"/>
  <c r="G10" i="14"/>
  <c r="F10" i="14"/>
  <c r="E10" i="14"/>
  <c r="D10" i="14"/>
  <c r="G6" i="14"/>
  <c r="F6" i="14"/>
  <c r="E6" i="14"/>
  <c r="D6" i="14"/>
  <c r="G3" i="14"/>
  <c r="F3" i="14"/>
  <c r="E3" i="14"/>
  <c r="D3" i="14"/>
  <c r="G37" i="13" l="1"/>
  <c r="F37" i="13"/>
  <c r="E37" i="13"/>
  <c r="D37" i="13"/>
  <c r="G14" i="13"/>
  <c r="F14" i="13"/>
  <c r="E14" i="13"/>
  <c r="D14" i="13"/>
  <c r="G10" i="13"/>
  <c r="F10" i="13"/>
  <c r="E10" i="13"/>
  <c r="D10" i="13"/>
  <c r="G6" i="13"/>
  <c r="F6" i="13"/>
  <c r="E6" i="13"/>
  <c r="D6" i="13"/>
  <c r="G3" i="13"/>
  <c r="F3" i="13"/>
  <c r="E3" i="13"/>
  <c r="D3" i="13"/>
  <c r="G37" i="12"/>
  <c r="F37" i="12"/>
  <c r="E37" i="12"/>
  <c r="D37" i="12"/>
  <c r="G14" i="12"/>
  <c r="F14" i="12"/>
  <c r="E14" i="12"/>
  <c r="D14" i="12"/>
  <c r="G10" i="12"/>
  <c r="G3" i="12" s="1"/>
  <c r="F10" i="12"/>
  <c r="F3" i="12" s="1"/>
  <c r="E10" i="12"/>
  <c r="D9" i="12"/>
  <c r="D10" i="12" s="1"/>
  <c r="G6" i="12"/>
  <c r="F6" i="12"/>
  <c r="E6" i="12"/>
  <c r="D6" i="12"/>
  <c r="D5" i="12"/>
  <c r="E3" i="12"/>
  <c r="G35" i="11"/>
  <c r="F35" i="11"/>
  <c r="E35" i="11"/>
  <c r="D35" i="11"/>
  <c r="G14" i="11"/>
  <c r="F14" i="11"/>
  <c r="E14" i="11"/>
  <c r="D14" i="11"/>
  <c r="G10" i="11"/>
  <c r="F10" i="11"/>
  <c r="E10" i="11"/>
  <c r="D10" i="11"/>
  <c r="G6" i="11"/>
  <c r="F6" i="11"/>
  <c r="E6" i="11"/>
  <c r="D6" i="11"/>
  <c r="G3" i="11"/>
  <c r="F3" i="11"/>
  <c r="E3" i="11"/>
  <c r="D3" i="11"/>
  <c r="G35" i="10"/>
  <c r="F35" i="10"/>
  <c r="E35" i="10"/>
  <c r="D35" i="10"/>
  <c r="G14" i="10"/>
  <c r="F14" i="10"/>
  <c r="E14" i="10"/>
  <c r="D14" i="10"/>
  <c r="G10" i="10"/>
  <c r="F10" i="10"/>
  <c r="E10" i="10"/>
  <c r="D10" i="10"/>
  <c r="G6" i="10"/>
  <c r="F6" i="10"/>
  <c r="E6" i="10"/>
  <c r="D6" i="10"/>
  <c r="G3" i="10"/>
  <c r="F3" i="10"/>
  <c r="E3" i="10"/>
  <c r="D3" i="10"/>
  <c r="G35" i="9"/>
  <c r="F35" i="9"/>
  <c r="E35" i="9"/>
  <c r="D35" i="9"/>
  <c r="G14" i="9"/>
  <c r="F14" i="9"/>
  <c r="E14" i="9"/>
  <c r="D14" i="9"/>
  <c r="G10" i="9"/>
  <c r="F10" i="9"/>
  <c r="E10" i="9"/>
  <c r="D10" i="9"/>
  <c r="G6" i="9"/>
  <c r="F6" i="9"/>
  <c r="E6" i="9"/>
  <c r="D6" i="9"/>
  <c r="G3" i="9"/>
  <c r="F3" i="9"/>
  <c r="E3" i="9"/>
  <c r="D3" i="9"/>
  <c r="G35" i="8"/>
  <c r="F35" i="8"/>
  <c r="E35" i="8"/>
  <c r="D35" i="8"/>
  <c r="D32" i="8"/>
  <c r="G14" i="8"/>
  <c r="F14" i="8"/>
  <c r="E14" i="8"/>
  <c r="D14" i="8"/>
  <c r="G10" i="8"/>
  <c r="F10" i="8"/>
  <c r="E10" i="8"/>
  <c r="E3" i="8" s="1"/>
  <c r="G6" i="8"/>
  <c r="F6" i="8"/>
  <c r="E6" i="8"/>
  <c r="G3" i="8"/>
  <c r="F3" i="8"/>
  <c r="D3" i="8"/>
  <c r="G35" i="7"/>
  <c r="F35" i="7"/>
  <c r="E35" i="7"/>
  <c r="D35" i="7"/>
  <c r="D32" i="7"/>
  <c r="D14" i="7" s="1"/>
  <c r="D28" i="7"/>
  <c r="G14" i="7"/>
  <c r="F14" i="7"/>
  <c r="E14" i="7"/>
  <c r="G10" i="7"/>
  <c r="F10" i="7"/>
  <c r="E10" i="7"/>
  <c r="D10" i="7"/>
  <c r="G6" i="7"/>
  <c r="F6" i="7"/>
  <c r="E6" i="7"/>
  <c r="D6" i="7"/>
  <c r="G3" i="7"/>
  <c r="F3" i="7"/>
  <c r="E3" i="7"/>
  <c r="D3" i="7"/>
  <c r="D3" i="12" l="1"/>
  <c r="G33" i="3"/>
  <c r="F33" i="3"/>
  <c r="E33" i="3"/>
  <c r="D33" i="3"/>
  <c r="G14" i="3"/>
  <c r="F14" i="3"/>
  <c r="E14" i="3"/>
  <c r="D14" i="3"/>
  <c r="G10" i="3"/>
  <c r="F10" i="3"/>
  <c r="E10" i="3"/>
  <c r="D10" i="3"/>
  <c r="G6" i="3"/>
  <c r="F6" i="3"/>
  <c r="E6" i="3"/>
  <c r="D6" i="3"/>
  <c r="G3" i="3"/>
  <c r="F3" i="3"/>
  <c r="E3" i="3"/>
  <c r="D3" i="3"/>
  <c r="H39" i="7" l="1"/>
  <c r="H13" i="7"/>
  <c r="H36" i="3"/>
  <c r="H35" i="3"/>
  <c r="H10" i="3"/>
  <c r="H36" i="2"/>
  <c r="H13" i="2"/>
  <c r="H37" i="1"/>
  <c r="H13" i="1"/>
  <c r="G33" i="2"/>
  <c r="F33" i="2"/>
  <c r="E33" i="2"/>
  <c r="D33" i="2"/>
  <c r="G14" i="2"/>
  <c r="F14" i="2"/>
  <c r="E14" i="2"/>
  <c r="D14" i="2"/>
  <c r="G10" i="2"/>
  <c r="F10" i="2"/>
  <c r="E10" i="2"/>
  <c r="D10" i="2"/>
  <c r="I35" i="2" s="1"/>
  <c r="G6" i="2"/>
  <c r="F6" i="2"/>
  <c r="E6" i="2"/>
  <c r="D6" i="2"/>
  <c r="G3" i="2"/>
  <c r="F3" i="2"/>
  <c r="E3" i="2"/>
  <c r="D3" i="2"/>
  <c r="G33" i="1"/>
  <c r="F33" i="1"/>
  <c r="E33" i="1"/>
  <c r="G14" i="1"/>
  <c r="F14" i="1"/>
  <c r="E14" i="1"/>
  <c r="G10" i="1"/>
  <c r="F10" i="1"/>
  <c r="E10" i="1"/>
  <c r="D10" i="1"/>
  <c r="D35" i="1" s="1"/>
  <c r="D33" i="1" s="1"/>
  <c r="G6" i="1"/>
  <c r="F6" i="1"/>
  <c r="E6" i="1"/>
  <c r="D6" i="1"/>
  <c r="G3" i="1"/>
  <c r="F3" i="1"/>
  <c r="E3" i="1"/>
  <c r="H37" i="3" l="1"/>
  <c r="H34" i="2"/>
  <c r="H36" i="7"/>
  <c r="H34" i="3"/>
  <c r="H38" i="7"/>
  <c r="H37" i="7"/>
  <c r="I37" i="7" s="1"/>
  <c r="H10" i="7"/>
  <c r="H35" i="1"/>
  <c r="H10" i="1"/>
  <c r="H37" i="2"/>
  <c r="H36" i="1"/>
  <c r="H10" i="2"/>
  <c r="H35" i="2"/>
  <c r="H13" i="3"/>
  <c r="H34" i="1"/>
  <c r="D3" i="1"/>
  <c r="D14" i="1"/>
</calcChain>
</file>

<file path=xl/sharedStrings.xml><?xml version="1.0" encoding="utf-8"?>
<sst xmlns="http://schemas.openxmlformats.org/spreadsheetml/2006/main" count="3221" uniqueCount="169">
  <si>
    <t xml:space="preserve">Pārskats par sabiedriskā transporta pakalpojumos radītajiem izdevumiem un zaudējumiem
sakarā ar noteiktajiem ierobežojumiem </t>
  </si>
  <si>
    <t xml:space="preserve">Periods </t>
  </si>
  <si>
    <t xml:space="preserve">Vienības </t>
  </si>
  <si>
    <t>Autobusi</t>
  </si>
  <si>
    <t>Minibusi (ekspresbusi)</t>
  </si>
  <si>
    <t>Tramvaji</t>
  </si>
  <si>
    <t>Trolejbusi</t>
  </si>
  <si>
    <t>1.SADAĻA</t>
  </si>
  <si>
    <t>KOPSUMMA ((N - P) x Izm)</t>
  </si>
  <si>
    <t>09.03.2021.- 31.03.2021.</t>
  </si>
  <si>
    <t xml:space="preserve">Iesaistīto transportlīdzekļu vienības </t>
  </si>
  <si>
    <t>skaits</t>
  </si>
  <si>
    <t>(S) Plānotais reisu skaits</t>
  </si>
  <si>
    <t xml:space="preserve">(R) Faktiskais reisu skaits (S + RP-RA) </t>
  </si>
  <si>
    <t>to starpā papildu reisi (RP)</t>
  </si>
  <si>
    <t>to starpā atceltie reisi (RA)</t>
  </si>
  <si>
    <t xml:space="preserve">(P) Plānotais nobraukums </t>
  </si>
  <si>
    <t>km</t>
  </si>
  <si>
    <t>(N) Faktiskais nobraukums (P + NP-NA)</t>
  </si>
  <si>
    <t>to starpā papildu reisos veiktais nobraukums (NP)</t>
  </si>
  <si>
    <t>to starpā atcelto reisu nobraukums (NA)</t>
  </si>
  <si>
    <t>01.03.2021.-31.03.2021.</t>
  </si>
  <si>
    <t xml:space="preserve">(Izm) 1 km pašizmaksa </t>
  </si>
  <si>
    <t>EUR/km</t>
  </si>
  <si>
    <t>2.SADAĻA</t>
  </si>
  <si>
    <t>KOPSUMMA (1 vienības cenas reizinājums ar preču/pakalpojumu skaitu; summa ( K x Z))</t>
  </si>
  <si>
    <t xml:space="preserve">(Z) Pakalpojumi, pasākumi un materiāli Covid-19 pandēmijas ierobežošanai </t>
  </si>
  <si>
    <t xml:space="preserve">skaits (jānorāda atbilstoša mērvienība gab., litri, reižu skaits, darba stundas u.c.) </t>
  </si>
  <si>
    <t>Dezinfekcijas līdzekļi</t>
  </si>
  <si>
    <t>litri</t>
  </si>
  <si>
    <t>Sejas maskas</t>
  </si>
  <si>
    <t>gabali</t>
  </si>
  <si>
    <t xml:space="preserve">Sociālā distancēšanās sabiedriskā transportā </t>
  </si>
  <si>
    <t>Transportlīdzekļu dezinfekcija</t>
  </si>
  <si>
    <t>Transportlīdzekļu papildu mazgāšana</t>
  </si>
  <si>
    <t>stundas</t>
  </si>
  <si>
    <t>Citi izdevumi (norādīt kādi)</t>
  </si>
  <si>
    <t>Roku dezinfekcijas dozatoru noma</t>
  </si>
  <si>
    <t>gabali/ mēnesī</t>
  </si>
  <si>
    <t>Papīra dvieļi ruļļos</t>
  </si>
  <si>
    <t xml:space="preserve">(K) Faktiskās izmaksas Covid-19 pandēmijas ierobežošanai, t.sk. </t>
  </si>
  <si>
    <t>EUR/vien bez PVN</t>
  </si>
  <si>
    <t>Transportlīdzekļu dezinfekcija, to starpā darba spēka izmaksas</t>
  </si>
  <si>
    <t>Transportlīdzekļu papildu mazgāšana, to starpā darba spēka izmaksas</t>
  </si>
  <si>
    <t>3.SADAĻA</t>
  </si>
  <si>
    <t>KOPSUMMA ((C/D-A/N) x N)</t>
  </si>
  <si>
    <t>09.03.2021.-31.03.2021.</t>
  </si>
  <si>
    <t xml:space="preserve">(A) No pasažieriem, t.sk., personām, kurām noteikti pašvaldības noteiktie braukšanas maksas atvieglojumi, saņemtie ieņēmumi par sniegto sabiedriskā transporta pakalpojumu </t>
  </si>
  <si>
    <t>EUR bez PVN</t>
  </si>
  <si>
    <t xml:space="preserve">(N) Faktiskais nobraukums </t>
  </si>
  <si>
    <t>09.03.2019.-31.03.2019.</t>
  </si>
  <si>
    <t xml:space="preserve">(C) No pasažieriem, t.sk., personām, kurām noteikti pašvaldības noteiktie braukšanas maksas atvieglojumi, saņemtie ieņēmumi par sniegto sabiedriskā transporta pakalpojumu </t>
  </si>
  <si>
    <t xml:space="preserve">(D) Faktiskais nobraukums </t>
  </si>
  <si>
    <r>
      <t xml:space="preserve">Pašvaldības atbildīgās personas vārds, uzvārds, kontaktinformācija un paraksts </t>
    </r>
    <r>
      <rPr>
        <sz val="11"/>
        <color theme="0" tint="-0.499984740745262"/>
        <rFont val="Times New Roman"/>
        <family val="1"/>
        <charset val="186"/>
      </rPr>
      <t>(ja dokuments nav parakstīts ar elektroniski)</t>
    </r>
  </si>
  <si>
    <t>Informāciju aizpilda katra pašvaldība par pārvadājumu veidiem, kādi ir noteikti attiecīgā pilsētā</t>
  </si>
  <si>
    <t>Tabulā iekļauj norādītajā laika periodā radušās pamatotās izmaksas, kas attiecināmas uz sabiedriskā transporta pakalpojuma izpildē noteiktajiem drošības pasākumiem Covid-19 infekcijas izplatības ierobežošanai.</t>
  </si>
  <si>
    <t xml:space="preserve">Pašvaldībai ir pienākums pārliecināties par izmaksu pamatotību, to apjomu vai attiecināto apmēru. </t>
  </si>
  <si>
    <t>1.SADAĻĀ tiek aprēķināti faktiskie izdevumi, kas radušies saistībā ar atcelto reisu vai/un papildu reisu nodrošināšanu sakarā ar pakalpojuma apjoma ierobežošanu un 50% pasažieru piepildījuma noteikšanu</t>
  </si>
  <si>
    <t xml:space="preserve">2.SADAĻĀ nosakāmi kopējie izdevumi par Covid-19 infekcijas ierobežošanas pasākumiem, kas izpildāmi atbilstoši MK 09.06.2020. noteikumiem Nr.360; MK 06.11.2020. rīkojumam Nr.655 </t>
  </si>
  <si>
    <t>3.SADAĻĀ nosakāma kopējā ietekme uz ieņēmumu apgrozījumu, ko radījusi Covid-19 infekcijas apkarošanā radītā iedzīvotāju mobilitātes ierobežošana, pakalpojuma apjoma ierobežošana, kā arī citi ārkārtējās situācijas laikā un pēc tās noteiktie ierobežojumi atsevišķām nozarēm</t>
  </si>
  <si>
    <t>Paskaidrojumi</t>
  </si>
  <si>
    <r>
      <rPr>
        <u/>
        <sz val="11"/>
        <rFont val="Times New Roman"/>
        <family val="1"/>
        <charset val="186"/>
      </rPr>
      <t>1 km pašizmaksa</t>
    </r>
    <r>
      <rPr>
        <sz val="11"/>
        <rFont val="Times New Roman"/>
        <family val="1"/>
        <charset val="186"/>
      </rPr>
      <t xml:space="preserve"> - atbilstoši MK 28.07.2015. noteikumu Nr.435 3.pielikumā norādītās izmaksas, izņemot šajā tabulā 2.sadaļas izmaksas par Covid-19 pandēmijas ierobežošanas pasākumiem, dalītas ar faktisko nobraukumu</t>
    </r>
  </si>
  <si>
    <r>
      <rPr>
        <u/>
        <sz val="11"/>
        <rFont val="Times New Roman"/>
        <family val="1"/>
        <charset val="186"/>
      </rPr>
      <t>Dezinfekcijas līdzekļi</t>
    </r>
    <r>
      <rPr>
        <sz val="11"/>
        <rFont val="Times New Roman"/>
        <family val="1"/>
        <charset val="186"/>
      </rPr>
      <t xml:space="preserve"> - roku higiēnai  šķidrās ziepes un roku susināšanas līdzekļi vai spirtu saturoši roku dezinfekcijas līdzekļi (kas satur vismaz 70 % etanola) - MK noteikumu Nr.360 7.1.punkts</t>
    </r>
  </si>
  <si>
    <r>
      <rPr>
        <u/>
        <sz val="11"/>
        <rFont val="Times New Roman"/>
        <family val="1"/>
        <charset val="186"/>
      </rPr>
      <t>Sejas maskas</t>
    </r>
    <r>
      <rPr>
        <sz val="11"/>
        <rFont val="Times New Roman"/>
        <family val="1"/>
        <charset val="186"/>
      </rPr>
      <t xml:space="preserve"> - sabiedriskajā transportlīdzeklī, ar kuru veic pasažieru komercpārvadājumus, transportlīdzekļa vadītāji, kuri nav atdalīti ar fizisku barjeru no pasažieriem, kā arī pasažieri, lieto mutes un deguna aizsegus - MK noteikumu Nr.360 6.3.</t>
    </r>
    <r>
      <rPr>
        <vertAlign val="superscript"/>
        <sz val="11"/>
        <rFont val="Times New Roman"/>
        <family val="1"/>
        <charset val="186"/>
      </rPr>
      <t>1</t>
    </r>
    <r>
      <rPr>
        <sz val="11"/>
        <rFont val="Times New Roman"/>
        <family val="1"/>
        <charset val="186"/>
      </rPr>
      <t>punkts</t>
    </r>
  </si>
  <si>
    <r>
      <rPr>
        <u/>
        <sz val="11"/>
        <rFont val="Times New Roman"/>
        <family val="1"/>
        <charset val="186"/>
      </rPr>
      <t>Sociālā distancēšanās sabiedriskā transportā</t>
    </r>
    <r>
      <rPr>
        <sz val="11"/>
        <rFont val="Times New Roman"/>
        <family val="1"/>
        <charset val="186"/>
      </rPr>
      <t xml:space="preserve"> - sabiedriskā transporta pārvadātājam organizēt iekāpšanu un izkāpšanu tā, lai pasažieru skaits transportīdzeklī nepārsniedz 50 % no tā ietilpības. Ja transportlīdzeklī tā specifikas dēļ nav iespējams kontrolēt pasažieru iekāpšanu un izkāpšanu, transportlīdzeklī tiek marķētas sēdvietas, nodrošinot distancēšanās prasību ievērošanu - MK rīkojuma Nr.655 5.42.punkts. Ar minētajām izmaksām saprot sēdvietu marķēšanu, dažādu tam nepieciešamo materiālu izmaksas, piktogrammu vai informācijas izvietošanu. </t>
    </r>
  </si>
  <si>
    <r>
      <rPr>
        <u/>
        <sz val="11"/>
        <rFont val="Times New Roman"/>
        <family val="1"/>
        <charset val="186"/>
      </rPr>
      <t>Transportlīdzekļu dezinfekcija</t>
    </r>
    <r>
      <rPr>
        <sz val="11"/>
        <rFont val="Times New Roman"/>
        <family val="1"/>
        <charset val="186"/>
      </rPr>
      <t xml:space="preserve"> -  regulāra saimnieciskā vai publiskā pakalpojuma nodrošināšanai izmantotā transportlīdzekļa salona un kabīnes virsmu dezinfekcija - MK noteikumu Nr.360 7.5.punkts</t>
    </r>
  </si>
  <si>
    <r>
      <rPr>
        <u/>
        <sz val="11"/>
        <rFont val="Times New Roman"/>
        <family val="1"/>
        <charset val="186"/>
      </rPr>
      <t xml:space="preserve">Transportlīdzekļu papildu mazgāšana </t>
    </r>
    <r>
      <rPr>
        <sz val="11"/>
        <rFont val="Times New Roman"/>
        <family val="1"/>
        <charset val="186"/>
      </rPr>
      <t>- veic regulāru telpu un virsmu, tai skaitā inventāra un darba aprīkojuma, tīrīšanu un dezinfekciju, īpašu uzmanību pievēršot virsmām un priekšmetiem, ar kuriem cilvēki bieži saskaras (piemēram, durvju rokturi, galdu virsmas, krēslu roku balsti, virsmas tualetēs, krāni) - MK noteikumu Nr.360 7.4.punkts.</t>
    </r>
  </si>
  <si>
    <r>
      <rPr>
        <u/>
        <sz val="11"/>
        <rFont val="Times New Roman"/>
        <family val="1"/>
        <charset val="186"/>
      </rPr>
      <t>Citi izdevumi</t>
    </r>
    <r>
      <rPr>
        <sz val="11"/>
        <rFont val="Times New Roman"/>
        <family val="1"/>
        <charset val="186"/>
      </rPr>
      <t xml:space="preserve"> - minētajā rindā norādāmas pamatotās izmaksas, kas nepieciešamas Covid-19 infekcijas izplatības ierobežošanai, to starpā var būt citi materiāli, piemēram, cimdi, mitrās salvetes, atbilstoši MK noteikumu Nr.360 5.punktā noteiktās informācijas izplatīšanas izmaksas, u.c. izmaksas.</t>
    </r>
  </si>
  <si>
    <r>
      <rPr>
        <u/>
        <sz val="11"/>
        <rFont val="Times New Roman"/>
        <family val="1"/>
        <charset val="186"/>
      </rPr>
      <t>No pasažieriem, t.sk., personām, kurām noteikti pašvaldības noteiktie braukšanas maksas atvieglojumi, saņemtie ieņēmumi</t>
    </r>
    <r>
      <rPr>
        <sz val="11"/>
        <rFont val="Times New Roman"/>
        <family val="1"/>
        <charset val="186"/>
      </rPr>
      <t xml:space="preserve"> - norāda ieņēmumi no pārdotajām biļetēm un abonementa biļetēm, kurus pārvadātājs saņem no pasažiera. Norāda arī ieņēmumu daļu, ko maksā pasažieris, ja tam pašvaldība ir noteikusi braukšanas maksas atvieglojumus. </t>
    </r>
  </si>
  <si>
    <t>01.04.2021.- 30.04.2021.</t>
  </si>
  <si>
    <t>01.04.2021.-30.04.2021.</t>
  </si>
  <si>
    <t>01.04.2019.-30.04.2019.</t>
  </si>
  <si>
    <t>01.05.2021.- 31.05.2021.</t>
  </si>
  <si>
    <t>01.05.2021.-31.05.2021.</t>
  </si>
  <si>
    <t>01.05.2019.-31.05.2019.</t>
  </si>
  <si>
    <t>Rādītājs</t>
  </si>
  <si>
    <t>Vērtība</t>
  </si>
  <si>
    <t>Pārvadājumu veids</t>
  </si>
  <si>
    <t>Pilsēta</t>
  </si>
  <si>
    <t>1. Faktiskie izdevumi, kas radušies saistībā ar reisu atcelšanu vai papild reisu nodrošināšanu - KOPSUMMA ((N - P) x Izm)</t>
  </si>
  <si>
    <t>Autobuss</t>
  </si>
  <si>
    <t>2. Kopējie izdevumi par Covid-19 infekcijas ierobežošanas pasākumiem - KOPSUMMA (1 vienības cenas reizinājums ar preču/pakalpojumu skaitu; summa ( K x Z))</t>
  </si>
  <si>
    <t>3. Kopējā ietekme uz ieņēmumu apgrozījumu - KOPSUMMA ((C/D-A/N) x N)</t>
  </si>
  <si>
    <t>(A) No pasažieriem, t.sk., personām, kurām noteikti pašvaldības noteiktie braukšanas maksas atvieglojumi, saņemtie ieņēmumi par sniegto sabiedriskā transporta pakalpojumu - 09.03.2021.-31.03.2021.</t>
  </si>
  <si>
    <t>(N) Faktiskais nobraukums - 09.03.2021.-31.03.2021.</t>
  </si>
  <si>
    <t>(C) No pasažieriem, t.sk., personām, kurām noteikti pašvaldības noteiktie braukšanas maksas atvieglojumi, saņemtie ieņēmumi par sniegto sabiedriskā transporta pakalpojumu - 09.03.2019.-31.03.2019.</t>
  </si>
  <si>
    <t>(D) Faktiskais nobraukums - 09.03.2019.-31.03.2019.</t>
  </si>
  <si>
    <t>Aprīlis</t>
  </si>
  <si>
    <t>(A) No pasažieriem, t.sk., personām, kurām noteikti pašvaldības noteiktie braukšanas maksas atvieglojumi, saņemtie ieņēmumi par sniegto sabiedriskā transporta pakalpojumu - 01.04.2021.-30.04.2021.</t>
  </si>
  <si>
    <t>(N) Faktiskais nobraukums - 01.04.2021.-30.04.2021.</t>
  </si>
  <si>
    <t>(C) No pasažieriem, t.sk., personām, kurām noteikti pašvaldības noteiktie braukšanas maksas atvieglojumi, saņemtie ieņēmumi par sniegto sabiedriskā transporta pakalpojumu - 01.04.2019.-30.04.2019.</t>
  </si>
  <si>
    <t>(D) Faktiskais nobraukums - 01.04.2019.-30.04.2019.</t>
  </si>
  <si>
    <t>Maijs</t>
  </si>
  <si>
    <t>(A) No pasažieriem, t.sk., personām, kurām noteikti pašvaldības noteiktie braukšanas maksas atvieglojumi, saņemtie ieņēmumi par sniegto sabiedriskā transporta pakalpojumu - 01.05.2021.-31.05.2021.</t>
  </si>
  <si>
    <t>(N) Faktiskais nobraukums - 01.05.2021.-31.05.2021.</t>
  </si>
  <si>
    <t>(C) No pasažieriem, t.sk., personām, kurām noteikti pašvaldības noteiktie braukšanas maksas atvieglojumi, saņemtie ieņēmumi par sniegto sabiedriskā transporta pakalpojumu - 01.05.2019.-31.05.2019.</t>
  </si>
  <si>
    <t>(D) Faktiskais nobraukums - 01.05.2019.-31.05.2019.</t>
  </si>
  <si>
    <t>Jūnijs</t>
  </si>
  <si>
    <t>(A) No pasažieriem, t.sk., personām, kurām noteikti pašvaldības noteiktie braukšanas maksas atvieglojumi, saņemtie ieņēmumi par sniegto sabiedriskā transporta pakalpojumu - 01.06.2021.-30.06.2021.</t>
  </si>
  <si>
    <t>(N) Faktiskais nobraukums - 01.06.2021.-30.06.2021.</t>
  </si>
  <si>
    <t>(C) No pasažieriem, t.sk., personām, kurām noteikti pašvaldības noteiktie braukšanas maksas atvieglojumi, saņemtie ieņēmumi par sniegto sabiedriskā transporta pakalpojumu - 01.06.2019.-30.06.2019.</t>
  </si>
  <si>
    <t>(D) Faktiskais nobraukums - 01.06.2019.-30.06.2019.</t>
  </si>
  <si>
    <t>Ventspils</t>
  </si>
  <si>
    <t>Row Labels</t>
  </si>
  <si>
    <t>Grand Total</t>
  </si>
  <si>
    <t>Column Labels</t>
  </si>
  <si>
    <t>Sum of Vērtība</t>
  </si>
  <si>
    <t>01.06.2021.- 30.06.2021.</t>
  </si>
  <si>
    <t>Lupatiņas autobusa uzkopšanai</t>
  </si>
  <si>
    <t>01.06.2021.-30.06.2021.</t>
  </si>
  <si>
    <t>01.06.2019.-30.06.2019.</t>
  </si>
  <si>
    <t>01.07.2021.- 31.07.2021.</t>
  </si>
  <si>
    <t>01.07.2019.-31.07.2019.</t>
  </si>
  <si>
    <t>01.08.2021.- 31.08.2021.</t>
  </si>
  <si>
    <t>01.08.2019.-31.08.2019.</t>
  </si>
  <si>
    <t>01.09.2021.- 30.09.2021.</t>
  </si>
  <si>
    <t>01.09.2019.-30.09.2019.</t>
  </si>
  <si>
    <t>01.10.2021.- 31.10.2021.</t>
  </si>
  <si>
    <t>01.10.2019.-31.10.2019.</t>
  </si>
  <si>
    <t>01.11.2021.- 30.11.2021.</t>
  </si>
  <si>
    <t>Covid-19 antigēna testi</t>
  </si>
  <si>
    <t>01.11.2019.-30.11.2019.</t>
  </si>
  <si>
    <t>01.12.2021.- 31.12.2021.</t>
  </si>
  <si>
    <t>01.12.2019.-31.12.2019.</t>
  </si>
  <si>
    <t>Jūlijs</t>
  </si>
  <si>
    <t>(A) No pasažieriem, t.sk., personām, kurām noteikti pašvaldības noteiktie braukšanas maksas atvieglojumi, saņemtie ieņēmumi par sniegto sabiedriskā transporta pakalpojumu - 01.07.2021.-31.07.2021.</t>
  </si>
  <si>
    <t>(N) Faktiskais nobraukums - 01.07.2021.-31.07.2021.</t>
  </si>
  <si>
    <t>(C) No pasažieriem, t.sk., personām, kurām noteikti pašvaldības noteiktie braukšanas maksas atvieglojumi, saņemtie ieņēmumi par sniegto sabiedriskā transporta pakalpojumu - 01.07.2019.-31.07.2019.</t>
  </si>
  <si>
    <t>(D) Faktiskais nobraukums - 01.07.2019.-31.07.2019.</t>
  </si>
  <si>
    <t>Augusts</t>
  </si>
  <si>
    <t>(A) No pasažieriem, t.sk., personām, kurām noteikti pašvaldības noteiktie braukšanas maksas atvieglojumi, saņemtie ieņēmumi par sniegto sabiedriskā transporta pakalpojumu - 01.08.2021.-31.08.2021.</t>
  </si>
  <si>
    <t>(N) Faktiskais nobraukums - 01.08.2021.-31.08.2021.</t>
  </si>
  <si>
    <t>(C) No pasažieriem, t.sk., personām, kurām noteikti pašvaldības noteiktie braukšanas maksas atvieglojumi, saņemtie ieņēmumi par sniegto sabiedriskā transporta pakalpojumu - 01.08.2019.-31.08.2019.</t>
  </si>
  <si>
    <t>(D) Faktiskais nobraukums - 01.08.2019.-31.08.2019.</t>
  </si>
  <si>
    <t>Septembris</t>
  </si>
  <si>
    <t>Oktobris</t>
  </si>
  <si>
    <t>(A) No pasažieriem, t.sk., personām, kurām noteikti pašvaldības noteiktie braukšanas maksas atvieglojumi, saņemtie ieņēmumi par sniegto sabiedriskā transporta pakalpojumu - 01.09.2021.-30.09.2021.</t>
  </si>
  <si>
    <t>(N) Faktiskais nobraukums - 01.09.2021.-30.09.2021.</t>
  </si>
  <si>
    <t>(C) No pasažieriem, t.sk., personām, kurām noteikti pašvaldības noteiktie braukšanas maksas atvieglojumi, saņemtie ieņēmumi par sniegto sabiedriskā transporta pakalpojumu - 01.09.2019.-30.09.2019.</t>
  </si>
  <si>
    <t>(D) Faktiskais nobraukums - 01.09.2019.-30.09.2019.</t>
  </si>
  <si>
    <t>(N) Faktiskais nobraukums - 01.10.2021.-31.10.2021.</t>
  </si>
  <si>
    <t>(A) No pasažieriem, t.sk., personām, kurām noteikti pašvaldības noteiktie braukšanas maksas atvieglojumi, saņemtie ieņēmumi par sniegto sabiedriskā transporta pakalpojumu - 01.10.2021.-31.10.2021.</t>
  </si>
  <si>
    <t>(C) No pasažieriem, t.sk., personām, kurām noteikti pašvaldības noteiktie braukšanas maksas atvieglojumi, saņemtie ieņēmumi par sniegto sabiedriskā transporta pakalpojumu - 01.10.2019.-31.10.2019.</t>
  </si>
  <si>
    <t>(D) Faktiskais nobraukums - 01.10.2019.-31.10.2019.</t>
  </si>
  <si>
    <t>Novembris</t>
  </si>
  <si>
    <t>(A) No pasažieriem, t.sk., personām, kurām noteikti pašvaldības noteiktie braukšanas maksas atvieglojumi, saņemtie ieņēmumi par sniegto sabiedriskā transporta pakalpojumu - 01.11.2021.-30.11.2021.</t>
  </si>
  <si>
    <t>(N) Faktiskais nobraukums - 01.11.2021.-30.11.2021.</t>
  </si>
  <si>
    <t>(C) No pasažieriem, t.sk., personām, kurām noteikti pašvaldības noteiktie braukšanas maksas atvieglojumi, saņemtie ieņēmumi par sniegto sabiedriskā transporta pakalpojumu - 01.11.2019.-30.11.2019.</t>
  </si>
  <si>
    <t>(D) Faktiskais nobraukums - 01.11.2019.-30.11.2019.</t>
  </si>
  <si>
    <t>Decembris</t>
  </si>
  <si>
    <t>(A) No pasažieriem, t.sk., personām, kurām noteikti pašvaldības noteiktie braukšanas maksas atvieglojumi, saņemtie ieņēmumi par sniegto sabiedriskā transporta pakalpojumu - 01.12.2021.-31.12.2021.</t>
  </si>
  <si>
    <t>(N) Faktiskais nobraukums - 01.12.2021.-31.12.2021.</t>
  </si>
  <si>
    <t>(C) No pasažieriem, t.sk., personām, kurām noteikti pašvaldības noteiktie braukšanas maksas atvieglojumi, saņemtie ieņēmumi par sniegto sabiedriskā transporta pakalpojumu - 01.12.2019.-31.12.2019.</t>
  </si>
  <si>
    <t>(D) Faktiskais nobraukums - 01.12.2019.-31.12.2019.</t>
  </si>
  <si>
    <t>01.01.2022.- 31.01.2022.</t>
  </si>
  <si>
    <t>Iepakojums sejas maskām</t>
  </si>
  <si>
    <t>01.01.2019.-31.01.2019.</t>
  </si>
  <si>
    <t>01.02.2022.- 28.02.2022.</t>
  </si>
  <si>
    <t>01.02.2019.-28.02.2019.</t>
  </si>
  <si>
    <t>Janvāris</t>
  </si>
  <si>
    <t>(A) No pasažieriem, t.sk., personām, kurām noteikti pašvaldības noteiktie braukšanas maksas atvieglojumi, saņemtie ieņēmumi par sniegto sabiedriskā transporta pakalpojumu - 01.01.2022.-31.01.2022.</t>
  </si>
  <si>
    <t>(N) Faktiskais nobraukums - 01.01.2022.-31.01.2022.</t>
  </si>
  <si>
    <t>(C) No pasažieriem, t.sk., personām, kurām noteikti pašvaldības noteiktie braukšanas maksas atvieglojumi, saņemtie ieņēmumi par sniegto sabiedriskā transporta pakalpojumu - 01.01.2019.-31.01.2019.</t>
  </si>
  <si>
    <t>(D) Faktiskais nobraukums - 01.01.2019.-31.01.2019.</t>
  </si>
  <si>
    <t>Februāris</t>
  </si>
  <si>
    <t>(A) No pasažieriem, t.sk., personām, kurām noteikti pašvaldības noteiktie braukšanas maksas atvieglojumi, saņemtie ieņēmumi par sniegto sabiedriskā transporta pakalpojumu - 01.02.2022.-28.02.2022.</t>
  </si>
  <si>
    <t>(N) Faktiskais nobraukums - 01.02.2022.-28.02.2022.</t>
  </si>
  <si>
    <t>(C) No pasažieriem, t.sk., personām, kurām noteikti pašvaldības noteiktie braukšanas maksas atvieglojumi, saņemtie ieņēmumi par sniegto sabiedriskā transporta pakalpojumu - 01.02.2019.-28.02.2019.</t>
  </si>
  <si>
    <t>(D) Faktiskais nobraukums - 01.02.2019.-28.02.2019.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</si>
</sst>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
    <numFmt numFmtId="166" formatCode="0.000"/>
    <numFmt numFmtId="167" formatCode="_ * #,##0.00_)_ ;_ * \(#,##0.00\)_ ;_ * &quot;-&quot;??_)_ ;_ @_ "/>
  </numFmts>
  <fonts count="33" x14ac:knownFonts="1">
    <font>
      <sz val="11"/>
      <name val="Calibri"/>
      <family val="2"/>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b/>
      <sz val="14"/>
      <color theme="1"/>
      <name val="Times New Roman"/>
      <family val="1"/>
      <charset val="186"/>
    </font>
    <font>
      <sz val="11"/>
      <color theme="1"/>
      <name val="Times New Roman"/>
      <family val="1"/>
      <charset val="186"/>
    </font>
    <font>
      <b/>
      <sz val="11"/>
      <color theme="1"/>
      <name val="Times New Roman"/>
      <family val="1"/>
      <charset val="186"/>
    </font>
    <font>
      <b/>
      <sz val="10"/>
      <color theme="1"/>
      <name val="Times New Roman"/>
      <family val="1"/>
      <charset val="186"/>
    </font>
    <font>
      <b/>
      <sz val="11"/>
      <name val="Times New Roman"/>
      <family val="1"/>
      <charset val="186"/>
    </font>
    <font>
      <sz val="11"/>
      <name val="Times New Roman"/>
      <family val="1"/>
      <charset val="186"/>
    </font>
    <font>
      <sz val="6"/>
      <name val="Times New Roman"/>
      <family val="1"/>
      <charset val="186"/>
    </font>
    <font>
      <i/>
      <sz val="11"/>
      <name val="Times New Roman"/>
      <family val="1"/>
      <charset val="186"/>
    </font>
    <font>
      <sz val="11"/>
      <color theme="0" tint="-0.499984740745262"/>
      <name val="Times New Roman"/>
      <family val="1"/>
      <charset val="186"/>
    </font>
    <font>
      <u/>
      <sz val="11"/>
      <name val="Times New Roman"/>
      <family val="1"/>
      <charset val="186"/>
    </font>
    <font>
      <vertAlign val="superscript"/>
      <sz val="11"/>
      <name val="Times New Roman"/>
      <family val="1"/>
      <charset val="186"/>
    </font>
    <font>
      <sz val="9"/>
      <color rgb="FF004C93"/>
      <name val="Segoe UI"/>
      <family val="2"/>
    </font>
    <font>
      <sz val="11"/>
      <name val="Calibri"/>
      <family val="2"/>
    </font>
    <font>
      <sz val="9"/>
      <color theme="0"/>
      <name val="Segoe UI"/>
      <family val="2"/>
    </font>
    <font>
      <sz val="9"/>
      <name val="Segoe UI"/>
      <family val="2"/>
    </font>
    <font>
      <b/>
      <sz val="10"/>
      <color indexed="9"/>
      <name val="Arial"/>
      <family val="2"/>
    </font>
    <font>
      <i/>
      <sz val="9"/>
      <name val="Segoe UI"/>
      <family val="2"/>
    </font>
    <font>
      <b/>
      <sz val="12"/>
      <name val="Calibri"/>
      <family val="2"/>
      <charset val="186"/>
    </font>
    <font>
      <b/>
      <sz val="12"/>
      <name val="Times New Roman"/>
      <family val="1"/>
      <charset val="186"/>
    </font>
    <font>
      <b/>
      <sz val="11"/>
      <name val="Calibri"/>
      <family val="2"/>
      <charset val="186"/>
    </font>
    <font>
      <sz val="10"/>
      <color rgb="FF212236"/>
      <name val="Segoe UI"/>
      <family val="2"/>
      <charset val="186"/>
    </font>
    <font>
      <sz val="14"/>
      <color rgb="FF212236"/>
      <name val="Segoe UI"/>
      <family val="2"/>
      <charset val="186"/>
    </font>
    <font>
      <sz val="11"/>
      <color rgb="FF212236"/>
      <name val="Segoe UI"/>
      <family val="2"/>
      <charset val="186"/>
    </font>
    <font>
      <sz val="10"/>
      <color rgb="FFCBD5E0"/>
      <name val="Segoe UI"/>
      <family val="2"/>
      <charset val="186"/>
    </font>
    <font>
      <sz val="10"/>
      <color rgb="FF637381"/>
      <name val="Segoe UI"/>
      <family val="2"/>
      <charset val="186"/>
    </font>
    <font>
      <b/>
      <sz val="10"/>
      <color rgb="FF212236"/>
      <name val="Segoe UI"/>
      <family val="2"/>
      <charset val="186"/>
    </font>
    <font>
      <sz val="8"/>
      <name val="Calibri"/>
      <family val="2"/>
    </font>
    <font>
      <sz val="11"/>
      <color rgb="FFFF0000"/>
      <name val="Times New Roman"/>
      <family val="1"/>
      <charset val="186"/>
    </font>
    <font>
      <sz val="16"/>
      <name val="Calibri"/>
      <family val="2"/>
    </font>
  </fonts>
  <fills count="8">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rgb="FF0072AB"/>
        <bgColor indexed="64"/>
      </patternFill>
    </fill>
    <fill>
      <patternFill patternType="solid">
        <fgColor indexed="9"/>
        <bgColor indexed="64"/>
      </patternFill>
    </fill>
    <fill>
      <patternFill patternType="solid">
        <fgColor rgb="FFD2D2D2"/>
        <bgColor indexed="64"/>
      </patternFill>
    </fill>
  </fills>
  <borders count="5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double">
        <color indexed="64"/>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right/>
      <top/>
      <bottom style="thin">
        <color rgb="FFE8F7FE"/>
      </bottom>
      <diagonal/>
    </border>
    <border>
      <left/>
      <right/>
      <top style="thin">
        <color rgb="FFE8F7FE"/>
      </top>
      <bottom/>
      <diagonal/>
    </border>
    <border>
      <left style="thin">
        <color rgb="FFE8F7FE"/>
      </left>
      <right style="thin">
        <color rgb="FFE8F7FE"/>
      </right>
      <top style="thin">
        <color rgb="FFE8F7FE"/>
      </top>
      <bottom style="thin">
        <color rgb="FFE8F7FE"/>
      </bottom>
      <diagonal/>
    </border>
    <border>
      <left style="thin">
        <color theme="0"/>
      </left>
      <right style="thin">
        <color theme="0"/>
      </right>
      <top/>
      <bottom/>
      <diagonal/>
    </border>
    <border>
      <left/>
      <right/>
      <top/>
      <bottom style="hair">
        <color rgb="FF004C93"/>
      </bottom>
      <diagonal/>
    </border>
    <border>
      <left/>
      <right/>
      <top style="hair">
        <color rgb="FF004C93"/>
      </top>
      <bottom style="hair">
        <color rgb="FFE8F7FE"/>
      </bottom>
      <diagonal/>
    </border>
    <border>
      <left/>
      <right/>
      <top style="hair">
        <color rgb="FFD7F1FD"/>
      </top>
      <bottom/>
      <diagonal/>
    </border>
    <border>
      <left/>
      <right style="thin">
        <color theme="0"/>
      </right>
      <top style="hair">
        <color rgb="FFD7F1FD"/>
      </top>
      <bottom/>
      <diagonal/>
    </border>
    <border>
      <left/>
      <right/>
      <top style="thin">
        <color theme="0"/>
      </top>
      <bottom style="thin">
        <color theme="0"/>
      </bottom>
      <diagonal/>
    </border>
    <border>
      <left/>
      <right style="thin">
        <color theme="0"/>
      </right>
      <top style="thin">
        <color theme="0"/>
      </top>
      <bottom/>
      <diagonal/>
    </border>
    <border>
      <left/>
      <right/>
      <top style="thin">
        <color rgb="FFCBD5E0"/>
      </top>
      <bottom/>
      <diagonal/>
    </border>
    <border>
      <left/>
      <right/>
      <top/>
      <bottom style="thin">
        <color rgb="FFCBD5E0"/>
      </bottom>
      <diagonal/>
    </border>
    <border>
      <left style="thin">
        <color rgb="FF919EAB"/>
      </left>
      <right style="thin">
        <color rgb="FF919EAB"/>
      </right>
      <top style="thin">
        <color rgb="FF919EAB"/>
      </top>
      <bottom style="thin">
        <color rgb="FF919EAB"/>
      </bottom>
      <diagonal/>
    </border>
    <border>
      <left/>
      <right/>
      <top style="medium">
        <color rgb="FF000000"/>
      </top>
      <bottom/>
      <diagonal/>
    </border>
  </borders>
  <cellStyleXfs count="50">
    <xf numFmtId="0" fontId="0" fillId="0" borderId="0"/>
    <xf numFmtId="0" fontId="15" fillId="0" borderId="0">
      <alignment horizontal="center"/>
    </xf>
    <xf numFmtId="0" fontId="16" fillId="0" borderId="0"/>
    <xf numFmtId="0" fontId="15" fillId="0" borderId="37">
      <alignment horizontal="center"/>
    </xf>
    <xf numFmtId="0" fontId="15" fillId="0" borderId="38">
      <alignment horizontal="center"/>
    </xf>
    <xf numFmtId="0" fontId="17" fillId="5" borderId="39">
      <alignment horizontal="center" vertical="center"/>
    </xf>
    <xf numFmtId="0" fontId="15" fillId="0" borderId="0">
      <alignment horizontal="right"/>
    </xf>
    <xf numFmtId="165" fontId="15" fillId="0" borderId="40">
      <alignment horizontal="left"/>
    </xf>
    <xf numFmtId="0" fontId="15" fillId="0" borderId="41">
      <alignment horizontal="right"/>
    </xf>
    <xf numFmtId="0" fontId="15" fillId="0" borderId="42">
      <alignment horizontal="left"/>
    </xf>
    <xf numFmtId="3" fontId="18" fillId="6" borderId="43"/>
    <xf numFmtId="0" fontId="15" fillId="0" borderId="0">
      <alignment horizontal="right"/>
    </xf>
    <xf numFmtId="0" fontId="15" fillId="0" borderId="0">
      <alignment horizontal="right"/>
    </xf>
    <xf numFmtId="0" fontId="15" fillId="0" borderId="37">
      <alignment horizontal="left"/>
    </xf>
    <xf numFmtId="0" fontId="15" fillId="0" borderId="44">
      <alignment horizontal="left"/>
    </xf>
    <xf numFmtId="0" fontId="15" fillId="0" borderId="44">
      <alignment horizontal="left"/>
    </xf>
    <xf numFmtId="165" fontId="15" fillId="0" borderId="40">
      <alignment horizontal="left"/>
    </xf>
    <xf numFmtId="165" fontId="19" fillId="0" borderId="40">
      <alignment horizontal="left"/>
    </xf>
    <xf numFmtId="165" fontId="15" fillId="0" borderId="45"/>
    <xf numFmtId="165" fontId="15" fillId="0" borderId="46"/>
    <xf numFmtId="165" fontId="15" fillId="0" borderId="46"/>
    <xf numFmtId="0" fontId="15" fillId="0" borderId="0">
      <alignment horizontal="right"/>
    </xf>
    <xf numFmtId="0" fontId="15" fillId="0" borderId="0">
      <alignment horizontal="right"/>
    </xf>
    <xf numFmtId="3" fontId="20" fillId="7" borderId="0"/>
    <xf numFmtId="0" fontId="15" fillId="0" borderId="42">
      <alignment horizontal="left"/>
    </xf>
    <xf numFmtId="0" fontId="15" fillId="0" borderId="42">
      <alignment horizontal="left"/>
    </xf>
    <xf numFmtId="0" fontId="3" fillId="0" borderId="0"/>
    <xf numFmtId="0" fontId="24" fillId="0" borderId="47"/>
    <xf numFmtId="0" fontId="25" fillId="0" borderId="0"/>
    <xf numFmtId="0" fontId="26" fillId="0" borderId="0"/>
    <xf numFmtId="0" fontId="27" fillId="0" borderId="0"/>
    <xf numFmtId="0" fontId="24" fillId="0" borderId="48"/>
    <xf numFmtId="0" fontId="28" fillId="0" borderId="0">
      <alignment horizontal="center"/>
    </xf>
    <xf numFmtId="0" fontId="24" fillId="0" borderId="49">
      <alignment horizontal="center"/>
    </xf>
    <xf numFmtId="0" fontId="24" fillId="0" borderId="50"/>
    <xf numFmtId="0" fontId="24" fillId="0" borderId="0">
      <alignment horizontal="right"/>
    </xf>
    <xf numFmtId="165" fontId="24" fillId="0" borderId="0">
      <alignment horizontal="right"/>
    </xf>
    <xf numFmtId="0" fontId="24" fillId="0" borderId="0"/>
    <xf numFmtId="165" fontId="24" fillId="0" borderId="0"/>
    <xf numFmtId="3" fontId="24" fillId="0" borderId="0"/>
    <xf numFmtId="0" fontId="29" fillId="0" borderId="0"/>
    <xf numFmtId="0" fontId="29" fillId="0" borderId="0"/>
    <xf numFmtId="0" fontId="2" fillId="0" borderId="0"/>
    <xf numFmtId="0" fontId="2" fillId="0" borderId="0"/>
    <xf numFmtId="0" fontId="2" fillId="0" borderId="0"/>
    <xf numFmtId="167" fontId="2" fillId="0" borderId="0" applyFont="0" applyFill="0" applyBorder="0" applyAlignment="0" applyProtection="0"/>
    <xf numFmtId="0" fontId="2" fillId="0" borderId="0"/>
    <xf numFmtId="167" fontId="2" fillId="0" borderId="0" applyFont="0" applyFill="0" applyBorder="0" applyAlignment="0" applyProtection="0"/>
    <xf numFmtId="0" fontId="1" fillId="0" borderId="0"/>
    <xf numFmtId="167" fontId="1" fillId="0" borderId="0" applyFont="0" applyFill="0" applyBorder="0" applyAlignment="0" applyProtection="0"/>
  </cellStyleXfs>
  <cellXfs count="861">
    <xf numFmtId="0" fontId="0" fillId="0" borderId="0" xfId="0"/>
    <xf numFmtId="0" fontId="5" fillId="0" borderId="0" xfId="0" applyFont="1"/>
    <xf numFmtId="0" fontId="6" fillId="0" borderId="2" xfId="0" applyFont="1" applyBorder="1" applyAlignment="1">
      <alignment vertical="center"/>
    </xf>
    <xf numFmtId="0" fontId="6" fillId="0" borderId="3" xfId="0" applyFont="1" applyBorder="1" applyAlignment="1">
      <alignment vertical="center"/>
    </xf>
    <xf numFmtId="0" fontId="6" fillId="0" borderId="3" xfId="0" applyFont="1" applyBorder="1" applyAlignment="1">
      <alignment horizontal="center" vertical="center"/>
    </xf>
    <xf numFmtId="0" fontId="7" fillId="0" borderId="3" xfId="0" applyFont="1" applyBorder="1" applyAlignment="1">
      <alignment horizontal="center" vertical="center" wrapText="1"/>
    </xf>
    <xf numFmtId="0" fontId="6" fillId="0" borderId="0" xfId="0" applyFont="1"/>
    <xf numFmtId="0" fontId="6" fillId="2" borderId="4" xfId="0" applyFont="1" applyFill="1" applyBorder="1" applyAlignment="1">
      <alignment vertical="center"/>
    </xf>
    <xf numFmtId="0" fontId="6" fillId="2" borderId="5" xfId="0" applyFont="1" applyFill="1" applyBorder="1" applyAlignment="1">
      <alignment vertical="center"/>
    </xf>
    <xf numFmtId="0" fontId="6" fillId="2" borderId="6" xfId="0" applyFont="1" applyFill="1" applyBorder="1" applyAlignment="1">
      <alignment horizontal="center" vertical="center"/>
    </xf>
    <xf numFmtId="2" fontId="6" fillId="2" borderId="6" xfId="0" applyNumberFormat="1" applyFont="1" applyFill="1" applyBorder="1" applyAlignment="1">
      <alignment horizontal="center" vertical="center"/>
    </xf>
    <xf numFmtId="2" fontId="6" fillId="2" borderId="7" xfId="0" applyNumberFormat="1" applyFont="1" applyFill="1" applyBorder="1" applyAlignment="1">
      <alignment horizontal="center" vertical="center"/>
    </xf>
    <xf numFmtId="0" fontId="5" fillId="2" borderId="8" xfId="0" applyFont="1" applyFill="1" applyBorder="1" applyAlignment="1">
      <alignment wrapText="1"/>
    </xf>
    <xf numFmtId="2" fontId="5" fillId="2" borderId="10" xfId="0" applyNumberFormat="1" applyFont="1" applyFill="1" applyBorder="1" applyAlignment="1">
      <alignment horizontal="center"/>
    </xf>
    <xf numFmtId="2" fontId="5" fillId="2" borderId="10" xfId="0" applyNumberFormat="1" applyFont="1" applyFill="1" applyBorder="1" applyAlignment="1">
      <alignment horizontal="center" wrapText="1"/>
    </xf>
    <xf numFmtId="2" fontId="5" fillId="2" borderId="11" xfId="0" applyNumberFormat="1" applyFont="1" applyFill="1" applyBorder="1" applyAlignment="1">
      <alignment horizontal="center"/>
    </xf>
    <xf numFmtId="0" fontId="5" fillId="2" borderId="13" xfId="0" applyFont="1" applyFill="1" applyBorder="1"/>
    <xf numFmtId="2" fontId="5" fillId="2" borderId="2" xfId="0" applyNumberFormat="1" applyFont="1" applyFill="1" applyBorder="1" applyAlignment="1">
      <alignment horizontal="center"/>
    </xf>
    <xf numFmtId="2" fontId="5" fillId="2" borderId="14" xfId="0" applyNumberFormat="1" applyFont="1" applyFill="1" applyBorder="1" applyAlignment="1">
      <alignment horizontal="center"/>
    </xf>
    <xf numFmtId="0" fontId="5" fillId="2" borderId="13" xfId="0" applyFont="1" applyFill="1" applyBorder="1" applyAlignment="1">
      <alignment horizontal="right"/>
    </xf>
    <xf numFmtId="0" fontId="5" fillId="2" borderId="13" xfId="0" applyFont="1" applyFill="1" applyBorder="1" applyAlignment="1">
      <alignment horizontal="right" wrapText="1"/>
    </xf>
    <xf numFmtId="0" fontId="5" fillId="2" borderId="16" xfId="0" applyFont="1" applyFill="1" applyBorder="1" applyAlignment="1">
      <alignment horizontal="center" wrapText="1"/>
    </xf>
    <xf numFmtId="0" fontId="5" fillId="2" borderId="17" xfId="0" applyFont="1" applyFill="1" applyBorder="1" applyAlignment="1">
      <alignment vertical="center"/>
    </xf>
    <xf numFmtId="0" fontId="5" fillId="2" borderId="18" xfId="0" applyFont="1" applyFill="1" applyBorder="1" applyAlignment="1">
      <alignment horizontal="center" vertical="center"/>
    </xf>
    <xf numFmtId="2" fontId="5" fillId="2" borderId="18" xfId="0" applyNumberFormat="1" applyFont="1" applyFill="1" applyBorder="1" applyAlignment="1">
      <alignment horizontal="center" vertical="center"/>
    </xf>
    <xf numFmtId="2" fontId="5" fillId="2" borderId="19" xfId="0" applyNumberFormat="1" applyFont="1" applyFill="1" applyBorder="1" applyAlignment="1">
      <alignment horizontal="center" vertical="center"/>
    </xf>
    <xf numFmtId="0" fontId="8" fillId="3" borderId="4" xfId="0" applyFont="1" applyFill="1" applyBorder="1"/>
    <xf numFmtId="0" fontId="8" fillId="3" borderId="20" xfId="0" applyFont="1" applyFill="1" applyBorder="1" applyAlignment="1">
      <alignment wrapText="1"/>
    </xf>
    <xf numFmtId="0" fontId="8" fillId="3" borderId="21" xfId="0" applyFont="1" applyFill="1" applyBorder="1" applyAlignment="1">
      <alignment horizontal="center"/>
    </xf>
    <xf numFmtId="2" fontId="8" fillId="3" borderId="21" xfId="0" applyNumberFormat="1" applyFont="1" applyFill="1" applyBorder="1" applyAlignment="1">
      <alignment horizontal="center"/>
    </xf>
    <xf numFmtId="2" fontId="8" fillId="3" borderId="22" xfId="0" applyNumberFormat="1" applyFont="1" applyFill="1" applyBorder="1" applyAlignment="1">
      <alignment horizontal="center"/>
    </xf>
    <xf numFmtId="0" fontId="9" fillId="3" borderId="24" xfId="0" applyFont="1" applyFill="1" applyBorder="1" applyAlignment="1">
      <alignment wrapText="1"/>
    </xf>
    <xf numFmtId="0" fontId="10" fillId="3" borderId="25" xfId="0" applyFont="1" applyFill="1" applyBorder="1" applyAlignment="1">
      <alignment vertical="center" wrapText="1"/>
    </xf>
    <xf numFmtId="2" fontId="9" fillId="3" borderId="25" xfId="0" applyNumberFormat="1" applyFont="1" applyFill="1" applyBorder="1" applyAlignment="1">
      <alignment horizontal="center"/>
    </xf>
    <xf numFmtId="2" fontId="9" fillId="3" borderId="26" xfId="0" applyNumberFormat="1" applyFont="1" applyFill="1" applyBorder="1" applyAlignment="1">
      <alignment horizontal="center"/>
    </xf>
    <xf numFmtId="0" fontId="9" fillId="0" borderId="0" xfId="0" applyFont="1"/>
    <xf numFmtId="0" fontId="9" fillId="3" borderId="13" xfId="0" applyFont="1" applyFill="1" applyBorder="1" applyAlignment="1">
      <alignment horizontal="right"/>
    </xf>
    <xf numFmtId="0" fontId="9" fillId="3" borderId="2" xfId="0" applyFont="1" applyFill="1" applyBorder="1" applyAlignment="1">
      <alignment horizontal="center" vertical="center" wrapText="1"/>
    </xf>
    <xf numFmtId="164" fontId="9" fillId="3" borderId="2" xfId="0" applyNumberFormat="1" applyFont="1" applyFill="1" applyBorder="1" applyAlignment="1">
      <alignment horizontal="center"/>
    </xf>
    <xf numFmtId="2" fontId="9" fillId="3" borderId="2" xfId="0" applyNumberFormat="1" applyFont="1" applyFill="1" applyBorder="1" applyAlignment="1">
      <alignment horizontal="center"/>
    </xf>
    <xf numFmtId="2" fontId="9" fillId="3" borderId="14" xfId="0" applyNumberFormat="1" applyFont="1" applyFill="1" applyBorder="1" applyAlignment="1">
      <alignment horizontal="center"/>
    </xf>
    <xf numFmtId="1" fontId="9" fillId="3" borderId="2" xfId="0" applyNumberFormat="1" applyFont="1" applyFill="1" applyBorder="1" applyAlignment="1">
      <alignment horizontal="center"/>
    </xf>
    <xf numFmtId="0" fontId="9" fillId="3" borderId="13" xfId="0" applyFont="1" applyFill="1" applyBorder="1" applyAlignment="1">
      <alignment horizontal="right" wrapText="1"/>
    </xf>
    <xf numFmtId="0" fontId="11" fillId="3" borderId="28" xfId="0" applyFont="1" applyFill="1" applyBorder="1" applyAlignment="1">
      <alignment horizontal="right" vertical="center" wrapText="1"/>
    </xf>
    <xf numFmtId="1" fontId="9" fillId="3" borderId="9" xfId="0" applyNumberFormat="1" applyFont="1" applyFill="1" applyBorder="1" applyAlignment="1">
      <alignment horizontal="center" vertical="center"/>
    </xf>
    <xf numFmtId="2" fontId="9" fillId="3" borderId="9" xfId="0" applyNumberFormat="1" applyFont="1" applyFill="1" applyBorder="1" applyAlignment="1">
      <alignment horizontal="center" vertical="center"/>
    </xf>
    <xf numFmtId="2" fontId="9" fillId="3" borderId="29" xfId="0" applyNumberFormat="1" applyFont="1" applyFill="1" applyBorder="1" applyAlignment="1">
      <alignment horizontal="center" vertical="center"/>
    </xf>
    <xf numFmtId="0" fontId="9" fillId="0" borderId="0" xfId="0" applyFont="1" applyAlignment="1">
      <alignment vertical="center"/>
    </xf>
    <xf numFmtId="0" fontId="11" fillId="3" borderId="17" xfId="0" applyFont="1" applyFill="1" applyBorder="1" applyAlignment="1">
      <alignment horizontal="right" wrapText="1"/>
    </xf>
    <xf numFmtId="0" fontId="9" fillId="3" borderId="18" xfId="0" applyFont="1" applyFill="1" applyBorder="1" applyAlignment="1">
      <alignment horizontal="center" vertical="center" wrapText="1"/>
    </xf>
    <xf numFmtId="1" fontId="9" fillId="3" borderId="18" xfId="0" applyNumberFormat="1" applyFont="1" applyFill="1" applyBorder="1" applyAlignment="1">
      <alignment horizontal="center"/>
    </xf>
    <xf numFmtId="2" fontId="9" fillId="3" borderId="18" xfId="0" applyNumberFormat="1" applyFont="1" applyFill="1" applyBorder="1" applyAlignment="1">
      <alignment horizontal="center"/>
    </xf>
    <xf numFmtId="2" fontId="9" fillId="3" borderId="19" xfId="0" applyNumberFormat="1" applyFont="1" applyFill="1" applyBorder="1" applyAlignment="1">
      <alignment horizontal="center"/>
    </xf>
    <xf numFmtId="0" fontId="11" fillId="3" borderId="13" xfId="0" applyFont="1" applyFill="1" applyBorder="1" applyAlignment="1">
      <alignment horizontal="right" wrapText="1"/>
    </xf>
    <xf numFmtId="0" fontId="11" fillId="3" borderId="31" xfId="0" applyFont="1" applyFill="1" applyBorder="1" applyAlignment="1">
      <alignment horizontal="right" wrapText="1"/>
    </xf>
    <xf numFmtId="2" fontId="9" fillId="3" borderId="32" xfId="0" applyNumberFormat="1" applyFont="1" applyFill="1" applyBorder="1" applyAlignment="1">
      <alignment horizontal="center"/>
    </xf>
    <xf numFmtId="2" fontId="9" fillId="3" borderId="33" xfId="0" applyNumberFormat="1" applyFont="1" applyFill="1" applyBorder="1" applyAlignment="1">
      <alignment horizontal="center"/>
    </xf>
    <xf numFmtId="0" fontId="6" fillId="4" borderId="15" xfId="0" applyFont="1" applyFill="1" applyBorder="1"/>
    <xf numFmtId="0" fontId="6" fillId="4" borderId="8" xfId="0" applyFont="1" applyFill="1" applyBorder="1"/>
    <xf numFmtId="0" fontId="6" fillId="4" borderId="10" xfId="0" applyFont="1" applyFill="1" applyBorder="1"/>
    <xf numFmtId="4" fontId="6" fillId="4" borderId="10" xfId="0" applyNumberFormat="1" applyFont="1" applyFill="1" applyBorder="1" applyAlignment="1">
      <alignment horizontal="center"/>
    </xf>
    <xf numFmtId="4" fontId="6" fillId="4" borderId="11" xfId="0" applyNumberFormat="1" applyFont="1" applyFill="1" applyBorder="1" applyAlignment="1">
      <alignment horizontal="center"/>
    </xf>
    <xf numFmtId="0" fontId="5" fillId="4" borderId="13" xfId="0" applyFont="1" applyFill="1" applyBorder="1" applyAlignment="1">
      <alignment wrapText="1"/>
    </xf>
    <xf numFmtId="0" fontId="5" fillId="4" borderId="2" xfId="0" applyFont="1" applyFill="1" applyBorder="1" applyAlignment="1">
      <alignment horizontal="center" vertical="center" wrapText="1"/>
    </xf>
    <xf numFmtId="3" fontId="5" fillId="4" borderId="2" xfId="0" applyNumberFormat="1" applyFont="1" applyFill="1" applyBorder="1" applyAlignment="1">
      <alignment horizontal="center" vertical="center"/>
    </xf>
    <xf numFmtId="0" fontId="5" fillId="4" borderId="0" xfId="0" applyFont="1" applyFill="1"/>
    <xf numFmtId="0" fontId="5" fillId="4" borderId="2" xfId="0" applyFont="1" applyFill="1" applyBorder="1"/>
    <xf numFmtId="0" fontId="5" fillId="4" borderId="14" xfId="0" applyFont="1" applyFill="1" applyBorder="1"/>
    <xf numFmtId="3" fontId="5" fillId="4" borderId="2" xfId="0" applyNumberFormat="1" applyFont="1" applyFill="1" applyBorder="1" applyAlignment="1">
      <alignment horizontal="center"/>
    </xf>
    <xf numFmtId="0" fontId="5" fillId="4" borderId="17" xfId="0" applyFont="1" applyFill="1" applyBorder="1" applyAlignment="1">
      <alignment wrapText="1"/>
    </xf>
    <xf numFmtId="0" fontId="5" fillId="4" borderId="18" xfId="0" applyFont="1" applyFill="1" applyBorder="1" applyAlignment="1">
      <alignment horizontal="center" vertical="center" wrapText="1"/>
    </xf>
    <xf numFmtId="3" fontId="5" fillId="4" borderId="18" xfId="0" applyNumberFormat="1" applyFont="1" applyFill="1" applyBorder="1" applyAlignment="1">
      <alignment horizontal="center"/>
    </xf>
    <xf numFmtId="0" fontId="5" fillId="4" borderId="18" xfId="0" applyFont="1" applyFill="1" applyBorder="1"/>
    <xf numFmtId="0" fontId="5" fillId="4" borderId="19" xfId="0" applyFont="1" applyFill="1" applyBorder="1"/>
    <xf numFmtId="0" fontId="6" fillId="0" borderId="34" xfId="0" applyFont="1" applyBorder="1"/>
    <xf numFmtId="0" fontId="5" fillId="0" borderId="34" xfId="0" applyFont="1" applyBorder="1"/>
    <xf numFmtId="0" fontId="8" fillId="0" borderId="0" xfId="0" applyFont="1"/>
    <xf numFmtId="0" fontId="9" fillId="0" borderId="0" xfId="0" applyFont="1" applyAlignment="1">
      <alignment horizontal="left" wrapText="1"/>
    </xf>
    <xf numFmtId="0" fontId="6" fillId="0" borderId="3" xfId="0" applyFont="1" applyBorder="1" applyAlignment="1">
      <alignment horizontal="center" vertical="center" wrapText="1"/>
    </xf>
    <xf numFmtId="2" fontId="5" fillId="2" borderId="18" xfId="0" applyNumberFormat="1" applyFont="1" applyFill="1" applyBorder="1" applyAlignment="1">
      <alignment horizontal="center"/>
    </xf>
    <xf numFmtId="2" fontId="5" fillId="2" borderId="19" xfId="0" applyNumberFormat="1" applyFont="1" applyFill="1" applyBorder="1" applyAlignment="1">
      <alignment horizontal="center"/>
    </xf>
    <xf numFmtId="0" fontId="8" fillId="3" borderId="5" xfId="0" applyFont="1" applyFill="1" applyBorder="1" applyAlignment="1">
      <alignment wrapText="1"/>
    </xf>
    <xf numFmtId="0" fontId="8" fillId="3" borderId="6" xfId="0" applyFont="1" applyFill="1" applyBorder="1" applyAlignment="1">
      <alignment horizontal="center"/>
    </xf>
    <xf numFmtId="2" fontId="8" fillId="3" borderId="6" xfId="0" applyNumberFormat="1" applyFont="1" applyFill="1" applyBorder="1" applyAlignment="1">
      <alignment horizontal="center"/>
    </xf>
    <xf numFmtId="2" fontId="8" fillId="3" borderId="7" xfId="0" applyNumberFormat="1" applyFont="1" applyFill="1" applyBorder="1" applyAlignment="1">
      <alignment horizontal="center"/>
    </xf>
    <xf numFmtId="0" fontId="9" fillId="3" borderId="8" xfId="0" applyFont="1" applyFill="1" applyBorder="1" applyAlignment="1">
      <alignment wrapText="1"/>
    </xf>
    <xf numFmtId="2" fontId="9" fillId="3" borderId="10" xfId="0" applyNumberFormat="1" applyFont="1" applyFill="1" applyBorder="1" applyAlignment="1">
      <alignment horizontal="center"/>
    </xf>
    <xf numFmtId="2" fontId="9" fillId="3" borderId="11" xfId="0" applyNumberFormat="1" applyFont="1" applyFill="1" applyBorder="1" applyAlignment="1">
      <alignment horizontal="center"/>
    </xf>
    <xf numFmtId="0" fontId="11" fillId="3" borderId="36" xfId="0" applyFont="1" applyFill="1" applyBorder="1" applyAlignment="1">
      <alignment horizontal="right" vertical="center" wrapText="1"/>
    </xf>
    <xf numFmtId="0" fontId="9" fillId="3" borderId="10" xfId="0" applyFont="1" applyFill="1" applyBorder="1" applyAlignment="1">
      <alignment horizontal="center" vertical="center" wrapText="1"/>
    </xf>
    <xf numFmtId="0" fontId="11" fillId="3" borderId="8" xfId="0" applyFont="1" applyFill="1" applyBorder="1" applyAlignment="1">
      <alignment horizontal="right" wrapText="1"/>
    </xf>
    <xf numFmtId="0" fontId="6" fillId="4" borderId="16" xfId="0" applyFont="1" applyFill="1" applyBorder="1"/>
    <xf numFmtId="0" fontId="6" fillId="4" borderId="24" xfId="0" applyFont="1" applyFill="1" applyBorder="1"/>
    <xf numFmtId="0" fontId="6" fillId="4" borderId="25" xfId="0" applyFont="1" applyFill="1" applyBorder="1"/>
    <xf numFmtId="4" fontId="6" fillId="4" borderId="25" xfId="0" applyNumberFormat="1" applyFont="1" applyFill="1" applyBorder="1" applyAlignment="1">
      <alignment horizontal="center"/>
    </xf>
    <xf numFmtId="4" fontId="6" fillId="4" borderId="26" xfId="0" applyNumberFormat="1" applyFont="1" applyFill="1" applyBorder="1" applyAlignment="1">
      <alignment horizontal="center"/>
    </xf>
    <xf numFmtId="0" fontId="5" fillId="2" borderId="17" xfId="0" applyFont="1" applyFill="1" applyBorder="1"/>
    <xf numFmtId="0" fontId="5" fillId="2" borderId="18" xfId="0" applyFont="1" applyFill="1" applyBorder="1" applyAlignment="1">
      <alignment horizontal="center"/>
    </xf>
    <xf numFmtId="3" fontId="5" fillId="0" borderId="0" xfId="0" applyNumberFormat="1" applyFont="1"/>
    <xf numFmtId="4" fontId="5" fillId="0" borderId="0" xfId="0" applyNumberFormat="1" applyFont="1"/>
    <xf numFmtId="3" fontId="0" fillId="0" borderId="0" xfId="0" applyNumberFormat="1"/>
    <xf numFmtId="4" fontId="0" fillId="0" borderId="0" xfId="0" applyNumberFormat="1"/>
    <xf numFmtId="0" fontId="5" fillId="2" borderId="2" xfId="0" applyFont="1" applyFill="1" applyBorder="1" applyAlignment="1">
      <alignment vertical="center" wrapText="1"/>
    </xf>
    <xf numFmtId="0" fontId="5" fillId="2" borderId="2" xfId="0" applyFont="1" applyFill="1" applyBorder="1" applyAlignment="1">
      <alignment vertical="center"/>
    </xf>
    <xf numFmtId="0" fontId="9" fillId="3" borderId="2" xfId="0" applyFont="1" applyFill="1" applyBorder="1" applyAlignment="1">
      <alignment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right" wrapText="1"/>
    </xf>
    <xf numFmtId="0" fontId="9" fillId="3" borderId="2" xfId="0" applyFont="1" applyFill="1" applyBorder="1" applyAlignment="1">
      <alignment horizontal="right"/>
    </xf>
    <xf numFmtId="0" fontId="9" fillId="3" borderId="2" xfId="0" applyFont="1" applyFill="1" applyBorder="1" applyAlignment="1">
      <alignment horizontal="right" wrapText="1"/>
    </xf>
    <xf numFmtId="0" fontId="9" fillId="3" borderId="2" xfId="0" applyFont="1" applyFill="1" applyBorder="1" applyAlignment="1">
      <alignment wrapText="1"/>
    </xf>
    <xf numFmtId="0" fontId="11" fillId="3" borderId="2" xfId="0" applyFont="1" applyFill="1" applyBorder="1" applyAlignment="1">
      <alignment horizontal="right" vertical="center" wrapText="1"/>
    </xf>
    <xf numFmtId="0" fontId="11" fillId="3" borderId="2" xfId="0" applyFont="1" applyFill="1" applyBorder="1" applyAlignment="1">
      <alignment horizontal="right" wrapText="1"/>
    </xf>
    <xf numFmtId="0" fontId="5" fillId="4" borderId="2" xfId="0" applyFont="1" applyFill="1" applyBorder="1" applyAlignment="1">
      <alignment wrapText="1"/>
    </xf>
    <xf numFmtId="0" fontId="0" fillId="0" borderId="0" xfId="0" pivotButton="1"/>
    <xf numFmtId="0" fontId="0" fillId="0" borderId="0" xfId="0" applyAlignment="1">
      <alignment horizontal="left"/>
    </xf>
    <xf numFmtId="0" fontId="3" fillId="0" borderId="0" xfId="26"/>
    <xf numFmtId="0" fontId="6" fillId="0" borderId="2" xfId="26" applyFont="1" applyBorder="1" applyAlignment="1">
      <alignment vertical="center"/>
    </xf>
    <xf numFmtId="0" fontId="6" fillId="0" borderId="3" xfId="26" applyFont="1" applyBorder="1" applyAlignment="1">
      <alignment vertical="center"/>
    </xf>
    <xf numFmtId="0" fontId="6" fillId="0" borderId="3" xfId="26" applyFont="1" applyBorder="1" applyAlignment="1">
      <alignment horizontal="center" vertical="center"/>
    </xf>
    <xf numFmtId="0" fontId="6" fillId="0" borderId="3" xfId="26" applyFont="1" applyBorder="1" applyAlignment="1">
      <alignment horizontal="center" vertical="center" wrapText="1"/>
    </xf>
    <xf numFmtId="0" fontId="6" fillId="2" borderId="4" xfId="26" applyFont="1" applyFill="1" applyBorder="1" applyAlignment="1">
      <alignment vertical="center"/>
    </xf>
    <xf numFmtId="0" fontId="6" fillId="2" borderId="5" xfId="26" applyFont="1" applyFill="1" applyBorder="1" applyAlignment="1">
      <alignment vertical="center"/>
    </xf>
    <xf numFmtId="0" fontId="6" fillId="2" borderId="6" xfId="26" applyFont="1" applyFill="1" applyBorder="1" applyAlignment="1">
      <alignment horizontal="center" vertical="center"/>
    </xf>
    <xf numFmtId="2" fontId="6" fillId="2" borderId="6" xfId="26" applyNumberFormat="1" applyFont="1" applyFill="1" applyBorder="1" applyAlignment="1">
      <alignment horizontal="center" vertical="center"/>
    </xf>
    <xf numFmtId="2" fontId="6" fillId="2" borderId="7" xfId="26" applyNumberFormat="1" applyFont="1" applyFill="1" applyBorder="1" applyAlignment="1">
      <alignment horizontal="center" vertical="center"/>
    </xf>
    <xf numFmtId="0" fontId="5" fillId="2" borderId="8" xfId="26" applyFont="1" applyFill="1" applyBorder="1" applyAlignment="1">
      <alignment wrapText="1"/>
    </xf>
    <xf numFmtId="2" fontId="5" fillId="2" borderId="10" xfId="26" applyNumberFormat="1" applyFont="1" applyFill="1" applyBorder="1" applyAlignment="1">
      <alignment horizontal="center"/>
    </xf>
    <xf numFmtId="2" fontId="5" fillId="2" borderId="10" xfId="26" applyNumberFormat="1" applyFont="1" applyFill="1" applyBorder="1" applyAlignment="1">
      <alignment horizontal="center" wrapText="1"/>
    </xf>
    <xf numFmtId="2" fontId="5" fillId="2" borderId="11" xfId="26" applyNumberFormat="1" applyFont="1" applyFill="1" applyBorder="1" applyAlignment="1">
      <alignment horizontal="center"/>
    </xf>
    <xf numFmtId="0" fontId="5" fillId="2" borderId="13" xfId="26" applyFont="1" applyFill="1" applyBorder="1"/>
    <xf numFmtId="2" fontId="5" fillId="2" borderId="2" xfId="26" applyNumberFormat="1" applyFont="1" applyFill="1" applyBorder="1" applyAlignment="1">
      <alignment horizontal="center"/>
    </xf>
    <xf numFmtId="2" fontId="5" fillId="2" borderId="14" xfId="26" applyNumberFormat="1" applyFont="1" applyFill="1" applyBorder="1" applyAlignment="1">
      <alignment horizontal="center"/>
    </xf>
    <xf numFmtId="0" fontId="5" fillId="2" borderId="13" xfId="26" applyFont="1" applyFill="1" applyBorder="1" applyAlignment="1">
      <alignment horizontal="right"/>
    </xf>
    <xf numFmtId="0" fontId="5" fillId="2" borderId="13" xfId="26" applyFont="1" applyFill="1" applyBorder="1" applyAlignment="1">
      <alignment horizontal="right" wrapText="1"/>
    </xf>
    <xf numFmtId="0" fontId="5" fillId="2" borderId="16" xfId="26" applyFont="1" applyFill="1" applyBorder="1" applyAlignment="1">
      <alignment horizontal="center" wrapText="1"/>
    </xf>
    <xf numFmtId="0" fontId="5" fillId="2" borderId="17" xfId="26" applyFont="1" applyFill="1" applyBorder="1"/>
    <xf numFmtId="0" fontId="5" fillId="2" borderId="18" xfId="26" applyFont="1" applyFill="1" applyBorder="1" applyAlignment="1">
      <alignment horizontal="center"/>
    </xf>
    <xf numFmtId="2" fontId="5" fillId="2" borderId="18" xfId="26" applyNumberFormat="1" applyFont="1" applyFill="1" applyBorder="1" applyAlignment="1">
      <alignment horizontal="center"/>
    </xf>
    <xf numFmtId="2" fontId="5" fillId="2" borderId="19" xfId="26" applyNumberFormat="1" applyFont="1" applyFill="1" applyBorder="1" applyAlignment="1">
      <alignment horizontal="center"/>
    </xf>
    <xf numFmtId="0" fontId="8" fillId="3" borderId="4" xfId="26" applyFont="1" applyFill="1" applyBorder="1"/>
    <xf numFmtId="0" fontId="8" fillId="3" borderId="5" xfId="26" applyFont="1" applyFill="1" applyBorder="1" applyAlignment="1">
      <alignment wrapText="1"/>
    </xf>
    <xf numFmtId="0" fontId="8" fillId="3" borderId="6" xfId="26" applyFont="1" applyFill="1" applyBorder="1" applyAlignment="1">
      <alignment horizontal="center"/>
    </xf>
    <xf numFmtId="2" fontId="8" fillId="3" borderId="6" xfId="26" applyNumberFormat="1" applyFont="1" applyFill="1" applyBorder="1" applyAlignment="1">
      <alignment horizontal="center"/>
    </xf>
    <xf numFmtId="0" fontId="9" fillId="3" borderId="24" xfId="26" applyFont="1" applyFill="1" applyBorder="1" applyAlignment="1">
      <alignment wrapText="1"/>
    </xf>
    <xf numFmtId="0" fontId="10" fillId="3" borderId="25" xfId="26" applyFont="1" applyFill="1" applyBorder="1" applyAlignment="1">
      <alignment vertical="center" wrapText="1"/>
    </xf>
    <xf numFmtId="2" fontId="9" fillId="3" borderId="25" xfId="26" applyNumberFormat="1" applyFont="1" applyFill="1" applyBorder="1" applyAlignment="1">
      <alignment horizontal="center"/>
    </xf>
    <xf numFmtId="2" fontId="9" fillId="3" borderId="26" xfId="26" applyNumberFormat="1" applyFont="1" applyFill="1" applyBorder="1" applyAlignment="1">
      <alignment horizontal="center"/>
    </xf>
    <xf numFmtId="0" fontId="9" fillId="3" borderId="13" xfId="26" applyFont="1" applyFill="1" applyBorder="1" applyAlignment="1">
      <alignment horizontal="right"/>
    </xf>
    <xf numFmtId="0" fontId="9" fillId="3" borderId="2" xfId="26" applyFont="1" applyFill="1" applyBorder="1" applyAlignment="1">
      <alignment horizontal="center" vertical="center" wrapText="1"/>
    </xf>
    <xf numFmtId="2" fontId="9" fillId="3" borderId="2" xfId="26" applyNumberFormat="1" applyFont="1" applyFill="1" applyBorder="1" applyAlignment="1">
      <alignment horizontal="center"/>
    </xf>
    <xf numFmtId="2" fontId="9" fillId="3" borderId="14" xfId="26" applyNumberFormat="1" applyFont="1" applyFill="1" applyBorder="1" applyAlignment="1">
      <alignment horizontal="center"/>
    </xf>
    <xf numFmtId="0" fontId="9" fillId="3" borderId="13" xfId="26" applyFont="1" applyFill="1" applyBorder="1" applyAlignment="1">
      <alignment horizontal="right" wrapText="1"/>
    </xf>
    <xf numFmtId="0" fontId="11" fillId="3" borderId="36" xfId="26" applyFont="1" applyFill="1" applyBorder="1" applyAlignment="1">
      <alignment horizontal="right" vertical="center" wrapText="1"/>
    </xf>
    <xf numFmtId="0" fontId="9" fillId="3" borderId="9" xfId="26" applyFont="1" applyFill="1" applyBorder="1" applyAlignment="1">
      <alignment horizontal="center" vertical="center" wrapText="1"/>
    </xf>
    <xf numFmtId="1" fontId="9" fillId="3" borderId="9" xfId="26" applyNumberFormat="1" applyFont="1" applyFill="1" applyBorder="1" applyAlignment="1">
      <alignment horizontal="center" vertical="center"/>
    </xf>
    <xf numFmtId="2" fontId="9" fillId="3" borderId="9" xfId="26" applyNumberFormat="1" applyFont="1" applyFill="1" applyBorder="1" applyAlignment="1">
      <alignment horizontal="center" vertical="center"/>
    </xf>
    <xf numFmtId="2" fontId="9" fillId="3" borderId="29" xfId="26" applyNumberFormat="1" applyFont="1" applyFill="1" applyBorder="1" applyAlignment="1">
      <alignment horizontal="center" vertical="center"/>
    </xf>
    <xf numFmtId="0" fontId="9" fillId="0" borderId="0" xfId="26" applyFont="1" applyAlignment="1">
      <alignment vertical="center"/>
    </xf>
    <xf numFmtId="0" fontId="11" fillId="3" borderId="13" xfId="26" applyFont="1" applyFill="1" applyBorder="1" applyAlignment="1">
      <alignment horizontal="right" vertical="center" wrapText="1"/>
    </xf>
    <xf numFmtId="1" fontId="9" fillId="3" borderId="2" xfId="26" applyNumberFormat="1" applyFont="1" applyFill="1" applyBorder="1" applyAlignment="1">
      <alignment horizontal="center" vertical="center"/>
    </xf>
    <xf numFmtId="2" fontId="9" fillId="3" borderId="2" xfId="26" applyNumberFormat="1" applyFont="1" applyFill="1" applyBorder="1" applyAlignment="1">
      <alignment horizontal="center" vertical="center"/>
    </xf>
    <xf numFmtId="2" fontId="9" fillId="3" borderId="14" xfId="26" applyNumberFormat="1" applyFont="1" applyFill="1" applyBorder="1" applyAlignment="1">
      <alignment horizontal="center" vertical="center"/>
    </xf>
    <xf numFmtId="0" fontId="11" fillId="3" borderId="17" xfId="26" applyFont="1" applyFill="1" applyBorder="1" applyAlignment="1">
      <alignment horizontal="right" wrapText="1"/>
    </xf>
    <xf numFmtId="0" fontId="9" fillId="3" borderId="18" xfId="26" applyFont="1" applyFill="1" applyBorder="1" applyAlignment="1">
      <alignment horizontal="center" vertical="center" wrapText="1"/>
    </xf>
    <xf numFmtId="1" fontId="9" fillId="3" borderId="18" xfId="26" applyNumberFormat="1" applyFont="1" applyFill="1" applyBorder="1" applyAlignment="1">
      <alignment horizontal="center"/>
    </xf>
    <xf numFmtId="2" fontId="9" fillId="3" borderId="18" xfId="26" applyNumberFormat="1" applyFont="1" applyFill="1" applyBorder="1" applyAlignment="1">
      <alignment horizontal="center"/>
    </xf>
    <xf numFmtId="2" fontId="9" fillId="3" borderId="19" xfId="26" applyNumberFormat="1" applyFont="1" applyFill="1" applyBorder="1" applyAlignment="1">
      <alignment horizontal="center"/>
    </xf>
    <xf numFmtId="0" fontId="9" fillId="0" borderId="0" xfId="26" applyFont="1"/>
    <xf numFmtId="0" fontId="11" fillId="3" borderId="8" xfId="26" applyFont="1" applyFill="1" applyBorder="1" applyAlignment="1">
      <alignment horizontal="right" wrapText="1"/>
    </xf>
    <xf numFmtId="2" fontId="9" fillId="3" borderId="10" xfId="26" applyNumberFormat="1" applyFont="1" applyFill="1" applyBorder="1" applyAlignment="1">
      <alignment horizontal="center"/>
    </xf>
    <xf numFmtId="2" fontId="9" fillId="3" borderId="11" xfId="26" applyNumberFormat="1" applyFont="1" applyFill="1" applyBorder="1" applyAlignment="1">
      <alignment horizontal="center"/>
    </xf>
    <xf numFmtId="0" fontId="11" fillId="3" borderId="13" xfId="26" applyFont="1" applyFill="1" applyBorder="1" applyAlignment="1">
      <alignment horizontal="right" wrapText="1"/>
    </xf>
    <xf numFmtId="0" fontId="11" fillId="3" borderId="31" xfId="26" applyFont="1" applyFill="1" applyBorder="1" applyAlignment="1">
      <alignment horizontal="right" wrapText="1"/>
    </xf>
    <xf numFmtId="2" fontId="9" fillId="3" borderId="32" xfId="26" applyNumberFormat="1" applyFont="1" applyFill="1" applyBorder="1" applyAlignment="1">
      <alignment horizontal="center"/>
    </xf>
    <xf numFmtId="2" fontId="9" fillId="3" borderId="33" xfId="26" applyNumberFormat="1" applyFont="1" applyFill="1" applyBorder="1" applyAlignment="1">
      <alignment horizontal="center"/>
    </xf>
    <xf numFmtId="0" fontId="6" fillId="4" borderId="16" xfId="26" applyFont="1" applyFill="1" applyBorder="1"/>
    <xf numFmtId="0" fontId="6" fillId="4" borderId="24" xfId="26" applyFont="1" applyFill="1" applyBorder="1"/>
    <xf numFmtId="0" fontId="6" fillId="4" borderId="25" xfId="26" applyFont="1" applyFill="1" applyBorder="1"/>
    <xf numFmtId="4" fontId="6" fillId="4" borderId="25" xfId="26" applyNumberFormat="1" applyFont="1" applyFill="1" applyBorder="1" applyAlignment="1">
      <alignment horizontal="center"/>
    </xf>
    <xf numFmtId="4" fontId="6" fillId="4" borderId="26" xfId="26" applyNumberFormat="1" applyFont="1" applyFill="1" applyBorder="1" applyAlignment="1">
      <alignment horizontal="center"/>
    </xf>
    <xf numFmtId="0" fontId="5" fillId="4" borderId="13" xfId="26" applyFont="1" applyFill="1" applyBorder="1" applyAlignment="1">
      <alignment wrapText="1"/>
    </xf>
    <xf numFmtId="0" fontId="5" fillId="4" borderId="2" xfId="26" applyFont="1" applyFill="1" applyBorder="1" applyAlignment="1">
      <alignment horizontal="center" vertical="center" wrapText="1"/>
    </xf>
    <xf numFmtId="3" fontId="5" fillId="4" borderId="2" xfId="26" applyNumberFormat="1" applyFont="1" applyFill="1" applyBorder="1" applyAlignment="1">
      <alignment horizontal="center" vertical="center"/>
    </xf>
    <xf numFmtId="0" fontId="5" fillId="4" borderId="0" xfId="26" applyFont="1" applyFill="1"/>
    <xf numFmtId="0" fontId="5" fillId="4" borderId="2" xfId="26" applyFont="1" applyFill="1" applyBorder="1"/>
    <xf numFmtId="0" fontId="5" fillId="4" borderId="14" xfId="26" applyFont="1" applyFill="1" applyBorder="1"/>
    <xf numFmtId="3" fontId="5" fillId="4" borderId="2" xfId="26" applyNumberFormat="1" applyFont="1" applyFill="1" applyBorder="1" applyAlignment="1">
      <alignment horizontal="center"/>
    </xf>
    <xf numFmtId="0" fontId="5" fillId="4" borderId="17" xfId="26" applyFont="1" applyFill="1" applyBorder="1" applyAlignment="1">
      <alignment wrapText="1"/>
    </xf>
    <xf numFmtId="0" fontId="5" fillId="4" borderId="18" xfId="26" applyFont="1" applyFill="1" applyBorder="1" applyAlignment="1">
      <alignment horizontal="center" vertical="center" wrapText="1"/>
    </xf>
    <xf numFmtId="3" fontId="5" fillId="4" borderId="18" xfId="26" applyNumberFormat="1" applyFont="1" applyFill="1" applyBorder="1" applyAlignment="1">
      <alignment horizontal="center"/>
    </xf>
    <xf numFmtId="0" fontId="5" fillId="4" borderId="18" xfId="26" applyFont="1" applyFill="1" applyBorder="1"/>
    <xf numFmtId="0" fontId="5" fillId="4" borderId="19" xfId="26" applyFont="1" applyFill="1" applyBorder="1"/>
    <xf numFmtId="0" fontId="5" fillId="0" borderId="0" xfId="26" applyFont="1"/>
    <xf numFmtId="0" fontId="6" fillId="0" borderId="34" xfId="26" applyFont="1" applyBorder="1"/>
    <xf numFmtId="0" fontId="5" fillId="0" borderId="34" xfId="26" applyFont="1" applyBorder="1"/>
    <xf numFmtId="0" fontId="8" fillId="0" borderId="0" xfId="26" applyFont="1"/>
    <xf numFmtId="0" fontId="9" fillId="3" borderId="2" xfId="26" applyFont="1" applyFill="1" applyBorder="1" applyAlignment="1">
      <alignment vertical="center" wrapText="1"/>
    </xf>
    <xf numFmtId="0" fontId="0" fillId="0" borderId="0" xfId="0" pivotButton="1" applyAlignment="1">
      <alignment wrapText="1"/>
    </xf>
    <xf numFmtId="0" fontId="0" fillId="0" borderId="0" xfId="0" applyAlignment="1">
      <alignment wrapText="1"/>
    </xf>
    <xf numFmtId="0" fontId="21" fillId="0" borderId="2" xfId="0" applyFont="1" applyBorder="1" applyAlignment="1">
      <alignment horizontal="center"/>
    </xf>
    <xf numFmtId="0" fontId="6" fillId="2" borderId="2" xfId="0" applyFont="1" applyFill="1" applyBorder="1" applyAlignment="1">
      <alignment vertical="center" wrapText="1"/>
    </xf>
    <xf numFmtId="0" fontId="6" fillId="2" borderId="2" xfId="0" applyFont="1" applyFill="1" applyBorder="1" applyAlignment="1">
      <alignment horizontal="center" vertical="center"/>
    </xf>
    <xf numFmtId="0" fontId="5" fillId="2" borderId="2" xfId="0" applyFont="1" applyFill="1" applyBorder="1" applyAlignment="1">
      <alignment wrapText="1"/>
    </xf>
    <xf numFmtId="0" fontId="5" fillId="2" borderId="2" xfId="0" applyFont="1" applyFill="1" applyBorder="1" applyAlignment="1">
      <alignment horizontal="center"/>
    </xf>
    <xf numFmtId="0" fontId="8" fillId="3" borderId="2" xfId="0" applyFont="1" applyFill="1" applyBorder="1" applyAlignment="1">
      <alignment wrapText="1"/>
    </xf>
    <xf numFmtId="0" fontId="8" fillId="3" borderId="2" xfId="0" applyFont="1" applyFill="1" applyBorder="1" applyAlignment="1">
      <alignment horizontal="center"/>
    </xf>
    <xf numFmtId="0" fontId="10" fillId="3" borderId="2" xfId="0" applyFont="1" applyFill="1" applyBorder="1" applyAlignment="1">
      <alignment vertical="center" wrapText="1"/>
    </xf>
    <xf numFmtId="0" fontId="6" fillId="4" borderId="2" xfId="0" applyFont="1" applyFill="1" applyBorder="1" applyAlignment="1">
      <alignment wrapText="1"/>
    </xf>
    <xf numFmtId="0" fontId="6" fillId="4" borderId="2" xfId="0" applyFont="1" applyFill="1" applyBorder="1"/>
    <xf numFmtId="0" fontId="9" fillId="3" borderId="2" xfId="26" applyFont="1" applyFill="1" applyBorder="1" applyAlignment="1">
      <alignment wrapText="1"/>
    </xf>
    <xf numFmtId="0" fontId="10" fillId="3" borderId="2" xfId="26" applyFont="1" applyFill="1" applyBorder="1" applyAlignment="1">
      <alignment vertical="center" wrapText="1"/>
    </xf>
    <xf numFmtId="0" fontId="9" fillId="3" borderId="2" xfId="26" applyFont="1" applyFill="1" applyBorder="1" applyAlignment="1">
      <alignment horizontal="right"/>
    </xf>
    <xf numFmtId="0" fontId="9" fillId="3" borderId="2" xfId="26" applyFont="1" applyFill="1" applyBorder="1" applyAlignment="1">
      <alignment horizontal="right" wrapText="1"/>
    </xf>
    <xf numFmtId="0" fontId="11" fillId="3" borderId="2" xfId="26" applyFont="1" applyFill="1" applyBorder="1" applyAlignment="1">
      <alignment horizontal="right" vertical="center" wrapText="1"/>
    </xf>
    <xf numFmtId="0" fontId="11" fillId="3" borderId="2" xfId="26" applyFont="1" applyFill="1" applyBorder="1" applyAlignment="1">
      <alignment horizontal="right" wrapText="1"/>
    </xf>
    <xf numFmtId="3" fontId="3" fillId="0" borderId="0" xfId="26" applyNumberFormat="1"/>
    <xf numFmtId="4" fontId="3" fillId="0" borderId="0" xfId="26" applyNumberFormat="1"/>
    <xf numFmtId="0" fontId="0" fillId="0" borderId="2" xfId="0" applyBorder="1" applyAlignment="1">
      <alignment horizontal="left" wrapText="1"/>
    </xf>
    <xf numFmtId="4" fontId="0" fillId="0" borderId="2" xfId="0" applyNumberFormat="1" applyBorder="1"/>
    <xf numFmtId="4" fontId="23" fillId="0" borderId="2" xfId="0" applyNumberFormat="1" applyFont="1" applyBorder="1"/>
    <xf numFmtId="0" fontId="0" fillId="0" borderId="0" xfId="0" applyFill="1"/>
    <xf numFmtId="4" fontId="22" fillId="0" borderId="2" xfId="0" applyNumberFormat="1" applyFont="1" applyFill="1" applyBorder="1" applyAlignment="1">
      <alignment horizontal="center"/>
    </xf>
    <xf numFmtId="0" fontId="21" fillId="0" borderId="2" xfId="0" applyFont="1" applyFill="1" applyBorder="1" applyAlignment="1">
      <alignment horizontal="center"/>
    </xf>
    <xf numFmtId="4" fontId="6" fillId="0" borderId="2" xfId="0" applyNumberFormat="1" applyFont="1" applyFill="1" applyBorder="1" applyAlignment="1">
      <alignment horizontal="center" vertical="center"/>
    </xf>
    <xf numFmtId="0" fontId="0" fillId="0" borderId="2" xfId="0" applyFill="1" applyBorder="1"/>
    <xf numFmtId="4" fontId="9" fillId="0" borderId="2" xfId="0" applyNumberFormat="1" applyFont="1" applyFill="1" applyBorder="1" applyAlignment="1">
      <alignment horizontal="center"/>
    </xf>
    <xf numFmtId="4" fontId="8" fillId="0" borderId="2" xfId="0" applyNumberFormat="1" applyFont="1" applyFill="1" applyBorder="1" applyAlignment="1">
      <alignment horizontal="center"/>
    </xf>
    <xf numFmtId="4" fontId="6" fillId="0" borderId="2" xfId="0" applyNumberFormat="1" applyFont="1" applyFill="1" applyBorder="1" applyAlignment="1">
      <alignment horizontal="center"/>
    </xf>
    <xf numFmtId="4" fontId="5" fillId="0" borderId="2" xfId="0" applyNumberFormat="1" applyFont="1" applyFill="1" applyBorder="1" applyAlignment="1">
      <alignment horizontal="center"/>
    </xf>
    <xf numFmtId="4" fontId="8" fillId="0" borderId="2" xfId="0" applyNumberFormat="1" applyFont="1" applyFill="1" applyBorder="1"/>
    <xf numFmtId="4" fontId="9" fillId="0" borderId="2" xfId="0" applyNumberFormat="1" applyFont="1" applyFill="1" applyBorder="1"/>
    <xf numFmtId="4" fontId="9" fillId="0" borderId="0" xfId="0" applyNumberFormat="1" applyFont="1" applyFill="1"/>
    <xf numFmtId="0" fontId="2" fillId="0" borderId="0" xfId="42"/>
    <xf numFmtId="0" fontId="6" fillId="0" borderId="2" xfId="42" applyFont="1" applyBorder="1" applyAlignment="1">
      <alignment vertical="center"/>
    </xf>
    <xf numFmtId="0" fontId="6" fillId="0" borderId="3" xfId="42" applyFont="1" applyBorder="1" applyAlignment="1">
      <alignment vertical="center"/>
    </xf>
    <xf numFmtId="0" fontId="6" fillId="0" borderId="3" xfId="42" applyFont="1" applyBorder="1" applyAlignment="1">
      <alignment horizontal="center" vertical="center"/>
    </xf>
    <xf numFmtId="0" fontId="6" fillId="0" borderId="3" xfId="42" applyFont="1" applyBorder="1" applyAlignment="1">
      <alignment horizontal="center" vertical="center" wrapText="1"/>
    </xf>
    <xf numFmtId="0" fontId="6" fillId="2" borderId="4" xfId="42" applyFont="1" applyFill="1" applyBorder="1" applyAlignment="1">
      <alignment vertical="center"/>
    </xf>
    <xf numFmtId="0" fontId="6" fillId="2" borderId="5" xfId="42" applyFont="1" applyFill="1" applyBorder="1" applyAlignment="1">
      <alignment vertical="center"/>
    </xf>
    <xf numFmtId="0" fontId="6" fillId="2" borderId="6" xfId="42" applyFont="1" applyFill="1" applyBorder="1" applyAlignment="1">
      <alignment horizontal="center" vertical="center"/>
    </xf>
    <xf numFmtId="2" fontId="6" fillId="2" borderId="6" xfId="42" applyNumberFormat="1" applyFont="1" applyFill="1" applyBorder="1" applyAlignment="1">
      <alignment horizontal="center" vertical="center"/>
    </xf>
    <xf numFmtId="2" fontId="6" fillId="2" borderId="7" xfId="42" applyNumberFormat="1" applyFont="1" applyFill="1" applyBorder="1" applyAlignment="1">
      <alignment horizontal="center" vertical="center"/>
    </xf>
    <xf numFmtId="0" fontId="5" fillId="2" borderId="8" xfId="42" applyFont="1" applyFill="1" applyBorder="1" applyAlignment="1">
      <alignment wrapText="1"/>
    </xf>
    <xf numFmtId="2" fontId="5" fillId="2" borderId="10" xfId="42" applyNumberFormat="1" applyFont="1" applyFill="1" applyBorder="1" applyAlignment="1">
      <alignment horizontal="center"/>
    </xf>
    <xf numFmtId="2" fontId="5" fillId="2" borderId="10" xfId="42" applyNumberFormat="1" applyFont="1" applyFill="1" applyBorder="1" applyAlignment="1">
      <alignment horizontal="center" wrapText="1"/>
    </xf>
    <xf numFmtId="2" fontId="5" fillId="2" borderId="11" xfId="42" applyNumberFormat="1" applyFont="1" applyFill="1" applyBorder="1" applyAlignment="1">
      <alignment horizontal="center"/>
    </xf>
    <xf numFmtId="0" fontId="5" fillId="2" borderId="13" xfId="42" applyFont="1" applyFill="1" applyBorder="1"/>
    <xf numFmtId="2" fontId="5" fillId="2" borderId="2" xfId="42" applyNumberFormat="1" applyFont="1" applyFill="1" applyBorder="1" applyAlignment="1">
      <alignment horizontal="center"/>
    </xf>
    <xf numFmtId="2" fontId="5" fillId="2" borderId="14" xfId="42" applyNumberFormat="1" applyFont="1" applyFill="1" applyBorder="1" applyAlignment="1">
      <alignment horizontal="center"/>
    </xf>
    <xf numFmtId="0" fontId="5" fillId="2" borderId="13" xfId="42" applyFont="1" applyFill="1" applyBorder="1" applyAlignment="1">
      <alignment horizontal="right"/>
    </xf>
    <xf numFmtId="3" fontId="2" fillId="0" borderId="0" xfId="42" applyNumberFormat="1"/>
    <xf numFmtId="0" fontId="5" fillId="2" borderId="13" xfId="42" applyFont="1" applyFill="1" applyBorder="1" applyAlignment="1">
      <alignment horizontal="right" wrapText="1"/>
    </xf>
    <xf numFmtId="0" fontId="5" fillId="2" borderId="16" xfId="42" applyFont="1" applyFill="1" applyBorder="1" applyAlignment="1">
      <alignment horizontal="center" wrapText="1"/>
    </xf>
    <xf numFmtId="0" fontId="5" fillId="2" borderId="17" xfId="42" applyFont="1" applyFill="1" applyBorder="1"/>
    <xf numFmtId="0" fontId="5" fillId="2" borderId="18" xfId="42" applyFont="1" applyFill="1" applyBorder="1" applyAlignment="1">
      <alignment horizontal="center"/>
    </xf>
    <xf numFmtId="166" fontId="5" fillId="2" borderId="18" xfId="42" applyNumberFormat="1" applyFont="1" applyFill="1" applyBorder="1" applyAlignment="1">
      <alignment horizontal="center"/>
    </xf>
    <xf numFmtId="2" fontId="5" fillId="2" borderId="18" xfId="42" applyNumberFormat="1" applyFont="1" applyFill="1" applyBorder="1" applyAlignment="1">
      <alignment horizontal="center"/>
    </xf>
    <xf numFmtId="2" fontId="5" fillId="2" borderId="19" xfId="42" applyNumberFormat="1" applyFont="1" applyFill="1" applyBorder="1" applyAlignment="1">
      <alignment horizontal="center"/>
    </xf>
    <xf numFmtId="166" fontId="2" fillId="0" borderId="0" xfId="42" applyNumberFormat="1"/>
    <xf numFmtId="0" fontId="8" fillId="3" borderId="4" xfId="42" applyFont="1" applyFill="1" applyBorder="1"/>
    <xf numFmtId="0" fontId="8" fillId="3" borderId="5" xfId="42" applyFont="1" applyFill="1" applyBorder="1" applyAlignment="1">
      <alignment wrapText="1"/>
    </xf>
    <xf numFmtId="0" fontId="8" fillId="3" borderId="6" xfId="42" applyFont="1" applyFill="1" applyBorder="1" applyAlignment="1">
      <alignment horizontal="center"/>
    </xf>
    <xf numFmtId="2" fontId="8" fillId="3" borderId="6" xfId="42" applyNumberFormat="1" applyFont="1" applyFill="1" applyBorder="1" applyAlignment="1">
      <alignment horizontal="center"/>
    </xf>
    <xf numFmtId="0" fontId="9" fillId="3" borderId="24" xfId="42" applyFont="1" applyFill="1" applyBorder="1" applyAlignment="1">
      <alignment wrapText="1"/>
    </xf>
    <xf numFmtId="0" fontId="10" fillId="3" borderId="25" xfId="42" applyFont="1" applyFill="1" applyBorder="1" applyAlignment="1">
      <alignment vertical="center" wrapText="1"/>
    </xf>
    <xf numFmtId="2" fontId="9" fillId="3" borderId="25" xfId="42" applyNumberFormat="1" applyFont="1" applyFill="1" applyBorder="1" applyAlignment="1">
      <alignment horizontal="center"/>
    </xf>
    <xf numFmtId="2" fontId="9" fillId="3" borderId="26" xfId="42" applyNumberFormat="1" applyFont="1" applyFill="1" applyBorder="1" applyAlignment="1">
      <alignment horizontal="center"/>
    </xf>
    <xf numFmtId="0" fontId="9" fillId="3" borderId="13" xfId="42" applyFont="1" applyFill="1" applyBorder="1" applyAlignment="1">
      <alignment horizontal="right"/>
    </xf>
    <xf numFmtId="0" fontId="9" fillId="3" borderId="2" xfId="42" applyFont="1" applyFill="1" applyBorder="1" applyAlignment="1">
      <alignment horizontal="center" vertical="center" wrapText="1"/>
    </xf>
    <xf numFmtId="2" fontId="9" fillId="3" borderId="2" xfId="42" applyNumberFormat="1" applyFont="1" applyFill="1" applyBorder="1" applyAlignment="1">
      <alignment horizontal="center"/>
    </xf>
    <xf numFmtId="2" fontId="9" fillId="3" borderId="14" xfId="42" applyNumberFormat="1" applyFont="1" applyFill="1" applyBorder="1" applyAlignment="1">
      <alignment horizontal="center"/>
    </xf>
    <xf numFmtId="0" fontId="9" fillId="3" borderId="13" xfId="42" applyFont="1" applyFill="1" applyBorder="1" applyAlignment="1">
      <alignment horizontal="right" wrapText="1"/>
    </xf>
    <xf numFmtId="0" fontId="11" fillId="3" borderId="36" xfId="42" applyFont="1" applyFill="1" applyBorder="1" applyAlignment="1">
      <alignment horizontal="right" vertical="center" wrapText="1"/>
    </xf>
    <xf numFmtId="0" fontId="9" fillId="3" borderId="9" xfId="42" applyFont="1" applyFill="1" applyBorder="1" applyAlignment="1">
      <alignment horizontal="center" vertical="center" wrapText="1"/>
    </xf>
    <xf numFmtId="1" fontId="9" fillId="3" borderId="9" xfId="42" applyNumberFormat="1" applyFont="1" applyFill="1" applyBorder="1" applyAlignment="1">
      <alignment horizontal="center" vertical="center"/>
    </xf>
    <xf numFmtId="2" fontId="9" fillId="3" borderId="9" xfId="42" applyNumberFormat="1" applyFont="1" applyFill="1" applyBorder="1" applyAlignment="1">
      <alignment horizontal="center" vertical="center"/>
    </xf>
    <xf numFmtId="2" fontId="9" fillId="3" borderId="29" xfId="42" applyNumberFormat="1" applyFont="1" applyFill="1" applyBorder="1" applyAlignment="1">
      <alignment horizontal="center" vertical="center"/>
    </xf>
    <xf numFmtId="0" fontId="9" fillId="0" borderId="0" xfId="42" applyFont="1" applyAlignment="1">
      <alignment vertical="center"/>
    </xf>
    <xf numFmtId="0" fontId="11" fillId="3" borderId="13" xfId="42" applyFont="1" applyFill="1" applyBorder="1" applyAlignment="1">
      <alignment horizontal="right" vertical="center" wrapText="1"/>
    </xf>
    <xf numFmtId="1" fontId="9" fillId="3" borderId="2" xfId="42" applyNumberFormat="1" applyFont="1" applyFill="1" applyBorder="1" applyAlignment="1">
      <alignment horizontal="center" vertical="center"/>
    </xf>
    <xf numFmtId="2" fontId="9" fillId="3" borderId="2" xfId="42" applyNumberFormat="1" applyFont="1" applyFill="1" applyBorder="1" applyAlignment="1">
      <alignment horizontal="center" vertical="center"/>
    </xf>
    <xf numFmtId="2" fontId="9" fillId="3" borderId="14" xfId="42" applyNumberFormat="1" applyFont="1" applyFill="1" applyBorder="1" applyAlignment="1">
      <alignment horizontal="center" vertical="center"/>
    </xf>
    <xf numFmtId="0" fontId="11" fillId="3" borderId="17" xfId="42" applyFont="1" applyFill="1" applyBorder="1" applyAlignment="1">
      <alignment horizontal="right" wrapText="1"/>
    </xf>
    <xf numFmtId="0" fontId="9" fillId="3" borderId="18" xfId="42" applyFont="1" applyFill="1" applyBorder="1" applyAlignment="1">
      <alignment horizontal="center" vertical="center" wrapText="1"/>
    </xf>
    <xf numFmtId="1" fontId="9" fillId="3" borderId="18" xfId="42" applyNumberFormat="1" applyFont="1" applyFill="1" applyBorder="1" applyAlignment="1">
      <alignment horizontal="center"/>
    </xf>
    <xf numFmtId="2" fontId="9" fillId="3" borderId="18" xfId="42" applyNumberFormat="1" applyFont="1" applyFill="1" applyBorder="1" applyAlignment="1">
      <alignment horizontal="center"/>
    </xf>
    <xf numFmtId="2" fontId="9" fillId="3" borderId="19" xfId="42" applyNumberFormat="1" applyFont="1" applyFill="1" applyBorder="1" applyAlignment="1">
      <alignment horizontal="center"/>
    </xf>
    <xf numFmtId="0" fontId="9" fillId="0" borderId="0" xfId="42" applyFont="1"/>
    <xf numFmtId="0" fontId="11" fillId="3" borderId="8" xfId="42" applyFont="1" applyFill="1" applyBorder="1" applyAlignment="1">
      <alignment horizontal="right" wrapText="1"/>
    </xf>
    <xf numFmtId="2" fontId="9" fillId="3" borderId="10" xfId="42" applyNumberFormat="1" applyFont="1" applyFill="1" applyBorder="1" applyAlignment="1">
      <alignment horizontal="center"/>
    </xf>
    <xf numFmtId="2" fontId="9" fillId="3" borderId="11" xfId="42" applyNumberFormat="1" applyFont="1" applyFill="1" applyBorder="1" applyAlignment="1">
      <alignment horizontal="center"/>
    </xf>
    <xf numFmtId="0" fontId="11" fillId="3" borderId="13" xfId="42" applyFont="1" applyFill="1" applyBorder="1" applyAlignment="1">
      <alignment horizontal="right" wrapText="1"/>
    </xf>
    <xf numFmtId="0" fontId="11" fillId="3" borderId="31" xfId="42" applyFont="1" applyFill="1" applyBorder="1" applyAlignment="1">
      <alignment horizontal="right" wrapText="1"/>
    </xf>
    <xf numFmtId="2" fontId="9" fillId="3" borderId="32" xfId="42" applyNumberFormat="1" applyFont="1" applyFill="1" applyBorder="1" applyAlignment="1">
      <alignment horizontal="center"/>
    </xf>
    <xf numFmtId="2" fontId="9" fillId="3" borderId="33" xfId="42" applyNumberFormat="1" applyFont="1" applyFill="1" applyBorder="1" applyAlignment="1">
      <alignment horizontal="center"/>
    </xf>
    <xf numFmtId="0" fontId="6" fillId="4" borderId="16" xfId="42" applyFont="1" applyFill="1" applyBorder="1"/>
    <xf numFmtId="0" fontId="6" fillId="4" borderId="24" xfId="42" applyFont="1" applyFill="1" applyBorder="1"/>
    <xf numFmtId="0" fontId="6" fillId="4" borderId="25" xfId="42" applyFont="1" applyFill="1" applyBorder="1"/>
    <xf numFmtId="4" fontId="6" fillId="4" borderId="25" xfId="42" applyNumberFormat="1" applyFont="1" applyFill="1" applyBorder="1" applyAlignment="1">
      <alignment horizontal="center"/>
    </xf>
    <xf numFmtId="4" fontId="6" fillId="4" borderId="26" xfId="42" applyNumberFormat="1" applyFont="1" applyFill="1" applyBorder="1" applyAlignment="1">
      <alignment horizontal="center"/>
    </xf>
    <xf numFmtId="0" fontId="5" fillId="4" borderId="13" xfId="42" applyFont="1" applyFill="1" applyBorder="1" applyAlignment="1">
      <alignment wrapText="1"/>
    </xf>
    <xf numFmtId="0" fontId="5" fillId="4" borderId="2" xfId="42" applyFont="1" applyFill="1" applyBorder="1" applyAlignment="1">
      <alignment horizontal="center" vertical="center" wrapText="1"/>
    </xf>
    <xf numFmtId="3" fontId="5" fillId="4" borderId="2" xfId="42" applyNumberFormat="1" applyFont="1" applyFill="1" applyBorder="1" applyAlignment="1">
      <alignment horizontal="center" vertical="center"/>
    </xf>
    <xf numFmtId="0" fontId="5" fillId="4" borderId="0" xfId="42" applyFont="1" applyFill="1"/>
    <xf numFmtId="0" fontId="5" fillId="4" borderId="2" xfId="42" applyFont="1" applyFill="1" applyBorder="1"/>
    <xf numFmtId="0" fontId="5" fillId="4" borderId="14" xfId="42" applyFont="1" applyFill="1" applyBorder="1"/>
    <xf numFmtId="3" fontId="5" fillId="4" borderId="2" xfId="42" applyNumberFormat="1" applyFont="1" applyFill="1" applyBorder="1" applyAlignment="1">
      <alignment horizontal="center"/>
    </xf>
    <xf numFmtId="0" fontId="5" fillId="4" borderId="17" xfId="42" applyFont="1" applyFill="1" applyBorder="1" applyAlignment="1">
      <alignment wrapText="1"/>
    </xf>
    <xf numFmtId="0" fontId="5" fillId="4" borderId="18" xfId="42" applyFont="1" applyFill="1" applyBorder="1" applyAlignment="1">
      <alignment horizontal="center" vertical="center" wrapText="1"/>
    </xf>
    <xf numFmtId="3" fontId="5" fillId="4" borderId="18" xfId="42" applyNumberFormat="1" applyFont="1" applyFill="1" applyBorder="1" applyAlignment="1">
      <alignment horizontal="center"/>
    </xf>
    <xf numFmtId="0" fontId="5" fillId="4" borderId="18" xfId="42" applyFont="1" applyFill="1" applyBorder="1"/>
    <xf numFmtId="0" fontId="5" fillId="4" borderId="19" xfId="42" applyFont="1" applyFill="1" applyBorder="1"/>
    <xf numFmtId="0" fontId="5" fillId="0" borderId="0" xfId="42" applyFont="1"/>
    <xf numFmtId="0" fontId="6" fillId="0" borderId="34" xfId="42" applyFont="1" applyBorder="1"/>
    <xf numFmtId="0" fontId="5" fillId="0" borderId="34" xfId="42" applyFont="1" applyBorder="1"/>
    <xf numFmtId="0" fontId="8" fillId="0" borderId="0" xfId="42" applyFont="1"/>
    <xf numFmtId="0" fontId="2" fillId="0" borderId="0" xfId="43"/>
    <xf numFmtId="0" fontId="6" fillId="0" borderId="2" xfId="43" applyFont="1" applyBorder="1" applyAlignment="1">
      <alignment vertical="center"/>
    </xf>
    <xf numFmtId="0" fontId="6" fillId="0" borderId="3" xfId="43" applyFont="1" applyBorder="1" applyAlignment="1">
      <alignment vertical="center"/>
    </xf>
    <xf numFmtId="0" fontId="6" fillId="0" borderId="3" xfId="43" applyFont="1" applyBorder="1" applyAlignment="1">
      <alignment horizontal="center" vertical="center"/>
    </xf>
    <xf numFmtId="0" fontId="6" fillId="0" borderId="3" xfId="43" applyFont="1" applyBorder="1" applyAlignment="1">
      <alignment horizontal="center" vertical="center" wrapText="1"/>
    </xf>
    <xf numFmtId="0" fontId="6" fillId="2" borderId="4" xfId="43" applyFont="1" applyFill="1" applyBorder="1" applyAlignment="1">
      <alignment vertical="center"/>
    </xf>
    <xf numFmtId="0" fontId="6" fillId="2" borderId="5" xfId="43" applyFont="1" applyFill="1" applyBorder="1" applyAlignment="1">
      <alignment vertical="center"/>
    </xf>
    <xf numFmtId="0" fontId="6" fillId="2" borderId="6" xfId="43" applyFont="1" applyFill="1" applyBorder="1" applyAlignment="1">
      <alignment horizontal="center" vertical="center"/>
    </xf>
    <xf numFmtId="2" fontId="6" fillId="2" borderId="6" xfId="43" applyNumberFormat="1" applyFont="1" applyFill="1" applyBorder="1" applyAlignment="1">
      <alignment horizontal="center" vertical="center"/>
    </xf>
    <xf numFmtId="2" fontId="6" fillId="2" borderId="7" xfId="43" applyNumberFormat="1" applyFont="1" applyFill="1" applyBorder="1" applyAlignment="1">
      <alignment horizontal="center" vertical="center"/>
    </xf>
    <xf numFmtId="0" fontId="5" fillId="2" borderId="8" xfId="43" applyFont="1" applyFill="1" applyBorder="1" applyAlignment="1">
      <alignment wrapText="1"/>
    </xf>
    <xf numFmtId="2" fontId="5" fillId="2" borderId="10" xfId="43" applyNumberFormat="1" applyFont="1" applyFill="1" applyBorder="1" applyAlignment="1">
      <alignment horizontal="center"/>
    </xf>
    <xf numFmtId="2" fontId="5" fillId="2" borderId="10" xfId="43" applyNumberFormat="1" applyFont="1" applyFill="1" applyBorder="1" applyAlignment="1">
      <alignment horizontal="center" wrapText="1"/>
    </xf>
    <xf numFmtId="2" fontId="5" fillId="2" borderId="11" xfId="43" applyNumberFormat="1" applyFont="1" applyFill="1" applyBorder="1" applyAlignment="1">
      <alignment horizontal="center"/>
    </xf>
    <xf numFmtId="0" fontId="5" fillId="2" borderId="13" xfId="43" applyFont="1" applyFill="1" applyBorder="1"/>
    <xf numFmtId="2" fontId="5" fillId="2" borderId="2" xfId="43" applyNumberFormat="1" applyFont="1" applyFill="1" applyBorder="1" applyAlignment="1">
      <alignment horizontal="center"/>
    </xf>
    <xf numFmtId="2" fontId="5" fillId="2" borderId="14" xfId="43" applyNumberFormat="1" applyFont="1" applyFill="1" applyBorder="1" applyAlignment="1">
      <alignment horizontal="center"/>
    </xf>
    <xf numFmtId="0" fontId="5" fillId="2" borderId="13" xfId="43" applyFont="1" applyFill="1" applyBorder="1" applyAlignment="1">
      <alignment horizontal="right"/>
    </xf>
    <xf numFmtId="3" fontId="2" fillId="0" borderId="0" xfId="43" applyNumberFormat="1"/>
    <xf numFmtId="0" fontId="5" fillId="2" borderId="13" xfId="43" applyFont="1" applyFill="1" applyBorder="1" applyAlignment="1">
      <alignment horizontal="right" wrapText="1"/>
    </xf>
    <xf numFmtId="0" fontId="5" fillId="2" borderId="16" xfId="43" applyFont="1" applyFill="1" applyBorder="1" applyAlignment="1">
      <alignment horizontal="center" wrapText="1"/>
    </xf>
    <xf numFmtId="0" fontId="5" fillId="2" borderId="17" xfId="43" applyFont="1" applyFill="1" applyBorder="1"/>
    <xf numFmtId="0" fontId="5" fillId="2" borderId="18" xfId="43" applyFont="1" applyFill="1" applyBorder="1" applyAlignment="1">
      <alignment horizontal="center"/>
    </xf>
    <xf numFmtId="166" fontId="5" fillId="2" borderId="18" xfId="43" applyNumberFormat="1" applyFont="1" applyFill="1" applyBorder="1" applyAlignment="1">
      <alignment horizontal="center"/>
    </xf>
    <xf numFmtId="2" fontId="5" fillId="2" borderId="18" xfId="43" applyNumberFormat="1" applyFont="1" applyFill="1" applyBorder="1" applyAlignment="1">
      <alignment horizontal="center"/>
    </xf>
    <xf numFmtId="2" fontId="5" fillId="2" borderId="19" xfId="43" applyNumberFormat="1" applyFont="1" applyFill="1" applyBorder="1" applyAlignment="1">
      <alignment horizontal="center"/>
    </xf>
    <xf numFmtId="166" fontId="2" fillId="0" borderId="0" xfId="43" applyNumberFormat="1"/>
    <xf numFmtId="0" fontId="8" fillId="3" borderId="4" xfId="43" applyFont="1" applyFill="1" applyBorder="1"/>
    <xf numFmtId="0" fontId="8" fillId="3" borderId="5" xfId="43" applyFont="1" applyFill="1" applyBorder="1" applyAlignment="1">
      <alignment wrapText="1"/>
    </xf>
    <xf numFmtId="0" fontId="8" fillId="3" borderId="6" xfId="43" applyFont="1" applyFill="1" applyBorder="1" applyAlignment="1">
      <alignment horizontal="center"/>
    </xf>
    <xf numFmtId="2" fontId="8" fillId="3" borderId="6" xfId="43" applyNumberFormat="1" applyFont="1" applyFill="1" applyBorder="1" applyAlignment="1">
      <alignment horizontal="center"/>
    </xf>
    <xf numFmtId="0" fontId="9" fillId="3" borderId="24" xfId="43" applyFont="1" applyFill="1" applyBorder="1" applyAlignment="1">
      <alignment wrapText="1"/>
    </xf>
    <xf numFmtId="0" fontId="10" fillId="3" borderId="25" xfId="43" applyFont="1" applyFill="1" applyBorder="1" applyAlignment="1">
      <alignment vertical="center" wrapText="1"/>
    </xf>
    <xf numFmtId="2" fontId="9" fillId="3" borderId="25" xfId="43" applyNumberFormat="1" applyFont="1" applyFill="1" applyBorder="1" applyAlignment="1">
      <alignment horizontal="center"/>
    </xf>
    <xf numFmtId="2" fontId="9" fillId="3" borderId="26" xfId="43" applyNumberFormat="1" applyFont="1" applyFill="1" applyBorder="1" applyAlignment="1">
      <alignment horizontal="center"/>
    </xf>
    <xf numFmtId="0" fontId="9" fillId="3" borderId="13" xfId="43" applyFont="1" applyFill="1" applyBorder="1" applyAlignment="1">
      <alignment horizontal="right"/>
    </xf>
    <xf numFmtId="0" fontId="9" fillId="3" borderId="2" xfId="43" applyFont="1" applyFill="1" applyBorder="1" applyAlignment="1">
      <alignment horizontal="center" vertical="center" wrapText="1"/>
    </xf>
    <xf numFmtId="2" fontId="9" fillId="3" borderId="2" xfId="43" applyNumberFormat="1" applyFont="1" applyFill="1" applyBorder="1" applyAlignment="1">
      <alignment horizontal="center"/>
    </xf>
    <xf numFmtId="2" fontId="9" fillId="3" borderId="14" xfId="43" applyNumberFormat="1" applyFont="1" applyFill="1" applyBorder="1" applyAlignment="1">
      <alignment horizontal="center"/>
    </xf>
    <xf numFmtId="0" fontId="9" fillId="3" borderId="13" xfId="43" applyFont="1" applyFill="1" applyBorder="1" applyAlignment="1">
      <alignment horizontal="right" wrapText="1"/>
    </xf>
    <xf numFmtId="0" fontId="11" fillId="3" borderId="36" xfId="43" applyFont="1" applyFill="1" applyBorder="1" applyAlignment="1">
      <alignment horizontal="right" vertical="center" wrapText="1"/>
    </xf>
    <xf numFmtId="0" fontId="9" fillId="3" borderId="9" xfId="43" applyFont="1" applyFill="1" applyBorder="1" applyAlignment="1">
      <alignment horizontal="center" vertical="center" wrapText="1"/>
    </xf>
    <xf numFmtId="1" fontId="9" fillId="3" borderId="9" xfId="43" applyNumberFormat="1" applyFont="1" applyFill="1" applyBorder="1" applyAlignment="1">
      <alignment horizontal="center" vertical="center"/>
    </xf>
    <xf numFmtId="2" fontId="9" fillId="3" borderId="9" xfId="43" applyNumberFormat="1" applyFont="1" applyFill="1" applyBorder="1" applyAlignment="1">
      <alignment horizontal="center" vertical="center"/>
    </xf>
    <xf numFmtId="2" fontId="9" fillId="3" borderId="29" xfId="43" applyNumberFormat="1" applyFont="1" applyFill="1" applyBorder="1" applyAlignment="1">
      <alignment horizontal="center" vertical="center"/>
    </xf>
    <xf numFmtId="0" fontId="9" fillId="0" borderId="0" xfId="43" applyFont="1" applyAlignment="1">
      <alignment vertical="center"/>
    </xf>
    <xf numFmtId="0" fontId="11" fillId="3" borderId="13" xfId="43" applyFont="1" applyFill="1" applyBorder="1" applyAlignment="1">
      <alignment horizontal="right" vertical="center" wrapText="1"/>
    </xf>
    <xf numFmtId="1" fontId="9" fillId="3" borderId="2" xfId="43" applyNumberFormat="1" applyFont="1" applyFill="1" applyBorder="1" applyAlignment="1">
      <alignment horizontal="center" vertical="center"/>
    </xf>
    <xf numFmtId="2" fontId="9" fillId="3" borderId="2" xfId="43" applyNumberFormat="1" applyFont="1" applyFill="1" applyBorder="1" applyAlignment="1">
      <alignment horizontal="center" vertical="center"/>
    </xf>
    <xf numFmtId="2" fontId="9" fillId="3" borderId="14" xfId="43" applyNumberFormat="1" applyFont="1" applyFill="1" applyBorder="1" applyAlignment="1">
      <alignment horizontal="center" vertical="center"/>
    </xf>
    <xf numFmtId="0" fontId="11" fillId="3" borderId="17" xfId="43" applyFont="1" applyFill="1" applyBorder="1" applyAlignment="1">
      <alignment horizontal="right" wrapText="1"/>
    </xf>
    <xf numFmtId="0" fontId="9" fillId="3" borderId="18" xfId="43" applyFont="1" applyFill="1" applyBorder="1" applyAlignment="1">
      <alignment horizontal="center" vertical="center" wrapText="1"/>
    </xf>
    <xf numFmtId="1" fontId="9" fillId="3" borderId="18" xfId="43" applyNumberFormat="1" applyFont="1" applyFill="1" applyBorder="1" applyAlignment="1">
      <alignment horizontal="center"/>
    </xf>
    <xf numFmtId="2" fontId="9" fillId="3" borderId="18" xfId="43" applyNumberFormat="1" applyFont="1" applyFill="1" applyBorder="1" applyAlignment="1">
      <alignment horizontal="center"/>
    </xf>
    <xf numFmtId="2" fontId="9" fillId="3" borderId="19" xfId="43" applyNumberFormat="1" applyFont="1" applyFill="1" applyBorder="1" applyAlignment="1">
      <alignment horizontal="center"/>
    </xf>
    <xf numFmtId="0" fontId="9" fillId="0" borderId="0" xfId="43" applyFont="1"/>
    <xf numFmtId="0" fontId="11" fillId="3" borderId="8" xfId="43" applyFont="1" applyFill="1" applyBorder="1" applyAlignment="1">
      <alignment horizontal="right" wrapText="1"/>
    </xf>
    <xf numFmtId="2" fontId="9" fillId="3" borderId="10" xfId="43" applyNumberFormat="1" applyFont="1" applyFill="1" applyBorder="1" applyAlignment="1">
      <alignment horizontal="center"/>
    </xf>
    <xf numFmtId="2" fontId="9" fillId="3" borderId="11" xfId="43" applyNumberFormat="1" applyFont="1" applyFill="1" applyBorder="1" applyAlignment="1">
      <alignment horizontal="center"/>
    </xf>
    <xf numFmtId="0" fontId="11" fillId="3" borderId="13" xfId="43" applyFont="1" applyFill="1" applyBorder="1" applyAlignment="1">
      <alignment horizontal="right" wrapText="1"/>
    </xf>
    <xf numFmtId="0" fontId="11" fillId="3" borderId="31" xfId="43" applyFont="1" applyFill="1" applyBorder="1" applyAlignment="1">
      <alignment horizontal="right" wrapText="1"/>
    </xf>
    <xf numFmtId="2" fontId="9" fillId="3" borderId="32" xfId="43" applyNumberFormat="1" applyFont="1" applyFill="1" applyBorder="1" applyAlignment="1">
      <alignment horizontal="center"/>
    </xf>
    <xf numFmtId="2" fontId="9" fillId="3" borderId="33" xfId="43" applyNumberFormat="1" applyFont="1" applyFill="1" applyBorder="1" applyAlignment="1">
      <alignment horizontal="center"/>
    </xf>
    <xf numFmtId="0" fontId="6" fillId="4" borderId="16" xfId="43" applyFont="1" applyFill="1" applyBorder="1"/>
    <xf numFmtId="0" fontId="6" fillId="4" borderId="24" xfId="43" applyFont="1" applyFill="1" applyBorder="1"/>
    <xf numFmtId="0" fontId="6" fillId="4" borderId="25" xfId="43" applyFont="1" applyFill="1" applyBorder="1"/>
    <xf numFmtId="4" fontId="6" fillId="4" borderId="25" xfId="43" applyNumberFormat="1" applyFont="1" applyFill="1" applyBorder="1" applyAlignment="1">
      <alignment horizontal="center"/>
    </xf>
    <xf numFmtId="4" fontId="6" fillId="4" borderId="26" xfId="43" applyNumberFormat="1" applyFont="1" applyFill="1" applyBorder="1" applyAlignment="1">
      <alignment horizontal="center"/>
    </xf>
    <xf numFmtId="0" fontId="5" fillId="4" borderId="13" xfId="43" applyFont="1" applyFill="1" applyBorder="1" applyAlignment="1">
      <alignment wrapText="1"/>
    </xf>
    <xf numFmtId="0" fontId="5" fillId="4" borderId="2" xfId="43" applyFont="1" applyFill="1" applyBorder="1" applyAlignment="1">
      <alignment horizontal="center" vertical="center" wrapText="1"/>
    </xf>
    <xf numFmtId="3" fontId="5" fillId="4" borderId="2" xfId="43" applyNumberFormat="1" applyFont="1" applyFill="1" applyBorder="1" applyAlignment="1">
      <alignment horizontal="center" vertical="center"/>
    </xf>
    <xf numFmtId="0" fontId="5" fillId="4" borderId="0" xfId="43" applyFont="1" applyFill="1"/>
    <xf numFmtId="0" fontId="5" fillId="4" borderId="2" xfId="43" applyFont="1" applyFill="1" applyBorder="1"/>
    <xf numFmtId="0" fontId="5" fillId="4" borderId="14" xfId="43" applyFont="1" applyFill="1" applyBorder="1"/>
    <xf numFmtId="3" fontId="5" fillId="4" borderId="2" xfId="43" applyNumberFormat="1" applyFont="1" applyFill="1" applyBorder="1" applyAlignment="1">
      <alignment horizontal="center"/>
    </xf>
    <xf numFmtId="0" fontId="5" fillId="4" borderId="17" xfId="43" applyFont="1" applyFill="1" applyBorder="1" applyAlignment="1">
      <alignment wrapText="1"/>
    </xf>
    <xf numFmtId="0" fontId="5" fillId="4" borderId="18" xfId="43" applyFont="1" applyFill="1" applyBorder="1" applyAlignment="1">
      <alignment horizontal="center" vertical="center" wrapText="1"/>
    </xf>
    <xf numFmtId="3" fontId="5" fillId="4" borderId="18" xfId="43" applyNumberFormat="1" applyFont="1" applyFill="1" applyBorder="1" applyAlignment="1">
      <alignment horizontal="center"/>
    </xf>
    <xf numFmtId="0" fontId="5" fillId="4" borderId="18" xfId="43" applyFont="1" applyFill="1" applyBorder="1"/>
    <xf numFmtId="0" fontId="5" fillId="4" borderId="19" xfId="43" applyFont="1" applyFill="1" applyBorder="1"/>
    <xf numFmtId="0" fontId="5" fillId="0" borderId="0" xfId="43" applyFont="1"/>
    <xf numFmtId="0" fontId="6" fillId="0" borderId="34" xfId="43" applyFont="1" applyBorder="1"/>
    <xf numFmtId="0" fontId="5" fillId="0" borderId="34" xfId="43" applyFont="1" applyBorder="1"/>
    <xf numFmtId="0" fontId="8" fillId="0" borderId="0" xfId="43" applyFont="1"/>
    <xf numFmtId="2" fontId="2" fillId="0" borderId="0" xfId="43" applyNumberFormat="1"/>
    <xf numFmtId="4" fontId="2" fillId="0" borderId="0" xfId="43" applyNumberFormat="1"/>
    <xf numFmtId="0" fontId="2" fillId="0" borderId="0" xfId="44"/>
    <xf numFmtId="0" fontId="6" fillId="0" borderId="2" xfId="44" applyFont="1" applyBorder="1" applyAlignment="1">
      <alignment vertical="center"/>
    </xf>
    <xf numFmtId="0" fontId="6" fillId="0" borderId="3" xfId="44" applyFont="1" applyBorder="1" applyAlignment="1">
      <alignment vertical="center"/>
    </xf>
    <xf numFmtId="0" fontId="6" fillId="0" borderId="3" xfId="44" applyFont="1" applyBorder="1" applyAlignment="1">
      <alignment horizontal="center" vertical="center"/>
    </xf>
    <xf numFmtId="0" fontId="6" fillId="0" borderId="3" xfId="44" applyFont="1" applyBorder="1" applyAlignment="1">
      <alignment horizontal="center" vertical="center" wrapText="1"/>
    </xf>
    <xf numFmtId="0" fontId="6" fillId="2" borderId="4" xfId="44" applyFont="1" applyFill="1" applyBorder="1" applyAlignment="1">
      <alignment vertical="center"/>
    </xf>
    <xf numFmtId="0" fontId="6" fillId="2" borderId="5" xfId="44" applyFont="1" applyFill="1" applyBorder="1" applyAlignment="1">
      <alignment vertical="center"/>
    </xf>
    <xf numFmtId="0" fontId="6" fillId="2" borderId="6" xfId="44" applyFont="1" applyFill="1" applyBorder="1" applyAlignment="1">
      <alignment horizontal="center" vertical="center"/>
    </xf>
    <xf numFmtId="2" fontId="6" fillId="2" borderId="6" xfId="44" applyNumberFormat="1" applyFont="1" applyFill="1" applyBorder="1" applyAlignment="1">
      <alignment horizontal="center" vertical="center"/>
    </xf>
    <xf numFmtId="2" fontId="6" fillId="2" borderId="7" xfId="44" applyNumberFormat="1" applyFont="1" applyFill="1" applyBorder="1" applyAlignment="1">
      <alignment horizontal="center" vertical="center"/>
    </xf>
    <xf numFmtId="0" fontId="5" fillId="2" borderId="8" xfId="44" applyFont="1" applyFill="1" applyBorder="1" applyAlignment="1">
      <alignment wrapText="1"/>
    </xf>
    <xf numFmtId="2" fontId="5" fillId="2" borderId="10" xfId="44" applyNumberFormat="1" applyFont="1" applyFill="1" applyBorder="1" applyAlignment="1">
      <alignment horizontal="center"/>
    </xf>
    <xf numFmtId="2" fontId="5" fillId="2" borderId="10" xfId="44" applyNumberFormat="1" applyFont="1" applyFill="1" applyBorder="1" applyAlignment="1">
      <alignment horizontal="center" wrapText="1"/>
    </xf>
    <xf numFmtId="2" fontId="5" fillId="2" borderId="11" xfId="44" applyNumberFormat="1" applyFont="1" applyFill="1" applyBorder="1" applyAlignment="1">
      <alignment horizontal="center"/>
    </xf>
    <xf numFmtId="0" fontId="5" fillId="2" borderId="13" xfId="44" applyFont="1" applyFill="1" applyBorder="1"/>
    <xf numFmtId="167" fontId="5" fillId="2" borderId="2" xfId="45" applyFont="1" applyFill="1" applyBorder="1" applyAlignment="1">
      <alignment horizontal="center"/>
    </xf>
    <xf numFmtId="2" fontId="5" fillId="2" borderId="2" xfId="44" applyNumberFormat="1" applyFont="1" applyFill="1" applyBorder="1" applyAlignment="1">
      <alignment horizontal="center"/>
    </xf>
    <xf numFmtId="2" fontId="5" fillId="2" borderId="14" xfId="44" applyNumberFormat="1" applyFont="1" applyFill="1" applyBorder="1" applyAlignment="1">
      <alignment horizontal="center"/>
    </xf>
    <xf numFmtId="0" fontId="5" fillId="2" borderId="13" xfId="44" applyFont="1" applyFill="1" applyBorder="1" applyAlignment="1">
      <alignment horizontal="right"/>
    </xf>
    <xf numFmtId="2" fontId="2" fillId="0" borderId="0" xfId="44" applyNumberFormat="1"/>
    <xf numFmtId="3" fontId="2" fillId="0" borderId="0" xfId="44" applyNumberFormat="1"/>
    <xf numFmtId="0" fontId="5" fillId="2" borderId="13" xfId="44" applyFont="1" applyFill="1" applyBorder="1" applyAlignment="1">
      <alignment horizontal="right" wrapText="1"/>
    </xf>
    <xf numFmtId="0" fontId="5" fillId="2" borderId="16" xfId="44" applyFont="1" applyFill="1" applyBorder="1" applyAlignment="1">
      <alignment horizontal="center" wrapText="1"/>
    </xf>
    <xf numFmtId="0" fontId="5" fillId="2" borderId="17" xfId="44" applyFont="1" applyFill="1" applyBorder="1"/>
    <xf numFmtId="0" fontId="5" fillId="2" borderId="18" xfId="44" applyFont="1" applyFill="1" applyBorder="1" applyAlignment="1">
      <alignment horizontal="center"/>
    </xf>
    <xf numFmtId="166" fontId="5" fillId="2" borderId="18" xfId="44" applyNumberFormat="1" applyFont="1" applyFill="1" applyBorder="1" applyAlignment="1">
      <alignment horizontal="center"/>
    </xf>
    <xf numFmtId="2" fontId="5" fillId="2" borderId="18" xfId="44" applyNumberFormat="1" applyFont="1" applyFill="1" applyBorder="1" applyAlignment="1">
      <alignment horizontal="center"/>
    </xf>
    <xf numFmtId="2" fontId="5" fillId="2" borderId="19" xfId="44" applyNumberFormat="1" applyFont="1" applyFill="1" applyBorder="1" applyAlignment="1">
      <alignment horizontal="center"/>
    </xf>
    <xf numFmtId="4" fontId="2" fillId="0" borderId="0" xfId="44" applyNumberFormat="1"/>
    <xf numFmtId="0" fontId="8" fillId="3" borderId="4" xfId="44" applyFont="1" applyFill="1" applyBorder="1"/>
    <xf numFmtId="0" fontId="8" fillId="3" borderId="5" xfId="44" applyFont="1" applyFill="1" applyBorder="1" applyAlignment="1">
      <alignment wrapText="1"/>
    </xf>
    <xf numFmtId="0" fontId="8" fillId="3" borderId="6" xfId="44" applyFont="1" applyFill="1" applyBorder="1" applyAlignment="1">
      <alignment horizontal="center"/>
    </xf>
    <xf numFmtId="2" fontId="8" fillId="3" borderId="6" xfId="44" applyNumberFormat="1" applyFont="1" applyFill="1" applyBorder="1" applyAlignment="1">
      <alignment horizontal="center"/>
    </xf>
    <xf numFmtId="0" fontId="9" fillId="3" borderId="24" xfId="44" applyFont="1" applyFill="1" applyBorder="1" applyAlignment="1">
      <alignment wrapText="1"/>
    </xf>
    <xf numFmtId="0" fontId="10" fillId="3" borderId="25" xfId="44" applyFont="1" applyFill="1" applyBorder="1" applyAlignment="1">
      <alignment vertical="center" wrapText="1"/>
    </xf>
    <xf numFmtId="2" fontId="9" fillId="3" borderId="25" xfId="44" applyNumberFormat="1" applyFont="1" applyFill="1" applyBorder="1" applyAlignment="1">
      <alignment horizontal="center"/>
    </xf>
    <xf numFmtId="2" fontId="9" fillId="3" borderId="26" xfId="44" applyNumberFormat="1" applyFont="1" applyFill="1" applyBorder="1" applyAlignment="1">
      <alignment horizontal="center"/>
    </xf>
    <xf numFmtId="0" fontId="9" fillId="3" borderId="13" xfId="44" applyFont="1" applyFill="1" applyBorder="1" applyAlignment="1">
      <alignment horizontal="right"/>
    </xf>
    <xf numFmtId="0" fontId="9" fillId="3" borderId="2" xfId="44" applyFont="1" applyFill="1" applyBorder="1" applyAlignment="1">
      <alignment horizontal="center" vertical="center" wrapText="1"/>
    </xf>
    <xf numFmtId="2" fontId="9" fillId="3" borderId="2" xfId="44" applyNumberFormat="1" applyFont="1" applyFill="1" applyBorder="1" applyAlignment="1">
      <alignment horizontal="center"/>
    </xf>
    <xf numFmtId="2" fontId="9" fillId="3" borderId="14" xfId="44" applyNumberFormat="1" applyFont="1" applyFill="1" applyBorder="1" applyAlignment="1">
      <alignment horizontal="center"/>
    </xf>
    <xf numFmtId="0" fontId="9" fillId="3" borderId="13" xfId="44" applyFont="1" applyFill="1" applyBorder="1" applyAlignment="1">
      <alignment horizontal="right" wrapText="1"/>
    </xf>
    <xf numFmtId="0" fontId="11" fillId="3" borderId="36" xfId="44" applyFont="1" applyFill="1" applyBorder="1" applyAlignment="1">
      <alignment horizontal="right" vertical="center" wrapText="1"/>
    </xf>
    <xf numFmtId="0" fontId="9" fillId="3" borderId="9" xfId="44" applyFont="1" applyFill="1" applyBorder="1" applyAlignment="1">
      <alignment horizontal="center" vertical="center" wrapText="1"/>
    </xf>
    <xf numFmtId="1" fontId="9" fillId="3" borderId="9" xfId="44" applyNumberFormat="1" applyFont="1" applyFill="1" applyBorder="1" applyAlignment="1">
      <alignment horizontal="center" vertical="center"/>
    </xf>
    <xf numFmtId="2" fontId="9" fillId="3" borderId="9" xfId="44" applyNumberFormat="1" applyFont="1" applyFill="1" applyBorder="1" applyAlignment="1">
      <alignment horizontal="center" vertical="center"/>
    </xf>
    <xf numFmtId="2" fontId="9" fillId="3" borderId="29" xfId="44" applyNumberFormat="1" applyFont="1" applyFill="1" applyBorder="1" applyAlignment="1">
      <alignment horizontal="center" vertical="center"/>
    </xf>
    <xf numFmtId="0" fontId="9" fillId="0" borderId="0" xfId="44" applyFont="1" applyAlignment="1">
      <alignment vertical="center"/>
    </xf>
    <xf numFmtId="0" fontId="11" fillId="3" borderId="13" xfId="44" applyFont="1" applyFill="1" applyBorder="1" applyAlignment="1">
      <alignment horizontal="right" vertical="center" wrapText="1"/>
    </xf>
    <xf numFmtId="1" fontId="9" fillId="3" borderId="2" xfId="44" applyNumberFormat="1" applyFont="1" applyFill="1" applyBorder="1" applyAlignment="1">
      <alignment horizontal="center" vertical="center"/>
    </xf>
    <xf numFmtId="2" fontId="9" fillId="3" borderId="2" xfId="44" applyNumberFormat="1" applyFont="1" applyFill="1" applyBorder="1" applyAlignment="1">
      <alignment horizontal="center" vertical="center"/>
    </xf>
    <xf numFmtId="2" fontId="9" fillId="3" borderId="14" xfId="44" applyNumberFormat="1" applyFont="1" applyFill="1" applyBorder="1" applyAlignment="1">
      <alignment horizontal="center" vertical="center"/>
    </xf>
    <xf numFmtId="0" fontId="11" fillId="3" borderId="28" xfId="44" applyFont="1" applyFill="1" applyBorder="1" applyAlignment="1">
      <alignment horizontal="right" vertical="center" wrapText="1"/>
    </xf>
    <xf numFmtId="0" fontId="9" fillId="3" borderId="3" xfId="44" applyFont="1" applyFill="1" applyBorder="1" applyAlignment="1">
      <alignment horizontal="center" vertical="center" wrapText="1"/>
    </xf>
    <xf numFmtId="1" fontId="9" fillId="3" borderId="3" xfId="44" applyNumberFormat="1" applyFont="1" applyFill="1" applyBorder="1" applyAlignment="1">
      <alignment horizontal="center" vertical="center"/>
    </xf>
    <xf numFmtId="2" fontId="9" fillId="3" borderId="3" xfId="44" applyNumberFormat="1" applyFont="1" applyFill="1" applyBorder="1" applyAlignment="1">
      <alignment horizontal="center" vertical="center"/>
    </xf>
    <xf numFmtId="2" fontId="9" fillId="3" borderId="35" xfId="44" applyNumberFormat="1" applyFont="1" applyFill="1" applyBorder="1" applyAlignment="1">
      <alignment horizontal="center" vertical="center"/>
    </xf>
    <xf numFmtId="0" fontId="11" fillId="3" borderId="17" xfId="44" applyFont="1" applyFill="1" applyBorder="1" applyAlignment="1">
      <alignment horizontal="right" wrapText="1"/>
    </xf>
    <xf numFmtId="0" fontId="9" fillId="3" borderId="18" xfId="44" applyFont="1" applyFill="1" applyBorder="1" applyAlignment="1">
      <alignment horizontal="center" vertical="center" wrapText="1"/>
    </xf>
    <xf numFmtId="1" fontId="9" fillId="3" borderId="18" xfId="44" applyNumberFormat="1" applyFont="1" applyFill="1" applyBorder="1" applyAlignment="1">
      <alignment horizontal="center"/>
    </xf>
    <xf numFmtId="2" fontId="9" fillId="3" borderId="18" xfId="44" applyNumberFormat="1" applyFont="1" applyFill="1" applyBorder="1" applyAlignment="1">
      <alignment horizontal="center"/>
    </xf>
    <xf numFmtId="2" fontId="9" fillId="3" borderId="19" xfId="44" applyNumberFormat="1" applyFont="1" applyFill="1" applyBorder="1" applyAlignment="1">
      <alignment horizontal="center"/>
    </xf>
    <xf numFmtId="0" fontId="9" fillId="0" borderId="0" xfId="44" applyFont="1"/>
    <xf numFmtId="0" fontId="11" fillId="3" borderId="8" xfId="44" applyFont="1" applyFill="1" applyBorder="1" applyAlignment="1">
      <alignment horizontal="right" wrapText="1"/>
    </xf>
    <xf numFmtId="2" fontId="9" fillId="3" borderId="10" xfId="44" applyNumberFormat="1" applyFont="1" applyFill="1" applyBorder="1" applyAlignment="1">
      <alignment horizontal="center"/>
    </xf>
    <xf numFmtId="2" fontId="9" fillId="3" borderId="11" xfId="44" applyNumberFormat="1" applyFont="1" applyFill="1" applyBorder="1" applyAlignment="1">
      <alignment horizontal="center"/>
    </xf>
    <xf numFmtId="0" fontId="11" fillId="3" borderId="13" xfId="44" applyFont="1" applyFill="1" applyBorder="1" applyAlignment="1">
      <alignment horizontal="right" wrapText="1"/>
    </xf>
    <xf numFmtId="0" fontId="11" fillId="3" borderId="31" xfId="44" applyFont="1" applyFill="1" applyBorder="1" applyAlignment="1">
      <alignment horizontal="right" wrapText="1"/>
    </xf>
    <xf numFmtId="2" fontId="9" fillId="3" borderId="32" xfId="44" applyNumberFormat="1" applyFont="1" applyFill="1" applyBorder="1" applyAlignment="1">
      <alignment horizontal="center"/>
    </xf>
    <xf numFmtId="2" fontId="9" fillId="3" borderId="33" xfId="44" applyNumberFormat="1" applyFont="1" applyFill="1" applyBorder="1" applyAlignment="1">
      <alignment horizontal="center"/>
    </xf>
    <xf numFmtId="0" fontId="6" fillId="4" borderId="16" xfId="44" applyFont="1" applyFill="1" applyBorder="1"/>
    <xf numFmtId="0" fontId="6" fillId="4" borderId="24" xfId="44" applyFont="1" applyFill="1" applyBorder="1"/>
    <xf numFmtId="0" fontId="6" fillId="4" borderId="25" xfId="44" applyFont="1" applyFill="1" applyBorder="1"/>
    <xf numFmtId="4" fontId="6" fillId="4" borderId="25" xfId="44" applyNumberFormat="1" applyFont="1" applyFill="1" applyBorder="1" applyAlignment="1">
      <alignment horizontal="center"/>
    </xf>
    <xf numFmtId="4" fontId="6" fillId="4" borderId="26" xfId="44" applyNumberFormat="1" applyFont="1" applyFill="1" applyBorder="1" applyAlignment="1">
      <alignment horizontal="center"/>
    </xf>
    <xf numFmtId="0" fontId="5" fillId="4" borderId="13" xfId="44" applyFont="1" applyFill="1" applyBorder="1" applyAlignment="1">
      <alignment wrapText="1"/>
    </xf>
    <xf numFmtId="0" fontId="5" fillId="4" borderId="2" xfId="44" applyFont="1" applyFill="1" applyBorder="1" applyAlignment="1">
      <alignment horizontal="center" vertical="center" wrapText="1"/>
    </xf>
    <xf numFmtId="3" fontId="5" fillId="4" borderId="2" xfId="44" applyNumberFormat="1" applyFont="1" applyFill="1" applyBorder="1" applyAlignment="1">
      <alignment horizontal="center" vertical="center"/>
    </xf>
    <xf numFmtId="0" fontId="5" fillId="4" borderId="0" xfId="44" applyFont="1" applyFill="1"/>
    <xf numFmtId="0" fontId="5" fillId="4" borderId="2" xfId="44" applyFont="1" applyFill="1" applyBorder="1"/>
    <xf numFmtId="0" fontId="5" fillId="4" borderId="14" xfId="44" applyFont="1" applyFill="1" applyBorder="1"/>
    <xf numFmtId="3" fontId="5" fillId="4" borderId="2" xfId="44" applyNumberFormat="1" applyFont="1" applyFill="1" applyBorder="1" applyAlignment="1">
      <alignment horizontal="center"/>
    </xf>
    <xf numFmtId="0" fontId="5" fillId="4" borderId="17" xfId="44" applyFont="1" applyFill="1" applyBorder="1" applyAlignment="1">
      <alignment wrapText="1"/>
    </xf>
    <xf numFmtId="0" fontId="5" fillId="4" borderId="18" xfId="44" applyFont="1" applyFill="1" applyBorder="1" applyAlignment="1">
      <alignment horizontal="center" vertical="center" wrapText="1"/>
    </xf>
    <xf numFmtId="3" fontId="5" fillId="4" borderId="18" xfId="44" applyNumberFormat="1" applyFont="1" applyFill="1" applyBorder="1" applyAlignment="1">
      <alignment horizontal="center"/>
    </xf>
    <xf numFmtId="0" fontId="5" fillId="4" borderId="18" xfId="44" applyFont="1" applyFill="1" applyBorder="1"/>
    <xf numFmtId="0" fontId="5" fillId="4" borderId="19" xfId="44" applyFont="1" applyFill="1" applyBorder="1"/>
    <xf numFmtId="0" fontId="5" fillId="0" borderId="0" xfId="44" applyFont="1"/>
    <xf numFmtId="0" fontId="6" fillId="0" borderId="34" xfId="44" applyFont="1" applyBorder="1"/>
    <xf numFmtId="0" fontId="5" fillId="0" borderId="34" xfId="44" applyFont="1" applyBorder="1"/>
    <xf numFmtId="0" fontId="8" fillId="0" borderId="0" xfId="44" applyFont="1"/>
    <xf numFmtId="0" fontId="2" fillId="0" borderId="0" xfId="46"/>
    <xf numFmtId="0" fontId="6" fillId="0" borderId="2" xfId="46" applyFont="1" applyBorder="1" applyAlignment="1">
      <alignment vertical="center"/>
    </xf>
    <xf numFmtId="0" fontId="6" fillId="0" borderId="3" xfId="46" applyFont="1" applyBorder="1" applyAlignment="1">
      <alignment vertical="center"/>
    </xf>
    <xf numFmtId="0" fontId="6" fillId="0" borderId="3" xfId="46" applyFont="1" applyBorder="1" applyAlignment="1">
      <alignment horizontal="center" vertical="center"/>
    </xf>
    <xf numFmtId="0" fontId="6" fillId="0" borderId="3" xfId="46" applyFont="1" applyBorder="1" applyAlignment="1">
      <alignment horizontal="center" vertical="center" wrapText="1"/>
    </xf>
    <xf numFmtId="0" fontId="6" fillId="2" borderId="4" xfId="46" applyFont="1" applyFill="1" applyBorder="1" applyAlignment="1">
      <alignment vertical="center"/>
    </xf>
    <xf numFmtId="0" fontId="6" fillId="2" borderId="5" xfId="46" applyFont="1" applyFill="1" applyBorder="1" applyAlignment="1">
      <alignment vertical="center"/>
    </xf>
    <xf numFmtId="0" fontId="6" fillId="2" borderId="6" xfId="46" applyFont="1" applyFill="1" applyBorder="1" applyAlignment="1">
      <alignment horizontal="center" vertical="center"/>
    </xf>
    <xf numFmtId="2" fontId="6" fillId="2" borderId="6" xfId="46" applyNumberFormat="1" applyFont="1" applyFill="1" applyBorder="1" applyAlignment="1">
      <alignment horizontal="center" vertical="center"/>
    </xf>
    <xf numFmtId="2" fontId="6" fillId="2" borderId="7" xfId="46" applyNumberFormat="1" applyFont="1" applyFill="1" applyBorder="1" applyAlignment="1">
      <alignment horizontal="center" vertical="center"/>
    </xf>
    <xf numFmtId="0" fontId="5" fillId="2" borderId="8" xfId="46" applyFont="1" applyFill="1" applyBorder="1" applyAlignment="1">
      <alignment wrapText="1"/>
    </xf>
    <xf numFmtId="2" fontId="5" fillId="2" borderId="10" xfId="46" applyNumberFormat="1" applyFont="1" applyFill="1" applyBorder="1" applyAlignment="1">
      <alignment horizontal="center"/>
    </xf>
    <xf numFmtId="2" fontId="5" fillId="2" borderId="10" xfId="46" applyNumberFormat="1" applyFont="1" applyFill="1" applyBorder="1" applyAlignment="1">
      <alignment horizontal="center" wrapText="1"/>
    </xf>
    <xf numFmtId="2" fontId="5" fillId="2" borderId="11" xfId="46" applyNumberFormat="1" applyFont="1" applyFill="1" applyBorder="1" applyAlignment="1">
      <alignment horizontal="center"/>
    </xf>
    <xf numFmtId="0" fontId="5" fillId="2" borderId="13" xfId="46" applyFont="1" applyFill="1" applyBorder="1"/>
    <xf numFmtId="167" fontId="5" fillId="2" borderId="2" xfId="47" applyFont="1" applyFill="1" applyBorder="1" applyAlignment="1">
      <alignment horizontal="center"/>
    </xf>
    <xf numFmtId="2" fontId="5" fillId="2" borderId="2" xfId="46" applyNumberFormat="1" applyFont="1" applyFill="1" applyBorder="1" applyAlignment="1">
      <alignment horizontal="center"/>
    </xf>
    <xf numFmtId="2" fontId="5" fillId="2" borderId="14" xfId="46" applyNumberFormat="1" applyFont="1" applyFill="1" applyBorder="1" applyAlignment="1">
      <alignment horizontal="center"/>
    </xf>
    <xf numFmtId="0" fontId="5" fillId="2" borderId="13" xfId="46" applyFont="1" applyFill="1" applyBorder="1" applyAlignment="1">
      <alignment horizontal="right"/>
    </xf>
    <xf numFmtId="2" fontId="2" fillId="0" borderId="0" xfId="46" applyNumberFormat="1"/>
    <xf numFmtId="3" fontId="2" fillId="0" borderId="0" xfId="46" applyNumberFormat="1"/>
    <xf numFmtId="0" fontId="5" fillId="2" borderId="13" xfId="46" applyFont="1" applyFill="1" applyBorder="1" applyAlignment="1">
      <alignment horizontal="right" wrapText="1"/>
    </xf>
    <xf numFmtId="0" fontId="5" fillId="2" borderId="16" xfId="46" applyFont="1" applyFill="1" applyBorder="1" applyAlignment="1">
      <alignment horizontal="center" wrapText="1"/>
    </xf>
    <xf numFmtId="0" fontId="5" fillId="2" borderId="17" xfId="46" applyFont="1" applyFill="1" applyBorder="1"/>
    <xf numFmtId="0" fontId="5" fillId="2" borderId="18" xfId="46" applyFont="1" applyFill="1" applyBorder="1" applyAlignment="1">
      <alignment horizontal="center"/>
    </xf>
    <xf numFmtId="166" fontId="5" fillId="2" borderId="18" xfId="46" applyNumberFormat="1" applyFont="1" applyFill="1" applyBorder="1" applyAlignment="1">
      <alignment horizontal="center"/>
    </xf>
    <xf numFmtId="2" fontId="5" fillId="2" borderId="18" xfId="46" applyNumberFormat="1" applyFont="1" applyFill="1" applyBorder="1" applyAlignment="1">
      <alignment horizontal="center"/>
    </xf>
    <xf numFmtId="2" fontId="5" fillId="2" borderId="19" xfId="46" applyNumberFormat="1" applyFont="1" applyFill="1" applyBorder="1" applyAlignment="1">
      <alignment horizontal="center"/>
    </xf>
    <xf numFmtId="4" fontId="2" fillId="0" borderId="0" xfId="46" applyNumberFormat="1"/>
    <xf numFmtId="0" fontId="8" fillId="3" borderId="4" xfId="46" applyFont="1" applyFill="1" applyBorder="1"/>
    <xf numFmtId="0" fontId="8" fillId="3" borderId="5" xfId="46" applyFont="1" applyFill="1" applyBorder="1" applyAlignment="1">
      <alignment wrapText="1"/>
    </xf>
    <xf numFmtId="0" fontId="8" fillId="3" borderId="6" xfId="46" applyFont="1" applyFill="1" applyBorder="1" applyAlignment="1">
      <alignment horizontal="center"/>
    </xf>
    <xf numFmtId="2" fontId="8" fillId="3" borderId="6" xfId="46" applyNumberFormat="1" applyFont="1" applyFill="1" applyBorder="1" applyAlignment="1">
      <alignment horizontal="center"/>
    </xf>
    <xf numFmtId="0" fontId="9" fillId="3" borderId="24" xfId="46" applyFont="1" applyFill="1" applyBorder="1" applyAlignment="1">
      <alignment wrapText="1"/>
    </xf>
    <xf numFmtId="0" fontId="10" fillId="3" borderId="25" xfId="46" applyFont="1" applyFill="1" applyBorder="1" applyAlignment="1">
      <alignment vertical="center" wrapText="1"/>
    </xf>
    <xf numFmtId="2" fontId="9" fillId="3" borderId="25" xfId="46" applyNumberFormat="1" applyFont="1" applyFill="1" applyBorder="1" applyAlignment="1">
      <alignment horizontal="center"/>
    </xf>
    <xf numFmtId="2" fontId="9" fillId="3" borderId="26" xfId="46" applyNumberFormat="1" applyFont="1" applyFill="1" applyBorder="1" applyAlignment="1">
      <alignment horizontal="center"/>
    </xf>
    <xf numFmtId="0" fontId="9" fillId="3" borderId="13" xfId="46" applyFont="1" applyFill="1" applyBorder="1" applyAlignment="1">
      <alignment horizontal="right"/>
    </xf>
    <xf numFmtId="0" fontId="9" fillId="3" borderId="2" xfId="46" applyFont="1" applyFill="1" applyBorder="1" applyAlignment="1">
      <alignment horizontal="center" vertical="center" wrapText="1"/>
    </xf>
    <xf numFmtId="2" fontId="9" fillId="3" borderId="2" xfId="46" applyNumberFormat="1" applyFont="1" applyFill="1" applyBorder="1" applyAlignment="1">
      <alignment horizontal="center"/>
    </xf>
    <xf numFmtId="2" fontId="9" fillId="3" borderId="14" xfId="46" applyNumberFormat="1" applyFont="1" applyFill="1" applyBorder="1" applyAlignment="1">
      <alignment horizontal="center"/>
    </xf>
    <xf numFmtId="0" fontId="9" fillId="3" borderId="13" xfId="46" applyFont="1" applyFill="1" applyBorder="1" applyAlignment="1">
      <alignment horizontal="right" wrapText="1"/>
    </xf>
    <xf numFmtId="0" fontId="11" fillId="3" borderId="36" xfId="46" applyFont="1" applyFill="1" applyBorder="1" applyAlignment="1">
      <alignment horizontal="right" vertical="center" wrapText="1"/>
    </xf>
    <xf numFmtId="0" fontId="9" fillId="3" borderId="9" xfId="46" applyFont="1" applyFill="1" applyBorder="1" applyAlignment="1">
      <alignment horizontal="center" vertical="center" wrapText="1"/>
    </xf>
    <xf numFmtId="1" fontId="9" fillId="3" borderId="9" xfId="46" applyNumberFormat="1" applyFont="1" applyFill="1" applyBorder="1" applyAlignment="1">
      <alignment horizontal="center" vertical="center"/>
    </xf>
    <xf numFmtId="2" fontId="9" fillId="3" borderId="9" xfId="46" applyNumberFormat="1" applyFont="1" applyFill="1" applyBorder="1" applyAlignment="1">
      <alignment horizontal="center" vertical="center"/>
    </xf>
    <xf numFmtId="2" fontId="9" fillId="3" borderId="29" xfId="46" applyNumberFormat="1" applyFont="1" applyFill="1" applyBorder="1" applyAlignment="1">
      <alignment horizontal="center" vertical="center"/>
    </xf>
    <xf numFmtId="0" fontId="9" fillId="0" borderId="0" xfId="46" applyFont="1" applyAlignment="1">
      <alignment vertical="center"/>
    </xf>
    <xf numFmtId="0" fontId="11" fillId="3" borderId="13" xfId="46" applyFont="1" applyFill="1" applyBorder="1" applyAlignment="1">
      <alignment horizontal="right" vertical="center" wrapText="1"/>
    </xf>
    <xf numFmtId="1" fontId="9" fillId="3" borderId="2" xfId="46" applyNumberFormat="1" applyFont="1" applyFill="1" applyBorder="1" applyAlignment="1">
      <alignment horizontal="center" vertical="center"/>
    </xf>
    <xf numFmtId="2" fontId="9" fillId="3" borderId="2" xfId="46" applyNumberFormat="1" applyFont="1" applyFill="1" applyBorder="1" applyAlignment="1">
      <alignment horizontal="center" vertical="center"/>
    </xf>
    <xf numFmtId="2" fontId="9" fillId="3" borderId="14" xfId="46" applyNumberFormat="1" applyFont="1" applyFill="1" applyBorder="1" applyAlignment="1">
      <alignment horizontal="center" vertical="center"/>
    </xf>
    <xf numFmtId="0" fontId="11" fillId="3" borderId="28" xfId="46" applyFont="1" applyFill="1" applyBorder="1" applyAlignment="1">
      <alignment horizontal="right" vertical="center" wrapText="1"/>
    </xf>
    <xf numFmtId="0" fontId="9" fillId="3" borderId="3" xfId="46" applyFont="1" applyFill="1" applyBorder="1" applyAlignment="1">
      <alignment horizontal="center" vertical="center" wrapText="1"/>
    </xf>
    <xf numFmtId="1" fontId="9" fillId="3" borderId="3" xfId="46" applyNumberFormat="1" applyFont="1" applyFill="1" applyBorder="1" applyAlignment="1">
      <alignment horizontal="center" vertical="center"/>
    </xf>
    <xf numFmtId="2" fontId="9" fillId="3" borderId="3" xfId="46" applyNumberFormat="1" applyFont="1" applyFill="1" applyBorder="1" applyAlignment="1">
      <alignment horizontal="center" vertical="center"/>
    </xf>
    <xf numFmtId="2" fontId="9" fillId="3" borderId="35" xfId="46" applyNumberFormat="1" applyFont="1" applyFill="1" applyBorder="1" applyAlignment="1">
      <alignment horizontal="center" vertical="center"/>
    </xf>
    <xf numFmtId="0" fontId="11" fillId="3" borderId="17" xfId="46" applyFont="1" applyFill="1" applyBorder="1" applyAlignment="1">
      <alignment horizontal="right" wrapText="1"/>
    </xf>
    <xf numFmtId="0" fontId="9" fillId="3" borderId="18" xfId="46" applyFont="1" applyFill="1" applyBorder="1" applyAlignment="1">
      <alignment horizontal="center" vertical="center" wrapText="1"/>
    </xf>
    <xf numFmtId="1" fontId="9" fillId="3" borderId="18" xfId="46" applyNumberFormat="1" applyFont="1" applyFill="1" applyBorder="1" applyAlignment="1">
      <alignment horizontal="center"/>
    </xf>
    <xf numFmtId="2" fontId="9" fillId="3" borderId="18" xfId="46" applyNumberFormat="1" applyFont="1" applyFill="1" applyBorder="1" applyAlignment="1">
      <alignment horizontal="center"/>
    </xf>
    <xf numFmtId="2" fontId="9" fillId="3" borderId="19" xfId="46" applyNumberFormat="1" applyFont="1" applyFill="1" applyBorder="1" applyAlignment="1">
      <alignment horizontal="center"/>
    </xf>
    <xf numFmtId="0" fontId="9" fillId="0" borderId="0" xfId="46" applyFont="1"/>
    <xf numFmtId="0" fontId="11" fillId="3" borderId="8" xfId="46" applyFont="1" applyFill="1" applyBorder="1" applyAlignment="1">
      <alignment horizontal="right" wrapText="1"/>
    </xf>
    <xf numFmtId="2" fontId="9" fillId="3" borderId="10" xfId="46" applyNumberFormat="1" applyFont="1" applyFill="1" applyBorder="1" applyAlignment="1">
      <alignment horizontal="center"/>
    </xf>
    <xf numFmtId="2" fontId="9" fillId="3" borderId="11" xfId="46" applyNumberFormat="1" applyFont="1" applyFill="1" applyBorder="1" applyAlignment="1">
      <alignment horizontal="center"/>
    </xf>
    <xf numFmtId="0" fontId="11" fillId="3" borderId="13" xfId="46" applyFont="1" applyFill="1" applyBorder="1" applyAlignment="1">
      <alignment horizontal="right" wrapText="1"/>
    </xf>
    <xf numFmtId="0" fontId="11" fillId="3" borderId="31" xfId="46" applyFont="1" applyFill="1" applyBorder="1" applyAlignment="1">
      <alignment horizontal="right" wrapText="1"/>
    </xf>
    <xf numFmtId="2" fontId="9" fillId="3" borderId="32" xfId="46" applyNumberFormat="1" applyFont="1" applyFill="1" applyBorder="1" applyAlignment="1">
      <alignment horizontal="center"/>
    </xf>
    <xf numFmtId="2" fontId="9" fillId="3" borderId="33" xfId="46" applyNumberFormat="1" applyFont="1" applyFill="1" applyBorder="1" applyAlignment="1">
      <alignment horizontal="center"/>
    </xf>
    <xf numFmtId="0" fontId="6" fillId="4" borderId="16" xfId="46" applyFont="1" applyFill="1" applyBorder="1"/>
    <xf numFmtId="0" fontId="6" fillId="4" borderId="24" xfId="46" applyFont="1" applyFill="1" applyBorder="1"/>
    <xf numFmtId="0" fontId="6" fillId="4" borderId="25" xfId="46" applyFont="1" applyFill="1" applyBorder="1"/>
    <xf numFmtId="4" fontId="6" fillId="4" borderId="25" xfId="46" applyNumberFormat="1" applyFont="1" applyFill="1" applyBorder="1" applyAlignment="1">
      <alignment horizontal="center"/>
    </xf>
    <xf numFmtId="4" fontId="6" fillId="4" borderId="26" xfId="46" applyNumberFormat="1" applyFont="1" applyFill="1" applyBorder="1" applyAlignment="1">
      <alignment horizontal="center"/>
    </xf>
    <xf numFmtId="0" fontId="5" fillId="4" borderId="13" xfId="46" applyFont="1" applyFill="1" applyBorder="1" applyAlignment="1">
      <alignment wrapText="1"/>
    </xf>
    <xf numFmtId="0" fontId="5" fillId="4" borderId="2" xfId="46" applyFont="1" applyFill="1" applyBorder="1" applyAlignment="1">
      <alignment horizontal="center" vertical="center" wrapText="1"/>
    </xf>
    <xf numFmtId="3" fontId="5" fillId="4" borderId="2" xfId="46" applyNumberFormat="1" applyFont="1" applyFill="1" applyBorder="1" applyAlignment="1">
      <alignment horizontal="center" vertical="center"/>
    </xf>
    <xf numFmtId="0" fontId="5" fillId="4" borderId="0" xfId="46" applyFont="1" applyFill="1"/>
    <xf numFmtId="0" fontId="5" fillId="4" borderId="2" xfId="46" applyFont="1" applyFill="1" applyBorder="1"/>
    <xf numFmtId="0" fontId="5" fillId="4" borderId="14" xfId="46" applyFont="1" applyFill="1" applyBorder="1"/>
    <xf numFmtId="3" fontId="5" fillId="4" borderId="2" xfId="46" applyNumberFormat="1" applyFont="1" applyFill="1" applyBorder="1" applyAlignment="1">
      <alignment horizontal="center"/>
    </xf>
    <xf numFmtId="0" fontId="5" fillId="4" borderId="17" xfId="46" applyFont="1" applyFill="1" applyBorder="1" applyAlignment="1">
      <alignment wrapText="1"/>
    </xf>
    <xf numFmtId="0" fontId="5" fillId="4" borderId="18" xfId="46" applyFont="1" applyFill="1" applyBorder="1" applyAlignment="1">
      <alignment horizontal="center" vertical="center" wrapText="1"/>
    </xf>
    <xf numFmtId="3" fontId="5" fillId="4" borderId="18" xfId="46" applyNumberFormat="1" applyFont="1" applyFill="1" applyBorder="1" applyAlignment="1">
      <alignment horizontal="center"/>
    </xf>
    <xf numFmtId="0" fontId="5" fillId="4" borderId="18" xfId="46" applyFont="1" applyFill="1" applyBorder="1"/>
    <xf numFmtId="0" fontId="5" fillId="4" borderId="19" xfId="46" applyFont="1" applyFill="1" applyBorder="1"/>
    <xf numFmtId="0" fontId="5" fillId="0" borderId="0" xfId="46" applyFont="1"/>
    <xf numFmtId="0" fontId="6" fillId="0" borderId="34" xfId="46" applyFont="1" applyBorder="1"/>
    <xf numFmtId="0" fontId="5" fillId="0" borderId="34" xfId="46" applyFont="1" applyBorder="1"/>
    <xf numFmtId="0" fontId="8" fillId="0" borderId="0" xfId="46" applyFont="1"/>
    <xf numFmtId="0" fontId="9" fillId="3" borderId="2" xfId="42" applyFont="1" applyFill="1" applyBorder="1" applyAlignment="1">
      <alignment vertical="center" wrapText="1"/>
    </xf>
    <xf numFmtId="0" fontId="9" fillId="3" borderId="2" xfId="42" applyFont="1" applyFill="1" applyBorder="1" applyAlignment="1">
      <alignment wrapText="1"/>
    </xf>
    <xf numFmtId="0" fontId="10" fillId="3" borderId="2" xfId="42" applyFont="1" applyFill="1" applyBorder="1" applyAlignment="1">
      <alignment vertical="center" wrapText="1"/>
    </xf>
    <xf numFmtId="0" fontId="9" fillId="3" borderId="2" xfId="42" applyFont="1" applyFill="1" applyBorder="1" applyAlignment="1">
      <alignment horizontal="right"/>
    </xf>
    <xf numFmtId="0" fontId="9" fillId="3" borderId="2" xfId="42" applyFont="1" applyFill="1" applyBorder="1" applyAlignment="1">
      <alignment horizontal="right" wrapText="1"/>
    </xf>
    <xf numFmtId="0" fontId="11" fillId="3" borderId="2" xfId="42" applyFont="1" applyFill="1" applyBorder="1" applyAlignment="1">
      <alignment horizontal="right" vertical="center" wrapText="1"/>
    </xf>
    <xf numFmtId="0" fontId="11" fillId="3" borderId="2" xfId="42" applyFont="1" applyFill="1" applyBorder="1" applyAlignment="1">
      <alignment horizontal="right" wrapText="1"/>
    </xf>
    <xf numFmtId="0" fontId="9" fillId="3" borderId="2" xfId="43" applyFont="1" applyFill="1" applyBorder="1" applyAlignment="1">
      <alignment wrapText="1"/>
    </xf>
    <xf numFmtId="0" fontId="10" fillId="3" borderId="2" xfId="43" applyFont="1" applyFill="1" applyBorder="1" applyAlignment="1">
      <alignment vertical="center" wrapText="1"/>
    </xf>
    <xf numFmtId="0" fontId="9" fillId="3" borderId="2" xfId="43" applyFont="1" applyFill="1" applyBorder="1" applyAlignment="1">
      <alignment horizontal="right"/>
    </xf>
    <xf numFmtId="0" fontId="9" fillId="3" borderId="2" xfId="43" applyFont="1" applyFill="1" applyBorder="1" applyAlignment="1">
      <alignment horizontal="right" wrapText="1"/>
    </xf>
    <xf numFmtId="0" fontId="11" fillId="3" borderId="2" xfId="43" applyFont="1" applyFill="1" applyBorder="1" applyAlignment="1">
      <alignment horizontal="right" vertical="center" wrapText="1"/>
    </xf>
    <xf numFmtId="0" fontId="11" fillId="3" borderId="2" xfId="43" applyFont="1" applyFill="1" applyBorder="1" applyAlignment="1">
      <alignment horizontal="right" wrapText="1"/>
    </xf>
    <xf numFmtId="0" fontId="9" fillId="3" borderId="2" xfId="43" applyFont="1" applyFill="1" applyBorder="1" applyAlignment="1">
      <alignment vertical="center" wrapText="1"/>
    </xf>
    <xf numFmtId="0" fontId="9" fillId="3" borderId="2" xfId="44" applyFont="1" applyFill="1" applyBorder="1" applyAlignment="1">
      <alignment wrapText="1"/>
    </xf>
    <xf numFmtId="0" fontId="10" fillId="3" borderId="2" xfId="44" applyFont="1" applyFill="1" applyBorder="1" applyAlignment="1">
      <alignment vertical="center" wrapText="1"/>
    </xf>
    <xf numFmtId="0" fontId="9" fillId="3" borderId="2" xfId="44" applyFont="1" applyFill="1" applyBorder="1" applyAlignment="1">
      <alignment horizontal="right"/>
    </xf>
    <xf numFmtId="0" fontId="9" fillId="3" borderId="2" xfId="44" applyFont="1" applyFill="1" applyBorder="1" applyAlignment="1">
      <alignment horizontal="right" wrapText="1"/>
    </xf>
    <xf numFmtId="0" fontId="11" fillId="3" borderId="2" xfId="44" applyFont="1" applyFill="1" applyBorder="1" applyAlignment="1">
      <alignment horizontal="right" vertical="center" wrapText="1"/>
    </xf>
    <xf numFmtId="0" fontId="11" fillId="3" borderId="2" xfId="44" applyFont="1" applyFill="1" applyBorder="1" applyAlignment="1">
      <alignment horizontal="right" wrapText="1"/>
    </xf>
    <xf numFmtId="0" fontId="9" fillId="3" borderId="2" xfId="44" applyFont="1" applyFill="1" applyBorder="1" applyAlignment="1">
      <alignment vertical="center" wrapText="1"/>
    </xf>
    <xf numFmtId="0" fontId="9" fillId="3" borderId="2" xfId="46" applyFont="1" applyFill="1" applyBorder="1" applyAlignment="1">
      <alignment wrapText="1"/>
    </xf>
    <xf numFmtId="0" fontId="10" fillId="3" borderId="2" xfId="46" applyFont="1" applyFill="1" applyBorder="1" applyAlignment="1">
      <alignment vertical="center" wrapText="1"/>
    </xf>
    <xf numFmtId="0" fontId="9" fillId="3" borderId="2" xfId="46" applyFont="1" applyFill="1" applyBorder="1" applyAlignment="1">
      <alignment horizontal="right"/>
    </xf>
    <xf numFmtId="0" fontId="9" fillId="3" borderId="2" xfId="46" applyFont="1" applyFill="1" applyBorder="1" applyAlignment="1">
      <alignment horizontal="right" wrapText="1"/>
    </xf>
    <xf numFmtId="0" fontId="11" fillId="3" borderId="2" xfId="46" applyFont="1" applyFill="1" applyBorder="1" applyAlignment="1">
      <alignment horizontal="right" vertical="center" wrapText="1"/>
    </xf>
    <xf numFmtId="0" fontId="11" fillId="3" borderId="2" xfId="46" applyFont="1" applyFill="1" applyBorder="1" applyAlignment="1">
      <alignment horizontal="right" wrapText="1"/>
    </xf>
    <xf numFmtId="0" fontId="9" fillId="3" borderId="2" xfId="46" applyFont="1" applyFill="1" applyBorder="1" applyAlignment="1">
      <alignment vertical="center" wrapText="1"/>
    </xf>
    <xf numFmtId="0" fontId="1" fillId="0" borderId="0" xfId="48"/>
    <xf numFmtId="0" fontId="6" fillId="0" borderId="2" xfId="48" applyFont="1" applyBorder="1" applyAlignment="1">
      <alignment vertical="center"/>
    </xf>
    <xf numFmtId="0" fontId="6" fillId="0" borderId="3" xfId="48" applyFont="1" applyBorder="1" applyAlignment="1">
      <alignment vertical="center"/>
    </xf>
    <xf numFmtId="0" fontId="6" fillId="0" borderId="3" xfId="48" applyFont="1" applyBorder="1" applyAlignment="1">
      <alignment horizontal="center" vertical="center"/>
    </xf>
    <xf numFmtId="0" fontId="6" fillId="0" borderId="3" xfId="48" applyFont="1" applyBorder="1" applyAlignment="1">
      <alignment horizontal="center" vertical="center" wrapText="1"/>
    </xf>
    <xf numFmtId="0" fontId="6" fillId="2" borderId="4" xfId="48" applyFont="1" applyFill="1" applyBorder="1" applyAlignment="1">
      <alignment vertical="center"/>
    </xf>
    <xf numFmtId="0" fontId="6" fillId="2" borderId="5" xfId="48" applyFont="1" applyFill="1" applyBorder="1" applyAlignment="1">
      <alignment vertical="center"/>
    </xf>
    <xf numFmtId="0" fontId="6" fillId="2" borderId="6" xfId="48" applyFont="1" applyFill="1" applyBorder="1" applyAlignment="1">
      <alignment horizontal="center" vertical="center"/>
    </xf>
    <xf numFmtId="2" fontId="6" fillId="2" borderId="6" xfId="48" applyNumberFormat="1" applyFont="1" applyFill="1" applyBorder="1" applyAlignment="1">
      <alignment horizontal="center" vertical="center"/>
    </xf>
    <xf numFmtId="2" fontId="6" fillId="2" borderId="7" xfId="48" applyNumberFormat="1" applyFont="1" applyFill="1" applyBorder="1" applyAlignment="1">
      <alignment horizontal="center" vertical="center"/>
    </xf>
    <xf numFmtId="0" fontId="5" fillId="2" borderId="8" xfId="48" applyFont="1" applyFill="1" applyBorder="1" applyAlignment="1">
      <alignment wrapText="1"/>
    </xf>
    <xf numFmtId="2" fontId="5" fillId="2" borderId="10" xfId="48" applyNumberFormat="1" applyFont="1" applyFill="1" applyBorder="1" applyAlignment="1">
      <alignment horizontal="center"/>
    </xf>
    <xf numFmtId="2" fontId="5" fillId="2" borderId="10" xfId="48" applyNumberFormat="1" applyFont="1" applyFill="1" applyBorder="1" applyAlignment="1">
      <alignment horizontal="center" wrapText="1"/>
    </xf>
    <xf numFmtId="2" fontId="5" fillId="2" borderId="11" xfId="48" applyNumberFormat="1" applyFont="1" applyFill="1" applyBorder="1" applyAlignment="1">
      <alignment horizontal="center"/>
    </xf>
    <xf numFmtId="0" fontId="5" fillId="2" borderId="13" xfId="48" applyFont="1" applyFill="1" applyBorder="1"/>
    <xf numFmtId="167" fontId="5" fillId="2" borderId="2" xfId="49" applyFont="1" applyFill="1" applyBorder="1" applyAlignment="1">
      <alignment horizontal="center"/>
    </xf>
    <xf numFmtId="2" fontId="5" fillId="2" borderId="2" xfId="48" applyNumberFormat="1" applyFont="1" applyFill="1" applyBorder="1" applyAlignment="1">
      <alignment horizontal="center"/>
    </xf>
    <xf numFmtId="2" fontId="5" fillId="2" borderId="14" xfId="48" applyNumberFormat="1" applyFont="1" applyFill="1" applyBorder="1" applyAlignment="1">
      <alignment horizontal="center"/>
    </xf>
    <xf numFmtId="0" fontId="5" fillId="2" borderId="13" xfId="48" applyFont="1" applyFill="1" applyBorder="1" applyAlignment="1">
      <alignment horizontal="right"/>
    </xf>
    <xf numFmtId="2" fontId="1" fillId="0" borderId="0" xfId="48" applyNumberFormat="1"/>
    <xf numFmtId="0" fontId="5" fillId="2" borderId="13" xfId="48" applyFont="1" applyFill="1" applyBorder="1" applyAlignment="1">
      <alignment horizontal="right" wrapText="1"/>
    </xf>
    <xf numFmtId="0" fontId="5" fillId="2" borderId="16" xfId="48" applyFont="1" applyFill="1" applyBorder="1" applyAlignment="1">
      <alignment horizontal="center" wrapText="1"/>
    </xf>
    <xf numFmtId="0" fontId="5" fillId="2" borderId="17" xfId="48" applyFont="1" applyFill="1" applyBorder="1"/>
    <xf numFmtId="0" fontId="5" fillId="2" borderId="18" xfId="48" applyFont="1" applyFill="1" applyBorder="1" applyAlignment="1">
      <alignment horizontal="center"/>
    </xf>
    <xf numFmtId="166" fontId="5" fillId="2" borderId="18" xfId="48" applyNumberFormat="1" applyFont="1" applyFill="1" applyBorder="1" applyAlignment="1">
      <alignment horizontal="center"/>
    </xf>
    <xf numFmtId="2" fontId="5" fillId="2" borderId="18" xfId="48" applyNumberFormat="1" applyFont="1" applyFill="1" applyBorder="1" applyAlignment="1">
      <alignment horizontal="center"/>
    </xf>
    <xf numFmtId="2" fontId="5" fillId="2" borderId="19" xfId="48" applyNumberFormat="1" applyFont="1" applyFill="1" applyBorder="1" applyAlignment="1">
      <alignment horizontal="center"/>
    </xf>
    <xf numFmtId="0" fontId="8" fillId="3" borderId="4" xfId="48" applyFont="1" applyFill="1" applyBorder="1"/>
    <xf numFmtId="0" fontId="8" fillId="3" borderId="5" xfId="48" applyFont="1" applyFill="1" applyBorder="1" applyAlignment="1">
      <alignment wrapText="1"/>
    </xf>
    <xf numFmtId="0" fontId="8" fillId="3" borderId="6" xfId="48" applyFont="1" applyFill="1" applyBorder="1" applyAlignment="1">
      <alignment horizontal="center"/>
    </xf>
    <xf numFmtId="2" fontId="8" fillId="3" borderId="6" xfId="48" applyNumberFormat="1" applyFont="1" applyFill="1" applyBorder="1" applyAlignment="1">
      <alignment horizontal="center"/>
    </xf>
    <xf numFmtId="0" fontId="9" fillId="3" borderId="24" xfId="48" applyFont="1" applyFill="1" applyBorder="1" applyAlignment="1">
      <alignment wrapText="1"/>
    </xf>
    <xf numFmtId="0" fontId="10" fillId="3" borderId="25" xfId="48" applyFont="1" applyFill="1" applyBorder="1" applyAlignment="1">
      <alignment vertical="center" wrapText="1"/>
    </xf>
    <xf numFmtId="2" fontId="9" fillId="3" borderId="25" xfId="48" applyNumberFormat="1" applyFont="1" applyFill="1" applyBorder="1" applyAlignment="1">
      <alignment horizontal="center"/>
    </xf>
    <xf numFmtId="2" fontId="9" fillId="3" borderId="26" xfId="48" applyNumberFormat="1" applyFont="1" applyFill="1" applyBorder="1" applyAlignment="1">
      <alignment horizontal="center"/>
    </xf>
    <xf numFmtId="0" fontId="9" fillId="3" borderId="13" xfId="48" applyFont="1" applyFill="1" applyBorder="1" applyAlignment="1">
      <alignment horizontal="right"/>
    </xf>
    <xf numFmtId="0" fontId="9" fillId="3" borderId="2" xfId="48" applyFont="1" applyFill="1" applyBorder="1" applyAlignment="1">
      <alignment horizontal="center" vertical="center" wrapText="1"/>
    </xf>
    <xf numFmtId="1" fontId="9" fillId="3" borderId="2" xfId="48" applyNumberFormat="1" applyFont="1" applyFill="1" applyBorder="1" applyAlignment="1">
      <alignment horizontal="center"/>
    </xf>
    <xf numFmtId="2" fontId="9" fillId="3" borderId="2" xfId="48" applyNumberFormat="1" applyFont="1" applyFill="1" applyBorder="1" applyAlignment="1">
      <alignment horizontal="center"/>
    </xf>
    <xf numFmtId="2" fontId="9" fillId="3" borderId="14" xfId="48" applyNumberFormat="1" applyFont="1" applyFill="1" applyBorder="1" applyAlignment="1">
      <alignment horizontal="center"/>
    </xf>
    <xf numFmtId="0" fontId="9" fillId="3" borderId="13" xfId="48" applyFont="1" applyFill="1" applyBorder="1" applyAlignment="1">
      <alignment horizontal="right" wrapText="1"/>
    </xf>
    <xf numFmtId="0" fontId="11" fillId="3" borderId="13" xfId="48" applyFont="1" applyFill="1" applyBorder="1" applyAlignment="1">
      <alignment horizontal="right" vertical="center" wrapText="1"/>
    </xf>
    <xf numFmtId="1" fontId="9" fillId="3" borderId="2" xfId="48" applyNumberFormat="1" applyFont="1" applyFill="1" applyBorder="1" applyAlignment="1">
      <alignment horizontal="center" vertical="center"/>
    </xf>
    <xf numFmtId="2" fontId="9" fillId="3" borderId="2" xfId="48" applyNumberFormat="1" applyFont="1" applyFill="1" applyBorder="1" applyAlignment="1">
      <alignment horizontal="center" vertical="center"/>
    </xf>
    <xf numFmtId="2" fontId="9" fillId="3" borderId="14" xfId="48" applyNumberFormat="1" applyFont="1" applyFill="1" applyBorder="1" applyAlignment="1">
      <alignment horizontal="center" vertical="center"/>
    </xf>
    <xf numFmtId="0" fontId="9" fillId="0" borderId="0" xfId="48" applyFont="1" applyAlignment="1">
      <alignment vertical="center"/>
    </xf>
    <xf numFmtId="0" fontId="11" fillId="3" borderId="36" xfId="48" applyFont="1" applyFill="1" applyBorder="1" applyAlignment="1">
      <alignment horizontal="right" vertical="center" wrapText="1"/>
    </xf>
    <xf numFmtId="0" fontId="9" fillId="3" borderId="9" xfId="48" applyFont="1" applyFill="1" applyBorder="1" applyAlignment="1">
      <alignment horizontal="center" vertical="center" wrapText="1"/>
    </xf>
    <xf numFmtId="1" fontId="9" fillId="3" borderId="9" xfId="48" applyNumberFormat="1" applyFont="1" applyFill="1" applyBorder="1" applyAlignment="1">
      <alignment horizontal="center" vertical="center"/>
    </xf>
    <xf numFmtId="2" fontId="9" fillId="3" borderId="9" xfId="48" applyNumberFormat="1" applyFont="1" applyFill="1" applyBorder="1" applyAlignment="1">
      <alignment horizontal="center" vertical="center"/>
    </xf>
    <xf numFmtId="2" fontId="9" fillId="3" borderId="29" xfId="48" applyNumberFormat="1" applyFont="1" applyFill="1" applyBorder="1" applyAlignment="1">
      <alignment horizontal="center" vertical="center"/>
    </xf>
    <xf numFmtId="0" fontId="11" fillId="3" borderId="28" xfId="48" applyFont="1" applyFill="1" applyBorder="1" applyAlignment="1">
      <alignment horizontal="right" vertical="center" wrapText="1"/>
    </xf>
    <xf numFmtId="0" fontId="9" fillId="3" borderId="3" xfId="48" applyFont="1" applyFill="1" applyBorder="1" applyAlignment="1">
      <alignment horizontal="center" vertical="center" wrapText="1"/>
    </xf>
    <xf numFmtId="1" fontId="9" fillId="3" borderId="3" xfId="48" applyNumberFormat="1" applyFont="1" applyFill="1" applyBorder="1" applyAlignment="1">
      <alignment horizontal="center" vertical="center"/>
    </xf>
    <xf numFmtId="2" fontId="9" fillId="3" borderId="3" xfId="48" applyNumberFormat="1" applyFont="1" applyFill="1" applyBorder="1" applyAlignment="1">
      <alignment horizontal="center" vertical="center"/>
    </xf>
    <xf numFmtId="2" fontId="9" fillId="3" borderId="35" xfId="48" applyNumberFormat="1" applyFont="1" applyFill="1" applyBorder="1" applyAlignment="1">
      <alignment horizontal="center" vertical="center"/>
    </xf>
    <xf numFmtId="0" fontId="11" fillId="3" borderId="17" xfId="48" applyFont="1" applyFill="1" applyBorder="1" applyAlignment="1">
      <alignment horizontal="right" wrapText="1"/>
    </xf>
    <xf numFmtId="0" fontId="9" fillId="3" borderId="18" xfId="48" applyFont="1" applyFill="1" applyBorder="1" applyAlignment="1">
      <alignment horizontal="center" vertical="center" wrapText="1"/>
    </xf>
    <xf numFmtId="1" fontId="9" fillId="3" borderId="18" xfId="48" applyNumberFormat="1" applyFont="1" applyFill="1" applyBorder="1" applyAlignment="1">
      <alignment horizontal="center"/>
    </xf>
    <xf numFmtId="2" fontId="9" fillId="3" borderId="18" xfId="48" applyNumberFormat="1" applyFont="1" applyFill="1" applyBorder="1" applyAlignment="1">
      <alignment horizontal="center"/>
    </xf>
    <xf numFmtId="2" fontId="9" fillId="3" borderId="19" xfId="48" applyNumberFormat="1" applyFont="1" applyFill="1" applyBorder="1" applyAlignment="1">
      <alignment horizontal="center"/>
    </xf>
    <xf numFmtId="0" fontId="9" fillId="0" borderId="0" xfId="48" applyFont="1"/>
    <xf numFmtId="0" fontId="11" fillId="3" borderId="8" xfId="48" applyFont="1" applyFill="1" applyBorder="1" applyAlignment="1">
      <alignment horizontal="right" wrapText="1"/>
    </xf>
    <xf numFmtId="2" fontId="9" fillId="3" borderId="10" xfId="48" applyNumberFormat="1" applyFont="1" applyFill="1" applyBorder="1" applyAlignment="1">
      <alignment horizontal="center"/>
    </xf>
    <xf numFmtId="2" fontId="9" fillId="3" borderId="11" xfId="48" applyNumberFormat="1" applyFont="1" applyFill="1" applyBorder="1" applyAlignment="1">
      <alignment horizontal="center"/>
    </xf>
    <xf numFmtId="0" fontId="11" fillId="3" borderId="13" xfId="48" applyFont="1" applyFill="1" applyBorder="1" applyAlignment="1">
      <alignment horizontal="right" wrapText="1"/>
    </xf>
    <xf numFmtId="0" fontId="11" fillId="3" borderId="31" xfId="48" applyFont="1" applyFill="1" applyBorder="1" applyAlignment="1">
      <alignment horizontal="right" wrapText="1"/>
    </xf>
    <xf numFmtId="2" fontId="9" fillId="3" borderId="32" xfId="48" applyNumberFormat="1" applyFont="1" applyFill="1" applyBorder="1" applyAlignment="1">
      <alignment horizontal="center"/>
    </xf>
    <xf numFmtId="2" fontId="9" fillId="3" borderId="33" xfId="48" applyNumberFormat="1" applyFont="1" applyFill="1" applyBorder="1" applyAlignment="1">
      <alignment horizontal="center"/>
    </xf>
    <xf numFmtId="0" fontId="6" fillId="4" borderId="16" xfId="48" applyFont="1" applyFill="1" applyBorder="1"/>
    <xf numFmtId="0" fontId="6" fillId="4" borderId="24" xfId="48" applyFont="1" applyFill="1" applyBorder="1"/>
    <xf numFmtId="0" fontId="6" fillId="4" borderId="25" xfId="48" applyFont="1" applyFill="1" applyBorder="1"/>
    <xf numFmtId="4" fontId="6" fillId="4" borderId="25" xfId="48" applyNumberFormat="1" applyFont="1" applyFill="1" applyBorder="1" applyAlignment="1">
      <alignment horizontal="center"/>
    </xf>
    <xf numFmtId="4" fontId="6" fillId="4" borderId="26" xfId="48" applyNumberFormat="1" applyFont="1" applyFill="1" applyBorder="1" applyAlignment="1">
      <alignment horizontal="center"/>
    </xf>
    <xf numFmtId="0" fontId="5" fillId="4" borderId="13" xfId="48" applyFont="1" applyFill="1" applyBorder="1" applyAlignment="1">
      <alignment wrapText="1"/>
    </xf>
    <xf numFmtId="0" fontId="5" fillId="4" borderId="2" xfId="48" applyFont="1" applyFill="1" applyBorder="1" applyAlignment="1">
      <alignment horizontal="center" vertical="center" wrapText="1"/>
    </xf>
    <xf numFmtId="3" fontId="5" fillId="4" borderId="2" xfId="48" applyNumberFormat="1" applyFont="1" applyFill="1" applyBorder="1" applyAlignment="1">
      <alignment horizontal="center" vertical="center"/>
    </xf>
    <xf numFmtId="0" fontId="5" fillId="4" borderId="0" xfId="48" applyFont="1" applyFill="1"/>
    <xf numFmtId="0" fontId="5" fillId="4" borderId="2" xfId="48" applyFont="1" applyFill="1" applyBorder="1"/>
    <xf numFmtId="0" fontId="5" fillId="4" borderId="14" xfId="48" applyFont="1" applyFill="1" applyBorder="1"/>
    <xf numFmtId="3" fontId="5" fillId="4" borderId="2" xfId="48" applyNumberFormat="1" applyFont="1" applyFill="1" applyBorder="1" applyAlignment="1">
      <alignment horizontal="center"/>
    </xf>
    <xf numFmtId="0" fontId="5" fillId="4" borderId="17" xfId="48" applyFont="1" applyFill="1" applyBorder="1" applyAlignment="1">
      <alignment wrapText="1"/>
    </xf>
    <xf numFmtId="0" fontId="5" fillId="4" borderId="18" xfId="48" applyFont="1" applyFill="1" applyBorder="1" applyAlignment="1">
      <alignment horizontal="center" vertical="center" wrapText="1"/>
    </xf>
    <xf numFmtId="3" fontId="5" fillId="4" borderId="18" xfId="48" applyNumberFormat="1" applyFont="1" applyFill="1" applyBorder="1" applyAlignment="1">
      <alignment horizontal="center"/>
    </xf>
    <xf numFmtId="0" fontId="5" fillId="4" borderId="18" xfId="48" applyFont="1" applyFill="1" applyBorder="1"/>
    <xf numFmtId="0" fontId="5" fillId="4" borderId="19" xfId="48" applyFont="1" applyFill="1" applyBorder="1"/>
    <xf numFmtId="0" fontId="5" fillId="0" borderId="0" xfId="48" applyFont="1"/>
    <xf numFmtId="0" fontId="6" fillId="0" borderId="34" xfId="48" applyFont="1" applyBorder="1"/>
    <xf numFmtId="0" fontId="5" fillId="0" borderId="34" xfId="48" applyFont="1" applyBorder="1"/>
    <xf numFmtId="0" fontId="8" fillId="0" borderId="0" xfId="48" applyFont="1"/>
    <xf numFmtId="164" fontId="9" fillId="3" borderId="2" xfId="48" applyNumberFormat="1" applyFont="1" applyFill="1" applyBorder="1" applyAlignment="1">
      <alignment horizontal="center"/>
    </xf>
    <xf numFmtId="2" fontId="9" fillId="0" borderId="0" xfId="48" applyNumberFormat="1" applyFont="1" applyAlignment="1">
      <alignment vertical="center"/>
    </xf>
    <xf numFmtId="2" fontId="9" fillId="0" borderId="0" xfId="48" applyNumberFormat="1" applyFont="1"/>
    <xf numFmtId="1" fontId="9" fillId="0" borderId="0" xfId="44" applyNumberFormat="1" applyFont="1" applyAlignment="1">
      <alignment vertical="center"/>
    </xf>
    <xf numFmtId="2" fontId="9" fillId="0" borderId="0" xfId="44" applyNumberFormat="1" applyFont="1"/>
    <xf numFmtId="0" fontId="31" fillId="0" borderId="0" xfId="44" applyFont="1" applyAlignment="1">
      <alignment vertical="center"/>
    </xf>
    <xf numFmtId="0" fontId="9" fillId="3" borderId="2" xfId="48" applyFont="1" applyFill="1" applyBorder="1" applyAlignment="1">
      <alignment wrapText="1"/>
    </xf>
    <xf numFmtId="0" fontId="10" fillId="3" borderId="2" xfId="48" applyFont="1" applyFill="1" applyBorder="1" applyAlignment="1">
      <alignment vertical="center" wrapText="1"/>
    </xf>
    <xf numFmtId="0" fontId="9" fillId="3" borderId="2" xfId="48" applyFont="1" applyFill="1" applyBorder="1" applyAlignment="1">
      <alignment horizontal="right"/>
    </xf>
    <xf numFmtId="0" fontId="9" fillId="3" borderId="2" xfId="48" applyFont="1" applyFill="1" applyBorder="1" applyAlignment="1">
      <alignment horizontal="right" wrapText="1"/>
    </xf>
    <xf numFmtId="0" fontId="11" fillId="3" borderId="2" xfId="48" applyFont="1" applyFill="1" applyBorder="1" applyAlignment="1">
      <alignment horizontal="right" vertical="center" wrapText="1"/>
    </xf>
    <xf numFmtId="0" fontId="11" fillId="3" borderId="2" xfId="48" applyFont="1" applyFill="1" applyBorder="1" applyAlignment="1">
      <alignment horizontal="right" wrapText="1"/>
    </xf>
    <xf numFmtId="0" fontId="9" fillId="3" borderId="2" xfId="48" applyFont="1" applyFill="1" applyBorder="1" applyAlignment="1">
      <alignment vertical="center" wrapText="1"/>
    </xf>
    <xf numFmtId="0" fontId="32" fillId="0" borderId="0" xfId="0" applyFont="1"/>
    <xf numFmtId="0" fontId="9" fillId="0" borderId="0" xfId="0" applyFont="1" applyAlignment="1">
      <alignment horizontal="left" wrapText="1"/>
    </xf>
    <xf numFmtId="0" fontId="9" fillId="0" borderId="0" xfId="0" applyFont="1" applyAlignment="1">
      <alignment horizontal="left" vertical="center" wrapText="1"/>
    </xf>
    <xf numFmtId="0" fontId="4" fillId="0" borderId="1" xfId="0" applyFont="1" applyBorder="1" applyAlignment="1">
      <alignment horizontal="center" wrapText="1"/>
    </xf>
    <xf numFmtId="0" fontId="5" fillId="2" borderId="4"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3" xfId="0" applyFont="1" applyFill="1" applyBorder="1" applyAlignment="1">
      <alignment horizontal="center" vertical="center"/>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9" fillId="3" borderId="23" xfId="0" applyFont="1" applyFill="1" applyBorder="1" applyAlignment="1">
      <alignment horizontal="center" vertical="center" wrapText="1"/>
    </xf>
    <xf numFmtId="0" fontId="9" fillId="3" borderId="27" xfId="0" applyFont="1" applyFill="1" applyBorder="1" applyAlignment="1">
      <alignment horizontal="center" vertical="center" wrapText="1"/>
    </xf>
    <xf numFmtId="0" fontId="9" fillId="3" borderId="30" xfId="0" applyFont="1" applyFill="1" applyBorder="1" applyAlignment="1">
      <alignment horizontal="center" vertical="center" wrapText="1"/>
    </xf>
    <xf numFmtId="0" fontId="9" fillId="3" borderId="9" xfId="0" applyFont="1" applyFill="1" applyBorder="1" applyAlignment="1">
      <alignment horizontal="center" vertical="center" wrapText="1"/>
    </xf>
    <xf numFmtId="0" fontId="9" fillId="3" borderId="32"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4" borderId="15" xfId="0" applyFont="1" applyFill="1" applyBorder="1" applyAlignment="1">
      <alignment horizontal="center" vertical="center" wrapText="1"/>
    </xf>
    <xf numFmtId="0" fontId="5" fillId="0" borderId="0" xfId="0" applyFont="1" applyAlignment="1">
      <alignment horizontal="left" wrapText="1"/>
    </xf>
    <xf numFmtId="0" fontId="9" fillId="3" borderId="35" xfId="0" applyFont="1" applyFill="1" applyBorder="1" applyAlignment="1">
      <alignment horizontal="center" vertical="center" wrapText="1"/>
    </xf>
    <xf numFmtId="0" fontId="9" fillId="3" borderId="29" xfId="0" applyFont="1" applyFill="1" applyBorder="1" applyAlignment="1">
      <alignment horizontal="center" vertical="center" wrapText="1"/>
    </xf>
    <xf numFmtId="0" fontId="9" fillId="3" borderId="11" xfId="0" applyFont="1" applyFill="1" applyBorder="1" applyAlignment="1">
      <alignment horizontal="center" vertical="center" wrapText="1"/>
    </xf>
    <xf numFmtId="0" fontId="9" fillId="3" borderId="21" xfId="0" applyFont="1" applyFill="1" applyBorder="1" applyAlignment="1">
      <alignment horizontal="center" vertical="center" wrapText="1"/>
    </xf>
    <xf numFmtId="0" fontId="9" fillId="0" borderId="0" xfId="26" applyFont="1" applyAlignment="1">
      <alignment horizontal="left" wrapText="1"/>
    </xf>
    <xf numFmtId="0" fontId="9" fillId="0" borderId="0" xfId="26" applyFont="1" applyAlignment="1">
      <alignment horizontal="left" vertical="center" wrapText="1"/>
    </xf>
    <xf numFmtId="0" fontId="4" fillId="0" borderId="1" xfId="26" applyFont="1" applyBorder="1" applyAlignment="1">
      <alignment horizontal="center" wrapText="1"/>
    </xf>
    <xf numFmtId="0" fontId="5" fillId="2" borderId="4" xfId="26" applyFont="1" applyFill="1" applyBorder="1" applyAlignment="1">
      <alignment horizontal="center" vertical="center" wrapText="1"/>
    </xf>
    <xf numFmtId="0" fontId="5" fillId="2" borderId="12" xfId="26" applyFont="1" applyFill="1" applyBorder="1" applyAlignment="1">
      <alignment horizontal="center" vertical="center" wrapText="1"/>
    </xf>
    <xf numFmtId="0" fontId="5" fillId="2" borderId="15" xfId="26" applyFont="1" applyFill="1" applyBorder="1" applyAlignment="1">
      <alignment horizontal="center" vertical="center" wrapText="1"/>
    </xf>
    <xf numFmtId="0" fontId="5" fillId="2" borderId="9" xfId="26" applyFont="1" applyFill="1" applyBorder="1" applyAlignment="1">
      <alignment horizontal="center" vertical="center" wrapText="1"/>
    </xf>
    <xf numFmtId="0" fontId="5" fillId="2" borderId="10" xfId="26" applyFont="1" applyFill="1" applyBorder="1" applyAlignment="1">
      <alignment horizontal="center" vertical="center" wrapText="1"/>
    </xf>
    <xf numFmtId="0" fontId="5" fillId="2" borderId="3" xfId="26" applyFont="1" applyFill="1" applyBorder="1" applyAlignment="1">
      <alignment horizontal="center" vertical="center"/>
    </xf>
    <xf numFmtId="0" fontId="5" fillId="2" borderId="9" xfId="26" applyFont="1" applyFill="1" applyBorder="1" applyAlignment="1">
      <alignment horizontal="center" vertical="center"/>
    </xf>
    <xf numFmtId="0" fontId="5" fillId="2" borderId="10" xfId="26" applyFont="1" applyFill="1" applyBorder="1" applyAlignment="1">
      <alignment horizontal="center" vertical="center"/>
    </xf>
    <xf numFmtId="0" fontId="9" fillId="3" borderId="35" xfId="26" applyFont="1" applyFill="1" applyBorder="1" applyAlignment="1">
      <alignment horizontal="center" vertical="center" wrapText="1"/>
    </xf>
    <xf numFmtId="0" fontId="9" fillId="3" borderId="29" xfId="26" applyFont="1" applyFill="1" applyBorder="1" applyAlignment="1">
      <alignment horizontal="center" vertical="center" wrapText="1"/>
    </xf>
    <xf numFmtId="0" fontId="9" fillId="3" borderId="11" xfId="26" applyFont="1" applyFill="1" applyBorder="1" applyAlignment="1">
      <alignment horizontal="center" vertical="center" wrapText="1"/>
    </xf>
    <xf numFmtId="0" fontId="9" fillId="3" borderId="21" xfId="26" applyFont="1" applyFill="1" applyBorder="1" applyAlignment="1">
      <alignment horizontal="center" vertical="center" wrapText="1"/>
    </xf>
    <xf numFmtId="0" fontId="9" fillId="3" borderId="9" xfId="26" applyFont="1" applyFill="1" applyBorder="1" applyAlignment="1">
      <alignment horizontal="center" vertical="center" wrapText="1"/>
    </xf>
    <xf numFmtId="0" fontId="9" fillId="3" borderId="32" xfId="26" applyFont="1" applyFill="1" applyBorder="1" applyAlignment="1">
      <alignment horizontal="center" vertical="center" wrapText="1"/>
    </xf>
    <xf numFmtId="0" fontId="5" fillId="4" borderId="4" xfId="26" applyFont="1" applyFill="1" applyBorder="1" applyAlignment="1">
      <alignment horizontal="center" vertical="center" wrapText="1"/>
    </xf>
    <xf numFmtId="0" fontId="5" fillId="4" borderId="15" xfId="26" applyFont="1" applyFill="1" applyBorder="1" applyAlignment="1">
      <alignment horizontal="center" vertical="center" wrapText="1"/>
    </xf>
    <xf numFmtId="0" fontId="5" fillId="0" borderId="0" xfId="26" applyFont="1" applyAlignment="1">
      <alignment horizontal="left" wrapText="1"/>
    </xf>
    <xf numFmtId="0" fontId="9" fillId="0" borderId="0" xfId="42" applyFont="1" applyAlignment="1">
      <alignment horizontal="left" wrapText="1"/>
    </xf>
    <xf numFmtId="0" fontId="4" fillId="0" borderId="1" xfId="42" applyFont="1" applyBorder="1" applyAlignment="1">
      <alignment horizontal="center" wrapText="1"/>
    </xf>
    <xf numFmtId="0" fontId="5" fillId="2" borderId="4" xfId="42" applyFont="1" applyFill="1" applyBorder="1" applyAlignment="1">
      <alignment horizontal="center" vertical="center" wrapText="1"/>
    </xf>
    <xf numFmtId="0" fontId="5" fillId="2" borderId="12" xfId="42" applyFont="1" applyFill="1" applyBorder="1" applyAlignment="1">
      <alignment horizontal="center" vertical="center" wrapText="1"/>
    </xf>
    <xf numFmtId="0" fontId="5" fillId="2" borderId="15" xfId="42" applyFont="1" applyFill="1" applyBorder="1" applyAlignment="1">
      <alignment horizontal="center" vertical="center" wrapText="1"/>
    </xf>
    <xf numFmtId="0" fontId="5" fillId="2" borderId="9" xfId="42" applyFont="1" applyFill="1" applyBorder="1" applyAlignment="1">
      <alignment horizontal="center" vertical="center" wrapText="1"/>
    </xf>
    <xf numFmtId="0" fontId="5" fillId="2" borderId="10" xfId="42" applyFont="1" applyFill="1" applyBorder="1" applyAlignment="1">
      <alignment horizontal="center" vertical="center" wrapText="1"/>
    </xf>
    <xf numFmtId="0" fontId="5" fillId="2" borderId="3" xfId="42" applyFont="1" applyFill="1" applyBorder="1" applyAlignment="1">
      <alignment horizontal="center" vertical="center"/>
    </xf>
    <xf numFmtId="0" fontId="5" fillId="2" borderId="9" xfId="42" applyFont="1" applyFill="1" applyBorder="1" applyAlignment="1">
      <alignment horizontal="center" vertical="center"/>
    </xf>
    <xf numFmtId="0" fontId="5" fillId="2" borderId="10" xfId="42" applyFont="1" applyFill="1" applyBorder="1" applyAlignment="1">
      <alignment horizontal="center" vertical="center"/>
    </xf>
    <xf numFmtId="0" fontId="9" fillId="3" borderId="35" xfId="42" applyFont="1" applyFill="1" applyBorder="1" applyAlignment="1">
      <alignment horizontal="center" vertical="center" wrapText="1"/>
    </xf>
    <xf numFmtId="0" fontId="9" fillId="3" borderId="29" xfId="42" applyFont="1" applyFill="1" applyBorder="1" applyAlignment="1">
      <alignment horizontal="center" vertical="center" wrapText="1"/>
    </xf>
    <xf numFmtId="0" fontId="9" fillId="3" borderId="11" xfId="42" applyFont="1" applyFill="1" applyBorder="1" applyAlignment="1">
      <alignment horizontal="center" vertical="center" wrapText="1"/>
    </xf>
    <xf numFmtId="0" fontId="9" fillId="3" borderId="21" xfId="42" applyFont="1" applyFill="1" applyBorder="1" applyAlignment="1">
      <alignment horizontal="center" vertical="center" wrapText="1"/>
    </xf>
    <xf numFmtId="0" fontId="9" fillId="3" borderId="9" xfId="42" applyFont="1" applyFill="1" applyBorder="1" applyAlignment="1">
      <alignment horizontal="center" vertical="center" wrapText="1"/>
    </xf>
    <xf numFmtId="0" fontId="9" fillId="3" borderId="32" xfId="42" applyFont="1" applyFill="1" applyBorder="1" applyAlignment="1">
      <alignment horizontal="center" vertical="center" wrapText="1"/>
    </xf>
    <xf numFmtId="0" fontId="5" fillId="4" borderId="4" xfId="42" applyFont="1" applyFill="1" applyBorder="1" applyAlignment="1">
      <alignment horizontal="center" vertical="center" wrapText="1"/>
    </xf>
    <xf numFmtId="0" fontId="5" fillId="4" borderId="15" xfId="42" applyFont="1" applyFill="1" applyBorder="1" applyAlignment="1">
      <alignment horizontal="center" vertical="center" wrapText="1"/>
    </xf>
    <xf numFmtId="0" fontId="5" fillId="0" borderId="0" xfId="42" applyFont="1" applyAlignment="1">
      <alignment horizontal="left" wrapText="1"/>
    </xf>
    <xf numFmtId="0" fontId="9" fillId="0" borderId="0" xfId="42" applyFont="1" applyAlignment="1">
      <alignment horizontal="left" vertical="center" wrapText="1"/>
    </xf>
    <xf numFmtId="0" fontId="9" fillId="0" borderId="0" xfId="43" applyFont="1" applyAlignment="1">
      <alignment horizontal="left" wrapText="1"/>
    </xf>
    <xf numFmtId="0" fontId="4" fillId="0" borderId="1" xfId="43" applyFont="1" applyBorder="1" applyAlignment="1">
      <alignment horizontal="center" wrapText="1"/>
    </xf>
    <xf numFmtId="0" fontId="5" fillId="2" borderId="4" xfId="43" applyFont="1" applyFill="1" applyBorder="1" applyAlignment="1">
      <alignment horizontal="center" vertical="center" wrapText="1"/>
    </xf>
    <xf numFmtId="0" fontId="5" fillId="2" borderId="12" xfId="43" applyFont="1" applyFill="1" applyBorder="1" applyAlignment="1">
      <alignment horizontal="center" vertical="center" wrapText="1"/>
    </xf>
    <xf numFmtId="0" fontId="5" fillId="2" borderId="15" xfId="43" applyFont="1" applyFill="1" applyBorder="1" applyAlignment="1">
      <alignment horizontal="center" vertical="center" wrapText="1"/>
    </xf>
    <xf numFmtId="0" fontId="5" fillId="2" borderId="9" xfId="43" applyFont="1" applyFill="1" applyBorder="1" applyAlignment="1">
      <alignment horizontal="center" vertical="center" wrapText="1"/>
    </xf>
    <xf numFmtId="0" fontId="5" fillId="2" borderId="10" xfId="43" applyFont="1" applyFill="1" applyBorder="1" applyAlignment="1">
      <alignment horizontal="center" vertical="center" wrapText="1"/>
    </xf>
    <xf numFmtId="0" fontId="5" fillId="2" borderId="3" xfId="43" applyFont="1" applyFill="1" applyBorder="1" applyAlignment="1">
      <alignment horizontal="center" vertical="center"/>
    </xf>
    <xf numFmtId="0" fontId="5" fillId="2" borderId="9" xfId="43" applyFont="1" applyFill="1" applyBorder="1" applyAlignment="1">
      <alignment horizontal="center" vertical="center"/>
    </xf>
    <xf numFmtId="0" fontId="5" fillId="2" borderId="10" xfId="43" applyFont="1" applyFill="1" applyBorder="1" applyAlignment="1">
      <alignment horizontal="center" vertical="center"/>
    </xf>
    <xf numFmtId="0" fontId="9" fillId="3" borderId="35" xfId="43" applyFont="1" applyFill="1" applyBorder="1" applyAlignment="1">
      <alignment horizontal="center" vertical="center" wrapText="1"/>
    </xf>
    <xf numFmtId="0" fontId="9" fillId="3" borderId="29" xfId="43" applyFont="1" applyFill="1" applyBorder="1" applyAlignment="1">
      <alignment horizontal="center" vertical="center" wrapText="1"/>
    </xf>
    <xf numFmtId="0" fontId="9" fillId="3" borderId="11" xfId="43" applyFont="1" applyFill="1" applyBorder="1" applyAlignment="1">
      <alignment horizontal="center" vertical="center" wrapText="1"/>
    </xf>
    <xf numFmtId="0" fontId="9" fillId="3" borderId="21" xfId="43" applyFont="1" applyFill="1" applyBorder="1" applyAlignment="1">
      <alignment horizontal="center" vertical="center" wrapText="1"/>
    </xf>
    <xf numFmtId="0" fontId="9" fillId="3" borderId="9" xfId="43" applyFont="1" applyFill="1" applyBorder="1" applyAlignment="1">
      <alignment horizontal="center" vertical="center" wrapText="1"/>
    </xf>
    <xf numFmtId="0" fontId="9" fillId="3" borderId="32" xfId="43" applyFont="1" applyFill="1" applyBorder="1" applyAlignment="1">
      <alignment horizontal="center" vertical="center" wrapText="1"/>
    </xf>
    <xf numFmtId="0" fontId="5" fillId="4" borderId="4" xfId="43" applyFont="1" applyFill="1" applyBorder="1" applyAlignment="1">
      <alignment horizontal="center" vertical="center" wrapText="1"/>
    </xf>
    <xf numFmtId="0" fontId="5" fillId="4" borderId="15" xfId="43" applyFont="1" applyFill="1" applyBorder="1" applyAlignment="1">
      <alignment horizontal="center" vertical="center" wrapText="1"/>
    </xf>
    <xf numFmtId="0" fontId="5" fillId="0" borderId="0" xfId="43" applyFont="1" applyAlignment="1">
      <alignment horizontal="left" wrapText="1"/>
    </xf>
    <xf numFmtId="0" fontId="9" fillId="0" borderId="0" xfId="43" applyFont="1" applyAlignment="1">
      <alignment horizontal="left" vertical="center" wrapText="1"/>
    </xf>
    <xf numFmtId="0" fontId="9" fillId="0" borderId="0" xfId="44" applyFont="1" applyAlignment="1">
      <alignment horizontal="left" wrapText="1"/>
    </xf>
    <xf numFmtId="0" fontId="4" fillId="0" borderId="1" xfId="44" applyFont="1" applyBorder="1" applyAlignment="1">
      <alignment horizontal="center" wrapText="1"/>
    </xf>
    <xf numFmtId="0" fontId="5" fillId="2" borderId="4" xfId="44" applyFont="1" applyFill="1" applyBorder="1" applyAlignment="1">
      <alignment horizontal="center" vertical="center" wrapText="1"/>
    </xf>
    <xf numFmtId="0" fontId="5" fillId="2" borderId="12" xfId="44" applyFont="1" applyFill="1" applyBorder="1" applyAlignment="1">
      <alignment horizontal="center" vertical="center" wrapText="1"/>
    </xf>
    <xf numFmtId="0" fontId="5" fillId="2" borderId="15" xfId="44" applyFont="1" applyFill="1" applyBorder="1" applyAlignment="1">
      <alignment horizontal="center" vertical="center" wrapText="1"/>
    </xf>
    <xf numFmtId="0" fontId="5" fillId="2" borderId="9" xfId="44" applyFont="1" applyFill="1" applyBorder="1" applyAlignment="1">
      <alignment horizontal="center" vertical="center" wrapText="1"/>
    </xf>
    <xf numFmtId="0" fontId="5" fillId="2" borderId="10" xfId="44" applyFont="1" applyFill="1" applyBorder="1" applyAlignment="1">
      <alignment horizontal="center" vertical="center" wrapText="1"/>
    </xf>
    <xf numFmtId="0" fontId="5" fillId="2" borderId="3" xfId="44" applyFont="1" applyFill="1" applyBorder="1" applyAlignment="1">
      <alignment horizontal="center" vertical="center"/>
    </xf>
    <xf numFmtId="0" fontId="5" fillId="2" borderId="9" xfId="44" applyFont="1" applyFill="1" applyBorder="1" applyAlignment="1">
      <alignment horizontal="center" vertical="center"/>
    </xf>
    <xf numFmtId="0" fontId="5" fillId="2" borderId="10" xfId="44" applyFont="1" applyFill="1" applyBorder="1" applyAlignment="1">
      <alignment horizontal="center" vertical="center"/>
    </xf>
    <xf numFmtId="0" fontId="9" fillId="3" borderId="35" xfId="44" applyFont="1" applyFill="1" applyBorder="1" applyAlignment="1">
      <alignment horizontal="center" vertical="center" wrapText="1"/>
    </xf>
    <xf numFmtId="0" fontId="9" fillId="3" borderId="29" xfId="44" applyFont="1" applyFill="1" applyBorder="1" applyAlignment="1">
      <alignment horizontal="center" vertical="center" wrapText="1"/>
    </xf>
    <xf numFmtId="0" fontId="9" fillId="3" borderId="11" xfId="44" applyFont="1" applyFill="1" applyBorder="1" applyAlignment="1">
      <alignment horizontal="center" vertical="center" wrapText="1"/>
    </xf>
    <xf numFmtId="0" fontId="9" fillId="3" borderId="21" xfId="44" applyFont="1" applyFill="1" applyBorder="1" applyAlignment="1">
      <alignment horizontal="center" vertical="center" wrapText="1"/>
    </xf>
    <xf numFmtId="0" fontId="9" fillId="3" borderId="9" xfId="44" applyFont="1" applyFill="1" applyBorder="1" applyAlignment="1">
      <alignment horizontal="center" vertical="center" wrapText="1"/>
    </xf>
    <xf numFmtId="0" fontId="9" fillId="3" borderId="32" xfId="44" applyFont="1" applyFill="1" applyBorder="1" applyAlignment="1">
      <alignment horizontal="center" vertical="center" wrapText="1"/>
    </xf>
    <xf numFmtId="0" fontId="5" fillId="4" borderId="4" xfId="44" applyFont="1" applyFill="1" applyBorder="1" applyAlignment="1">
      <alignment horizontal="center" vertical="center" wrapText="1"/>
    </xf>
    <xf numFmtId="0" fontId="5" fillId="4" borderId="15" xfId="44" applyFont="1" applyFill="1" applyBorder="1" applyAlignment="1">
      <alignment horizontal="center" vertical="center" wrapText="1"/>
    </xf>
    <xf numFmtId="0" fontId="5" fillId="0" borderId="0" xfId="44" applyFont="1" applyAlignment="1">
      <alignment horizontal="left" wrapText="1"/>
    </xf>
    <xf numFmtId="0" fontId="9" fillId="0" borderId="0" xfId="44" applyFont="1" applyAlignment="1">
      <alignment horizontal="left" vertical="center" wrapText="1"/>
    </xf>
    <xf numFmtId="0" fontId="9" fillId="0" borderId="0" xfId="46" applyFont="1" applyAlignment="1">
      <alignment horizontal="left" wrapText="1"/>
    </xf>
    <xf numFmtId="0" fontId="4" fillId="0" borderId="1" xfId="46" applyFont="1" applyBorder="1" applyAlignment="1">
      <alignment horizontal="center" wrapText="1"/>
    </xf>
    <xf numFmtId="0" fontId="5" fillId="2" borderId="4" xfId="46" applyFont="1" applyFill="1" applyBorder="1" applyAlignment="1">
      <alignment horizontal="center" vertical="center" wrapText="1"/>
    </xf>
    <xf numFmtId="0" fontId="5" fillId="2" borderId="12" xfId="46" applyFont="1" applyFill="1" applyBorder="1" applyAlignment="1">
      <alignment horizontal="center" vertical="center" wrapText="1"/>
    </xf>
    <xf numFmtId="0" fontId="5" fillId="2" borderId="15" xfId="46" applyFont="1" applyFill="1" applyBorder="1" applyAlignment="1">
      <alignment horizontal="center" vertical="center" wrapText="1"/>
    </xf>
    <xf numFmtId="0" fontId="5" fillId="2" borderId="9" xfId="46" applyFont="1" applyFill="1" applyBorder="1" applyAlignment="1">
      <alignment horizontal="center" vertical="center" wrapText="1"/>
    </xf>
    <xf numFmtId="0" fontId="5" fillId="2" borderId="10" xfId="46" applyFont="1" applyFill="1" applyBorder="1" applyAlignment="1">
      <alignment horizontal="center" vertical="center" wrapText="1"/>
    </xf>
    <xf numFmtId="0" fontId="5" fillId="2" borderId="3" xfId="46" applyFont="1" applyFill="1" applyBorder="1" applyAlignment="1">
      <alignment horizontal="center" vertical="center"/>
    </xf>
    <xf numFmtId="0" fontId="5" fillId="2" borderId="9" xfId="46" applyFont="1" applyFill="1" applyBorder="1" applyAlignment="1">
      <alignment horizontal="center" vertical="center"/>
    </xf>
    <xf numFmtId="0" fontId="5" fillId="2" borderId="10" xfId="46" applyFont="1" applyFill="1" applyBorder="1" applyAlignment="1">
      <alignment horizontal="center" vertical="center"/>
    </xf>
    <xf numFmtId="0" fontId="9" fillId="3" borderId="35" xfId="46" applyFont="1" applyFill="1" applyBorder="1" applyAlignment="1">
      <alignment horizontal="center" vertical="center" wrapText="1"/>
    </xf>
    <xf numFmtId="0" fontId="9" fillId="3" borderId="29" xfId="46" applyFont="1" applyFill="1" applyBorder="1" applyAlignment="1">
      <alignment horizontal="center" vertical="center" wrapText="1"/>
    </xf>
    <xf numFmtId="0" fontId="9" fillId="3" borderId="11" xfId="46" applyFont="1" applyFill="1" applyBorder="1" applyAlignment="1">
      <alignment horizontal="center" vertical="center" wrapText="1"/>
    </xf>
    <xf numFmtId="0" fontId="9" fillId="3" borderId="21" xfId="46" applyFont="1" applyFill="1" applyBorder="1" applyAlignment="1">
      <alignment horizontal="center" vertical="center" wrapText="1"/>
    </xf>
    <xf numFmtId="0" fontId="9" fillId="3" borderId="9" xfId="46" applyFont="1" applyFill="1" applyBorder="1" applyAlignment="1">
      <alignment horizontal="center" vertical="center" wrapText="1"/>
    </xf>
    <xf numFmtId="0" fontId="9" fillId="3" borderId="32" xfId="46" applyFont="1" applyFill="1" applyBorder="1" applyAlignment="1">
      <alignment horizontal="center" vertical="center" wrapText="1"/>
    </xf>
    <xf numFmtId="0" fontId="5" fillId="4" borderId="4" xfId="46" applyFont="1" applyFill="1" applyBorder="1" applyAlignment="1">
      <alignment horizontal="center" vertical="center" wrapText="1"/>
    </xf>
    <xf numFmtId="0" fontId="5" fillId="4" borderId="15" xfId="46" applyFont="1" applyFill="1" applyBorder="1" applyAlignment="1">
      <alignment horizontal="center" vertical="center" wrapText="1"/>
    </xf>
    <xf numFmtId="0" fontId="5" fillId="0" borderId="0" xfId="46" applyFont="1" applyAlignment="1">
      <alignment horizontal="left" wrapText="1"/>
    </xf>
    <xf numFmtId="0" fontId="9" fillId="0" borderId="0" xfId="46" applyFont="1" applyAlignment="1">
      <alignment horizontal="left" vertical="center" wrapText="1"/>
    </xf>
    <xf numFmtId="0" fontId="9" fillId="0" borderId="0" xfId="48" applyFont="1" applyAlignment="1">
      <alignment horizontal="left" wrapText="1"/>
    </xf>
    <xf numFmtId="0" fontId="9" fillId="0" borderId="0" xfId="48" applyFont="1" applyAlignment="1">
      <alignment horizontal="left" vertical="center" wrapText="1"/>
    </xf>
    <xf numFmtId="0" fontId="5" fillId="4" borderId="4" xfId="48" applyFont="1" applyFill="1" applyBorder="1" applyAlignment="1">
      <alignment horizontal="center" vertical="center" wrapText="1"/>
    </xf>
    <xf numFmtId="0" fontId="5" fillId="4" borderId="15" xfId="48" applyFont="1" applyFill="1" applyBorder="1" applyAlignment="1">
      <alignment horizontal="center" vertical="center" wrapText="1"/>
    </xf>
    <xf numFmtId="0" fontId="5" fillId="0" borderId="0" xfId="48" applyFont="1" applyAlignment="1">
      <alignment horizontal="left" wrapText="1"/>
    </xf>
    <xf numFmtId="0" fontId="4" fillId="0" borderId="1" xfId="48" applyFont="1" applyBorder="1" applyAlignment="1">
      <alignment horizontal="center" wrapText="1"/>
    </xf>
    <xf numFmtId="0" fontId="5" fillId="2" borderId="4" xfId="48" applyFont="1" applyFill="1" applyBorder="1" applyAlignment="1">
      <alignment horizontal="center" vertical="center" wrapText="1"/>
    </xf>
    <xf numFmtId="0" fontId="5" fillId="2" borderId="12" xfId="48" applyFont="1" applyFill="1" applyBorder="1" applyAlignment="1">
      <alignment horizontal="center" vertical="center" wrapText="1"/>
    </xf>
    <xf numFmtId="0" fontId="5" fillId="2" borderId="15" xfId="48" applyFont="1" applyFill="1" applyBorder="1" applyAlignment="1">
      <alignment horizontal="center" vertical="center" wrapText="1"/>
    </xf>
    <xf numFmtId="0" fontId="5" fillId="2" borderId="9" xfId="48" applyFont="1" applyFill="1" applyBorder="1" applyAlignment="1">
      <alignment horizontal="center" vertical="center" wrapText="1"/>
    </xf>
    <xf numFmtId="0" fontId="5" fillId="2" borderId="10" xfId="48" applyFont="1" applyFill="1" applyBorder="1" applyAlignment="1">
      <alignment horizontal="center" vertical="center" wrapText="1"/>
    </xf>
    <xf numFmtId="0" fontId="5" fillId="2" borderId="3" xfId="48" applyFont="1" applyFill="1" applyBorder="1" applyAlignment="1">
      <alignment horizontal="center" vertical="center"/>
    </xf>
    <xf numFmtId="0" fontId="5" fillId="2" borderId="9" xfId="48" applyFont="1" applyFill="1" applyBorder="1" applyAlignment="1">
      <alignment horizontal="center" vertical="center"/>
    </xf>
    <xf numFmtId="0" fontId="5" fillId="2" borderId="10" xfId="48" applyFont="1" applyFill="1" applyBorder="1" applyAlignment="1">
      <alignment horizontal="center" vertical="center"/>
    </xf>
    <xf numFmtId="0" fontId="9" fillId="3" borderId="35" xfId="48" applyFont="1" applyFill="1" applyBorder="1" applyAlignment="1">
      <alignment horizontal="center" vertical="center" wrapText="1"/>
    </xf>
    <xf numFmtId="0" fontId="9" fillId="3" borderId="29" xfId="48" applyFont="1" applyFill="1" applyBorder="1" applyAlignment="1">
      <alignment horizontal="center" vertical="center" wrapText="1"/>
    </xf>
    <xf numFmtId="0" fontId="9" fillId="3" borderId="11" xfId="48" applyFont="1" applyFill="1" applyBorder="1" applyAlignment="1">
      <alignment horizontal="center" vertical="center" wrapText="1"/>
    </xf>
    <xf numFmtId="0" fontId="9" fillId="3" borderId="21" xfId="48" applyFont="1" applyFill="1" applyBorder="1" applyAlignment="1">
      <alignment horizontal="center" vertical="center" wrapText="1"/>
    </xf>
    <xf numFmtId="0" fontId="9" fillId="3" borderId="9" xfId="48" applyFont="1" applyFill="1" applyBorder="1" applyAlignment="1">
      <alignment horizontal="center" vertical="center" wrapText="1"/>
    </xf>
    <xf numFmtId="0" fontId="9" fillId="3" borderId="32" xfId="48" applyFont="1" applyFill="1" applyBorder="1" applyAlignment="1">
      <alignment horizontal="center" vertical="center" wrapText="1"/>
    </xf>
    <xf numFmtId="0" fontId="21" fillId="0" borderId="0" xfId="0" applyFont="1" applyAlignment="1">
      <alignment horizontal="center" wrapText="1"/>
    </xf>
  </cellXfs>
  <cellStyles count="50">
    <cellStyle name="____page" xfId="5" xr:uid="{84BA039A-B588-4D98-B200-E5FF49E3115E}"/>
    <cellStyle name="___col1" xfId="11" xr:uid="{247B3D2E-748E-4BA0-99AE-1FAE91A663FE}"/>
    <cellStyle name="___col2" xfId="6" xr:uid="{4D74CF60-5D41-4565-9D1F-4DB8DB50B7B8}"/>
    <cellStyle name="___col3" xfId="12" xr:uid="{8B0031AC-E4DB-4236-9D4A-BFD01E35D380}"/>
    <cellStyle name="___page" xfId="3" xr:uid="{40616612-0C05-424D-B9EF-23BDB1DCBA5B}"/>
    <cellStyle name="___row1" xfId="13" xr:uid="{29EE777A-7D06-4120-85A2-468FB4C0446A}"/>
    <cellStyle name="___row2" xfId="14" xr:uid="{07932059-DB48-491A-B26D-37643F77D58E}"/>
    <cellStyle name="___row3" xfId="15" xr:uid="{2A719EE8-5296-4E5C-A95A-798B6912D733}"/>
    <cellStyle name="__col1" xfId="16" xr:uid="{DC1F36C3-72E4-4A90-B54E-CCE2DB71FA3B}"/>
    <cellStyle name="__col2" xfId="7" xr:uid="{2D31B17A-62A0-4752-AAB3-19F2E046BA64}"/>
    <cellStyle name="__col3" xfId="17" xr:uid="{640DA1A8-3B4B-4D95-951B-A47347EAC4E4}"/>
    <cellStyle name="__page" xfId="1" xr:uid="{A9905335-3FC1-4AF7-B595-43D4DB2992AD}"/>
    <cellStyle name="__row1" xfId="18" xr:uid="{94EADC5C-E375-46A7-9965-801B70536F7A}"/>
    <cellStyle name="__row2" xfId="19" xr:uid="{F13511EF-EFBB-487C-B224-EEF6E97A92FF}"/>
    <cellStyle name="__row3" xfId="20" xr:uid="{9CE9FB7B-2085-4DC4-A65A-2078ED58E9A3}"/>
    <cellStyle name="_col1" xfId="8" xr:uid="{D6B111F4-5BC9-4E4E-943A-2AE7906B5D50}"/>
    <cellStyle name="_col2" xfId="21" xr:uid="{8366F538-BF1A-4FA6-8F6E-DFFB2BFE8B24}"/>
    <cellStyle name="_col3" xfId="22" xr:uid="{F8246850-FD65-40FE-9E48-50300E3585B0}"/>
    <cellStyle name="_data" xfId="10" xr:uid="{BEF63F31-7067-4C35-BBFE-8792DB627979}"/>
    <cellStyle name="_freeze" xfId="23" xr:uid="{C2FD93B7-7871-42EB-9ACA-FE2C79F981A7}"/>
    <cellStyle name="_page" xfId="4" xr:uid="{A62581A0-8233-4057-83F3-4925610895CB}"/>
    <cellStyle name="_row1" xfId="9" xr:uid="{B33A3206-4C14-4E2C-8EDA-E90ADE7902FF}"/>
    <cellStyle name="_row2" xfId="24" xr:uid="{0A7DEB5C-E0EC-4F84-A1B0-99885820A3E8}"/>
    <cellStyle name="_row3" xfId="25" xr:uid="{AC841AF7-2131-4561-824F-1B3E6870BF7B}"/>
    <cellStyle name="Comma 2" xfId="45" xr:uid="{B17865DA-35FD-4F32-B9D2-57877FA8CCA2}"/>
    <cellStyle name="Comma 3" xfId="47" xr:uid="{1A3F8023-6C19-450B-B9CE-66D50C166614}"/>
    <cellStyle name="Comma 4" xfId="49" xr:uid="{83238531-242B-4D00-A173-DACA584B4D96}"/>
    <cellStyle name="Normal" xfId="0" builtinId="0" customBuiltin="1"/>
    <cellStyle name="Normal 2" xfId="2" xr:uid="{1CDADAA4-E87C-429D-9970-E1D2A4712A17}"/>
    <cellStyle name="Normal 3" xfId="26" xr:uid="{3EA060A5-DA5D-416C-807F-BD34699E269F}"/>
    <cellStyle name="Normal 4" xfId="42" xr:uid="{896FAAD8-3FB2-4319-8EEA-EA23A8F8F62B}"/>
    <cellStyle name="Normal 5" xfId="43" xr:uid="{1CC48D03-CFFC-4D40-B31B-6A3B3FB5AB08}"/>
    <cellStyle name="Normal 6" xfId="44" xr:uid="{D6D85C10-58DF-4C23-A0CC-10BD53D245FC}"/>
    <cellStyle name="Normal 7" xfId="46" xr:uid="{ADAE0F56-F226-49C2-AFEE-68D817F330A7}"/>
    <cellStyle name="Normal 8" xfId="48" xr:uid="{4579AE5F-C7D1-42AB-A167-0A0B7733504E}"/>
    <cellStyle name="WhiteColumn" xfId="35" xr:uid="{F43502C2-04E9-4EBA-A282-155F6103902E}"/>
    <cellStyle name="WhiteColumnHidden" xfId="36" xr:uid="{47F2E7BE-18C4-466C-BF63-30E264A0B61D}"/>
    <cellStyle name="WhiteColumnSpacer" xfId="34" xr:uid="{A1B8B49A-2090-4502-9CFC-A34E2B42050D}"/>
    <cellStyle name="WhiteData" xfId="39" xr:uid="{F8420FAE-9636-426C-9035-A5438C7C242F}"/>
    <cellStyle name="WhiteHeaderDimension" xfId="32" xr:uid="{56879EF0-B3B3-452B-82CB-407B67D2A3B5}"/>
    <cellStyle name="WhiteHeaderElement" xfId="33" xr:uid="{64428CF2-8611-41BC-A42B-EBCA58A0D137}"/>
    <cellStyle name="WhiteHeaderSpacer" xfId="31" xr:uid="{77AE16B1-44B0-450F-82E9-DFC00B3C7547}"/>
    <cellStyle name="WhiteRow" xfId="37" xr:uid="{F3DF8189-F74B-447E-9432-13B89424C0E8}"/>
    <cellStyle name="WhiteRowCollapsed" xfId="41" xr:uid="{D62471FA-07AA-41B8-A62C-E20F40BD03CB}"/>
    <cellStyle name="WhiteRowExpanded" xfId="40" xr:uid="{2B4AE518-0B1F-4A0B-9550-D1E65A9AC25E}"/>
    <cellStyle name="WhiteRowHidden" xfId="38" xr:uid="{9550BBF0-2C14-492C-9B9C-80E652F11E1A}"/>
    <cellStyle name="WhiteSource" xfId="30" xr:uid="{3BCEA6EC-DBCA-46B3-BD67-D26880B68683}"/>
    <cellStyle name="WhiteSubTitle" xfId="29" xr:uid="{7AB2D563-1F36-4B75-BB28-74CF57386C63}"/>
    <cellStyle name="WhiteTitle" xfId="28" xr:uid="{50A5C85A-A31B-4A17-9504-133D2C6C802B}"/>
    <cellStyle name="WhiteTitleSpacer" xfId="27" xr:uid="{2C13E6F0-F8CB-4E95-A26E-CBB77768C9D3}"/>
  </cellStyles>
  <dxfs count="10">
    <dxf>
      <font>
        <b/>
        <charset val="186"/>
      </font>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alignment wrapText="1"/>
    </dxf>
    <dxf>
      <alignment wrapText="1"/>
    </dxf>
    <dxf>
      <alignment wrapText="1"/>
    </dxf>
    <dxf>
      <alignment wrapText="1"/>
    </dxf>
    <dxf>
      <alignment wrapText="1"/>
    </dxf>
    <dxf>
      <numFmt numFmtId="4" formatCode="#,##0.00"/>
    </dxf>
    <dxf>
      <alignment horizontal="lef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pivotCacheDefinition" Target="pivotCache/pivotCacheDefinition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Ilze Pence" refreshedDate="44692.478543634257" createdVersion="7" refreshedVersion="7" minRefreshableVersion="3" recordCount="450" xr:uid="{65C6E115-976D-4463-B4DE-CEBA16CD5D17}">
  <cacheSource type="worksheet">
    <worksheetSource ref="B5:G455" sheet="PIVOT"/>
  </cacheSource>
  <cacheFields count="6">
    <cacheField name="Rādītājs" numFmtId="0">
      <sharedItems count="76">
        <s v="1. Faktiskie izdevumi, kas radušies saistībā ar reisu atcelšanu vai papild reisu nodrošināšanu - KOPSUMMA ((N - P) x Izm)"/>
        <s v="Iesaistīto transportlīdzekļu vienības "/>
        <s v="(S) Plānotais reisu skaits"/>
        <s v="(R) Faktiskais reisu skaits (S + RP-RA) "/>
        <s v="to starpā papildu reisi (RP)"/>
        <s v="to starpā atceltie reisi (RA)"/>
        <s v="(P) Plānotais nobraukums "/>
        <s v="(N) Faktiskais nobraukums (P + NP-NA)"/>
        <s v="to starpā papildu reisos veiktais nobraukums (NP)"/>
        <s v="to starpā atcelto reisu nobraukums (NA)"/>
        <s v="(Izm) 1 km pašizmaksa "/>
        <s v="2. Kopējie izdevumi par Covid-19 infekcijas ierobežošanas pasākumiem - KOPSUMMA (1 vienības cenas reizinājums ar preču/pakalpojumu skaitu; summa ( K x Z))"/>
        <s v="(Z) Pakalpojumi, pasākumi un materiāli Covid-19 pandēmijas ierobežošanai "/>
        <s v="Dezinfekcijas līdzekļi"/>
        <s v="Sejas maskas"/>
        <s v="Sociālā distancēšanās sabiedriskā transportā "/>
        <s v="Transportlīdzekļu dezinfekcija"/>
        <s v="Transportlīdzekļu papildu mazgāšana"/>
        <s v="Citi izdevumi (norādīt kādi)"/>
        <s v="Roku dezinfekcijas dozatoru noma"/>
        <s v="Papīra dvieļi ruļļos"/>
        <s v="(K) Faktiskās izmaksas Covid-19 pandēmijas ierobežošanai, t.sk. "/>
        <s v="Transportlīdzekļu dezinfekcija, to starpā darba spēka izmaksas"/>
        <s v="Transportlīdzekļu papildu mazgāšana, to starpā darba spēka izmaksas"/>
        <s v="3. Kopējā ietekme uz ieņēmumu apgrozījumu - KOPSUMMA ((C/D-A/N) x N)"/>
        <s v="(A) No pasažieriem, t.sk., personām, kurām noteikti pašvaldības noteiktie braukšanas maksas atvieglojumi, saņemtie ieņēmumi par sniegto sabiedriskā transporta pakalpojumu - 09.03.2021.-31.03.2021."/>
        <s v="(N) Faktiskais nobraukums - 09.03.2021.-31.03.2021."/>
        <s v="(C) No pasažieriem, t.sk., personām, kurām noteikti pašvaldības noteiktie braukšanas maksas atvieglojumi, saņemtie ieņēmumi par sniegto sabiedriskā transporta pakalpojumu - 09.03.2019.-31.03.2019."/>
        <s v="(D) Faktiskais nobraukums - 09.03.2019.-31.03.2019."/>
        <s v="(A) No pasažieriem, t.sk., personām, kurām noteikti pašvaldības noteiktie braukšanas maksas atvieglojumi, saņemtie ieņēmumi par sniegto sabiedriskā transporta pakalpojumu - 01.04.2021.-30.04.2021."/>
        <s v="(N) Faktiskais nobraukums - 01.04.2021.-30.04.2021."/>
        <s v="(C) No pasažieriem, t.sk., personām, kurām noteikti pašvaldības noteiktie braukšanas maksas atvieglojumi, saņemtie ieņēmumi par sniegto sabiedriskā transporta pakalpojumu - 01.04.2019.-30.04.2019."/>
        <s v="(D) Faktiskais nobraukums - 01.04.2019.-30.04.2019."/>
        <s v="(A) No pasažieriem, t.sk., personām, kurām noteikti pašvaldības noteiktie braukšanas maksas atvieglojumi, saņemtie ieņēmumi par sniegto sabiedriskā transporta pakalpojumu - 01.05.2021.-31.05.2021."/>
        <s v="(N) Faktiskais nobraukums - 01.05.2021.-31.05.2021."/>
        <s v="(C) No pasažieriem, t.sk., personām, kurām noteikti pašvaldības noteiktie braukšanas maksas atvieglojumi, saņemtie ieņēmumi par sniegto sabiedriskā transporta pakalpojumu - 01.05.2019.-31.05.2019."/>
        <s v="(D) Faktiskais nobraukums - 01.05.2019.-31.05.2019."/>
        <s v="Lupatiņas autobusa uzkopšanai"/>
        <s v="(A) No pasažieriem, t.sk., personām, kurām noteikti pašvaldības noteiktie braukšanas maksas atvieglojumi, saņemtie ieņēmumi par sniegto sabiedriskā transporta pakalpojumu - 01.06.2021.-30.06.2021."/>
        <s v="(N) Faktiskais nobraukums - 01.06.2021.-30.06.2021."/>
        <s v="(C) No pasažieriem, t.sk., personām, kurām noteikti pašvaldības noteiktie braukšanas maksas atvieglojumi, saņemtie ieņēmumi par sniegto sabiedriskā transporta pakalpojumu - 01.06.2019.-30.06.2019."/>
        <s v="(D) Faktiskais nobraukums - 01.06.2019.-30.06.2019."/>
        <s v="(A) No pasažieriem, t.sk., personām, kurām noteikti pašvaldības noteiktie braukšanas maksas atvieglojumi, saņemtie ieņēmumi par sniegto sabiedriskā transporta pakalpojumu - 01.07.2021.-31.07.2021."/>
        <s v="(N) Faktiskais nobraukums - 01.07.2021.-31.07.2021."/>
        <s v="(C) No pasažieriem, t.sk., personām, kurām noteikti pašvaldības noteiktie braukšanas maksas atvieglojumi, saņemtie ieņēmumi par sniegto sabiedriskā transporta pakalpojumu - 01.07.2019.-31.07.2019."/>
        <s v="(D) Faktiskais nobraukums - 01.07.2019.-31.07.2019."/>
        <s v="(A) No pasažieriem, t.sk., personām, kurām noteikti pašvaldības noteiktie braukšanas maksas atvieglojumi, saņemtie ieņēmumi par sniegto sabiedriskā transporta pakalpojumu - 01.08.2021.-31.08.2021."/>
        <s v="(N) Faktiskais nobraukums - 01.08.2021.-31.08.2021."/>
        <s v="(C) No pasažieriem, t.sk., personām, kurām noteikti pašvaldības noteiktie braukšanas maksas atvieglojumi, saņemtie ieņēmumi par sniegto sabiedriskā transporta pakalpojumu - 01.08.2019.-31.08.2019."/>
        <s v="(D) Faktiskais nobraukums - 01.08.2019.-31.08.2019."/>
        <s v="(A) No pasažieriem, t.sk., personām, kurām noteikti pašvaldības noteiktie braukšanas maksas atvieglojumi, saņemtie ieņēmumi par sniegto sabiedriskā transporta pakalpojumu - 01.09.2021.-30.09.2021."/>
        <s v="(N) Faktiskais nobraukums - 01.09.2021.-30.09.2021."/>
        <s v="(C) No pasažieriem, t.sk., personām, kurām noteikti pašvaldības noteiktie braukšanas maksas atvieglojumi, saņemtie ieņēmumi par sniegto sabiedriskā transporta pakalpojumu - 01.09.2019.-30.09.2019."/>
        <s v="(D) Faktiskais nobraukums - 01.09.2019.-30.09.2019."/>
        <s v="(A) No pasažieriem, t.sk., personām, kurām noteikti pašvaldības noteiktie braukšanas maksas atvieglojumi, saņemtie ieņēmumi par sniegto sabiedriskā transporta pakalpojumu - 01.10.2021.-31.10.2021."/>
        <s v="(N) Faktiskais nobraukums - 01.10.2021.-31.10.2021."/>
        <s v="(C) No pasažieriem, t.sk., personām, kurām noteikti pašvaldības noteiktie braukšanas maksas atvieglojumi, saņemtie ieņēmumi par sniegto sabiedriskā transporta pakalpojumu - 01.10.2019.-31.10.2019."/>
        <s v="(D) Faktiskais nobraukums - 01.10.2019.-31.10.2019."/>
        <s v="Covid-19 antigēna testi"/>
        <s v="(A) No pasažieriem, t.sk., personām, kurām noteikti pašvaldības noteiktie braukšanas maksas atvieglojumi, saņemtie ieņēmumi par sniegto sabiedriskā transporta pakalpojumu - 01.11.2021.-30.11.2021."/>
        <s v="(N) Faktiskais nobraukums - 01.11.2021.-30.11.2021."/>
        <s v="(C) No pasažieriem, t.sk., personām, kurām noteikti pašvaldības noteiktie braukšanas maksas atvieglojumi, saņemtie ieņēmumi par sniegto sabiedriskā transporta pakalpojumu - 01.11.2019.-30.11.2019."/>
        <s v="(D) Faktiskais nobraukums - 01.11.2019.-30.11.2019."/>
        <s v="(A) No pasažieriem, t.sk., personām, kurām noteikti pašvaldības noteiktie braukšanas maksas atvieglojumi, saņemtie ieņēmumi par sniegto sabiedriskā transporta pakalpojumu - 01.12.2021.-31.12.2021."/>
        <s v="(N) Faktiskais nobraukums - 01.12.2021.-31.12.2021."/>
        <s v="(C) No pasažieriem, t.sk., personām, kurām noteikti pašvaldības noteiktie braukšanas maksas atvieglojumi, saņemtie ieņēmumi par sniegto sabiedriskā transporta pakalpojumu - 01.12.2019.-31.12.2019."/>
        <s v="(D) Faktiskais nobraukums - 01.12.2019.-31.12.2019."/>
        <s v="Iepakojums sejas maskām"/>
        <s v="(A) No pasažieriem, t.sk., personām, kurām noteikti pašvaldības noteiktie braukšanas maksas atvieglojumi, saņemtie ieņēmumi par sniegto sabiedriskā transporta pakalpojumu - 01.01.2022.-31.01.2022."/>
        <s v="(N) Faktiskais nobraukums - 01.01.2022.-31.01.2022."/>
        <s v="(C) No pasažieriem, t.sk., personām, kurām noteikti pašvaldības noteiktie braukšanas maksas atvieglojumi, saņemtie ieņēmumi par sniegto sabiedriskā transporta pakalpojumu - 01.01.2019.-31.01.2019."/>
        <s v="(D) Faktiskais nobraukums - 01.01.2019.-31.01.2019."/>
        <s v="(A) No pasažieriem, t.sk., personām, kurām noteikti pašvaldības noteiktie braukšanas maksas atvieglojumi, saņemtie ieņēmumi par sniegto sabiedriskā transporta pakalpojumu - 01.02.2022.-28.02.2022."/>
        <s v="(N) Faktiskais nobraukums - 01.02.2022.-28.02.2022."/>
        <s v="(C) No pasažieriem, t.sk., personām, kurām noteikti pašvaldības noteiktie braukšanas maksas atvieglojumi, saņemtie ieņēmumi par sniegto sabiedriskā transporta pakalpojumu - 01.02.2019.-28.02.2019."/>
        <s v="(D) Faktiskais nobraukums - 01.02.2019.-28.02.2019."/>
      </sharedItems>
    </cacheField>
    <cacheField name="Vienības " numFmtId="0">
      <sharedItems containsBlank="1"/>
    </cacheField>
    <cacheField name="Vērtība" numFmtId="4">
      <sharedItems containsString="0" containsBlank="1" containsNumber="1" minValue="0" maxValue="162814.85999999999"/>
    </cacheField>
    <cacheField name="Pārvadājumu veids" numFmtId="0">
      <sharedItems/>
    </cacheField>
    <cacheField name="Pilsēta" numFmtId="0">
      <sharedItems/>
    </cacheField>
    <cacheField name="Periods " numFmtId="0">
      <sharedItems count="12">
        <s v="09.03.2021.- 31.03.2021."/>
        <s v="Aprīlis"/>
        <s v="Maijs"/>
        <s v="Jūnijs"/>
        <s v="Jūlijs"/>
        <s v="Augusts"/>
        <s v="Septembris"/>
        <s v="Oktobris"/>
        <s v="Novembris"/>
        <s v="Decembris"/>
        <s v="Janvāris"/>
        <s v="Februāri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50">
  <r>
    <x v="0"/>
    <m/>
    <n v="0"/>
    <s v="Autobuss"/>
    <s v="Ventspils"/>
    <x v="0"/>
  </r>
  <r>
    <x v="1"/>
    <s v="skaits"/>
    <n v="30"/>
    <s v="Autobuss"/>
    <s v="Ventspils"/>
    <x v="0"/>
  </r>
  <r>
    <x v="2"/>
    <s v="skaits"/>
    <n v="8831"/>
    <s v="Autobuss"/>
    <s v="Ventspils"/>
    <x v="0"/>
  </r>
  <r>
    <x v="3"/>
    <s v="skaits"/>
    <n v="8831"/>
    <s v="Autobuss"/>
    <s v="Ventspils"/>
    <x v="0"/>
  </r>
  <r>
    <x v="4"/>
    <s v="skaits"/>
    <m/>
    <s v="Autobuss"/>
    <s v="Ventspils"/>
    <x v="0"/>
  </r>
  <r>
    <x v="5"/>
    <s v="skaits"/>
    <m/>
    <s v="Autobuss"/>
    <s v="Ventspils"/>
    <x v="0"/>
  </r>
  <r>
    <x v="6"/>
    <s v="km"/>
    <n v="93944.77"/>
    <s v="Autobuss"/>
    <s v="Ventspils"/>
    <x v="0"/>
  </r>
  <r>
    <x v="7"/>
    <s v="km"/>
    <n v="93944.77"/>
    <s v="Autobuss"/>
    <s v="Ventspils"/>
    <x v="0"/>
  </r>
  <r>
    <x v="8"/>
    <s v="km"/>
    <m/>
    <s v="Autobuss"/>
    <s v="Ventspils"/>
    <x v="0"/>
  </r>
  <r>
    <x v="9"/>
    <s v="km"/>
    <m/>
    <s v="Autobuss"/>
    <s v="Ventspils"/>
    <x v="0"/>
  </r>
  <r>
    <x v="10"/>
    <s v="EUR/km"/>
    <n v="1.1121300000000001"/>
    <s v="Autobuss"/>
    <s v="Ventspils"/>
    <x v="0"/>
  </r>
  <r>
    <x v="11"/>
    <m/>
    <n v="332.85999999999996"/>
    <s v="Autobuss"/>
    <s v="Ventspils"/>
    <x v="0"/>
  </r>
  <r>
    <x v="12"/>
    <s v="skaits (jānorāda atbilstoša mērvienība gab., litri, reižu skaits, darba stundas u.c.) "/>
    <m/>
    <s v="Autobuss"/>
    <s v="Ventspils"/>
    <x v="0"/>
  </r>
  <r>
    <x v="13"/>
    <s v="litri"/>
    <n v="0.71000000000000008"/>
    <s v="Autobuss"/>
    <s v="Ventspils"/>
    <x v="0"/>
  </r>
  <r>
    <x v="14"/>
    <s v="gabali"/>
    <n v="696"/>
    <s v="Autobuss"/>
    <s v="Ventspils"/>
    <x v="0"/>
  </r>
  <r>
    <x v="15"/>
    <m/>
    <m/>
    <s v="Autobuss"/>
    <s v="Ventspils"/>
    <x v="0"/>
  </r>
  <r>
    <x v="16"/>
    <m/>
    <m/>
    <s v="Autobuss"/>
    <s v="Ventspils"/>
    <x v="0"/>
  </r>
  <r>
    <x v="17"/>
    <s v="stundas"/>
    <n v="615.36"/>
    <s v="Autobuss"/>
    <s v="Ventspils"/>
    <x v="0"/>
  </r>
  <r>
    <x v="18"/>
    <m/>
    <m/>
    <s v="Autobuss"/>
    <s v="Ventspils"/>
    <x v="0"/>
  </r>
  <r>
    <x v="19"/>
    <s v="gabali/ mēnesī"/>
    <n v="3"/>
    <s v="Autobuss"/>
    <s v="Ventspils"/>
    <x v="0"/>
  </r>
  <r>
    <x v="20"/>
    <s v="gabali"/>
    <n v="1"/>
    <s v="Autobuss"/>
    <s v="Ventspils"/>
    <x v="0"/>
  </r>
  <r>
    <x v="21"/>
    <s v="EUR/vien bez PVN"/>
    <m/>
    <s v="Autobuss"/>
    <s v="Ventspils"/>
    <x v="0"/>
  </r>
  <r>
    <x v="13"/>
    <s v="EUR/vien bez PVN"/>
    <n v="12.52112676056338"/>
    <s v="Autobuss"/>
    <s v="Ventspils"/>
    <x v="0"/>
  </r>
  <r>
    <x v="14"/>
    <s v="EUR/vien bez PVN"/>
    <n v="0.10738505747126437"/>
    <s v="Autobuss"/>
    <s v="Ventspils"/>
    <x v="0"/>
  </r>
  <r>
    <x v="15"/>
    <s v="EUR/vien bez PVN"/>
    <m/>
    <s v="Autobuss"/>
    <s v="Ventspils"/>
    <x v="0"/>
  </r>
  <r>
    <x v="22"/>
    <s v="EUR/vien bez PVN"/>
    <m/>
    <s v="Autobuss"/>
    <s v="Ventspils"/>
    <x v="0"/>
  </r>
  <r>
    <x v="23"/>
    <s v="EUR/vien bez PVN"/>
    <n v="0.37077483099323971"/>
    <s v="Autobuss"/>
    <s v="Ventspils"/>
    <x v="0"/>
  </r>
  <r>
    <x v="18"/>
    <s v="EUR/vien bez PVN"/>
    <m/>
    <s v="Autobuss"/>
    <s v="Ventspils"/>
    <x v="0"/>
  </r>
  <r>
    <x v="19"/>
    <s v="EUR/vien bez PVN"/>
    <n v="2.8266666666666667"/>
    <s v="Autobuss"/>
    <s v="Ventspils"/>
    <x v="0"/>
  </r>
  <r>
    <x v="20"/>
    <s v="EUR/vien bez PVN"/>
    <n v="12.59"/>
    <s v="Autobuss"/>
    <s v="Ventspils"/>
    <x v="0"/>
  </r>
  <r>
    <x v="24"/>
    <m/>
    <n v="29326.373993748839"/>
    <s v="Autobuss"/>
    <s v="Ventspils"/>
    <x v="0"/>
  </r>
  <r>
    <x v="25"/>
    <s v="EUR bez PVN"/>
    <n v="37266.44"/>
    <s v="Autobuss"/>
    <s v="Ventspils"/>
    <x v="0"/>
  </r>
  <r>
    <x v="26"/>
    <s v="km"/>
    <n v="93944.77"/>
    <s v="Autobuss"/>
    <s v="Ventspils"/>
    <x v="0"/>
  </r>
  <r>
    <x v="27"/>
    <s v="EUR bez PVN"/>
    <n v="77661.729999999981"/>
    <s v="Autobuss"/>
    <s v="Ventspils"/>
    <x v="0"/>
  </r>
  <r>
    <x v="28"/>
    <s v="km"/>
    <n v="109560.06999999993"/>
    <s v="Autobuss"/>
    <s v="Ventspils"/>
    <x v="0"/>
  </r>
  <r>
    <x v="0"/>
    <m/>
    <n v="352.45252800000344"/>
    <s v="Autobuss"/>
    <s v="Ventspils"/>
    <x v="1"/>
  </r>
  <r>
    <x v="1"/>
    <s v="skaits"/>
    <n v="31"/>
    <s v="Autobuss"/>
    <s v="Ventspils"/>
    <x v="1"/>
  </r>
  <r>
    <x v="2"/>
    <s v="skaits"/>
    <n v="11329"/>
    <s v="Autobuss"/>
    <s v="Ventspils"/>
    <x v="1"/>
  </r>
  <r>
    <x v="3"/>
    <s v="skaits"/>
    <n v="11335"/>
    <s v="Autobuss"/>
    <s v="Ventspils"/>
    <x v="1"/>
  </r>
  <r>
    <x v="4"/>
    <s v="skaits"/>
    <n v="6"/>
    <s v="Autobuss"/>
    <s v="Ventspils"/>
    <x v="1"/>
  </r>
  <r>
    <x v="5"/>
    <s v="skaits"/>
    <m/>
    <s v="Autobuss"/>
    <s v="Ventspils"/>
    <x v="1"/>
  </r>
  <r>
    <x v="6"/>
    <s v="km"/>
    <n v="122059.75"/>
    <s v="Autobuss"/>
    <s v="Ventspils"/>
    <x v="1"/>
  </r>
  <r>
    <x v="7"/>
    <s v="km"/>
    <n v="122358.55"/>
    <s v="Autobuss"/>
    <s v="Ventspils"/>
    <x v="1"/>
  </r>
  <r>
    <x v="8"/>
    <s v="km"/>
    <n v="298.79999999999995"/>
    <s v="Autobuss"/>
    <s v="Ventspils"/>
    <x v="1"/>
  </r>
  <r>
    <x v="9"/>
    <s v="km"/>
    <m/>
    <s v="Autobuss"/>
    <s v="Ventspils"/>
    <x v="1"/>
  </r>
  <r>
    <x v="10"/>
    <s v="EUR/km"/>
    <n v="1.1795599999999999"/>
    <s v="Autobuss"/>
    <s v="Ventspils"/>
    <x v="1"/>
  </r>
  <r>
    <x v="11"/>
    <m/>
    <n v="437.01999999999992"/>
    <s v="Autobuss"/>
    <s v="Ventspils"/>
    <x v="1"/>
  </r>
  <r>
    <x v="12"/>
    <s v="skaits (jānorāda atbilstoša mērvienība gab., litri, reižu skaits, darba stundas u.c.) "/>
    <m/>
    <s v="Autobuss"/>
    <s v="Ventspils"/>
    <x v="1"/>
  </r>
  <r>
    <x v="13"/>
    <m/>
    <m/>
    <s v="Autobuss"/>
    <s v="Ventspils"/>
    <x v="1"/>
  </r>
  <r>
    <x v="14"/>
    <s v="gabali"/>
    <n v="738"/>
    <s v="Autobuss"/>
    <s v="Ventspils"/>
    <x v="1"/>
  </r>
  <r>
    <x v="15"/>
    <m/>
    <m/>
    <s v="Autobuss"/>
    <s v="Ventspils"/>
    <x v="1"/>
  </r>
  <r>
    <x v="16"/>
    <m/>
    <m/>
    <s v="Autobuss"/>
    <s v="Ventspils"/>
    <x v="1"/>
  </r>
  <r>
    <x v="17"/>
    <s v="stundas"/>
    <n v="566.47"/>
    <s v="Autobuss"/>
    <s v="Ventspils"/>
    <x v="1"/>
  </r>
  <r>
    <x v="18"/>
    <m/>
    <m/>
    <s v="Autobuss"/>
    <s v="Ventspils"/>
    <x v="1"/>
  </r>
  <r>
    <x v="19"/>
    <s v="gabali/ mēnesī"/>
    <n v="3"/>
    <s v="Autobuss"/>
    <s v="Ventspils"/>
    <x v="1"/>
  </r>
  <r>
    <x v="20"/>
    <s v="gabali"/>
    <n v="2"/>
    <s v="Autobuss"/>
    <s v="Ventspils"/>
    <x v="1"/>
  </r>
  <r>
    <x v="21"/>
    <s v="EUR/vien bez PVN"/>
    <m/>
    <s v="Autobuss"/>
    <s v="Ventspils"/>
    <x v="1"/>
  </r>
  <r>
    <x v="13"/>
    <s v="EUR/vien bez PVN"/>
    <m/>
    <s v="Autobuss"/>
    <s v="Ventspils"/>
    <x v="1"/>
  </r>
  <r>
    <x v="14"/>
    <s v="EUR/vien bez PVN"/>
    <n v="0.27155826558265578"/>
    <s v="Autobuss"/>
    <s v="Ventspils"/>
    <x v="1"/>
  </r>
  <r>
    <x v="15"/>
    <s v="EUR/vien bez PVN"/>
    <m/>
    <s v="Autobuss"/>
    <s v="Ventspils"/>
    <x v="1"/>
  </r>
  <r>
    <x v="22"/>
    <s v="EUR/vien bez PVN"/>
    <m/>
    <s v="Autobuss"/>
    <s v="Ventspils"/>
    <x v="1"/>
  </r>
  <r>
    <x v="23"/>
    <s v="EUR/vien bez PVN"/>
    <n v="0.37076985542041058"/>
    <s v="Autobuss"/>
    <s v="Ventspils"/>
    <x v="1"/>
  </r>
  <r>
    <x v="18"/>
    <s v="EUR/vien bez PVN"/>
    <m/>
    <s v="Autobuss"/>
    <s v="Ventspils"/>
    <x v="1"/>
  </r>
  <r>
    <x v="19"/>
    <s v="EUR/vien bez PVN"/>
    <n v="1.9833333333333334"/>
    <s v="Autobuss"/>
    <s v="Ventspils"/>
    <x v="1"/>
  </r>
  <r>
    <x v="20"/>
    <s v="EUR/vien bez PVN"/>
    <n v="10.315"/>
    <s v="Autobuss"/>
    <s v="Ventspils"/>
    <x v="1"/>
  </r>
  <r>
    <x v="24"/>
    <m/>
    <n v="29054.721574709733"/>
    <s v="Autobuss"/>
    <s v="Ventspils"/>
    <x v="1"/>
  </r>
  <r>
    <x v="29"/>
    <s v="EUR bez PVN"/>
    <n v="56219.569999999992"/>
    <s v="Autobuss"/>
    <s v="Ventspils"/>
    <x v="1"/>
  </r>
  <r>
    <x v="30"/>
    <s v="km"/>
    <n v="122358.55"/>
    <s v="Autobuss"/>
    <s v="Ventspils"/>
    <x v="1"/>
  </r>
  <r>
    <x v="31"/>
    <s v="EUR bez PVN"/>
    <n v="101715.42000000001"/>
    <s v="Autobuss"/>
    <s v="Ventspils"/>
    <x v="1"/>
  </r>
  <r>
    <x v="32"/>
    <s v="km"/>
    <n v="145949.63"/>
    <s v="Autobuss"/>
    <s v="Ventspils"/>
    <x v="1"/>
  </r>
  <r>
    <x v="0"/>
    <m/>
    <n v="1049.8534634804198"/>
    <s v="Autobuss"/>
    <s v="Ventspils"/>
    <x v="2"/>
  </r>
  <r>
    <x v="1"/>
    <s v="skaits"/>
    <n v="34"/>
    <s v="Autobuss"/>
    <s v="Ventspils"/>
    <x v="2"/>
  </r>
  <r>
    <x v="2"/>
    <s v="skaits"/>
    <n v="11634"/>
    <s v="Autobuss"/>
    <s v="Ventspils"/>
    <x v="2"/>
  </r>
  <r>
    <x v="3"/>
    <s v="skaits"/>
    <n v="11654"/>
    <s v="Autobuss"/>
    <s v="Ventspils"/>
    <x v="2"/>
  </r>
  <r>
    <x v="4"/>
    <s v="skaits"/>
    <n v="20"/>
    <s v="Autobuss"/>
    <s v="Ventspils"/>
    <x v="2"/>
  </r>
  <r>
    <x v="5"/>
    <s v="skaits"/>
    <m/>
    <s v="Autobuss"/>
    <s v="Ventspils"/>
    <x v="2"/>
  </r>
  <r>
    <x v="6"/>
    <s v="km"/>
    <n v="125149.6"/>
    <s v="Autobuss"/>
    <s v="Ventspils"/>
    <x v="2"/>
  </r>
  <r>
    <x v="7"/>
    <s v="km"/>
    <n v="126145.60000000001"/>
    <s v="Autobuss"/>
    <s v="Ventspils"/>
    <x v="2"/>
  </r>
  <r>
    <x v="8"/>
    <s v="km"/>
    <n v="996"/>
    <s v="Autobuss"/>
    <s v="Ventspils"/>
    <x v="2"/>
  </r>
  <r>
    <x v="9"/>
    <s v="km"/>
    <m/>
    <s v="Autobuss"/>
    <s v="Ventspils"/>
    <x v="2"/>
  </r>
  <r>
    <x v="10"/>
    <s v="EUR/km"/>
    <n v="1.0540697424502208"/>
    <s v="Autobuss"/>
    <s v="Ventspils"/>
    <x v="2"/>
  </r>
  <r>
    <x v="11"/>
    <m/>
    <n v="366.55959999999999"/>
    <s v="Autobuss"/>
    <s v="Ventspils"/>
    <x v="2"/>
  </r>
  <r>
    <x v="12"/>
    <s v="skaits (jānorāda atbilstoša mērvienība gab., litri, reižu skaits, darba stundas u.c.) "/>
    <m/>
    <s v="Autobuss"/>
    <s v="Ventspils"/>
    <x v="2"/>
  </r>
  <r>
    <x v="13"/>
    <m/>
    <n v="22.2"/>
    <s v="Autobuss"/>
    <s v="Ventspils"/>
    <x v="2"/>
  </r>
  <r>
    <x v="14"/>
    <s v="gabali"/>
    <n v="665"/>
    <s v="Autobuss"/>
    <s v="Ventspils"/>
    <x v="2"/>
  </r>
  <r>
    <x v="15"/>
    <m/>
    <m/>
    <s v="Autobuss"/>
    <s v="Ventspils"/>
    <x v="2"/>
  </r>
  <r>
    <x v="16"/>
    <m/>
    <m/>
    <s v="Autobuss"/>
    <s v="Ventspils"/>
    <x v="2"/>
  </r>
  <r>
    <x v="17"/>
    <s v="stundas"/>
    <n v="531.38"/>
    <s v="Autobuss"/>
    <s v="Ventspils"/>
    <x v="2"/>
  </r>
  <r>
    <x v="18"/>
    <m/>
    <m/>
    <s v="Autobuss"/>
    <s v="Ventspils"/>
    <x v="2"/>
  </r>
  <r>
    <x v="19"/>
    <s v="gabali/ mēnesī"/>
    <n v="3"/>
    <s v="Autobuss"/>
    <s v="Ventspils"/>
    <x v="2"/>
  </r>
  <r>
    <x v="20"/>
    <s v="gabali"/>
    <n v="2"/>
    <s v="Autobuss"/>
    <s v="Ventspils"/>
    <x v="2"/>
  </r>
  <r>
    <x v="21"/>
    <s v="EUR/vien bez PVN"/>
    <m/>
    <s v="Autobuss"/>
    <s v="Ventspils"/>
    <x v="2"/>
  </r>
  <r>
    <x v="13"/>
    <s v="EUR/vien bez PVN"/>
    <n v="3.5950000000000002"/>
    <s v="Autobuss"/>
    <s v="Ventspils"/>
    <x v="2"/>
  </r>
  <r>
    <x v="14"/>
    <s v="EUR/vien bez PVN"/>
    <n v="0.1"/>
    <s v="Autobuss"/>
    <s v="Ventspils"/>
    <x v="2"/>
  </r>
  <r>
    <x v="15"/>
    <s v="EUR/vien bez PVN"/>
    <m/>
    <s v="Autobuss"/>
    <s v="Ventspils"/>
    <x v="2"/>
  </r>
  <r>
    <x v="22"/>
    <s v="EUR/vien bez PVN"/>
    <m/>
    <s v="Autobuss"/>
    <s v="Ventspils"/>
    <x v="2"/>
  </r>
  <r>
    <x v="23"/>
    <s v="EUR/vien bez PVN"/>
    <n v="0.37"/>
    <s v="Autobuss"/>
    <s v="Ventspils"/>
    <x v="2"/>
  </r>
  <r>
    <x v="18"/>
    <s v="EUR/vien bez PVN"/>
    <m/>
    <s v="Autobuss"/>
    <s v="Ventspils"/>
    <x v="2"/>
  </r>
  <r>
    <x v="19"/>
    <s v="EUR/vien bez PVN"/>
    <n v="2.56"/>
    <s v="Autobuss"/>
    <s v="Ventspils"/>
    <x v="2"/>
  </r>
  <r>
    <x v="20"/>
    <s v="EUR/vien bez PVN"/>
    <n v="7.98"/>
    <s v="Autobuss"/>
    <s v="Ventspils"/>
    <x v="2"/>
  </r>
  <r>
    <x v="24"/>
    <m/>
    <n v="30798.142925118067"/>
    <s v="Autobuss"/>
    <s v="Ventspils"/>
    <x v="2"/>
  </r>
  <r>
    <x v="33"/>
    <s v="EUR bez PVN"/>
    <n v="54977.990000000005"/>
    <s v="Autobuss"/>
    <s v="Ventspils"/>
    <x v="2"/>
  </r>
  <r>
    <x v="34"/>
    <s v="km"/>
    <n v="126145.60000000001"/>
    <s v="Autobuss"/>
    <s v="Ventspils"/>
    <x v="2"/>
  </r>
  <r>
    <x v="35"/>
    <s v="EUR bez PVN"/>
    <n v="103059.94999999998"/>
    <s v="Autobuss"/>
    <s v="Ventspils"/>
    <x v="2"/>
  </r>
  <r>
    <x v="36"/>
    <s v="km"/>
    <n v="151563.82999999999"/>
    <s v="Autobuss"/>
    <s v="Ventspils"/>
    <x v="2"/>
  </r>
  <r>
    <x v="0"/>
    <m/>
    <n v="6880.9907598392583"/>
    <s v="Autobuss"/>
    <s v="Ventspils"/>
    <x v="3"/>
  </r>
  <r>
    <x v="1"/>
    <s v="skaits"/>
    <n v="33"/>
    <s v="Autobuss"/>
    <s v="Ventspils"/>
    <x v="3"/>
  </r>
  <r>
    <x v="2"/>
    <s v="skaits"/>
    <n v="11722"/>
    <s v="Autobuss"/>
    <s v="Ventspils"/>
    <x v="3"/>
  </r>
  <r>
    <x v="3"/>
    <s v="skaits"/>
    <n v="12294"/>
    <s v="Autobuss"/>
    <s v="Ventspils"/>
    <x v="3"/>
  </r>
  <r>
    <x v="4"/>
    <s v="skaits"/>
    <n v="572"/>
    <s v="Autobuss"/>
    <s v="Ventspils"/>
    <x v="3"/>
  </r>
  <r>
    <x v="5"/>
    <s v="skaits"/>
    <m/>
    <s v="Autobuss"/>
    <s v="Ventspils"/>
    <x v="3"/>
  </r>
  <r>
    <x v="6"/>
    <s v="km"/>
    <n v="126601.97000000002"/>
    <s v="Autobuss"/>
    <s v="Ventspils"/>
    <x v="3"/>
  </r>
  <r>
    <x v="7"/>
    <s v="km"/>
    <n v="132379.17000000001"/>
    <s v="Autobuss"/>
    <s v="Ventspils"/>
    <x v="3"/>
  </r>
  <r>
    <x v="8"/>
    <s v="km"/>
    <n v="5777.2"/>
    <s v="Autobuss"/>
    <s v="Ventspils"/>
    <x v="3"/>
  </r>
  <r>
    <x v="9"/>
    <s v="km"/>
    <m/>
    <s v="Autobuss"/>
    <s v="Ventspils"/>
    <x v="3"/>
  </r>
  <r>
    <x v="10"/>
    <s v="EUR/km"/>
    <n v="1.1910598144151598"/>
    <s v="Autobuss"/>
    <s v="Ventspils"/>
    <x v="3"/>
  </r>
  <r>
    <x v="11"/>
    <m/>
    <n v="506.084"/>
    <s v="Autobuss"/>
    <s v="Ventspils"/>
    <x v="3"/>
  </r>
  <r>
    <x v="12"/>
    <s v="skaits (jānorāda atbilstoša mērvienība gab., litri, reižu skaits, darba stundas u.c.) "/>
    <m/>
    <s v="Autobuss"/>
    <s v="Ventspils"/>
    <x v="3"/>
  </r>
  <r>
    <x v="13"/>
    <s v="litri"/>
    <n v="11.84"/>
    <s v="Autobuss"/>
    <s v="Ventspils"/>
    <x v="3"/>
  </r>
  <r>
    <x v="14"/>
    <s v="gabali"/>
    <n v="465"/>
    <s v="Autobuss"/>
    <s v="Ventspils"/>
    <x v="3"/>
  </r>
  <r>
    <x v="15"/>
    <s v="gabali"/>
    <n v="3"/>
    <s v="Autobuss"/>
    <s v="Ventspils"/>
    <x v="3"/>
  </r>
  <r>
    <x v="16"/>
    <m/>
    <m/>
    <s v="Autobuss"/>
    <s v="Ventspils"/>
    <x v="3"/>
  </r>
  <r>
    <x v="17"/>
    <s v="stundas"/>
    <n v="652.79999999999995"/>
    <s v="Autobuss"/>
    <s v="Ventspils"/>
    <x v="3"/>
  </r>
  <r>
    <x v="18"/>
    <m/>
    <m/>
    <s v="Autobuss"/>
    <s v="Ventspils"/>
    <x v="3"/>
  </r>
  <r>
    <x v="19"/>
    <s v="gabali/ mēnesī"/>
    <n v="3"/>
    <s v="Autobuss"/>
    <s v="Ventspils"/>
    <x v="3"/>
  </r>
  <r>
    <x v="37"/>
    <s v="gabali"/>
    <n v="6"/>
    <s v="Autobuss"/>
    <s v="Ventspils"/>
    <x v="3"/>
  </r>
  <r>
    <x v="20"/>
    <s v="gabali"/>
    <n v="1"/>
    <s v="Autobuss"/>
    <s v="Ventspils"/>
    <x v="3"/>
  </r>
  <r>
    <x v="21"/>
    <s v="EUR/vien bez PVN"/>
    <m/>
    <s v="Autobuss"/>
    <s v="Ventspils"/>
    <x v="3"/>
  </r>
  <r>
    <x v="13"/>
    <s v="EUR/vien bez PVN"/>
    <n v="14.2"/>
    <s v="Autobuss"/>
    <s v="Ventspils"/>
    <x v="3"/>
  </r>
  <r>
    <x v="14"/>
    <s v="EUR/vien bez PVN"/>
    <n v="0.1"/>
    <s v="Autobuss"/>
    <s v="Ventspils"/>
    <x v="3"/>
  </r>
  <r>
    <x v="15"/>
    <s v="EUR/vien bez PVN"/>
    <n v="1.75"/>
    <s v="Autobuss"/>
    <s v="Ventspils"/>
    <x v="3"/>
  </r>
  <r>
    <x v="22"/>
    <s v="EUR/vien bez PVN"/>
    <m/>
    <s v="Autobuss"/>
    <s v="Ventspils"/>
    <x v="3"/>
  </r>
  <r>
    <x v="23"/>
    <s v="EUR/vien bez PVN"/>
    <n v="0.37"/>
    <s v="Autobuss"/>
    <s v="Ventspils"/>
    <x v="3"/>
  </r>
  <r>
    <x v="18"/>
    <s v="EUR/vien bez PVN"/>
    <m/>
    <s v="Autobuss"/>
    <s v="Ventspils"/>
    <x v="3"/>
  </r>
  <r>
    <x v="19"/>
    <s v="EUR/vien bez PVN"/>
    <n v="2.1666666666666665"/>
    <s v="Autobuss"/>
    <s v="Ventspils"/>
    <x v="3"/>
  </r>
  <r>
    <x v="37"/>
    <s v="EUR/vien bez PVN"/>
    <n v="4.2699999999999996"/>
    <s v="Autobuss"/>
    <s v="Ventspils"/>
    <x v="3"/>
  </r>
  <r>
    <x v="20"/>
    <s v="EUR/vien bez PVN"/>
    <n v="12.55"/>
    <s v="Autobuss"/>
    <s v="Ventspils"/>
    <x v="3"/>
  </r>
  <r>
    <x v="24"/>
    <m/>
    <n v="21227.607595879977"/>
    <s v="Autobuss"/>
    <s v="Ventspils"/>
    <x v="3"/>
  </r>
  <r>
    <x v="38"/>
    <s v="EUR bez PVN"/>
    <n v="54919.63"/>
    <s v="Autobuss"/>
    <s v="Ventspils"/>
    <x v="3"/>
  </r>
  <r>
    <x v="39"/>
    <s v="km"/>
    <n v="132379.17000000001"/>
    <s v="Autobuss"/>
    <s v="Ventspils"/>
    <x v="3"/>
  </r>
  <r>
    <x v="40"/>
    <s v="EUR bez PVN"/>
    <n v="87551.54"/>
    <s v="Autobuss"/>
    <s v="Ventspils"/>
    <x v="3"/>
  </r>
  <r>
    <x v="41"/>
    <s v="km"/>
    <n v="152205.13"/>
    <s v="Autobuss"/>
    <s v="Ventspils"/>
    <x v="3"/>
  </r>
  <r>
    <x v="0"/>
    <m/>
    <n v="7117.8785100930245"/>
    <s v="Autobuss"/>
    <s v="Ventspils"/>
    <x v="4"/>
  </r>
  <r>
    <x v="1"/>
    <s v="skaits"/>
    <n v="33"/>
    <s v="Autobuss"/>
    <s v="Ventspils"/>
    <x v="4"/>
  </r>
  <r>
    <x v="2"/>
    <s v="skaits"/>
    <n v="11904"/>
    <s v="Autobuss"/>
    <s v="Ventspils"/>
    <x v="4"/>
  </r>
  <r>
    <x v="3"/>
    <s v="skaits"/>
    <n v="12586"/>
    <s v="Autobuss"/>
    <s v="Ventspils"/>
    <x v="4"/>
  </r>
  <r>
    <x v="4"/>
    <s v="skaits"/>
    <n v="682"/>
    <s v="Autobuss"/>
    <s v="Ventspils"/>
    <x v="4"/>
  </r>
  <r>
    <x v="5"/>
    <s v="skaits"/>
    <m/>
    <s v="Autobuss"/>
    <s v="Ventspils"/>
    <x v="4"/>
  </r>
  <r>
    <x v="6"/>
    <s v="km"/>
    <n v="127995.48"/>
    <s v="Autobuss"/>
    <s v="Ventspils"/>
    <x v="4"/>
  </r>
  <r>
    <x v="7"/>
    <s v="km"/>
    <n v="134883.68"/>
    <s v="Autobuss"/>
    <s v="Ventspils"/>
    <x v="4"/>
  </r>
  <r>
    <x v="8"/>
    <s v="km"/>
    <n v="6888.2"/>
    <s v="Autobuss"/>
    <s v="Ventspils"/>
    <x v="4"/>
  </r>
  <r>
    <x v="9"/>
    <s v="km"/>
    <m/>
    <s v="Autobuss"/>
    <s v="Ventspils"/>
    <x v="4"/>
  </r>
  <r>
    <x v="10"/>
    <s v="EUR/km"/>
    <n v="1.0333437632607978"/>
    <s v="Autobuss"/>
    <s v="Ventspils"/>
    <x v="4"/>
  </r>
  <r>
    <x v="11"/>
    <m/>
    <n v="278.25"/>
    <s v="Autobuss"/>
    <s v="Ventspils"/>
    <x v="4"/>
  </r>
  <r>
    <x v="12"/>
    <s v="skaits (jānorāda atbilstoša mērvienība gab., litri, reižu skaits, darba stundas u.c.) "/>
    <m/>
    <s v="Autobuss"/>
    <s v="Ventspils"/>
    <x v="4"/>
  </r>
  <r>
    <x v="13"/>
    <s v="litri"/>
    <m/>
    <s v="Autobuss"/>
    <s v="Ventspils"/>
    <x v="4"/>
  </r>
  <r>
    <x v="14"/>
    <s v="gabali"/>
    <n v="573"/>
    <s v="Autobuss"/>
    <s v="Ventspils"/>
    <x v="4"/>
  </r>
  <r>
    <x v="15"/>
    <s v="gabali"/>
    <m/>
    <s v="Autobuss"/>
    <s v="Ventspils"/>
    <x v="4"/>
  </r>
  <r>
    <x v="16"/>
    <m/>
    <m/>
    <s v="Autobuss"/>
    <s v="Ventspils"/>
    <x v="4"/>
  </r>
  <r>
    <x v="17"/>
    <s v="stundas"/>
    <n v="534"/>
    <s v="Autobuss"/>
    <s v="Ventspils"/>
    <x v="4"/>
  </r>
  <r>
    <x v="18"/>
    <m/>
    <m/>
    <s v="Autobuss"/>
    <s v="Ventspils"/>
    <x v="4"/>
  </r>
  <r>
    <x v="19"/>
    <s v="gabali/ mēnesī"/>
    <n v="3"/>
    <s v="Autobuss"/>
    <s v="Ventspils"/>
    <x v="4"/>
  </r>
  <r>
    <x v="37"/>
    <s v="gabali"/>
    <m/>
    <s v="Autobuss"/>
    <s v="Ventspils"/>
    <x v="4"/>
  </r>
  <r>
    <x v="20"/>
    <s v="gabali"/>
    <n v="2"/>
    <s v="Autobuss"/>
    <s v="Ventspils"/>
    <x v="4"/>
  </r>
  <r>
    <x v="21"/>
    <s v="EUR/vien bez PVN"/>
    <m/>
    <s v="Autobuss"/>
    <s v="Ventspils"/>
    <x v="4"/>
  </r>
  <r>
    <x v="13"/>
    <s v="EUR/vien bez PVN"/>
    <m/>
    <s v="Autobuss"/>
    <s v="Ventspils"/>
    <x v="4"/>
  </r>
  <r>
    <x v="14"/>
    <s v="EUR/vien bez PVN"/>
    <n v="0.1"/>
    <s v="Autobuss"/>
    <s v="Ventspils"/>
    <x v="4"/>
  </r>
  <r>
    <x v="15"/>
    <s v="EUR/vien bez PVN"/>
    <m/>
    <s v="Autobuss"/>
    <s v="Ventspils"/>
    <x v="4"/>
  </r>
  <r>
    <x v="22"/>
    <s v="EUR/vien bez PVN"/>
    <m/>
    <s v="Autobuss"/>
    <s v="Ventspils"/>
    <x v="4"/>
  </r>
  <r>
    <x v="23"/>
    <s v="EUR/vien bez PVN"/>
    <n v="0.37"/>
    <s v="Autobuss"/>
    <s v="Ventspils"/>
    <x v="4"/>
  </r>
  <r>
    <x v="18"/>
    <s v="EUR/vien bez PVN"/>
    <m/>
    <s v="Autobuss"/>
    <s v="Ventspils"/>
    <x v="4"/>
  </r>
  <r>
    <x v="19"/>
    <s v="EUR/vien bez PVN"/>
    <n v="2.0433333333333334"/>
    <s v="Autobuss"/>
    <s v="Ventspils"/>
    <x v="4"/>
  </r>
  <r>
    <x v="37"/>
    <s v="EUR/vien bez PVN"/>
    <m/>
    <s v="Autobuss"/>
    <s v="Ventspils"/>
    <x v="4"/>
  </r>
  <r>
    <x v="20"/>
    <s v="EUR/vien bez PVN"/>
    <n v="8.6199999999999992"/>
    <s v="Autobuss"/>
    <s v="Ventspils"/>
    <x v="4"/>
  </r>
  <r>
    <x v="24"/>
    <m/>
    <n v="15862.004095758824"/>
    <s v="Autobuss"/>
    <s v="Ventspils"/>
    <x v="4"/>
  </r>
  <r>
    <x v="42"/>
    <s v="EUR bez PVN"/>
    <n v="61747.24"/>
    <s v="Autobuss"/>
    <s v="Ventspils"/>
    <x v="4"/>
  </r>
  <r>
    <x v="43"/>
    <s v="km"/>
    <n v="134883.68"/>
    <s v="Autobuss"/>
    <s v="Ventspils"/>
    <x v="4"/>
  </r>
  <r>
    <x v="44"/>
    <s v="EUR bez PVN"/>
    <n v="93680.26"/>
    <s v="Autobuss"/>
    <s v="Ventspils"/>
    <x v="4"/>
  </r>
  <r>
    <x v="45"/>
    <s v="km"/>
    <n v="162814.85999999999"/>
    <s v="Autobuss"/>
    <s v="Ventspils"/>
    <x v="4"/>
  </r>
  <r>
    <x v="0"/>
    <m/>
    <n v="7776.6142535046029"/>
    <s v="Autobuss"/>
    <s v="Ventspils"/>
    <x v="5"/>
  </r>
  <r>
    <x v="1"/>
    <s v="skaits"/>
    <n v="35"/>
    <s v="Autobuss"/>
    <s v="Ventspils"/>
    <x v="5"/>
  </r>
  <r>
    <x v="2"/>
    <s v="skaits"/>
    <n v="11860"/>
    <s v="Autobuss"/>
    <s v="Ventspils"/>
    <x v="5"/>
  </r>
  <r>
    <x v="3"/>
    <s v="skaits"/>
    <n v="12542"/>
    <s v="Autobuss"/>
    <s v="Ventspils"/>
    <x v="5"/>
  </r>
  <r>
    <x v="4"/>
    <s v="skaits"/>
    <n v="682"/>
    <s v="Autobuss"/>
    <s v="Ventspils"/>
    <x v="5"/>
  </r>
  <r>
    <x v="5"/>
    <s v="skaits"/>
    <m/>
    <s v="Autobuss"/>
    <s v="Ventspils"/>
    <x v="5"/>
  </r>
  <r>
    <x v="6"/>
    <s v="km"/>
    <n v="127451.06999999999"/>
    <s v="Autobuss"/>
    <s v="Ventspils"/>
    <x v="5"/>
  </r>
  <r>
    <x v="7"/>
    <s v="km"/>
    <n v="134339.26999999999"/>
    <s v="Autobuss"/>
    <s v="Ventspils"/>
    <x v="5"/>
  </r>
  <r>
    <x v="8"/>
    <s v="km"/>
    <n v="6888.2"/>
    <s v="Autobuss"/>
    <s v="Ventspils"/>
    <x v="5"/>
  </r>
  <r>
    <x v="9"/>
    <s v="km"/>
    <m/>
    <s v="Autobuss"/>
    <s v="Ventspils"/>
    <x v="5"/>
  </r>
  <r>
    <x v="10"/>
    <s v="EUR/km"/>
    <n v="1.1289762570054014"/>
    <s v="Autobuss"/>
    <s v="Ventspils"/>
    <x v="5"/>
  </r>
  <r>
    <x v="11"/>
    <m/>
    <n v="272.08986982195006"/>
    <s v="Autobuss"/>
    <s v="Ventspils"/>
    <x v="5"/>
  </r>
  <r>
    <x v="12"/>
    <s v="skaits (jānorāda atbilstoša mērvienība gab., litri, reižu skaits, darba stundas u.c.) "/>
    <m/>
    <s v="Autobuss"/>
    <s v="Ventspils"/>
    <x v="5"/>
  </r>
  <r>
    <x v="13"/>
    <s v="litri"/>
    <n v="0.7"/>
    <s v="Autobuss"/>
    <s v="Ventspils"/>
    <x v="5"/>
  </r>
  <r>
    <x v="14"/>
    <s v="gabali"/>
    <n v="367"/>
    <s v="Autobuss"/>
    <s v="Ventspils"/>
    <x v="5"/>
  </r>
  <r>
    <x v="15"/>
    <s v="gabali"/>
    <m/>
    <s v="Autobuss"/>
    <s v="Ventspils"/>
    <x v="5"/>
  </r>
  <r>
    <x v="16"/>
    <m/>
    <m/>
    <s v="Autobuss"/>
    <s v="Ventspils"/>
    <x v="5"/>
  </r>
  <r>
    <x v="17"/>
    <s v="stundas"/>
    <n v="364.76158885217711"/>
    <s v="Autobuss"/>
    <s v="Ventspils"/>
    <x v="5"/>
  </r>
  <r>
    <x v="18"/>
    <m/>
    <m/>
    <s v="Autobuss"/>
    <s v="Ventspils"/>
    <x v="5"/>
  </r>
  <r>
    <x v="19"/>
    <s v="gabali/ mēnesī"/>
    <n v="3"/>
    <s v="Autobuss"/>
    <s v="Ventspils"/>
    <x v="5"/>
  </r>
  <r>
    <x v="37"/>
    <s v="gabali"/>
    <n v="23"/>
    <s v="Autobuss"/>
    <s v="Ventspils"/>
    <x v="5"/>
  </r>
  <r>
    <x v="20"/>
    <s v="gabali"/>
    <n v="2"/>
    <s v="Autobuss"/>
    <s v="Ventspils"/>
    <x v="5"/>
  </r>
  <r>
    <x v="21"/>
    <s v="EUR/vien bez PVN"/>
    <m/>
    <s v="Autobuss"/>
    <s v="Ventspils"/>
    <x v="5"/>
  </r>
  <r>
    <x v="13"/>
    <s v="EUR/vien bez PVN"/>
    <n v="12.941264560421827"/>
    <s v="Autobuss"/>
    <s v="Ventspils"/>
    <x v="5"/>
  </r>
  <r>
    <x v="14"/>
    <s v="EUR/vien bez PVN"/>
    <n v="0.21545399491177047"/>
    <s v="Autobuss"/>
    <s v="Ventspils"/>
    <x v="5"/>
  </r>
  <r>
    <x v="15"/>
    <s v="EUR/vien bez PVN"/>
    <m/>
    <s v="Autobuss"/>
    <s v="Ventspils"/>
    <x v="5"/>
  </r>
  <r>
    <x v="22"/>
    <s v="EUR/vien bez PVN"/>
    <m/>
    <s v="Autobuss"/>
    <s v="Ventspils"/>
    <x v="5"/>
  </r>
  <r>
    <x v="23"/>
    <s v="EUR/vien bez PVN"/>
    <n v="0.37"/>
    <s v="Autobuss"/>
    <s v="Ventspils"/>
    <x v="5"/>
  </r>
  <r>
    <x v="18"/>
    <s v="EUR/vien bez PVN"/>
    <m/>
    <s v="Autobuss"/>
    <s v="Ventspils"/>
    <x v="5"/>
  </r>
  <r>
    <x v="19"/>
    <s v="EUR/vien bez PVN"/>
    <n v="2.8758365689826282"/>
    <s v="Autobuss"/>
    <s v="Ventspils"/>
    <x v="5"/>
  </r>
  <r>
    <x v="37"/>
    <s v="EUR/vien bez PVN"/>
    <n v="0.74736877252003564"/>
    <s v="Autobuss"/>
    <s v="Ventspils"/>
    <x v="5"/>
  </r>
  <r>
    <x v="20"/>
    <s v="EUR/vien bez PVN"/>
    <n v="11.590294573410382"/>
    <s v="Autobuss"/>
    <s v="Ventspils"/>
    <x v="5"/>
  </r>
  <r>
    <x v="24"/>
    <m/>
    <n v="15539.820684373992"/>
    <s v="Autobuss"/>
    <s v="Ventspils"/>
    <x v="5"/>
  </r>
  <r>
    <x v="46"/>
    <s v="EUR bez PVN"/>
    <n v="63288.57"/>
    <s v="Autobuss"/>
    <s v="Ventspils"/>
    <x v="5"/>
  </r>
  <r>
    <x v="47"/>
    <s v="km"/>
    <n v="134339.27000000002"/>
    <s v="Autobuss"/>
    <s v="Ventspils"/>
    <x v="5"/>
  </r>
  <r>
    <x v="48"/>
    <s v="EUR bez PVN"/>
    <n v="94854.84"/>
    <s v="Autobuss"/>
    <s v="Ventspils"/>
    <x v="5"/>
  </r>
  <r>
    <x v="49"/>
    <s v="km"/>
    <n v="161651.53"/>
    <s v="Autobuss"/>
    <s v="Ventspils"/>
    <x v="5"/>
  </r>
  <r>
    <x v="0"/>
    <m/>
    <n v="506.98684520000256"/>
    <s v="Autobuss"/>
    <s v="Ventspils"/>
    <x v="6"/>
  </r>
  <r>
    <x v="1"/>
    <s v="skaits"/>
    <n v="36"/>
    <s v="Autobuss"/>
    <s v="Ventspils"/>
    <x v="6"/>
  </r>
  <r>
    <x v="2"/>
    <s v="skaits"/>
    <n v="11925"/>
    <s v="Autobuss"/>
    <s v="Ventspils"/>
    <x v="6"/>
  </r>
  <r>
    <x v="3"/>
    <s v="skaits"/>
    <n v="11991"/>
    <s v="Autobuss"/>
    <s v="Ventspils"/>
    <x v="6"/>
  </r>
  <r>
    <x v="4"/>
    <s v="skaits"/>
    <n v="66"/>
    <s v="Autobuss"/>
    <s v="Ventspils"/>
    <x v="6"/>
  </r>
  <r>
    <x v="5"/>
    <s v="skaits"/>
    <m/>
    <s v="Autobuss"/>
    <s v="Ventspils"/>
    <x v="6"/>
  </r>
  <r>
    <x v="6"/>
    <s v="km"/>
    <n v="128192.77999999998"/>
    <s v="Autobuss"/>
    <s v="Ventspils"/>
    <x v="6"/>
  </r>
  <r>
    <x v="7"/>
    <s v="km"/>
    <n v="128655.21999999999"/>
    <s v="Autobuss"/>
    <s v="Ventspils"/>
    <x v="6"/>
  </r>
  <r>
    <x v="8"/>
    <s v="km"/>
    <n v="462.44000000000005"/>
    <s v="Autobuss"/>
    <s v="Ventspils"/>
    <x v="6"/>
  </r>
  <r>
    <x v="9"/>
    <s v="km"/>
    <m/>
    <s v="Autobuss"/>
    <s v="Ventspils"/>
    <x v="6"/>
  </r>
  <r>
    <x v="10"/>
    <s v="EUR/km"/>
    <n v="1.09633"/>
    <s v="Autobuss"/>
    <s v="Ventspils"/>
    <x v="6"/>
  </r>
  <r>
    <x v="11"/>
    <m/>
    <n v="293.66999999999996"/>
    <s v="Autobuss"/>
    <s v="Ventspils"/>
    <x v="6"/>
  </r>
  <r>
    <x v="12"/>
    <s v="skaits (jānorāda atbilstoša mērvienība gab., litri, reižu skaits, darba stundas u.c.) "/>
    <m/>
    <s v="Autobuss"/>
    <s v="Ventspils"/>
    <x v="6"/>
  </r>
  <r>
    <x v="13"/>
    <s v="litri"/>
    <n v="11.24"/>
    <s v="Autobuss"/>
    <s v="Ventspils"/>
    <x v="6"/>
  </r>
  <r>
    <x v="14"/>
    <s v="gabali"/>
    <n v="450"/>
    <s v="Autobuss"/>
    <s v="Ventspils"/>
    <x v="6"/>
  </r>
  <r>
    <x v="15"/>
    <s v="gabali"/>
    <m/>
    <s v="Autobuss"/>
    <s v="Ventspils"/>
    <x v="6"/>
  </r>
  <r>
    <x v="16"/>
    <m/>
    <m/>
    <s v="Autobuss"/>
    <s v="Ventspils"/>
    <x v="6"/>
  </r>
  <r>
    <x v="17"/>
    <s v="stundas"/>
    <n v="481.02702702702703"/>
    <s v="Autobuss"/>
    <s v="Ventspils"/>
    <x v="6"/>
  </r>
  <r>
    <x v="18"/>
    <m/>
    <m/>
    <s v="Autobuss"/>
    <s v="Ventspils"/>
    <x v="6"/>
  </r>
  <r>
    <x v="19"/>
    <s v="gabali/ mēnesī"/>
    <n v="3"/>
    <s v="Autobuss"/>
    <s v="Ventspils"/>
    <x v="6"/>
  </r>
  <r>
    <x v="37"/>
    <s v="gabali"/>
    <m/>
    <s v="Autobuss"/>
    <s v="Ventspils"/>
    <x v="6"/>
  </r>
  <r>
    <x v="20"/>
    <s v="gabali"/>
    <n v="2"/>
    <s v="Autobuss"/>
    <s v="Ventspils"/>
    <x v="6"/>
  </r>
  <r>
    <x v="21"/>
    <s v="EUR/vien bez PVN"/>
    <m/>
    <s v="Autobuss"/>
    <s v="Ventspils"/>
    <x v="6"/>
  </r>
  <r>
    <x v="13"/>
    <s v="EUR/vien bez PVN"/>
    <n v="3.6014234875444835"/>
    <s v="Autobuss"/>
    <s v="Ventspils"/>
    <x v="6"/>
  </r>
  <r>
    <x v="14"/>
    <s v="EUR/vien bez PVN"/>
    <n v="9.9955555555555547E-2"/>
    <s v="Autobuss"/>
    <s v="Ventspils"/>
    <x v="6"/>
  </r>
  <r>
    <x v="15"/>
    <s v="EUR/vien bez PVN"/>
    <m/>
    <s v="Autobuss"/>
    <s v="Ventspils"/>
    <x v="6"/>
  </r>
  <r>
    <x v="22"/>
    <s v="EUR/vien bez PVN"/>
    <m/>
    <s v="Autobuss"/>
    <s v="Ventspils"/>
    <x v="6"/>
  </r>
  <r>
    <x v="23"/>
    <s v="EUR/vien bez PVN"/>
    <n v="0.37"/>
    <s v="Autobuss"/>
    <s v="Ventspils"/>
    <x v="6"/>
  </r>
  <r>
    <x v="18"/>
    <s v="EUR/vien bez PVN"/>
    <m/>
    <s v="Autobuss"/>
    <s v="Ventspils"/>
    <x v="6"/>
  </r>
  <r>
    <x v="19"/>
    <s v="EUR/vien bez PVN"/>
    <n v="2.1333333333333333"/>
    <s v="Autobuss"/>
    <s v="Ventspils"/>
    <x v="6"/>
  </r>
  <r>
    <x v="37"/>
    <s v="EUR/vien bez PVN"/>
    <m/>
    <s v="Autobuss"/>
    <s v="Ventspils"/>
    <x v="6"/>
  </r>
  <r>
    <x v="20"/>
    <s v="EUR/vien bez PVN"/>
    <n v="11.914999999999999"/>
    <s v="Autobuss"/>
    <s v="Ventspils"/>
    <x v="6"/>
  </r>
  <r>
    <x v="24"/>
    <m/>
    <n v="16866.133033804472"/>
    <s v="Autobuss"/>
    <s v="Ventspils"/>
    <x v="6"/>
  </r>
  <r>
    <x v="50"/>
    <s v="EUR bez PVN"/>
    <n v="70530.720000000001"/>
    <s v="Autobuss"/>
    <s v="Ventspils"/>
    <x v="6"/>
  </r>
  <r>
    <x v="51"/>
    <s v="km"/>
    <n v="128655.22"/>
    <s v="Autobuss"/>
    <s v="Ventspils"/>
    <x v="6"/>
  </r>
  <r>
    <x v="52"/>
    <s v="EUR bez PVN"/>
    <n v="100450.56"/>
    <s v="Autobuss"/>
    <s v="Ventspils"/>
    <x v="6"/>
  </r>
  <r>
    <x v="53"/>
    <s v="km"/>
    <n v="147871.32999999999"/>
    <s v="Autobuss"/>
    <s v="Ventspils"/>
    <x v="6"/>
  </r>
  <r>
    <x v="0"/>
    <m/>
    <n v="5636.1160800646821"/>
    <s v="Autobuss"/>
    <s v="Ventspils"/>
    <x v="7"/>
  </r>
  <r>
    <x v="1"/>
    <s v="skaits"/>
    <m/>
    <s v="Autobuss"/>
    <s v="Ventspils"/>
    <x v="7"/>
  </r>
  <r>
    <x v="2"/>
    <s v="skaits"/>
    <n v="11510"/>
    <s v="Autobuss"/>
    <s v="Ventspils"/>
    <x v="7"/>
  </r>
  <r>
    <x v="3"/>
    <s v="skaits"/>
    <n v="12092"/>
    <s v="Autobuss"/>
    <s v="Ventspils"/>
    <x v="7"/>
  </r>
  <r>
    <x v="4"/>
    <s v="skaits"/>
    <n v="702"/>
    <s v="Autobuss"/>
    <s v="Ventspils"/>
    <x v="7"/>
  </r>
  <r>
    <x v="5"/>
    <s v="skaits"/>
    <n v="120"/>
    <s v="Autobuss"/>
    <s v="Ventspils"/>
    <x v="7"/>
  </r>
  <r>
    <x v="6"/>
    <s v="km"/>
    <n v="124063.37"/>
    <s v="Autobuss"/>
    <s v="Ventspils"/>
    <x v="7"/>
  </r>
  <r>
    <x v="7"/>
    <s v="km"/>
    <n v="129514.06999999999"/>
    <s v="Autobuss"/>
    <s v="Ventspils"/>
    <x v="7"/>
  </r>
  <r>
    <x v="8"/>
    <s v="km"/>
    <n v="6944.7"/>
    <s v="Autobuss"/>
    <s v="Ventspils"/>
    <x v="7"/>
  </r>
  <r>
    <x v="9"/>
    <s v="km"/>
    <n v="1494"/>
    <s v="Autobuss"/>
    <s v="Ventspils"/>
    <x v="7"/>
  </r>
  <r>
    <x v="10"/>
    <s v="EUR/km"/>
    <n v="1.034016929947472"/>
    <s v="Autobuss"/>
    <s v="Ventspils"/>
    <x v="7"/>
  </r>
  <r>
    <x v="11"/>
    <m/>
    <n v="611.70900000000006"/>
    <s v="Autobuss"/>
    <s v="Ventspils"/>
    <x v="7"/>
  </r>
  <r>
    <x v="12"/>
    <s v="skaits (jānorāda atbilstoša mērvienība gab., litri, reižu skaits, darba stundas u.c.) "/>
    <m/>
    <s v="Autobuss"/>
    <s v="Ventspils"/>
    <x v="7"/>
  </r>
  <r>
    <x v="13"/>
    <s v="litri"/>
    <n v="33.549999999999997"/>
    <s v="Autobuss"/>
    <s v="Ventspils"/>
    <x v="7"/>
  </r>
  <r>
    <x v="14"/>
    <s v="gabali"/>
    <n v="952"/>
    <s v="Autobuss"/>
    <s v="Ventspils"/>
    <x v="7"/>
  </r>
  <r>
    <x v="15"/>
    <s v="gabali"/>
    <m/>
    <s v="Autobuss"/>
    <s v="Ventspils"/>
    <x v="7"/>
  </r>
  <r>
    <x v="16"/>
    <m/>
    <m/>
    <s v="Autobuss"/>
    <s v="Ventspils"/>
    <x v="7"/>
  </r>
  <r>
    <x v="17"/>
    <s v="stundas"/>
    <n v="564.70000000000005"/>
    <s v="Autobuss"/>
    <s v="Ventspils"/>
    <x v="7"/>
  </r>
  <r>
    <x v="18"/>
    <m/>
    <m/>
    <s v="Autobuss"/>
    <s v="Ventspils"/>
    <x v="7"/>
  </r>
  <r>
    <x v="19"/>
    <s v="gabali/ mēnesī"/>
    <n v="3"/>
    <s v="Autobuss"/>
    <s v="Ventspils"/>
    <x v="7"/>
  </r>
  <r>
    <x v="37"/>
    <s v="gabali"/>
    <m/>
    <s v="Autobuss"/>
    <s v="Ventspils"/>
    <x v="7"/>
  </r>
  <r>
    <x v="20"/>
    <s v="gabali"/>
    <n v="2"/>
    <s v="Autobuss"/>
    <s v="Ventspils"/>
    <x v="7"/>
  </r>
  <r>
    <x v="21"/>
    <s v="EUR/vien bez PVN"/>
    <m/>
    <s v="Autobuss"/>
    <s v="Ventspils"/>
    <x v="7"/>
  </r>
  <r>
    <x v="13"/>
    <s v="EUR/vien bez PVN"/>
    <n v="6.1743666169895688"/>
    <s v="Autobuss"/>
    <s v="Ventspils"/>
    <x v="7"/>
  </r>
  <r>
    <x v="14"/>
    <s v="EUR/vien bez PVN"/>
    <n v="0.17859243697478994"/>
    <s v="Autobuss"/>
    <s v="Ventspils"/>
    <x v="7"/>
  </r>
  <r>
    <x v="15"/>
    <s v="EUR/vien bez PVN"/>
    <m/>
    <s v="Autobuss"/>
    <s v="Ventspils"/>
    <x v="7"/>
  </r>
  <r>
    <x v="22"/>
    <s v="EUR/vien bez PVN"/>
    <m/>
    <s v="Autobuss"/>
    <s v="Ventspils"/>
    <x v="7"/>
  </r>
  <r>
    <x v="23"/>
    <s v="EUR/vien bez PVN"/>
    <n v="0.37"/>
    <s v="Autobuss"/>
    <s v="Ventspils"/>
    <x v="7"/>
  </r>
  <r>
    <x v="18"/>
    <s v="EUR/vien bez PVN"/>
    <m/>
    <s v="Autobuss"/>
    <s v="Ventspils"/>
    <x v="7"/>
  </r>
  <r>
    <x v="19"/>
    <s v="EUR/vien bez PVN"/>
    <n v="2.1266666666666665"/>
    <s v="Autobuss"/>
    <s v="Ventspils"/>
    <x v="7"/>
  </r>
  <r>
    <x v="37"/>
    <s v="EUR/vien bez PVN"/>
    <m/>
    <s v="Autobuss"/>
    <s v="Ventspils"/>
    <x v="7"/>
  </r>
  <r>
    <x v="20"/>
    <s v="EUR/vien bez PVN"/>
    <n v="9.61"/>
    <s v="Autobuss"/>
    <s v="Ventspils"/>
    <x v="7"/>
  </r>
  <r>
    <x v="24"/>
    <m/>
    <n v="26278.491454074559"/>
    <s v="Autobuss"/>
    <s v="Ventspils"/>
    <x v="7"/>
  </r>
  <r>
    <x v="54"/>
    <s v="EUR bez PVN"/>
    <n v="60714.130000000005"/>
    <s v="Autobuss"/>
    <s v="Ventspils"/>
    <x v="7"/>
  </r>
  <r>
    <x v="55"/>
    <s v="km"/>
    <n v="129514.06999999999"/>
    <s v="Autobuss"/>
    <s v="Ventspils"/>
    <x v="7"/>
  </r>
  <r>
    <x v="56"/>
    <s v="EUR bez PVN"/>
    <n v="104107.41"/>
    <s v="Autobuss"/>
    <s v="Ventspils"/>
    <x v="7"/>
  </r>
  <r>
    <x v="57"/>
    <s v="km"/>
    <n v="154994.46"/>
    <s v="Autobuss"/>
    <s v="Ventspils"/>
    <x v="7"/>
  </r>
  <r>
    <x v="0"/>
    <m/>
    <n v="0"/>
    <s v="Autobuss"/>
    <s v="Ventspils"/>
    <x v="8"/>
  </r>
  <r>
    <x v="1"/>
    <s v="skaits"/>
    <n v="36"/>
    <s v="Autobuss"/>
    <s v="Ventspils"/>
    <x v="8"/>
  </r>
  <r>
    <x v="2"/>
    <s v="skaits"/>
    <n v="11443"/>
    <s v="Autobuss"/>
    <s v="Ventspils"/>
    <x v="8"/>
  </r>
  <r>
    <x v="3"/>
    <s v="skaits"/>
    <n v="11443"/>
    <s v="Autobuss"/>
    <s v="Ventspils"/>
    <x v="8"/>
  </r>
  <r>
    <x v="4"/>
    <s v="skaits"/>
    <m/>
    <s v="Autobuss"/>
    <s v="Ventspils"/>
    <x v="8"/>
  </r>
  <r>
    <x v="5"/>
    <s v="skaits"/>
    <m/>
    <s v="Autobuss"/>
    <s v="Ventspils"/>
    <x v="8"/>
  </r>
  <r>
    <x v="6"/>
    <s v="km"/>
    <n v="121398.29"/>
    <s v="Autobuss"/>
    <s v="Ventspils"/>
    <x v="8"/>
  </r>
  <r>
    <x v="7"/>
    <s v="km"/>
    <n v="121398.29"/>
    <s v="Autobuss"/>
    <s v="Ventspils"/>
    <x v="8"/>
  </r>
  <r>
    <x v="8"/>
    <s v="km"/>
    <m/>
    <s v="Autobuss"/>
    <s v="Ventspils"/>
    <x v="8"/>
  </r>
  <r>
    <x v="9"/>
    <s v="km"/>
    <m/>
    <s v="Autobuss"/>
    <s v="Ventspils"/>
    <x v="8"/>
  </r>
  <r>
    <x v="10"/>
    <s v="EUR/km"/>
    <n v="1.1141919878266069"/>
    <s v="Autobuss"/>
    <s v="Ventspils"/>
    <x v="8"/>
  </r>
  <r>
    <x v="11"/>
    <m/>
    <n v="298.34069999999991"/>
    <s v="Autobuss"/>
    <s v="Ventspils"/>
    <x v="8"/>
  </r>
  <r>
    <x v="12"/>
    <s v="skaits (jānorāda atbilstoša mērvienība gab., litri, reižu skaits, darba stundas u.c.) "/>
    <m/>
    <s v="Autobuss"/>
    <s v="Ventspils"/>
    <x v="8"/>
  </r>
  <r>
    <x v="13"/>
    <s v="litri"/>
    <n v="0.65"/>
    <s v="Autobuss"/>
    <s v="Ventspils"/>
    <x v="8"/>
  </r>
  <r>
    <x v="14"/>
    <s v="gabali"/>
    <n v="914"/>
    <s v="Autobuss"/>
    <s v="Ventspils"/>
    <x v="8"/>
  </r>
  <r>
    <x v="15"/>
    <s v="gabali"/>
    <m/>
    <s v="Autobuss"/>
    <s v="Ventspils"/>
    <x v="8"/>
  </r>
  <r>
    <x v="16"/>
    <m/>
    <m/>
    <s v="Autobuss"/>
    <s v="Ventspils"/>
    <x v="8"/>
  </r>
  <r>
    <x v="17"/>
    <s v="stundas"/>
    <n v="488.86"/>
    <s v="Autobuss"/>
    <s v="Ventspils"/>
    <x v="8"/>
  </r>
  <r>
    <x v="18"/>
    <m/>
    <m/>
    <s v="Autobuss"/>
    <s v="Ventspils"/>
    <x v="8"/>
  </r>
  <r>
    <x v="19"/>
    <s v="gabali/ mēnesī"/>
    <n v="3"/>
    <s v="Autobuss"/>
    <s v="Ventspils"/>
    <x v="8"/>
  </r>
  <r>
    <x v="37"/>
    <s v="gabali"/>
    <m/>
    <s v="Autobuss"/>
    <s v="Ventspils"/>
    <x v="8"/>
  </r>
  <r>
    <x v="58"/>
    <s v="gabali"/>
    <m/>
    <s v="Autobuss"/>
    <s v="Ventspils"/>
    <x v="8"/>
  </r>
  <r>
    <x v="20"/>
    <s v="gabali"/>
    <n v="2"/>
    <s v="Autobuss"/>
    <s v="Ventspils"/>
    <x v="8"/>
  </r>
  <r>
    <x v="21"/>
    <s v="EUR/vien bez PVN"/>
    <m/>
    <s v="Autobuss"/>
    <s v="Ventspils"/>
    <x v="8"/>
  </r>
  <r>
    <x v="13"/>
    <s v="EUR/vien bez PVN"/>
    <n v="12.45"/>
    <s v="Autobuss"/>
    <s v="Ventspils"/>
    <x v="8"/>
  </r>
  <r>
    <x v="14"/>
    <s v="EUR/vien bez PVN"/>
    <n v="0.09"/>
    <s v="Autobuss"/>
    <s v="Ventspils"/>
    <x v="8"/>
  </r>
  <r>
    <x v="15"/>
    <s v="EUR/vien bez PVN"/>
    <m/>
    <s v="Autobuss"/>
    <s v="Ventspils"/>
    <x v="8"/>
  </r>
  <r>
    <x v="22"/>
    <s v="EUR/vien bez PVN"/>
    <m/>
    <s v="Autobuss"/>
    <s v="Ventspils"/>
    <x v="8"/>
  </r>
  <r>
    <x v="23"/>
    <s v="EUR/vien bez PVN"/>
    <n v="0.37"/>
    <s v="Autobuss"/>
    <s v="Ventspils"/>
    <x v="8"/>
  </r>
  <r>
    <x v="18"/>
    <s v="EUR/vien bez PVN"/>
    <m/>
    <s v="Autobuss"/>
    <s v="Ventspils"/>
    <x v="8"/>
  </r>
  <r>
    <x v="19"/>
    <s v="EUR/vien bez PVN"/>
    <n v="2.57"/>
    <s v="Autobuss"/>
    <s v="Ventspils"/>
    <x v="8"/>
  </r>
  <r>
    <x v="37"/>
    <s v="EUR/vien bez PVN"/>
    <m/>
    <s v="Autobuss"/>
    <s v="Ventspils"/>
    <x v="8"/>
  </r>
  <r>
    <x v="58"/>
    <s v="EUR/vien bez PVN"/>
    <m/>
    <s v="Autobuss"/>
    <s v="Ventspils"/>
    <x v="8"/>
  </r>
  <r>
    <x v="20"/>
    <s v="EUR/vien bez PVN"/>
    <n v="9.6999999999999993"/>
    <s v="Autobuss"/>
    <s v="Ventspils"/>
    <x v="8"/>
  </r>
  <r>
    <x v="24"/>
    <m/>
    <n v="35054.820598674538"/>
    <s v="Autobuss"/>
    <s v="Ventspils"/>
    <x v="8"/>
  </r>
  <r>
    <x v="59"/>
    <s v="EUR bez PVN"/>
    <n v="48730.84"/>
    <s v="Autobuss"/>
    <s v="Ventspils"/>
    <x v="8"/>
  </r>
  <r>
    <x v="60"/>
    <s v="km"/>
    <n v="121398.29000000001"/>
    <s v="Autobuss"/>
    <s v="Ventspils"/>
    <x v="8"/>
  </r>
  <r>
    <x v="61"/>
    <s v="EUR bez PVN"/>
    <n v="99233.78"/>
    <s v="Autobuss"/>
    <s v="Ventspils"/>
    <x v="8"/>
  </r>
  <r>
    <x v="62"/>
    <s v="km"/>
    <n v="143781.29999999999"/>
    <s v="Autobuss"/>
    <s v="Ventspils"/>
    <x v="8"/>
  </r>
  <r>
    <x v="0"/>
    <m/>
    <n v="1400.6467061018159"/>
    <s v="Autobuss"/>
    <s v="Ventspils"/>
    <x v="9"/>
  </r>
  <r>
    <x v="1"/>
    <s v="skaits"/>
    <n v="39"/>
    <s v="Autobuss"/>
    <s v="Ventspils"/>
    <x v="9"/>
  </r>
  <r>
    <x v="2"/>
    <s v="skaits"/>
    <n v="11861"/>
    <s v="Autobuss"/>
    <s v="Ventspils"/>
    <x v="9"/>
  </r>
  <r>
    <x v="3"/>
    <s v="skaits"/>
    <n v="11964"/>
    <s v="Autobuss"/>
    <s v="Ventspils"/>
    <x v="9"/>
  </r>
  <r>
    <x v="4"/>
    <s v="skaits"/>
    <n v="103"/>
    <s v="Autobuss"/>
    <s v="Ventspils"/>
    <x v="9"/>
  </r>
  <r>
    <x v="5"/>
    <s v="skaits"/>
    <m/>
    <s v="Autobuss"/>
    <s v="Ventspils"/>
    <x v="9"/>
  </r>
  <r>
    <x v="6"/>
    <s v="km"/>
    <n v="126205.61"/>
    <s v="Autobuss"/>
    <s v="Ventspils"/>
    <x v="9"/>
  </r>
  <r>
    <x v="7"/>
    <s v="km"/>
    <n v="127113.61"/>
    <s v="Autobuss"/>
    <s v="Ventspils"/>
    <x v="9"/>
  </r>
  <r>
    <x v="8"/>
    <s v="km"/>
    <n v="908"/>
    <s v="Autobuss"/>
    <s v="Ventspils"/>
    <x v="9"/>
  </r>
  <r>
    <x v="9"/>
    <s v="km"/>
    <m/>
    <s v="Autobuss"/>
    <s v="Ventspils"/>
    <x v="9"/>
  </r>
  <r>
    <x v="10"/>
    <s v="EUR/km"/>
    <n v="1.5425624516539822"/>
    <s v="Autobuss"/>
    <s v="Ventspils"/>
    <x v="9"/>
  </r>
  <r>
    <x v="11"/>
    <m/>
    <n v="290.16820000000001"/>
    <s v="Autobuss"/>
    <s v="Ventspils"/>
    <x v="9"/>
  </r>
  <r>
    <x v="12"/>
    <s v="skaits (jānorāda atbilstoša mērvienība gab., litri, reižu skaits, darba stundas u.c.) "/>
    <m/>
    <s v="Autobuss"/>
    <s v="Ventspils"/>
    <x v="9"/>
  </r>
  <r>
    <x v="13"/>
    <s v="litri"/>
    <m/>
    <s v="Autobuss"/>
    <s v="Ventspils"/>
    <x v="9"/>
  </r>
  <r>
    <x v="14"/>
    <s v="gabali"/>
    <m/>
    <s v="Autobuss"/>
    <s v="Ventspils"/>
    <x v="9"/>
  </r>
  <r>
    <x v="15"/>
    <s v="gabali"/>
    <m/>
    <s v="Autobuss"/>
    <s v="Ventspils"/>
    <x v="9"/>
  </r>
  <r>
    <x v="16"/>
    <m/>
    <m/>
    <s v="Autobuss"/>
    <s v="Ventspils"/>
    <x v="9"/>
  </r>
  <r>
    <x v="17"/>
    <s v="stundas"/>
    <n v="600.86"/>
    <s v="Autobuss"/>
    <s v="Ventspils"/>
    <x v="9"/>
  </r>
  <r>
    <x v="18"/>
    <m/>
    <m/>
    <s v="Autobuss"/>
    <s v="Ventspils"/>
    <x v="9"/>
  </r>
  <r>
    <x v="19"/>
    <s v="gabali/ mēnesī"/>
    <n v="3"/>
    <s v="Autobuss"/>
    <s v="Ventspils"/>
    <x v="9"/>
  </r>
  <r>
    <x v="37"/>
    <s v="gabali"/>
    <m/>
    <s v="Autobuss"/>
    <s v="Ventspils"/>
    <x v="9"/>
  </r>
  <r>
    <x v="58"/>
    <s v="gabali"/>
    <n v="16"/>
    <s v="Autobuss"/>
    <s v="Ventspils"/>
    <x v="9"/>
  </r>
  <r>
    <x v="20"/>
    <s v="gabali"/>
    <n v="2"/>
    <s v="Autobuss"/>
    <s v="Ventspils"/>
    <x v="9"/>
  </r>
  <r>
    <x v="21"/>
    <s v="EUR/vien bez PVN"/>
    <m/>
    <s v="Autobuss"/>
    <s v="Ventspils"/>
    <x v="9"/>
  </r>
  <r>
    <x v="13"/>
    <s v="EUR/vien bez PVN"/>
    <m/>
    <s v="Autobuss"/>
    <s v="Ventspils"/>
    <x v="9"/>
  </r>
  <r>
    <x v="14"/>
    <s v="EUR/vien bez PVN"/>
    <m/>
    <s v="Autobuss"/>
    <s v="Ventspils"/>
    <x v="9"/>
  </r>
  <r>
    <x v="15"/>
    <s v="EUR/vien bez PVN"/>
    <m/>
    <s v="Autobuss"/>
    <s v="Ventspils"/>
    <x v="9"/>
  </r>
  <r>
    <x v="22"/>
    <s v="EUR/vien bez PVN"/>
    <m/>
    <s v="Autobuss"/>
    <s v="Ventspils"/>
    <x v="9"/>
  </r>
  <r>
    <x v="23"/>
    <s v="EUR/vien bez PVN"/>
    <n v="0.37"/>
    <s v="Autobuss"/>
    <s v="Ventspils"/>
    <x v="9"/>
  </r>
  <r>
    <x v="18"/>
    <s v="EUR/vien bez PVN"/>
    <m/>
    <s v="Autobuss"/>
    <s v="Ventspils"/>
    <x v="9"/>
  </r>
  <r>
    <x v="19"/>
    <s v="EUR/vien bez PVN"/>
    <n v="2.0499999999999998"/>
    <s v="Autobuss"/>
    <s v="Ventspils"/>
    <x v="9"/>
  </r>
  <r>
    <x v="37"/>
    <s v="EUR/vien bez PVN"/>
    <m/>
    <s v="Autobuss"/>
    <s v="Ventspils"/>
    <x v="9"/>
  </r>
  <r>
    <x v="58"/>
    <s v="EUR/vien bez PVN"/>
    <n v="2.6"/>
    <s v="Autobuss"/>
    <s v="Ventspils"/>
    <x v="9"/>
  </r>
  <r>
    <x v="20"/>
    <s v="EUR/vien bez PVN"/>
    <n v="10.050000000000001"/>
    <s v="Autobuss"/>
    <s v="Ventspils"/>
    <x v="9"/>
  </r>
  <r>
    <x v="24"/>
    <m/>
    <n v="21869.995191522601"/>
    <s v="Autobuss"/>
    <s v="Ventspils"/>
    <x v="9"/>
  </r>
  <r>
    <x v="63"/>
    <s v="EUR bez PVN"/>
    <n v="62371.54"/>
    <s v="Autobuss"/>
    <s v="Ventspils"/>
    <x v="9"/>
  </r>
  <r>
    <x v="64"/>
    <s v="km"/>
    <n v="127113.61"/>
    <s v="Autobuss"/>
    <s v="Ventspils"/>
    <x v="9"/>
  </r>
  <r>
    <x v="65"/>
    <s v="EUR bez PVN"/>
    <n v="95676.52"/>
    <s v="Autobuss"/>
    <s v="Ventspils"/>
    <x v="9"/>
  </r>
  <r>
    <x v="66"/>
    <s v="km"/>
    <n v="144368.07"/>
    <s v="Autobuss"/>
    <s v="Ventspils"/>
    <x v="9"/>
  </r>
  <r>
    <x v="0"/>
    <m/>
    <n v="0"/>
    <s v="Autobuss"/>
    <s v="Ventspils"/>
    <x v="10"/>
  </r>
  <r>
    <x v="1"/>
    <s v="skaits"/>
    <n v="31"/>
    <s v="Autobuss"/>
    <s v="Ventspils"/>
    <x v="10"/>
  </r>
  <r>
    <x v="2"/>
    <s v="skaits"/>
    <n v="12029"/>
    <s v="Autobuss"/>
    <s v="Ventspils"/>
    <x v="10"/>
  </r>
  <r>
    <x v="3"/>
    <s v="skaits"/>
    <n v="12029"/>
    <s v="Autobuss"/>
    <s v="Ventspils"/>
    <x v="10"/>
  </r>
  <r>
    <x v="4"/>
    <s v="skaits"/>
    <m/>
    <s v="Autobuss"/>
    <s v="Ventspils"/>
    <x v="10"/>
  </r>
  <r>
    <x v="5"/>
    <s v="skaits"/>
    <m/>
    <s v="Autobuss"/>
    <s v="Ventspils"/>
    <x v="10"/>
  </r>
  <r>
    <x v="6"/>
    <s v="km"/>
    <n v="126395.23"/>
    <s v="Autobuss"/>
    <s v="Ventspils"/>
    <x v="10"/>
  </r>
  <r>
    <x v="7"/>
    <s v="km"/>
    <n v="126395.23"/>
    <s v="Autobuss"/>
    <s v="Ventspils"/>
    <x v="10"/>
  </r>
  <r>
    <x v="8"/>
    <s v="km"/>
    <m/>
    <s v="Autobuss"/>
    <s v="Ventspils"/>
    <x v="10"/>
  </r>
  <r>
    <x v="9"/>
    <s v="km"/>
    <m/>
    <s v="Autobuss"/>
    <s v="Ventspils"/>
    <x v="10"/>
  </r>
  <r>
    <x v="10"/>
    <s v="EUR/km"/>
    <n v="1.0492131843571191"/>
    <s v="Autobuss"/>
    <s v="Ventspils"/>
    <x v="10"/>
  </r>
  <r>
    <x v="11"/>
    <m/>
    <n v="343.26939999999996"/>
    <s v="Autobuss"/>
    <s v="Ventspils"/>
    <x v="10"/>
  </r>
  <r>
    <x v="12"/>
    <s v="skaits (jānorāda atbilstoša mērvienība gab., litri, reižu skaits, darba stundas u.c.) "/>
    <m/>
    <s v="Autobuss"/>
    <s v="Ventspils"/>
    <x v="10"/>
  </r>
  <r>
    <x v="13"/>
    <s v="litri"/>
    <n v="23"/>
    <s v="Autobuss"/>
    <s v="Ventspils"/>
    <x v="10"/>
  </r>
  <r>
    <x v="14"/>
    <s v="gabali"/>
    <n v="1008"/>
    <s v="Autobuss"/>
    <s v="Ventspils"/>
    <x v="10"/>
  </r>
  <r>
    <x v="15"/>
    <s v="gabali"/>
    <m/>
    <s v="Autobuss"/>
    <s v="Ventspils"/>
    <x v="10"/>
  </r>
  <r>
    <x v="16"/>
    <m/>
    <m/>
    <s v="Autobuss"/>
    <s v="Ventspils"/>
    <x v="10"/>
  </r>
  <r>
    <x v="17"/>
    <s v="stundas"/>
    <m/>
    <s v="Autobuss"/>
    <s v="Ventspils"/>
    <x v="10"/>
  </r>
  <r>
    <x v="18"/>
    <m/>
    <m/>
    <s v="Autobuss"/>
    <s v="Ventspils"/>
    <x v="10"/>
  </r>
  <r>
    <x v="19"/>
    <s v="gabali/ mēnesī"/>
    <n v="3"/>
    <s v="Autobuss"/>
    <s v="Ventspils"/>
    <x v="10"/>
  </r>
  <r>
    <x v="67"/>
    <s v="gabali"/>
    <n v="90"/>
    <s v="Autobuss"/>
    <s v="Ventspils"/>
    <x v="10"/>
  </r>
  <r>
    <x v="37"/>
    <s v="gabali"/>
    <m/>
    <s v="Autobuss"/>
    <s v="Ventspils"/>
    <x v="10"/>
  </r>
  <r>
    <x v="58"/>
    <s v="gabali"/>
    <n v="37"/>
    <s v="Autobuss"/>
    <s v="Ventspils"/>
    <x v="10"/>
  </r>
  <r>
    <x v="20"/>
    <s v="gabali"/>
    <n v="2"/>
    <s v="Autobuss"/>
    <s v="Ventspils"/>
    <x v="10"/>
  </r>
  <r>
    <x v="21"/>
    <s v="EUR/vien bez PVN"/>
    <m/>
    <s v="Autobuss"/>
    <s v="Ventspils"/>
    <x v="10"/>
  </r>
  <r>
    <x v="13"/>
    <s v="EUR/vien bez PVN"/>
    <n v="3.53"/>
    <s v="Autobuss"/>
    <s v="Ventspils"/>
    <x v="10"/>
  </r>
  <r>
    <x v="14"/>
    <s v="EUR/vien bez PVN"/>
    <n v="0.1343"/>
    <s v="Autobuss"/>
    <s v="Ventspils"/>
    <x v="10"/>
  </r>
  <r>
    <x v="15"/>
    <s v="EUR/vien bez PVN"/>
    <m/>
    <s v="Autobuss"/>
    <s v="Ventspils"/>
    <x v="10"/>
  </r>
  <r>
    <x v="22"/>
    <s v="EUR/vien bez PVN"/>
    <m/>
    <s v="Autobuss"/>
    <s v="Ventspils"/>
    <x v="10"/>
  </r>
  <r>
    <x v="23"/>
    <s v="EUR/vien bez PVN"/>
    <m/>
    <s v="Autobuss"/>
    <s v="Ventspils"/>
    <x v="10"/>
  </r>
  <r>
    <x v="18"/>
    <s v="EUR/vien bez PVN"/>
    <m/>
    <s v="Autobuss"/>
    <s v="Ventspils"/>
    <x v="10"/>
  </r>
  <r>
    <x v="19"/>
    <s v="EUR/vien bez PVN"/>
    <n v="2.86"/>
    <s v="Autobuss"/>
    <s v="Ventspils"/>
    <x v="10"/>
  </r>
  <r>
    <x v="67"/>
    <s v="EUR/vien bez PVN"/>
    <n v="1.43E-2"/>
    <s v="Autobuss"/>
    <s v="Ventspils"/>
    <x v="10"/>
  </r>
  <r>
    <x v="37"/>
    <s v="EUR/vien bez PVN"/>
    <m/>
    <s v="Autobuss"/>
    <s v="Ventspils"/>
    <x v="10"/>
  </r>
  <r>
    <x v="58"/>
    <s v="EUR/vien bez PVN"/>
    <n v="2.6139999999999999"/>
    <s v="Autobuss"/>
    <s v="Ventspils"/>
    <x v="10"/>
  </r>
  <r>
    <x v="20"/>
    <s v="EUR/vien bez PVN"/>
    <n v="10.06"/>
    <s v="Autobuss"/>
    <s v="Ventspils"/>
    <x v="10"/>
  </r>
  <r>
    <x v="24"/>
    <m/>
    <n v="21727.185074729692"/>
    <s v="Autobuss"/>
    <s v="Ventspils"/>
    <x v="10"/>
  </r>
  <r>
    <x v="68"/>
    <s v="EUR bez PVN"/>
    <n v="59321.46"/>
    <s v="Autobuss"/>
    <s v="Ventspils"/>
    <x v="10"/>
  </r>
  <r>
    <x v="69"/>
    <s v="km"/>
    <n v="126395.23"/>
    <s v="Autobuss"/>
    <s v="Ventspils"/>
    <x v="10"/>
  </r>
  <r>
    <x v="70"/>
    <s v="EUR bez PVN"/>
    <n v="100182.49"/>
    <s v="Autobuss"/>
    <s v="Ventspils"/>
    <x v="10"/>
  </r>
  <r>
    <x v="71"/>
    <s v="km"/>
    <n v="156234.43"/>
    <s v="Autobuss"/>
    <s v="Ventspils"/>
    <x v="10"/>
  </r>
  <r>
    <x v="0"/>
    <m/>
    <n v="0"/>
    <s v="Autobuss"/>
    <s v="Ventspils"/>
    <x v="11"/>
  </r>
  <r>
    <x v="1"/>
    <s v="skaits"/>
    <n v="34"/>
    <s v="Autobuss"/>
    <s v="Ventspils"/>
    <x v="11"/>
  </r>
  <r>
    <x v="2"/>
    <s v="skaits"/>
    <n v="10950"/>
    <s v="Autobuss"/>
    <s v="Ventspils"/>
    <x v="11"/>
  </r>
  <r>
    <x v="3"/>
    <s v="skaits"/>
    <n v="10950"/>
    <s v="Autobuss"/>
    <s v="Ventspils"/>
    <x v="11"/>
  </r>
  <r>
    <x v="4"/>
    <s v="skaits"/>
    <m/>
    <s v="Autobuss"/>
    <s v="Ventspils"/>
    <x v="11"/>
  </r>
  <r>
    <x v="5"/>
    <s v="skaits"/>
    <m/>
    <s v="Autobuss"/>
    <s v="Ventspils"/>
    <x v="11"/>
  </r>
  <r>
    <x v="6"/>
    <s v="km"/>
    <n v="115130.72"/>
    <s v="Autobuss"/>
    <s v="Ventspils"/>
    <x v="11"/>
  </r>
  <r>
    <x v="7"/>
    <s v="km"/>
    <n v="115130.72"/>
    <s v="Autobuss"/>
    <s v="Ventspils"/>
    <x v="11"/>
  </r>
  <r>
    <x v="8"/>
    <s v="km"/>
    <m/>
    <s v="Autobuss"/>
    <s v="Ventspils"/>
    <x v="11"/>
  </r>
  <r>
    <x v="9"/>
    <s v="km"/>
    <m/>
    <s v="Autobuss"/>
    <s v="Ventspils"/>
    <x v="11"/>
  </r>
  <r>
    <x v="10"/>
    <s v="EUR/km"/>
    <n v="1.0478053884968219"/>
    <s v="Autobuss"/>
    <s v="Ventspils"/>
    <x v="11"/>
  </r>
  <r>
    <x v="11"/>
    <m/>
    <n v="244.90570000000002"/>
    <s v="Autobuss"/>
    <s v="Ventspils"/>
    <x v="11"/>
  </r>
  <r>
    <x v="12"/>
    <s v="skaits (jānorāda atbilstoša mērvienība gab., litri, reižu skaits, darba stundas u.c.) "/>
    <m/>
    <s v="Autobuss"/>
    <s v="Ventspils"/>
    <x v="11"/>
  </r>
  <r>
    <x v="13"/>
    <s v="litri"/>
    <n v="0.7"/>
    <s v="Autobuss"/>
    <s v="Ventspils"/>
    <x v="11"/>
  </r>
  <r>
    <x v="14"/>
    <s v="gabali"/>
    <n v="1000"/>
    <s v="Autobuss"/>
    <s v="Ventspils"/>
    <x v="11"/>
  </r>
  <r>
    <x v="15"/>
    <s v="gabali"/>
    <n v="2"/>
    <s v="Autobuss"/>
    <s v="Ventspils"/>
    <x v="11"/>
  </r>
  <r>
    <x v="16"/>
    <m/>
    <m/>
    <s v="Autobuss"/>
    <s v="Ventspils"/>
    <x v="11"/>
  </r>
  <r>
    <x v="17"/>
    <s v="stundas"/>
    <m/>
    <s v="Autobuss"/>
    <s v="Ventspils"/>
    <x v="11"/>
  </r>
  <r>
    <x v="18"/>
    <m/>
    <m/>
    <s v="Autobuss"/>
    <s v="Ventspils"/>
    <x v="11"/>
  </r>
  <r>
    <x v="19"/>
    <s v="gabali/ mēnesī"/>
    <n v="3"/>
    <s v="Autobuss"/>
    <s v="Ventspils"/>
    <x v="11"/>
  </r>
  <r>
    <x v="67"/>
    <s v="gabali"/>
    <m/>
    <s v="Autobuss"/>
    <s v="Ventspils"/>
    <x v="11"/>
  </r>
  <r>
    <x v="37"/>
    <s v="gabali"/>
    <m/>
    <s v="Autobuss"/>
    <s v="Ventspils"/>
    <x v="11"/>
  </r>
  <r>
    <x v="58"/>
    <s v="gabali"/>
    <n v="23"/>
    <s v="Autobuss"/>
    <s v="Ventspils"/>
    <x v="11"/>
  </r>
  <r>
    <x v="20"/>
    <s v="gabali"/>
    <n v="2"/>
    <s v="Autobuss"/>
    <s v="Ventspils"/>
    <x v="11"/>
  </r>
  <r>
    <x v="21"/>
    <s v="EUR/vien bez PVN"/>
    <m/>
    <s v="Autobuss"/>
    <s v="Ventspils"/>
    <x v="11"/>
  </r>
  <r>
    <x v="13"/>
    <s v="EUR/vien bez PVN"/>
    <n v="12.21"/>
    <s v="Autobuss"/>
    <s v="Ventspils"/>
    <x v="11"/>
  </r>
  <r>
    <x v="14"/>
    <s v="EUR/vien bez PVN"/>
    <n v="0.13105"/>
    <s v="Autobuss"/>
    <s v="Ventspils"/>
    <x v="11"/>
  </r>
  <r>
    <x v="15"/>
    <s v="EUR/vien bez PVN"/>
    <n v="4.49"/>
    <s v="Autobuss"/>
    <s v="Ventspils"/>
    <x v="11"/>
  </r>
  <r>
    <x v="22"/>
    <s v="EUR/vien bez PVN"/>
    <m/>
    <s v="Autobuss"/>
    <s v="Ventspils"/>
    <x v="11"/>
  </r>
  <r>
    <x v="23"/>
    <s v="EUR/vien bez PVN"/>
    <m/>
    <s v="Autobuss"/>
    <s v="Ventspils"/>
    <x v="11"/>
  </r>
  <r>
    <x v="18"/>
    <s v="EUR/vien bez PVN"/>
    <m/>
    <s v="Autobuss"/>
    <s v="Ventspils"/>
    <x v="11"/>
  </r>
  <r>
    <x v="19"/>
    <s v="EUR/vien bez PVN"/>
    <n v="2.173"/>
    <s v="Autobuss"/>
    <s v="Ventspils"/>
    <x v="11"/>
  </r>
  <r>
    <x v="67"/>
    <s v="EUR/vien bez PVN"/>
    <m/>
    <s v="Autobuss"/>
    <s v="Ventspils"/>
    <x v="11"/>
  </r>
  <r>
    <x v="37"/>
    <s v="EUR/vien bez PVN"/>
    <m/>
    <s v="Autobuss"/>
    <s v="Ventspils"/>
    <x v="11"/>
  </r>
  <r>
    <x v="58"/>
    <s v="EUR/vien bez PVN"/>
    <n v="2.5438999999999998"/>
    <s v="Autobuss"/>
    <s v="Ventspils"/>
    <x v="11"/>
  </r>
  <r>
    <x v="20"/>
    <s v="EUR/vien bez PVN"/>
    <n v="15.65"/>
    <s v="Autobuss"/>
    <s v="Ventspils"/>
    <x v="11"/>
  </r>
  <r>
    <x v="24"/>
    <m/>
    <n v="23524.833231173321"/>
    <s v="Autobuss"/>
    <s v="Ventspils"/>
    <x v="11"/>
  </r>
  <r>
    <x v="72"/>
    <s v="EUR bez PVN"/>
    <n v="55867.339999999989"/>
    <s v="Autobuss"/>
    <s v="Ventspils"/>
    <x v="11"/>
  </r>
  <r>
    <x v="73"/>
    <s v="km"/>
    <n v="115130.72"/>
    <s v="Autobuss"/>
    <s v="Ventspils"/>
    <x v="11"/>
  </r>
  <r>
    <x v="74"/>
    <s v="EUR bez PVN"/>
    <n v="94062.98"/>
    <s v="Autobuss"/>
    <s v="Ventspils"/>
    <x v="11"/>
  </r>
  <r>
    <x v="75"/>
    <s v="km"/>
    <n v="136405.62"/>
    <s v="Autobuss"/>
    <s v="Ventspils"/>
    <x v="1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DB9CE11B-EC83-41F1-87D1-57811F5BD7A3}" name="PivotTable1" cacheId="56"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A3:J8" firstHeaderRow="1" firstDataRow="2" firstDataCol="1"/>
  <pivotFields count="6">
    <pivotField axis="axisRow" showAll="0">
      <items count="77">
        <item h="1" x="29"/>
        <item h="1" x="33"/>
        <item h="1" x="25"/>
        <item h="1" x="31"/>
        <item h="1" x="35"/>
        <item h="1" x="27"/>
        <item h="1" x="32"/>
        <item h="1" x="36"/>
        <item h="1" x="28"/>
        <item h="1" x="10"/>
        <item h="1" x="21"/>
        <item h="1" x="30"/>
        <item h="1" x="34"/>
        <item h="1" x="26"/>
        <item h="1" x="7"/>
        <item h="1" x="6"/>
        <item h="1" x="3"/>
        <item h="1" x="2"/>
        <item h="1" x="12"/>
        <item x="0"/>
        <item x="11"/>
        <item x="24"/>
        <item h="1" x="18"/>
        <item h="1" x="13"/>
        <item h="1" x="1"/>
        <item h="1" x="20"/>
        <item h="1" x="19"/>
        <item h="1" x="14"/>
        <item h="1" x="15"/>
        <item h="1" x="5"/>
        <item h="1" x="9"/>
        <item h="1" x="4"/>
        <item h="1" x="8"/>
        <item h="1" x="16"/>
        <item h="1" x="22"/>
        <item h="1" x="17"/>
        <item h="1" x="23"/>
        <item h="1" x="37"/>
        <item h="1" x="38"/>
        <item h="1" x="39"/>
        <item h="1" x="40"/>
        <item h="1" x="41"/>
        <item h="1" x="42"/>
        <item h="1" x="43"/>
        <item h="1" x="44"/>
        <item h="1" x="45"/>
        <item h="1" x="46"/>
        <item h="1" x="47"/>
        <item h="1" x="48"/>
        <item h="1" x="49"/>
        <item h="1" x="50"/>
        <item h="1" x="51"/>
        <item h="1" x="52"/>
        <item h="1" x="53"/>
        <item h="1" x="54"/>
        <item h="1" x="55"/>
        <item h="1" x="56"/>
        <item h="1" x="57"/>
        <item h="1" x="58"/>
        <item h="1" x="59"/>
        <item h="1" x="60"/>
        <item h="1" x="61"/>
        <item h="1" x="62"/>
        <item h="1" x="63"/>
        <item h="1" x="64"/>
        <item h="1" x="65"/>
        <item h="1" x="66"/>
        <item h="1" x="67"/>
        <item h="1" x="68"/>
        <item h="1" x="69"/>
        <item h="1" x="70"/>
        <item h="1" x="71"/>
        <item h="1" x="72"/>
        <item h="1" x="73"/>
        <item h="1" x="74"/>
        <item h="1" x="75"/>
        <item t="default"/>
      </items>
    </pivotField>
    <pivotField showAll="0"/>
    <pivotField dataField="1" showAll="0"/>
    <pivotField showAll="0"/>
    <pivotField showAll="0"/>
    <pivotField axis="axisCol" showAll="0">
      <items count="13">
        <item h="1" x="0"/>
        <item h="1" x="1"/>
        <item h="1" x="2"/>
        <item h="1" x="3"/>
        <item x="4"/>
        <item x="5"/>
        <item x="6"/>
        <item x="7"/>
        <item x="8"/>
        <item x="9"/>
        <item x="10"/>
        <item x="11"/>
        <item t="default"/>
      </items>
    </pivotField>
  </pivotFields>
  <rowFields count="1">
    <field x="0"/>
  </rowFields>
  <rowItems count="4">
    <i>
      <x v="19"/>
    </i>
    <i>
      <x v="20"/>
    </i>
    <i>
      <x v="21"/>
    </i>
    <i t="grand">
      <x/>
    </i>
  </rowItems>
  <colFields count="1">
    <field x="5"/>
  </colFields>
  <colItems count="9">
    <i>
      <x v="4"/>
    </i>
    <i>
      <x v="5"/>
    </i>
    <i>
      <x v="6"/>
    </i>
    <i>
      <x v="7"/>
    </i>
    <i>
      <x v="8"/>
    </i>
    <i>
      <x v="9"/>
    </i>
    <i>
      <x v="10"/>
    </i>
    <i>
      <x v="11"/>
    </i>
    <i t="grand">
      <x/>
    </i>
  </colItems>
  <dataFields count="1">
    <dataField name="Sum of Vērtība" fld="2" baseField="0" baseItem="0" numFmtId="4"/>
  </dataFields>
  <formats count="10">
    <format dxfId="9">
      <pivotArea dataOnly="0" labelOnly="1" fieldPosition="0">
        <references count="1">
          <reference field="0" count="1">
            <x v="20"/>
          </reference>
        </references>
      </pivotArea>
    </format>
    <format dxfId="8">
      <pivotArea outline="0" collapsedLevelsAreSubtotals="1" fieldPosition="0"/>
    </format>
    <format dxfId="7">
      <pivotArea dataOnly="0" labelOnly="1" fieldPosition="0">
        <references count="1">
          <reference field="0" count="0"/>
        </references>
      </pivotArea>
    </format>
    <format dxfId="6">
      <pivotArea field="5" type="button" dataOnly="0" labelOnly="1" outline="0" axis="axisCol" fieldPosition="0"/>
    </format>
    <format dxfId="5">
      <pivotArea type="topRight" dataOnly="0" labelOnly="1" outline="0" fieldPosition="0"/>
    </format>
    <format dxfId="4">
      <pivotArea dataOnly="0" labelOnly="1" fieldPosition="0">
        <references count="1">
          <reference field="5" count="0"/>
        </references>
      </pivotArea>
    </format>
    <format dxfId="3">
      <pivotArea dataOnly="0" labelOnly="1" grandCol="1" outline="0" fieldPosition="0"/>
    </format>
    <format dxfId="2">
      <pivotArea collapsedLevelsAreSubtotals="1" fieldPosition="0">
        <references count="1">
          <reference field="0" count="0"/>
        </references>
      </pivotArea>
    </format>
    <format dxfId="1">
      <pivotArea dataOnly="0" labelOnly="1" fieldPosition="0">
        <references count="1">
          <reference field="0" count="0"/>
        </references>
      </pivotArea>
    </format>
    <format dxfId="0">
      <pivotArea field="0" grandCol="1" collapsedLevelsAreSubtotals="1" axis="axisRow" fieldPosition="0">
        <references count="1">
          <reference field="0" count="0"/>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pivotTable" Target="../pivotTables/pivotTable1.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F51240-E3E0-461C-8971-6A09DE3C358C}">
  <sheetPr>
    <tabColor theme="7" tint="0.59999389629810485"/>
    <pageSetUpPr fitToPage="1"/>
  </sheetPr>
  <dimension ref="A1:H61"/>
  <sheetViews>
    <sheetView workbookViewId="0">
      <selection activeCell="H1" sqref="H1:H1048576"/>
    </sheetView>
  </sheetViews>
  <sheetFormatPr defaultColWidth="9.1796875" defaultRowHeight="14" x14ac:dyDescent="0.3"/>
  <cols>
    <col min="1" max="1" width="12.54296875" style="1" customWidth="1"/>
    <col min="2" max="2" width="46.1796875" style="1" customWidth="1"/>
    <col min="3" max="3" width="11.453125" style="1" customWidth="1"/>
    <col min="4" max="4" width="15.54296875" style="1" customWidth="1"/>
    <col min="5" max="5" width="11.1796875" style="1" customWidth="1"/>
    <col min="6" max="6" width="11.54296875" style="1" customWidth="1"/>
    <col min="7" max="7" width="12.81640625" style="1" customWidth="1"/>
    <col min="8" max="8" width="0" style="1" hidden="1" customWidth="1"/>
    <col min="9" max="16384" width="9.1796875" style="1"/>
  </cols>
  <sheetData>
    <row r="1" spans="1:8" ht="42" customHeight="1" x14ac:dyDescent="0.35">
      <c r="A1" s="719" t="s">
        <v>0</v>
      </c>
      <c r="B1" s="719"/>
      <c r="C1" s="719"/>
      <c r="D1" s="719"/>
      <c r="E1" s="719"/>
      <c r="F1" s="719"/>
      <c r="G1" s="719"/>
    </row>
    <row r="2" spans="1:8" s="6" customFormat="1" ht="26.5" thickBot="1" x14ac:dyDescent="0.35">
      <c r="A2" s="2" t="s">
        <v>1</v>
      </c>
      <c r="B2" s="3"/>
      <c r="C2" s="4" t="s">
        <v>2</v>
      </c>
      <c r="D2" s="4" t="s">
        <v>3</v>
      </c>
      <c r="E2" s="5" t="s">
        <v>4</v>
      </c>
      <c r="F2" s="4" t="s">
        <v>5</v>
      </c>
      <c r="G2" s="4" t="s">
        <v>6</v>
      </c>
    </row>
    <row r="3" spans="1:8" s="6" customFormat="1" ht="14.5" thickBot="1" x14ac:dyDescent="0.35">
      <c r="A3" s="7" t="s">
        <v>7</v>
      </c>
      <c r="B3" s="8" t="s">
        <v>8</v>
      </c>
      <c r="C3" s="9"/>
      <c r="D3" s="10">
        <f>(D10-D9)*D13</f>
        <v>0</v>
      </c>
      <c r="E3" s="10">
        <f t="shared" ref="E3:G3" si="0">(E10-E9)*E13</f>
        <v>0</v>
      </c>
      <c r="F3" s="10">
        <f t="shared" si="0"/>
        <v>0</v>
      </c>
      <c r="G3" s="11">
        <f t="shared" si="0"/>
        <v>0</v>
      </c>
    </row>
    <row r="4" spans="1:8" x14ac:dyDescent="0.3">
      <c r="A4" s="720" t="s">
        <v>9</v>
      </c>
      <c r="B4" s="12" t="s">
        <v>10</v>
      </c>
      <c r="C4" s="723" t="s">
        <v>11</v>
      </c>
      <c r="D4" s="13">
        <v>30</v>
      </c>
      <c r="E4" s="14"/>
      <c r="F4" s="13"/>
      <c r="G4" s="15"/>
    </row>
    <row r="5" spans="1:8" ht="15" customHeight="1" x14ac:dyDescent="0.3">
      <c r="A5" s="721"/>
      <c r="B5" s="16" t="s">
        <v>12</v>
      </c>
      <c r="C5" s="723"/>
      <c r="D5" s="17">
        <v>8831</v>
      </c>
      <c r="E5" s="17"/>
      <c r="F5" s="17"/>
      <c r="G5" s="18"/>
    </row>
    <row r="6" spans="1:8" x14ac:dyDescent="0.3">
      <c r="A6" s="721"/>
      <c r="B6" s="16" t="s">
        <v>13</v>
      </c>
      <c r="C6" s="723"/>
      <c r="D6" s="17">
        <f>D5+D7-D8</f>
        <v>8831</v>
      </c>
      <c r="E6" s="17">
        <f t="shared" ref="E6:G6" si="1">E5+E7-E8</f>
        <v>0</v>
      </c>
      <c r="F6" s="17">
        <f t="shared" si="1"/>
        <v>0</v>
      </c>
      <c r="G6" s="18">
        <f t="shared" si="1"/>
        <v>0</v>
      </c>
    </row>
    <row r="7" spans="1:8" x14ac:dyDescent="0.3">
      <c r="A7" s="721"/>
      <c r="B7" s="19" t="s">
        <v>14</v>
      </c>
      <c r="C7" s="723"/>
      <c r="D7" s="17"/>
      <c r="E7" s="17"/>
      <c r="F7" s="17"/>
      <c r="G7" s="18"/>
    </row>
    <row r="8" spans="1:8" x14ac:dyDescent="0.3">
      <c r="A8" s="721"/>
      <c r="B8" s="19" t="s">
        <v>15</v>
      </c>
      <c r="C8" s="724"/>
      <c r="D8" s="17"/>
      <c r="E8" s="17"/>
      <c r="F8" s="17"/>
      <c r="G8" s="18"/>
    </row>
    <row r="9" spans="1:8" x14ac:dyDescent="0.3">
      <c r="A9" s="721"/>
      <c r="B9" s="16" t="s">
        <v>16</v>
      </c>
      <c r="C9" s="725" t="s">
        <v>17</v>
      </c>
      <c r="D9" s="17">
        <v>93944.77</v>
      </c>
      <c r="E9" s="17"/>
      <c r="F9" s="17"/>
      <c r="G9" s="18"/>
    </row>
    <row r="10" spans="1:8" x14ac:dyDescent="0.3">
      <c r="A10" s="721"/>
      <c r="B10" s="16" t="s">
        <v>18</v>
      </c>
      <c r="C10" s="726"/>
      <c r="D10" s="17">
        <f t="shared" ref="D10:G10" si="2">D9+D11-D12</f>
        <v>93944.77</v>
      </c>
      <c r="E10" s="17">
        <f t="shared" si="2"/>
        <v>0</v>
      </c>
      <c r="F10" s="17">
        <f t="shared" si="2"/>
        <v>0</v>
      </c>
      <c r="G10" s="18">
        <f t="shared" si="2"/>
        <v>0</v>
      </c>
      <c r="H10" s="98" t="e">
        <f>#REF!</f>
        <v>#REF!</v>
      </c>
    </row>
    <row r="11" spans="1:8" ht="16.5" customHeight="1" x14ac:dyDescent="0.3">
      <c r="A11" s="721"/>
      <c r="B11" s="20" t="s">
        <v>19</v>
      </c>
      <c r="C11" s="726"/>
      <c r="D11" s="17"/>
      <c r="E11" s="17"/>
      <c r="F11" s="17"/>
      <c r="G11" s="18"/>
    </row>
    <row r="12" spans="1:8" ht="16.5" customHeight="1" x14ac:dyDescent="0.3">
      <c r="A12" s="722"/>
      <c r="B12" s="20" t="s">
        <v>20</v>
      </c>
      <c r="C12" s="727"/>
      <c r="D12" s="17"/>
      <c r="E12" s="17"/>
      <c r="F12" s="17"/>
      <c r="G12" s="18"/>
    </row>
    <row r="13" spans="1:8" ht="28.5" thickBot="1" x14ac:dyDescent="0.35">
      <c r="A13" s="21" t="s">
        <v>21</v>
      </c>
      <c r="B13" s="22" t="s">
        <v>22</v>
      </c>
      <c r="C13" s="23" t="s">
        <v>23</v>
      </c>
      <c r="D13" s="24">
        <v>1.1121300000000001</v>
      </c>
      <c r="E13" s="24"/>
      <c r="F13" s="24"/>
      <c r="G13" s="25"/>
      <c r="H13" s="99" t="e">
        <f>#REF!</f>
        <v>#REF!</v>
      </c>
    </row>
    <row r="14" spans="1:8" s="6" customFormat="1" ht="28.5" thickBot="1" x14ac:dyDescent="0.35">
      <c r="A14" s="26" t="s">
        <v>24</v>
      </c>
      <c r="B14" s="27" t="s">
        <v>25</v>
      </c>
      <c r="C14" s="28"/>
      <c r="D14" s="29">
        <f>SUM(D16*D25,D17*D26,D18*D27,D19*D28,D20*D29,D21*D30,D22*D31,D23*D32)</f>
        <v>332.85999999999996</v>
      </c>
      <c r="E14" s="29">
        <f t="shared" ref="E14:G14" si="3">SUM(E16*E25,E17*E26,E18*E27,E19*E28,E20*E29,E21*E30)</f>
        <v>0</v>
      </c>
      <c r="F14" s="29">
        <f t="shared" si="3"/>
        <v>0</v>
      </c>
      <c r="G14" s="30">
        <f t="shared" si="3"/>
        <v>0</v>
      </c>
    </row>
    <row r="15" spans="1:8" s="35" customFormat="1" ht="48.75" customHeight="1" x14ac:dyDescent="0.3">
      <c r="A15" s="728" t="s">
        <v>9</v>
      </c>
      <c r="B15" s="31" t="s">
        <v>26</v>
      </c>
      <c r="C15" s="32" t="s">
        <v>27</v>
      </c>
      <c r="D15" s="33"/>
      <c r="E15" s="33"/>
      <c r="F15" s="33"/>
      <c r="G15" s="34"/>
    </row>
    <row r="16" spans="1:8" s="35" customFormat="1" x14ac:dyDescent="0.3">
      <c r="A16" s="729"/>
      <c r="B16" s="36" t="s">
        <v>28</v>
      </c>
      <c r="C16" s="37" t="s">
        <v>29</v>
      </c>
      <c r="D16" s="38">
        <v>0.71000000000000008</v>
      </c>
      <c r="E16" s="39"/>
      <c r="F16" s="39"/>
      <c r="G16" s="40"/>
    </row>
    <row r="17" spans="1:7" s="35" customFormat="1" x14ac:dyDescent="0.3">
      <c r="A17" s="729"/>
      <c r="B17" s="36" t="s">
        <v>30</v>
      </c>
      <c r="C17" s="37" t="s">
        <v>31</v>
      </c>
      <c r="D17" s="41">
        <v>696</v>
      </c>
      <c r="E17" s="39"/>
      <c r="F17" s="39"/>
      <c r="G17" s="40"/>
    </row>
    <row r="18" spans="1:7" s="35" customFormat="1" ht="18.75" customHeight="1" x14ac:dyDescent="0.3">
      <c r="A18" s="729"/>
      <c r="B18" s="42" t="s">
        <v>32</v>
      </c>
      <c r="C18" s="37"/>
      <c r="D18" s="39"/>
      <c r="E18" s="39"/>
      <c r="F18" s="39"/>
      <c r="G18" s="40"/>
    </row>
    <row r="19" spans="1:7" s="35" customFormat="1" x14ac:dyDescent="0.3">
      <c r="A19" s="729"/>
      <c r="B19" s="36" t="s">
        <v>33</v>
      </c>
      <c r="C19" s="37"/>
      <c r="D19" s="39"/>
      <c r="E19" s="39"/>
      <c r="F19" s="39"/>
      <c r="G19" s="40"/>
    </row>
    <row r="20" spans="1:7" s="35" customFormat="1" x14ac:dyDescent="0.3">
      <c r="A20" s="729"/>
      <c r="B20" s="42" t="s">
        <v>34</v>
      </c>
      <c r="C20" s="37" t="s">
        <v>35</v>
      </c>
      <c r="D20" s="39">
        <v>615.36</v>
      </c>
      <c r="E20" s="39"/>
      <c r="F20" s="39"/>
      <c r="G20" s="40"/>
    </row>
    <row r="21" spans="1:7" s="35" customFormat="1" x14ac:dyDescent="0.3">
      <c r="A21" s="729"/>
      <c r="B21" s="36" t="s">
        <v>36</v>
      </c>
      <c r="C21" s="37"/>
      <c r="D21" s="39"/>
      <c r="E21" s="39"/>
      <c r="F21" s="39"/>
      <c r="G21" s="40"/>
    </row>
    <row r="22" spans="1:7" s="47" customFormat="1" ht="28" x14ac:dyDescent="0.35">
      <c r="A22" s="729"/>
      <c r="B22" s="43" t="s">
        <v>37</v>
      </c>
      <c r="C22" s="37" t="s">
        <v>38</v>
      </c>
      <c r="D22" s="44">
        <v>3</v>
      </c>
      <c r="E22" s="45"/>
      <c r="F22" s="45"/>
      <c r="G22" s="46"/>
    </row>
    <row r="23" spans="1:7" s="35" customFormat="1" ht="14.5" thickBot="1" x14ac:dyDescent="0.35">
      <c r="A23" s="729"/>
      <c r="B23" s="48" t="s">
        <v>39</v>
      </c>
      <c r="C23" s="49" t="s">
        <v>31</v>
      </c>
      <c r="D23" s="50">
        <v>1</v>
      </c>
      <c r="E23" s="51"/>
      <c r="F23" s="51"/>
      <c r="G23" s="52"/>
    </row>
    <row r="24" spans="1:7" s="35" customFormat="1" ht="28" x14ac:dyDescent="0.3">
      <c r="A24" s="729"/>
      <c r="B24" s="31" t="s">
        <v>40</v>
      </c>
      <c r="C24" s="731" t="s">
        <v>41</v>
      </c>
      <c r="D24" s="33"/>
      <c r="E24" s="33"/>
      <c r="F24" s="33"/>
      <c r="G24" s="34"/>
    </row>
    <row r="25" spans="1:7" s="35" customFormat="1" x14ac:dyDescent="0.3">
      <c r="A25" s="729"/>
      <c r="B25" s="36" t="s">
        <v>28</v>
      </c>
      <c r="C25" s="731"/>
      <c r="D25" s="39">
        <v>12.52112676056338</v>
      </c>
      <c r="E25" s="39"/>
      <c r="F25" s="39"/>
      <c r="G25" s="40"/>
    </row>
    <row r="26" spans="1:7" s="35" customFormat="1" x14ac:dyDescent="0.3">
      <c r="A26" s="729"/>
      <c r="B26" s="36" t="s">
        <v>30</v>
      </c>
      <c r="C26" s="731"/>
      <c r="D26" s="39">
        <v>0.10738505747126437</v>
      </c>
      <c r="E26" s="39"/>
      <c r="F26" s="39"/>
      <c r="G26" s="40"/>
    </row>
    <row r="27" spans="1:7" s="35" customFormat="1" ht="15" customHeight="1" x14ac:dyDescent="0.3">
      <c r="A27" s="729"/>
      <c r="B27" s="42" t="s">
        <v>32</v>
      </c>
      <c r="C27" s="731"/>
      <c r="D27" s="39"/>
      <c r="E27" s="39"/>
      <c r="F27" s="39"/>
      <c r="G27" s="40"/>
    </row>
    <row r="28" spans="1:7" s="35" customFormat="1" ht="31.5" customHeight="1" x14ac:dyDescent="0.3">
      <c r="A28" s="729"/>
      <c r="B28" s="42" t="s">
        <v>42</v>
      </c>
      <c r="C28" s="731"/>
      <c r="D28" s="39"/>
      <c r="E28" s="39"/>
      <c r="F28" s="39"/>
      <c r="G28" s="40"/>
    </row>
    <row r="29" spans="1:7" s="35" customFormat="1" ht="33" customHeight="1" x14ac:dyDescent="0.3">
      <c r="A29" s="729"/>
      <c r="B29" s="42" t="s">
        <v>43</v>
      </c>
      <c r="C29" s="731"/>
      <c r="D29" s="39">
        <v>0.37077483099323971</v>
      </c>
      <c r="E29" s="39"/>
      <c r="F29" s="39"/>
      <c r="G29" s="40"/>
    </row>
    <row r="30" spans="1:7" x14ac:dyDescent="0.3">
      <c r="A30" s="729"/>
      <c r="B30" s="36" t="s">
        <v>36</v>
      </c>
      <c r="C30" s="731"/>
      <c r="D30" s="39"/>
      <c r="E30" s="39"/>
      <c r="F30" s="39"/>
      <c r="G30" s="40"/>
    </row>
    <row r="31" spans="1:7" s="35" customFormat="1" x14ac:dyDescent="0.3">
      <c r="A31" s="729"/>
      <c r="B31" s="53" t="s">
        <v>37</v>
      </c>
      <c r="C31" s="731"/>
      <c r="D31" s="39">
        <v>2.8266666666666667</v>
      </c>
      <c r="E31" s="39"/>
      <c r="F31" s="39"/>
      <c r="G31" s="40"/>
    </row>
    <row r="32" spans="1:7" s="35" customFormat="1" ht="14.5" thickBot="1" x14ac:dyDescent="0.35">
      <c r="A32" s="730"/>
      <c r="B32" s="54" t="s">
        <v>39</v>
      </c>
      <c r="C32" s="732"/>
      <c r="D32" s="55">
        <v>12.59</v>
      </c>
      <c r="E32" s="55"/>
      <c r="F32" s="55"/>
      <c r="G32" s="56"/>
    </row>
    <row r="33" spans="1:8" s="6" customFormat="1" x14ac:dyDescent="0.3">
      <c r="A33" s="57" t="s">
        <v>44</v>
      </c>
      <c r="B33" s="58" t="s">
        <v>45</v>
      </c>
      <c r="C33" s="59"/>
      <c r="D33" s="60">
        <f>((D36/D37)-(D34/D35))*D35</f>
        <v>29326.373993748839</v>
      </c>
      <c r="E33" s="60" t="e">
        <f>((E36/E37)-(E35/#REF!))*#REF!</f>
        <v>#DIV/0!</v>
      </c>
      <c r="F33" s="60" t="e">
        <f t="shared" ref="F33:G33" si="4">((F36/F37)-(F34/F35))*F35</f>
        <v>#DIV/0!</v>
      </c>
      <c r="G33" s="61" t="e">
        <f t="shared" si="4"/>
        <v>#DIV/0!</v>
      </c>
    </row>
    <row r="34" spans="1:8" ht="56" x14ac:dyDescent="0.3">
      <c r="A34" s="733" t="s">
        <v>46</v>
      </c>
      <c r="B34" s="62" t="s">
        <v>47</v>
      </c>
      <c r="C34" s="63" t="s">
        <v>48</v>
      </c>
      <c r="D34" s="64">
        <v>37266.44</v>
      </c>
      <c r="E34" s="65"/>
      <c r="F34" s="66"/>
      <c r="G34" s="67"/>
      <c r="H34" s="98" t="e">
        <f>#REF!</f>
        <v>#REF!</v>
      </c>
    </row>
    <row r="35" spans="1:8" x14ac:dyDescent="0.3">
      <c r="A35" s="734"/>
      <c r="B35" s="62" t="s">
        <v>49</v>
      </c>
      <c r="C35" s="63" t="s">
        <v>17</v>
      </c>
      <c r="D35" s="68">
        <f>D10</f>
        <v>93944.77</v>
      </c>
      <c r="E35" s="66"/>
      <c r="F35" s="66"/>
      <c r="G35" s="67"/>
      <c r="H35" s="98" t="e">
        <f>#REF!</f>
        <v>#REF!</v>
      </c>
    </row>
    <row r="36" spans="1:8" ht="56" x14ac:dyDescent="0.3">
      <c r="A36" s="733" t="s">
        <v>50</v>
      </c>
      <c r="B36" s="62" t="s">
        <v>51</v>
      </c>
      <c r="C36" s="63" t="s">
        <v>48</v>
      </c>
      <c r="D36" s="64">
        <v>77661.729999999981</v>
      </c>
      <c r="E36" s="66"/>
      <c r="F36" s="66"/>
      <c r="G36" s="67"/>
      <c r="H36" s="98" t="e">
        <f>#REF!</f>
        <v>#REF!</v>
      </c>
    </row>
    <row r="37" spans="1:8" ht="14.5" thickBot="1" x14ac:dyDescent="0.35">
      <c r="A37" s="734"/>
      <c r="B37" s="69" t="s">
        <v>52</v>
      </c>
      <c r="C37" s="70" t="s">
        <v>17</v>
      </c>
      <c r="D37" s="71">
        <v>109560.06999999993</v>
      </c>
      <c r="E37" s="72"/>
      <c r="F37" s="72"/>
      <c r="G37" s="73"/>
      <c r="H37" s="98" t="e">
        <f>#REF!</f>
        <v>#REF!</v>
      </c>
    </row>
    <row r="40" spans="1:8" ht="14.5" thickBot="1" x14ac:dyDescent="0.35">
      <c r="B40" s="74" t="s">
        <v>53</v>
      </c>
      <c r="C40" s="75"/>
      <c r="D40" s="75"/>
      <c r="E40" s="75"/>
      <c r="F40" s="75"/>
      <c r="G40" s="75"/>
    </row>
    <row r="41" spans="1:8" ht="14.5" thickTop="1" x14ac:dyDescent="0.3"/>
    <row r="43" spans="1:8" x14ac:dyDescent="0.3">
      <c r="A43" s="1" t="s">
        <v>54</v>
      </c>
    </row>
    <row r="44" spans="1:8" ht="33" customHeight="1" x14ac:dyDescent="0.3">
      <c r="A44" s="717" t="s">
        <v>55</v>
      </c>
      <c r="B44" s="717"/>
      <c r="C44" s="717"/>
      <c r="D44" s="717"/>
      <c r="E44" s="717"/>
      <c r="F44" s="717"/>
      <c r="G44" s="717"/>
    </row>
    <row r="45" spans="1:8" x14ac:dyDescent="0.3">
      <c r="A45" s="35" t="s">
        <v>56</v>
      </c>
      <c r="B45" s="35"/>
      <c r="C45" s="35"/>
      <c r="D45" s="35"/>
      <c r="E45" s="35"/>
      <c r="F45" s="35"/>
      <c r="G45" s="35"/>
    </row>
    <row r="46" spans="1:8" ht="28.5" customHeight="1" x14ac:dyDescent="0.3">
      <c r="A46" s="735" t="s">
        <v>57</v>
      </c>
      <c r="B46" s="735"/>
      <c r="C46" s="735"/>
      <c r="D46" s="735"/>
      <c r="E46" s="735"/>
      <c r="F46" s="735"/>
      <c r="G46" s="735"/>
    </row>
    <row r="47" spans="1:8" ht="33" customHeight="1" x14ac:dyDescent="0.3">
      <c r="A47" s="717" t="s">
        <v>58</v>
      </c>
      <c r="B47" s="717"/>
      <c r="C47" s="717"/>
      <c r="D47" s="717"/>
      <c r="E47" s="717"/>
      <c r="F47" s="717"/>
      <c r="G47" s="717"/>
    </row>
    <row r="48" spans="1:8" ht="35.25" customHeight="1" x14ac:dyDescent="0.3">
      <c r="A48" s="717" t="s">
        <v>59</v>
      </c>
      <c r="B48" s="717"/>
      <c r="C48" s="717"/>
      <c r="D48" s="717"/>
      <c r="E48" s="717"/>
      <c r="F48" s="717"/>
      <c r="G48" s="717"/>
    </row>
    <row r="49" spans="1:7" x14ac:dyDescent="0.3">
      <c r="A49" s="35"/>
      <c r="B49" s="35"/>
      <c r="C49" s="35"/>
      <c r="D49" s="35"/>
      <c r="E49" s="35"/>
      <c r="F49" s="35"/>
      <c r="G49" s="35"/>
    </row>
    <row r="50" spans="1:7" x14ac:dyDescent="0.3">
      <c r="A50" s="76" t="s">
        <v>60</v>
      </c>
      <c r="B50" s="35"/>
      <c r="C50" s="35"/>
      <c r="D50" s="35"/>
      <c r="E50" s="35"/>
      <c r="F50" s="35"/>
      <c r="G50" s="35"/>
    </row>
    <row r="51" spans="1:7" ht="30" customHeight="1" x14ac:dyDescent="0.3">
      <c r="A51" s="717" t="s">
        <v>61</v>
      </c>
      <c r="B51" s="717"/>
      <c r="C51" s="717"/>
      <c r="D51" s="717"/>
      <c r="E51" s="717"/>
      <c r="F51" s="717"/>
      <c r="G51" s="717"/>
    </row>
    <row r="52" spans="1:7" ht="33" customHeight="1" x14ac:dyDescent="0.3">
      <c r="A52" s="717" t="s">
        <v>62</v>
      </c>
      <c r="B52" s="717"/>
      <c r="C52" s="717"/>
      <c r="D52" s="717"/>
      <c r="E52" s="717"/>
      <c r="F52" s="717"/>
      <c r="G52" s="717"/>
    </row>
    <row r="53" spans="1:7" ht="34.5" customHeight="1" x14ac:dyDescent="0.3">
      <c r="A53" s="717" t="s">
        <v>63</v>
      </c>
      <c r="B53" s="717"/>
      <c r="C53" s="717"/>
      <c r="D53" s="717"/>
      <c r="E53" s="717"/>
      <c r="F53" s="717"/>
      <c r="G53" s="717"/>
    </row>
    <row r="54" spans="1:7" ht="63" customHeight="1" x14ac:dyDescent="0.3">
      <c r="A54" s="717" t="s">
        <v>64</v>
      </c>
      <c r="B54" s="717"/>
      <c r="C54" s="717"/>
      <c r="D54" s="717"/>
      <c r="E54" s="717"/>
      <c r="F54" s="717"/>
      <c r="G54" s="717"/>
    </row>
    <row r="55" spans="1:7" ht="30.75" customHeight="1" x14ac:dyDescent="0.3">
      <c r="A55" s="717" t="s">
        <v>65</v>
      </c>
      <c r="B55" s="717"/>
      <c r="C55" s="717"/>
      <c r="D55" s="717"/>
      <c r="E55" s="717"/>
      <c r="F55" s="717"/>
      <c r="G55" s="717"/>
    </row>
    <row r="56" spans="1:7" ht="43.5" customHeight="1" x14ac:dyDescent="0.3">
      <c r="A56" s="718" t="s">
        <v>66</v>
      </c>
      <c r="B56" s="718"/>
      <c r="C56" s="718"/>
      <c r="D56" s="718"/>
      <c r="E56" s="718"/>
      <c r="F56" s="718"/>
      <c r="G56" s="718"/>
    </row>
    <row r="57" spans="1:7" ht="30" customHeight="1" x14ac:dyDescent="0.3">
      <c r="A57" s="717" t="s">
        <v>67</v>
      </c>
      <c r="B57" s="717"/>
      <c r="C57" s="717"/>
      <c r="D57" s="717"/>
      <c r="E57" s="717"/>
      <c r="F57" s="717"/>
      <c r="G57" s="717"/>
    </row>
    <row r="58" spans="1:7" ht="45" customHeight="1" x14ac:dyDescent="0.3">
      <c r="A58" s="717" t="s">
        <v>68</v>
      </c>
      <c r="B58" s="717"/>
      <c r="C58" s="717"/>
      <c r="D58" s="717"/>
      <c r="E58" s="717"/>
      <c r="F58" s="717"/>
      <c r="G58" s="717"/>
    </row>
    <row r="59" spans="1:7" ht="16.5" customHeight="1" x14ac:dyDescent="0.3">
      <c r="A59" s="77"/>
      <c r="B59" s="77"/>
      <c r="C59" s="77"/>
      <c r="D59" s="77"/>
      <c r="E59" s="77"/>
      <c r="F59" s="77"/>
      <c r="G59" s="77"/>
    </row>
    <row r="60" spans="1:7" x14ac:dyDescent="0.3">
      <c r="A60" s="35"/>
      <c r="B60" s="35"/>
      <c r="C60" s="35"/>
      <c r="D60" s="35"/>
      <c r="E60" s="35"/>
      <c r="F60" s="35"/>
      <c r="G60" s="35"/>
    </row>
    <row r="61" spans="1:7" x14ac:dyDescent="0.3">
      <c r="A61" s="35"/>
      <c r="B61" s="35"/>
      <c r="C61" s="35"/>
      <c r="D61" s="35"/>
      <c r="E61" s="35"/>
      <c r="F61" s="35"/>
      <c r="G61" s="35"/>
    </row>
  </sheetData>
  <mergeCells count="20">
    <mergeCell ref="A48:G48"/>
    <mergeCell ref="A1:G1"/>
    <mergeCell ref="A4:A12"/>
    <mergeCell ref="C4:C8"/>
    <mergeCell ref="C9:C12"/>
    <mergeCell ref="A15:A32"/>
    <mergeCell ref="C24:C32"/>
    <mergeCell ref="A34:A35"/>
    <mergeCell ref="A36:A37"/>
    <mergeCell ref="A44:G44"/>
    <mergeCell ref="A46:G46"/>
    <mergeCell ref="A47:G47"/>
    <mergeCell ref="A57:G57"/>
    <mergeCell ref="A58:G58"/>
    <mergeCell ref="A51:G51"/>
    <mergeCell ref="A52:G52"/>
    <mergeCell ref="A53:G53"/>
    <mergeCell ref="A54:G54"/>
    <mergeCell ref="A55:G55"/>
    <mergeCell ref="A56:G56"/>
  </mergeCells>
  <pageMargins left="0.25" right="0.25" top="0.75" bottom="0.75" header="0.3" footer="0.3"/>
  <pageSetup paperSize="9" scale="81"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F0D248-9054-4513-A997-BA2935A74CD7}">
  <sheetPr>
    <tabColor theme="4" tint="0.39997558519241921"/>
    <pageSetUpPr fitToPage="1"/>
  </sheetPr>
  <dimension ref="A1:K62"/>
  <sheetViews>
    <sheetView workbookViewId="0">
      <pane xSplit="3" ySplit="2" topLeftCell="D12" activePane="bottomRight" state="frozen"/>
      <selection activeCell="I5" sqref="I5"/>
      <selection pane="topRight" activeCell="I5" sqref="I5"/>
      <selection pane="bottomLeft" activeCell="I5" sqref="I5"/>
      <selection pane="bottomRight" activeCell="H5" sqref="H5"/>
    </sheetView>
  </sheetViews>
  <sheetFormatPr defaultColWidth="8.7265625" defaultRowHeight="14.5" x14ac:dyDescent="0.35"/>
  <cols>
    <col min="1" max="1" width="15.1796875" style="494" customWidth="1"/>
    <col min="2" max="2" width="56.7265625" style="494" customWidth="1"/>
    <col min="3" max="3" width="13" style="494" customWidth="1"/>
    <col min="4" max="4" width="14.1796875" style="494" customWidth="1"/>
    <col min="5" max="5" width="14.54296875" style="494" customWidth="1"/>
    <col min="6" max="6" width="12.453125" style="494" customWidth="1"/>
    <col min="7" max="7" width="13.1796875" style="494" customWidth="1"/>
    <col min="8" max="9" width="8.7265625" style="494"/>
    <col min="10" max="10" width="7.81640625" style="494" bestFit="1" customWidth="1"/>
    <col min="11" max="11" width="31.81640625" style="494" bestFit="1" customWidth="1"/>
    <col min="12" max="12" width="5" style="494" bestFit="1" customWidth="1"/>
    <col min="13" max="15" width="9" style="494" customWidth="1"/>
    <col min="16" max="16" width="6.54296875" style="494" bestFit="1" customWidth="1"/>
    <col min="17" max="17" width="7" style="494" bestFit="1" customWidth="1"/>
    <col min="18" max="16384" width="8.7265625" style="494"/>
  </cols>
  <sheetData>
    <row r="1" spans="1:11" ht="42" customHeight="1" x14ac:dyDescent="0.35">
      <c r="A1" s="821" t="s">
        <v>0</v>
      </c>
      <c r="B1" s="821"/>
      <c r="C1" s="821"/>
      <c r="D1" s="821"/>
      <c r="E1" s="821"/>
      <c r="F1" s="821"/>
      <c r="G1" s="821"/>
    </row>
    <row r="2" spans="1:11" ht="28.5" thickBot="1" x14ac:dyDescent="0.4">
      <c r="A2" s="495" t="s">
        <v>1</v>
      </c>
      <c r="B2" s="496"/>
      <c r="C2" s="497" t="s">
        <v>2</v>
      </c>
      <c r="D2" s="497" t="s">
        <v>3</v>
      </c>
      <c r="E2" s="498" t="s">
        <v>4</v>
      </c>
      <c r="F2" s="497" t="s">
        <v>5</v>
      </c>
      <c r="G2" s="497" t="s">
        <v>6</v>
      </c>
    </row>
    <row r="3" spans="1:11" ht="15" thickBot="1" x14ac:dyDescent="0.4">
      <c r="A3" s="499" t="s">
        <v>7</v>
      </c>
      <c r="B3" s="500" t="s">
        <v>8</v>
      </c>
      <c r="C3" s="501"/>
      <c r="D3" s="502">
        <f>(D10-D9)*D13</f>
        <v>1400.6467061018159</v>
      </c>
      <c r="E3" s="502">
        <f>(E10-E9)*E13</f>
        <v>0</v>
      </c>
      <c r="F3" s="502">
        <f>(F10-F9)*F13</f>
        <v>0</v>
      </c>
      <c r="G3" s="503">
        <f>(G10-G9)*G13</f>
        <v>0</v>
      </c>
    </row>
    <row r="4" spans="1:11" ht="17.25" customHeight="1" x14ac:dyDescent="0.35">
      <c r="A4" s="822" t="s">
        <v>122</v>
      </c>
      <c r="B4" s="504" t="s">
        <v>10</v>
      </c>
      <c r="C4" s="825" t="s">
        <v>11</v>
      </c>
      <c r="D4" s="505">
        <v>39</v>
      </c>
      <c r="E4" s="506"/>
      <c r="F4" s="505"/>
      <c r="G4" s="507"/>
    </row>
    <row r="5" spans="1:11" x14ac:dyDescent="0.35">
      <c r="A5" s="823"/>
      <c r="B5" s="508" t="s">
        <v>12</v>
      </c>
      <c r="C5" s="825"/>
      <c r="D5" s="509">
        <v>11861</v>
      </c>
      <c r="E5" s="510"/>
      <c r="F5" s="510"/>
      <c r="G5" s="511"/>
    </row>
    <row r="6" spans="1:11" x14ac:dyDescent="0.35">
      <c r="A6" s="823"/>
      <c r="B6" s="508" t="s">
        <v>13</v>
      </c>
      <c r="C6" s="825"/>
      <c r="D6" s="509">
        <f>D5+D7-D8</f>
        <v>11964</v>
      </c>
      <c r="E6" s="510">
        <f>E5+E7-E8</f>
        <v>0</v>
      </c>
      <c r="F6" s="510">
        <f>F5+F7-F8</f>
        <v>0</v>
      </c>
      <c r="G6" s="511">
        <f>G5+G7-G8</f>
        <v>0</v>
      </c>
    </row>
    <row r="7" spans="1:11" ht="16.5" customHeight="1" x14ac:dyDescent="0.35">
      <c r="A7" s="823"/>
      <c r="B7" s="512" t="s">
        <v>14</v>
      </c>
      <c r="C7" s="825"/>
      <c r="D7" s="509">
        <v>103</v>
      </c>
      <c r="E7" s="510"/>
      <c r="F7" s="510"/>
      <c r="G7" s="511"/>
      <c r="K7" s="513"/>
    </row>
    <row r="8" spans="1:11" ht="14.25" customHeight="1" x14ac:dyDescent="0.35">
      <c r="A8" s="823"/>
      <c r="B8" s="512" t="s">
        <v>15</v>
      </c>
      <c r="C8" s="826"/>
      <c r="D8" s="510"/>
      <c r="E8" s="510"/>
      <c r="F8" s="510"/>
      <c r="G8" s="511"/>
    </row>
    <row r="9" spans="1:11" ht="16.5" customHeight="1" x14ac:dyDescent="0.35">
      <c r="A9" s="823"/>
      <c r="B9" s="508" t="s">
        <v>16</v>
      </c>
      <c r="C9" s="827" t="s">
        <v>17</v>
      </c>
      <c r="D9" s="509">
        <v>126205.61</v>
      </c>
      <c r="E9" s="510"/>
      <c r="F9" s="510"/>
      <c r="G9" s="511"/>
    </row>
    <row r="10" spans="1:11" ht="19.5" customHeight="1" x14ac:dyDescent="0.35">
      <c r="A10" s="823"/>
      <c r="B10" s="508" t="s">
        <v>18</v>
      </c>
      <c r="C10" s="828"/>
      <c r="D10" s="509">
        <f>D9+D11-D12</f>
        <v>127113.61</v>
      </c>
      <c r="E10" s="510">
        <f>E9+E11-E12</f>
        <v>0</v>
      </c>
      <c r="F10" s="510">
        <f>F9+F11-F12</f>
        <v>0</v>
      </c>
      <c r="G10" s="511">
        <f>G9+G11-G12</f>
        <v>0</v>
      </c>
      <c r="H10" s="514"/>
    </row>
    <row r="11" spans="1:11" ht="17.25" customHeight="1" x14ac:dyDescent="0.35">
      <c r="A11" s="823"/>
      <c r="B11" s="515" t="s">
        <v>19</v>
      </c>
      <c r="C11" s="828"/>
      <c r="D11" s="510">
        <v>908</v>
      </c>
      <c r="E11" s="510"/>
      <c r="F11" s="510"/>
      <c r="G11" s="511"/>
      <c r="K11" s="513"/>
    </row>
    <row r="12" spans="1:11" ht="17.25" customHeight="1" x14ac:dyDescent="0.35">
      <c r="A12" s="824"/>
      <c r="B12" s="515" t="s">
        <v>20</v>
      </c>
      <c r="C12" s="829"/>
      <c r="D12" s="510"/>
      <c r="E12" s="510"/>
      <c r="F12" s="510"/>
      <c r="G12" s="511"/>
    </row>
    <row r="13" spans="1:11" ht="30" customHeight="1" thickBot="1" x14ac:dyDescent="0.4">
      <c r="A13" s="516" t="s">
        <v>122</v>
      </c>
      <c r="B13" s="517" t="s">
        <v>22</v>
      </c>
      <c r="C13" s="518" t="s">
        <v>23</v>
      </c>
      <c r="D13" s="519">
        <v>1.5425624516539822</v>
      </c>
      <c r="E13" s="520"/>
      <c r="F13" s="520"/>
      <c r="G13" s="521"/>
      <c r="H13" s="522"/>
    </row>
    <row r="14" spans="1:11" ht="36" customHeight="1" thickBot="1" x14ac:dyDescent="0.4">
      <c r="A14" s="523" t="s">
        <v>24</v>
      </c>
      <c r="B14" s="524" t="s">
        <v>25</v>
      </c>
      <c r="C14" s="525"/>
      <c r="D14" s="526">
        <f>SUM(D16*D27,D17*D28,D18*D29,D19*D30,D20*D31,D21*D32,D22*D33,D25*D36,D23*D34,D24*D35)</f>
        <v>290.16820000000001</v>
      </c>
      <c r="E14" s="526">
        <f>SUM(E16*E27,E17*E28,E18*E29,E19*E30,E20*E31,E21*E32,E22*E33,E25*E36)</f>
        <v>0</v>
      </c>
      <c r="F14" s="526">
        <f>SUM(F16*F27,F17*F28,F18*F29,F19*F30,F20*F31,F21*F32,F22*F33,F25*F36)</f>
        <v>0</v>
      </c>
      <c r="G14" s="526">
        <f>SUM(G16*G27,G17*G28,G18*G29,G19*G30,G20*G31,G21*G32,G22*G33,G25*G36)</f>
        <v>0</v>
      </c>
    </row>
    <row r="15" spans="1:11" ht="28.5" x14ac:dyDescent="0.35">
      <c r="A15" s="830" t="s">
        <v>122</v>
      </c>
      <c r="B15" s="527" t="s">
        <v>26</v>
      </c>
      <c r="C15" s="528" t="s">
        <v>27</v>
      </c>
      <c r="D15" s="529"/>
      <c r="E15" s="529"/>
      <c r="F15" s="529"/>
      <c r="G15" s="530"/>
    </row>
    <row r="16" spans="1:11" x14ac:dyDescent="0.35">
      <c r="A16" s="831"/>
      <c r="B16" s="531" t="s">
        <v>28</v>
      </c>
      <c r="C16" s="532" t="s">
        <v>29</v>
      </c>
      <c r="D16" s="533"/>
      <c r="E16" s="533"/>
      <c r="F16" s="533"/>
      <c r="G16" s="534"/>
    </row>
    <row r="17" spans="1:7" x14ac:dyDescent="0.35">
      <c r="A17" s="831"/>
      <c r="B17" s="531" t="s">
        <v>30</v>
      </c>
      <c r="C17" s="532" t="s">
        <v>31</v>
      </c>
      <c r="D17" s="533"/>
      <c r="E17" s="533"/>
      <c r="F17" s="533"/>
      <c r="G17" s="534"/>
    </row>
    <row r="18" spans="1:7" x14ac:dyDescent="0.35">
      <c r="A18" s="831"/>
      <c r="B18" s="535" t="s">
        <v>32</v>
      </c>
      <c r="C18" s="532" t="s">
        <v>31</v>
      </c>
      <c r="D18" s="533"/>
      <c r="E18" s="533"/>
      <c r="F18" s="533"/>
      <c r="G18" s="534"/>
    </row>
    <row r="19" spans="1:7" x14ac:dyDescent="0.35">
      <c r="A19" s="831"/>
      <c r="B19" s="531" t="s">
        <v>33</v>
      </c>
      <c r="C19" s="532"/>
      <c r="D19" s="533"/>
      <c r="E19" s="533"/>
      <c r="F19" s="533"/>
      <c r="G19" s="534"/>
    </row>
    <row r="20" spans="1:7" x14ac:dyDescent="0.35">
      <c r="A20" s="831"/>
      <c r="B20" s="535" t="s">
        <v>34</v>
      </c>
      <c r="C20" s="532" t="s">
        <v>35</v>
      </c>
      <c r="D20" s="533">
        <v>600.86</v>
      </c>
      <c r="E20" s="533"/>
      <c r="F20" s="533"/>
      <c r="G20" s="534"/>
    </row>
    <row r="21" spans="1:7" x14ac:dyDescent="0.35">
      <c r="A21" s="831"/>
      <c r="B21" s="531" t="s">
        <v>36</v>
      </c>
      <c r="C21" s="532"/>
      <c r="D21" s="533"/>
      <c r="E21" s="533"/>
      <c r="F21" s="533"/>
      <c r="G21" s="534"/>
    </row>
    <row r="22" spans="1:7" s="541" customFormat="1" ht="14" x14ac:dyDescent="0.35">
      <c r="A22" s="831"/>
      <c r="B22" s="536" t="s">
        <v>37</v>
      </c>
      <c r="C22" s="537" t="s">
        <v>38</v>
      </c>
      <c r="D22" s="538">
        <v>3</v>
      </c>
      <c r="E22" s="539"/>
      <c r="F22" s="539"/>
      <c r="G22" s="540"/>
    </row>
    <row r="23" spans="1:7" s="541" customFormat="1" ht="14" x14ac:dyDescent="0.35">
      <c r="A23" s="831"/>
      <c r="B23" s="542" t="s">
        <v>108</v>
      </c>
      <c r="C23" s="532" t="s">
        <v>31</v>
      </c>
      <c r="D23" s="543"/>
      <c r="E23" s="544"/>
      <c r="F23" s="544"/>
      <c r="G23" s="545"/>
    </row>
    <row r="24" spans="1:7" s="541" customFormat="1" ht="14" x14ac:dyDescent="0.35">
      <c r="A24" s="831"/>
      <c r="B24" s="546" t="s">
        <v>120</v>
      </c>
      <c r="C24" s="547" t="s">
        <v>31</v>
      </c>
      <c r="D24" s="548">
        <v>16</v>
      </c>
      <c r="E24" s="549"/>
      <c r="F24" s="549"/>
      <c r="G24" s="550"/>
    </row>
    <row r="25" spans="1:7" s="556" customFormat="1" thickBot="1" x14ac:dyDescent="0.35">
      <c r="A25" s="831"/>
      <c r="B25" s="551" t="s">
        <v>39</v>
      </c>
      <c r="C25" s="552" t="s">
        <v>31</v>
      </c>
      <c r="D25" s="553">
        <v>2</v>
      </c>
      <c r="E25" s="554"/>
      <c r="F25" s="554"/>
      <c r="G25" s="555"/>
    </row>
    <row r="26" spans="1:7" x14ac:dyDescent="0.35">
      <c r="A26" s="831"/>
      <c r="B26" s="527" t="s">
        <v>40</v>
      </c>
      <c r="C26" s="833" t="s">
        <v>41</v>
      </c>
      <c r="D26" s="529"/>
      <c r="E26" s="529"/>
      <c r="F26" s="529"/>
      <c r="G26" s="530"/>
    </row>
    <row r="27" spans="1:7" x14ac:dyDescent="0.35">
      <c r="A27" s="831"/>
      <c r="B27" s="531" t="s">
        <v>28</v>
      </c>
      <c r="C27" s="834"/>
      <c r="D27" s="533"/>
      <c r="E27" s="533"/>
      <c r="F27" s="533"/>
      <c r="G27" s="534"/>
    </row>
    <row r="28" spans="1:7" x14ac:dyDescent="0.35">
      <c r="A28" s="831"/>
      <c r="B28" s="531" t="s">
        <v>30</v>
      </c>
      <c r="C28" s="834"/>
      <c r="D28" s="533"/>
      <c r="E28" s="533"/>
      <c r="F28" s="533"/>
      <c r="G28" s="534"/>
    </row>
    <row r="29" spans="1:7" x14ac:dyDescent="0.35">
      <c r="A29" s="831"/>
      <c r="B29" s="535" t="s">
        <v>32</v>
      </c>
      <c r="C29" s="834"/>
      <c r="D29" s="533"/>
      <c r="E29" s="533"/>
      <c r="F29" s="533"/>
      <c r="G29" s="534"/>
    </row>
    <row r="30" spans="1:7" x14ac:dyDescent="0.35">
      <c r="A30" s="831"/>
      <c r="B30" s="535" t="s">
        <v>42</v>
      </c>
      <c r="C30" s="834"/>
      <c r="D30" s="533"/>
      <c r="E30" s="533"/>
      <c r="F30" s="533"/>
      <c r="G30" s="534"/>
    </row>
    <row r="31" spans="1:7" ht="28.5" x14ac:dyDescent="0.35">
      <c r="A31" s="831"/>
      <c r="B31" s="535" t="s">
        <v>43</v>
      </c>
      <c r="C31" s="834"/>
      <c r="D31" s="533">
        <v>0.37</v>
      </c>
      <c r="E31" s="533"/>
      <c r="F31" s="533"/>
      <c r="G31" s="534"/>
    </row>
    <row r="32" spans="1:7" x14ac:dyDescent="0.35">
      <c r="A32" s="831"/>
      <c r="B32" s="531" t="s">
        <v>36</v>
      </c>
      <c r="C32" s="834"/>
      <c r="D32" s="533"/>
      <c r="E32" s="533"/>
      <c r="F32" s="533"/>
      <c r="G32" s="534"/>
    </row>
    <row r="33" spans="1:8" s="556" customFormat="1" ht="14" x14ac:dyDescent="0.3">
      <c r="A33" s="831"/>
      <c r="B33" s="557" t="s">
        <v>37</v>
      </c>
      <c r="C33" s="834"/>
      <c r="D33" s="558">
        <v>2.0499999999999998</v>
      </c>
      <c r="E33" s="558"/>
      <c r="F33" s="558"/>
      <c r="G33" s="559"/>
    </row>
    <row r="34" spans="1:8" s="556" customFormat="1" ht="14" x14ac:dyDescent="0.3">
      <c r="A34" s="831"/>
      <c r="B34" s="560" t="s">
        <v>108</v>
      </c>
      <c r="C34" s="834"/>
      <c r="D34" s="533"/>
      <c r="E34" s="533"/>
      <c r="F34" s="533"/>
      <c r="G34" s="534"/>
    </row>
    <row r="35" spans="1:8" s="556" customFormat="1" ht="14" x14ac:dyDescent="0.3">
      <c r="A35" s="831"/>
      <c r="B35" s="542" t="s">
        <v>120</v>
      </c>
      <c r="C35" s="834"/>
      <c r="D35" s="533">
        <v>2.6</v>
      </c>
      <c r="E35" s="533"/>
      <c r="F35" s="533"/>
      <c r="G35" s="534"/>
    </row>
    <row r="36" spans="1:8" s="556" customFormat="1" thickBot="1" x14ac:dyDescent="0.35">
      <c r="A36" s="832"/>
      <c r="B36" s="561" t="s">
        <v>39</v>
      </c>
      <c r="C36" s="835"/>
      <c r="D36" s="562">
        <v>10.050000000000001</v>
      </c>
      <c r="E36" s="562"/>
      <c r="F36" s="562"/>
      <c r="G36" s="563"/>
    </row>
    <row r="37" spans="1:8" x14ac:dyDescent="0.35">
      <c r="A37" s="564" t="s">
        <v>44</v>
      </c>
      <c r="B37" s="565" t="s">
        <v>45</v>
      </c>
      <c r="C37" s="566"/>
      <c r="D37" s="567">
        <f>((D40/D41)-(D38/D39))*D39</f>
        <v>21869.995191522601</v>
      </c>
      <c r="E37" s="567" t="e">
        <f>((E40/E41)-(E39/#REF!))*#REF!</f>
        <v>#DIV/0!</v>
      </c>
      <c r="F37" s="567" t="e">
        <f>((F40/F41)-(F38/F39))*F39</f>
        <v>#DIV/0!</v>
      </c>
      <c r="G37" s="568" t="e">
        <f>((G40/G41)-(G38/G39))*G39</f>
        <v>#DIV/0!</v>
      </c>
    </row>
    <row r="38" spans="1:8" ht="65.25" customHeight="1" x14ac:dyDescent="0.35">
      <c r="A38" s="836" t="s">
        <v>122</v>
      </c>
      <c r="B38" s="569" t="s">
        <v>47</v>
      </c>
      <c r="C38" s="570" t="s">
        <v>48</v>
      </c>
      <c r="D38" s="571">
        <v>62371.54</v>
      </c>
      <c r="E38" s="572"/>
      <c r="F38" s="573"/>
      <c r="G38" s="574"/>
      <c r="H38" s="514"/>
    </row>
    <row r="39" spans="1:8" ht="15.75" customHeight="1" x14ac:dyDescent="0.35">
      <c r="A39" s="837"/>
      <c r="B39" s="569" t="s">
        <v>49</v>
      </c>
      <c r="C39" s="570" t="s">
        <v>17</v>
      </c>
      <c r="D39" s="575">
        <v>127113.61</v>
      </c>
      <c r="E39" s="573"/>
      <c r="F39" s="573"/>
      <c r="G39" s="574"/>
      <c r="H39" s="514"/>
    </row>
    <row r="40" spans="1:8" ht="42.5" x14ac:dyDescent="0.35">
      <c r="A40" s="836" t="s">
        <v>123</v>
      </c>
      <c r="B40" s="569" t="s">
        <v>51</v>
      </c>
      <c r="C40" s="570" t="s">
        <v>48</v>
      </c>
      <c r="D40" s="571">
        <v>95676.52</v>
      </c>
      <c r="E40" s="573"/>
      <c r="F40" s="573"/>
      <c r="G40" s="574"/>
      <c r="H40" s="514"/>
    </row>
    <row r="41" spans="1:8" ht="15" thickBot="1" x14ac:dyDescent="0.4">
      <c r="A41" s="837"/>
      <c r="B41" s="576" t="s">
        <v>52</v>
      </c>
      <c r="C41" s="577" t="s">
        <v>17</v>
      </c>
      <c r="D41" s="578">
        <v>144368.07</v>
      </c>
      <c r="E41" s="579"/>
      <c r="F41" s="579"/>
      <c r="G41" s="580"/>
      <c r="H41" s="514"/>
    </row>
    <row r="42" spans="1:8" x14ac:dyDescent="0.35">
      <c r="A42" s="581"/>
      <c r="B42" s="581"/>
      <c r="C42" s="581"/>
      <c r="D42" s="581"/>
      <c r="E42" s="581"/>
      <c r="F42" s="581"/>
      <c r="G42" s="581"/>
    </row>
    <row r="43" spans="1:8" x14ac:dyDescent="0.35">
      <c r="A43" s="581"/>
      <c r="B43" s="581"/>
      <c r="C43" s="581"/>
      <c r="D43" s="581"/>
      <c r="E43" s="581"/>
      <c r="F43" s="581"/>
      <c r="G43" s="581"/>
    </row>
    <row r="44" spans="1:8" ht="15" thickBot="1" x14ac:dyDescent="0.4">
      <c r="A44" s="581"/>
      <c r="B44" s="582" t="s">
        <v>53</v>
      </c>
      <c r="C44" s="583"/>
      <c r="D44" s="583"/>
      <c r="E44" s="583"/>
      <c r="F44" s="583"/>
      <c r="G44" s="583"/>
    </row>
    <row r="45" spans="1:8" ht="15" thickTop="1" x14ac:dyDescent="0.35">
      <c r="A45" s="581"/>
      <c r="B45" s="581"/>
      <c r="C45" s="581"/>
      <c r="D45" s="581"/>
      <c r="E45" s="581"/>
      <c r="F45" s="581"/>
      <c r="G45" s="581"/>
    </row>
    <row r="46" spans="1:8" x14ac:dyDescent="0.35">
      <c r="A46" s="581"/>
      <c r="B46" s="581"/>
      <c r="C46" s="581"/>
      <c r="D46" s="581"/>
      <c r="E46" s="581"/>
      <c r="F46" s="581"/>
      <c r="G46" s="581"/>
    </row>
    <row r="47" spans="1:8" x14ac:dyDescent="0.35">
      <c r="A47" s="581" t="s">
        <v>54</v>
      </c>
      <c r="B47" s="581"/>
      <c r="C47" s="581"/>
      <c r="D47" s="581"/>
      <c r="E47" s="581"/>
      <c r="F47" s="581"/>
      <c r="G47" s="581"/>
    </row>
    <row r="48" spans="1:8" ht="32.25" customHeight="1" x14ac:dyDescent="0.35">
      <c r="A48" s="820" t="s">
        <v>55</v>
      </c>
      <c r="B48" s="820"/>
      <c r="C48" s="820"/>
      <c r="D48" s="820"/>
      <c r="E48" s="820"/>
      <c r="F48" s="820"/>
      <c r="G48" s="820"/>
    </row>
    <row r="49" spans="1:7" x14ac:dyDescent="0.35">
      <c r="A49" s="556" t="s">
        <v>56</v>
      </c>
      <c r="B49" s="556"/>
      <c r="C49" s="556"/>
      <c r="D49" s="556"/>
      <c r="E49" s="556"/>
      <c r="F49" s="556"/>
      <c r="G49" s="556"/>
    </row>
    <row r="50" spans="1:7" ht="33.75" customHeight="1" x14ac:dyDescent="0.35">
      <c r="A50" s="838" t="s">
        <v>57</v>
      </c>
      <c r="B50" s="838"/>
      <c r="C50" s="838"/>
      <c r="D50" s="838"/>
      <c r="E50" s="838"/>
      <c r="F50" s="838"/>
      <c r="G50" s="838"/>
    </row>
    <row r="51" spans="1:7" ht="30.75" customHeight="1" x14ac:dyDescent="0.35">
      <c r="A51" s="820" t="s">
        <v>58</v>
      </c>
      <c r="B51" s="820"/>
      <c r="C51" s="820"/>
      <c r="D51" s="820"/>
      <c r="E51" s="820"/>
      <c r="F51" s="820"/>
      <c r="G51" s="820"/>
    </row>
    <row r="52" spans="1:7" ht="34.5" customHeight="1" x14ac:dyDescent="0.35">
      <c r="A52" s="820" t="s">
        <v>59</v>
      </c>
      <c r="B52" s="820"/>
      <c r="C52" s="820"/>
      <c r="D52" s="820"/>
      <c r="E52" s="820"/>
      <c r="F52" s="820"/>
      <c r="G52" s="820"/>
    </row>
    <row r="53" spans="1:7" x14ac:dyDescent="0.35">
      <c r="A53" s="556"/>
      <c r="B53" s="556"/>
      <c r="C53" s="556"/>
      <c r="D53" s="556"/>
      <c r="E53" s="556"/>
      <c r="F53" s="556"/>
      <c r="G53" s="556"/>
    </row>
    <row r="54" spans="1:7" x14ac:dyDescent="0.35">
      <c r="A54" s="584" t="s">
        <v>60</v>
      </c>
      <c r="B54" s="556"/>
      <c r="C54" s="556"/>
      <c r="D54" s="556"/>
      <c r="E54" s="556"/>
      <c r="F54" s="556"/>
      <c r="G54" s="556"/>
    </row>
    <row r="55" spans="1:7" ht="36" customHeight="1" x14ac:dyDescent="0.35">
      <c r="A55" s="820" t="s">
        <v>61</v>
      </c>
      <c r="B55" s="820"/>
      <c r="C55" s="820"/>
      <c r="D55" s="820"/>
      <c r="E55" s="820"/>
      <c r="F55" s="820"/>
      <c r="G55" s="820"/>
    </row>
    <row r="56" spans="1:7" ht="33" customHeight="1" x14ac:dyDescent="0.35">
      <c r="A56" s="820" t="s">
        <v>62</v>
      </c>
      <c r="B56" s="820"/>
      <c r="C56" s="820"/>
      <c r="D56" s="820"/>
      <c r="E56" s="820"/>
      <c r="F56" s="820"/>
      <c r="G56" s="820"/>
    </row>
    <row r="57" spans="1:7" ht="33" customHeight="1" x14ac:dyDescent="0.35">
      <c r="A57" s="820" t="s">
        <v>63</v>
      </c>
      <c r="B57" s="820"/>
      <c r="C57" s="820"/>
      <c r="D57" s="820"/>
      <c r="E57" s="820"/>
      <c r="F57" s="820"/>
      <c r="G57" s="820"/>
    </row>
    <row r="58" spans="1:7" ht="66" customHeight="1" x14ac:dyDescent="0.35">
      <c r="A58" s="820" t="s">
        <v>64</v>
      </c>
      <c r="B58" s="820"/>
      <c r="C58" s="820"/>
      <c r="D58" s="820"/>
      <c r="E58" s="820"/>
      <c r="F58" s="820"/>
      <c r="G58" s="820"/>
    </row>
    <row r="59" spans="1:7" ht="36" customHeight="1" x14ac:dyDescent="0.35">
      <c r="A59" s="820" t="s">
        <v>65</v>
      </c>
      <c r="B59" s="820"/>
      <c r="C59" s="820"/>
      <c r="D59" s="820"/>
      <c r="E59" s="820"/>
      <c r="F59" s="820"/>
      <c r="G59" s="820"/>
    </row>
    <row r="60" spans="1:7" ht="48.75" customHeight="1" x14ac:dyDescent="0.35">
      <c r="A60" s="839" t="s">
        <v>66</v>
      </c>
      <c r="B60" s="839"/>
      <c r="C60" s="839"/>
      <c r="D60" s="839"/>
      <c r="E60" s="839"/>
      <c r="F60" s="839"/>
      <c r="G60" s="839"/>
    </row>
    <row r="61" spans="1:7" ht="35.25" customHeight="1" x14ac:dyDescent="0.35">
      <c r="A61" s="820" t="s">
        <v>67</v>
      </c>
      <c r="B61" s="820"/>
      <c r="C61" s="820"/>
      <c r="D61" s="820"/>
      <c r="E61" s="820"/>
      <c r="F61" s="820"/>
      <c r="G61" s="820"/>
    </row>
    <row r="62" spans="1:7" ht="45.75" customHeight="1" x14ac:dyDescent="0.35">
      <c r="A62" s="820" t="s">
        <v>68</v>
      </c>
      <c r="B62" s="820"/>
      <c r="C62" s="820"/>
      <c r="D62" s="820"/>
      <c r="E62" s="820"/>
      <c r="F62" s="820"/>
      <c r="G62" s="820"/>
    </row>
  </sheetData>
  <mergeCells count="20">
    <mergeCell ref="A61:G61"/>
    <mergeCell ref="A62:G62"/>
    <mergeCell ref="A55:G55"/>
    <mergeCell ref="A56:G56"/>
    <mergeCell ref="A57:G57"/>
    <mergeCell ref="A58:G58"/>
    <mergeCell ref="A59:G59"/>
    <mergeCell ref="A60:G60"/>
    <mergeCell ref="A52:G52"/>
    <mergeCell ref="A1:G1"/>
    <mergeCell ref="A4:A12"/>
    <mergeCell ref="C4:C8"/>
    <mergeCell ref="C9:C12"/>
    <mergeCell ref="A15:A36"/>
    <mergeCell ref="C26:C36"/>
    <mergeCell ref="A38:A39"/>
    <mergeCell ref="A40:A41"/>
    <mergeCell ref="A48:G48"/>
    <mergeCell ref="A50:G50"/>
    <mergeCell ref="A51:G51"/>
  </mergeCells>
  <pageMargins left="0.7" right="0.7" top="0.75" bottom="0.75" header="0.3" footer="0.3"/>
  <pageSetup paperSize="9" scale="54"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D88298-3B6D-49A4-8F3B-A54CCAA0D10F}">
  <sheetPr>
    <tabColor theme="5" tint="-0.249977111117893"/>
    <pageSetUpPr fitToPage="1"/>
  </sheetPr>
  <dimension ref="A1:K64"/>
  <sheetViews>
    <sheetView workbookViewId="0">
      <pane xSplit="3" ySplit="2" topLeftCell="D29" activePane="bottomRight" state="frozen"/>
      <selection pane="topRight" activeCell="D1" sqref="D1"/>
      <selection pane="bottomLeft" activeCell="A3" sqref="A3"/>
      <selection pane="bottomRight" activeCell="D39" sqref="D39:D43"/>
    </sheetView>
  </sheetViews>
  <sheetFormatPr defaultColWidth="9.1796875" defaultRowHeight="14.5" x14ac:dyDescent="0.35"/>
  <cols>
    <col min="1" max="1" width="15.1796875" style="613" customWidth="1"/>
    <col min="2" max="2" width="56.7265625" style="613" customWidth="1"/>
    <col min="3" max="3" width="13" style="613" customWidth="1"/>
    <col min="4" max="4" width="14.1796875" style="613" customWidth="1"/>
    <col min="5" max="5" width="14.54296875" style="613" customWidth="1"/>
    <col min="6" max="6" width="12.453125" style="613" customWidth="1"/>
    <col min="7" max="7" width="13.1796875" style="613" customWidth="1"/>
    <col min="8" max="9" width="9.1796875" style="613"/>
    <col min="10" max="10" width="7.81640625" style="613" bestFit="1" customWidth="1"/>
    <col min="11" max="11" width="31.81640625" style="613" bestFit="1" customWidth="1"/>
    <col min="12" max="12" width="5" style="613" bestFit="1" customWidth="1"/>
    <col min="13" max="15" width="9" style="613" customWidth="1"/>
    <col min="16" max="16" width="6.54296875" style="613" bestFit="1" customWidth="1"/>
    <col min="17" max="17" width="7" style="613" bestFit="1" customWidth="1"/>
    <col min="18" max="16384" width="9.1796875" style="613"/>
  </cols>
  <sheetData>
    <row r="1" spans="1:11" ht="42" customHeight="1" x14ac:dyDescent="0.35">
      <c r="A1" s="845" t="s">
        <v>0</v>
      </c>
      <c r="B1" s="845"/>
      <c r="C1" s="845"/>
      <c r="D1" s="845"/>
      <c r="E1" s="845"/>
      <c r="F1" s="845"/>
      <c r="G1" s="845"/>
    </row>
    <row r="2" spans="1:11" ht="28.5" thickBot="1" x14ac:dyDescent="0.4">
      <c r="A2" s="614" t="s">
        <v>1</v>
      </c>
      <c r="B2" s="615"/>
      <c r="C2" s="616" t="s">
        <v>2</v>
      </c>
      <c r="D2" s="616" t="s">
        <v>3</v>
      </c>
      <c r="E2" s="617" t="s">
        <v>4</v>
      </c>
      <c r="F2" s="616" t="s">
        <v>5</v>
      </c>
      <c r="G2" s="616" t="s">
        <v>6</v>
      </c>
    </row>
    <row r="3" spans="1:11" ht="15" thickBot="1" x14ac:dyDescent="0.4">
      <c r="A3" s="618" t="s">
        <v>7</v>
      </c>
      <c r="B3" s="619" t="s">
        <v>8</v>
      </c>
      <c r="C3" s="620"/>
      <c r="D3" s="621">
        <f>(D10-D9)*D13</f>
        <v>0</v>
      </c>
      <c r="E3" s="621">
        <f>(E10-E9)*E13</f>
        <v>0</v>
      </c>
      <c r="F3" s="621">
        <f>(F10-F9)*F13</f>
        <v>0</v>
      </c>
      <c r="G3" s="622">
        <f>(G10-G9)*G13</f>
        <v>0</v>
      </c>
    </row>
    <row r="4" spans="1:11" ht="17.25" customHeight="1" x14ac:dyDescent="0.35">
      <c r="A4" s="846" t="s">
        <v>154</v>
      </c>
      <c r="B4" s="623" t="s">
        <v>10</v>
      </c>
      <c r="C4" s="849" t="s">
        <v>11</v>
      </c>
      <c r="D4" s="624">
        <v>31</v>
      </c>
      <c r="E4" s="625"/>
      <c r="F4" s="624"/>
      <c r="G4" s="626"/>
    </row>
    <row r="5" spans="1:11" x14ac:dyDescent="0.35">
      <c r="A5" s="847"/>
      <c r="B5" s="627" t="s">
        <v>12</v>
      </c>
      <c r="C5" s="849"/>
      <c r="D5" s="628">
        <v>12029</v>
      </c>
      <c r="E5" s="629"/>
      <c r="F5" s="629"/>
      <c r="G5" s="630"/>
    </row>
    <row r="6" spans="1:11" x14ac:dyDescent="0.35">
      <c r="A6" s="847"/>
      <c r="B6" s="627" t="s">
        <v>13</v>
      </c>
      <c r="C6" s="849"/>
      <c r="D6" s="628">
        <f>D5+D7-D8</f>
        <v>12029</v>
      </c>
      <c r="E6" s="629">
        <f>E5+E7-E8</f>
        <v>0</v>
      </c>
      <c r="F6" s="629">
        <f>F5+F7-F8</f>
        <v>0</v>
      </c>
      <c r="G6" s="630">
        <f>G5+G7-G8</f>
        <v>0</v>
      </c>
    </row>
    <row r="7" spans="1:11" ht="16.5" customHeight="1" x14ac:dyDescent="0.35">
      <c r="A7" s="847"/>
      <c r="B7" s="631" t="s">
        <v>14</v>
      </c>
      <c r="C7" s="849"/>
      <c r="D7" s="628"/>
      <c r="E7" s="629"/>
      <c r="F7" s="629"/>
      <c r="G7" s="630"/>
      <c r="K7" s="632"/>
    </row>
    <row r="8" spans="1:11" ht="14.25" customHeight="1" x14ac:dyDescent="0.35">
      <c r="A8" s="847"/>
      <c r="B8" s="631" t="s">
        <v>15</v>
      </c>
      <c r="C8" s="850"/>
      <c r="D8" s="629"/>
      <c r="E8" s="629"/>
      <c r="F8" s="629"/>
      <c r="G8" s="630"/>
    </row>
    <row r="9" spans="1:11" ht="16.5" customHeight="1" x14ac:dyDescent="0.35">
      <c r="A9" s="847"/>
      <c r="B9" s="627" t="s">
        <v>16</v>
      </c>
      <c r="C9" s="851" t="s">
        <v>17</v>
      </c>
      <c r="D9" s="628">
        <v>126395.23</v>
      </c>
      <c r="E9" s="629"/>
      <c r="F9" s="629"/>
      <c r="G9" s="630"/>
    </row>
    <row r="10" spans="1:11" ht="19.5" customHeight="1" x14ac:dyDescent="0.35">
      <c r="A10" s="847"/>
      <c r="B10" s="627" t="s">
        <v>18</v>
      </c>
      <c r="C10" s="852"/>
      <c r="D10" s="628">
        <f>D9+D11-D12</f>
        <v>126395.23</v>
      </c>
      <c r="E10" s="629">
        <f>E9+E11-E12</f>
        <v>0</v>
      </c>
      <c r="F10" s="629">
        <f>F9+F11-F12</f>
        <v>0</v>
      </c>
      <c r="G10" s="630">
        <f>G9+G11-G12</f>
        <v>0</v>
      </c>
    </row>
    <row r="11" spans="1:11" ht="17.25" customHeight="1" x14ac:dyDescent="0.35">
      <c r="A11" s="847"/>
      <c r="B11" s="633" t="s">
        <v>19</v>
      </c>
      <c r="C11" s="852"/>
      <c r="D11" s="629"/>
      <c r="E11" s="629"/>
      <c r="F11" s="629"/>
      <c r="G11" s="630"/>
      <c r="K11" s="632"/>
    </row>
    <row r="12" spans="1:11" ht="17.25" customHeight="1" x14ac:dyDescent="0.35">
      <c r="A12" s="848"/>
      <c r="B12" s="633" t="s">
        <v>20</v>
      </c>
      <c r="C12" s="853"/>
      <c r="D12" s="629"/>
      <c r="E12" s="629"/>
      <c r="F12" s="629"/>
      <c r="G12" s="630"/>
    </row>
    <row r="13" spans="1:11" ht="30" customHeight="1" thickBot="1" x14ac:dyDescent="0.4">
      <c r="A13" s="634" t="s">
        <v>154</v>
      </c>
      <c r="B13" s="635" t="s">
        <v>22</v>
      </c>
      <c r="C13" s="636" t="s">
        <v>23</v>
      </c>
      <c r="D13" s="637">
        <v>1.0492131843571191</v>
      </c>
      <c r="E13" s="638"/>
      <c r="F13" s="638"/>
      <c r="G13" s="639"/>
    </row>
    <row r="14" spans="1:11" ht="36" customHeight="1" thickBot="1" x14ac:dyDescent="0.4">
      <c r="A14" s="640" t="s">
        <v>24</v>
      </c>
      <c r="B14" s="641" t="s">
        <v>25</v>
      </c>
      <c r="C14" s="642"/>
      <c r="D14" s="643">
        <f>SUM(D16*D28,D17*D29,D18*D30,D19*D31,D20*D32,D21*D33,D22*D34,D26*D38,D24*D36,D25*D37,D23*D35)</f>
        <v>343.26939999999996</v>
      </c>
      <c r="E14" s="643">
        <f>SUM(E16*E28,E17*E29,E18*E30,E19*E31,E20*E32,E21*E33,E22*E34,E26*E38)</f>
        <v>0</v>
      </c>
      <c r="F14" s="643">
        <f>SUM(F16*F28,F17*F29,F18*F30,F19*F31,F20*F32,F21*F33,F22*F34,F26*F38)</f>
        <v>0</v>
      </c>
      <c r="G14" s="643">
        <f>SUM(G16*G28,G17*G29,G18*G30,G19*G31,G20*G32,G21*G33,G22*G34,G26*G38)</f>
        <v>0</v>
      </c>
    </row>
    <row r="15" spans="1:11" ht="28.5" x14ac:dyDescent="0.35">
      <c r="A15" s="854" t="s">
        <v>154</v>
      </c>
      <c r="B15" s="644" t="s">
        <v>26</v>
      </c>
      <c r="C15" s="645" t="s">
        <v>27</v>
      </c>
      <c r="D15" s="646"/>
      <c r="E15" s="646"/>
      <c r="F15" s="646"/>
      <c r="G15" s="647"/>
    </row>
    <row r="16" spans="1:11" x14ac:dyDescent="0.35">
      <c r="A16" s="855"/>
      <c r="B16" s="648" t="s">
        <v>28</v>
      </c>
      <c r="C16" s="649" t="s">
        <v>29</v>
      </c>
      <c r="D16" s="650">
        <v>23</v>
      </c>
      <c r="E16" s="651"/>
      <c r="F16" s="651"/>
      <c r="G16" s="652"/>
    </row>
    <row r="17" spans="1:7" x14ac:dyDescent="0.35">
      <c r="A17" s="855"/>
      <c r="B17" s="648" t="s">
        <v>30</v>
      </c>
      <c r="C17" s="649" t="s">
        <v>31</v>
      </c>
      <c r="D17" s="650">
        <v>1008</v>
      </c>
      <c r="E17" s="651"/>
      <c r="F17" s="651"/>
      <c r="G17" s="652"/>
    </row>
    <row r="18" spans="1:7" x14ac:dyDescent="0.35">
      <c r="A18" s="855"/>
      <c r="B18" s="653" t="s">
        <v>32</v>
      </c>
      <c r="C18" s="649" t="s">
        <v>31</v>
      </c>
      <c r="D18" s="651"/>
      <c r="E18" s="651"/>
      <c r="F18" s="651"/>
      <c r="G18" s="652"/>
    </row>
    <row r="19" spans="1:7" x14ac:dyDescent="0.35">
      <c r="A19" s="855"/>
      <c r="B19" s="648" t="s">
        <v>33</v>
      </c>
      <c r="C19" s="649"/>
      <c r="D19" s="651"/>
      <c r="E19" s="651"/>
      <c r="F19" s="651"/>
      <c r="G19" s="652"/>
    </row>
    <row r="20" spans="1:7" x14ac:dyDescent="0.35">
      <c r="A20" s="855"/>
      <c r="B20" s="653" t="s">
        <v>34</v>
      </c>
      <c r="C20" s="649" t="s">
        <v>35</v>
      </c>
      <c r="D20" s="651"/>
      <c r="E20" s="651"/>
      <c r="F20" s="651"/>
      <c r="G20" s="652"/>
    </row>
    <row r="21" spans="1:7" x14ac:dyDescent="0.35">
      <c r="A21" s="855"/>
      <c r="B21" s="648" t="s">
        <v>36</v>
      </c>
      <c r="C21" s="649"/>
      <c r="D21" s="651"/>
      <c r="E21" s="651"/>
      <c r="F21" s="651"/>
      <c r="G21" s="652"/>
    </row>
    <row r="22" spans="1:7" s="658" customFormat="1" ht="14" x14ac:dyDescent="0.35">
      <c r="A22" s="855"/>
      <c r="B22" s="654" t="s">
        <v>37</v>
      </c>
      <c r="C22" s="649" t="s">
        <v>38</v>
      </c>
      <c r="D22" s="655">
        <v>3</v>
      </c>
      <c r="E22" s="656"/>
      <c r="F22" s="656"/>
      <c r="G22" s="657"/>
    </row>
    <row r="23" spans="1:7" s="658" customFormat="1" ht="14" x14ac:dyDescent="0.35">
      <c r="A23" s="855"/>
      <c r="B23" s="659" t="s">
        <v>155</v>
      </c>
      <c r="C23" s="660" t="s">
        <v>31</v>
      </c>
      <c r="D23" s="661">
        <v>90</v>
      </c>
      <c r="E23" s="662"/>
      <c r="F23" s="662"/>
      <c r="G23" s="663"/>
    </row>
    <row r="24" spans="1:7" s="658" customFormat="1" ht="14" x14ac:dyDescent="0.35">
      <c r="A24" s="855"/>
      <c r="B24" s="654" t="s">
        <v>108</v>
      </c>
      <c r="C24" s="649" t="s">
        <v>31</v>
      </c>
      <c r="D24" s="655"/>
      <c r="E24" s="656"/>
      <c r="F24" s="656"/>
      <c r="G24" s="657"/>
    </row>
    <row r="25" spans="1:7" s="658" customFormat="1" ht="14" x14ac:dyDescent="0.35">
      <c r="A25" s="855"/>
      <c r="B25" s="664" t="s">
        <v>120</v>
      </c>
      <c r="C25" s="665" t="s">
        <v>31</v>
      </c>
      <c r="D25" s="666">
        <v>37</v>
      </c>
      <c r="E25" s="667"/>
      <c r="F25" s="667"/>
      <c r="G25" s="668"/>
    </row>
    <row r="26" spans="1:7" s="674" customFormat="1" thickBot="1" x14ac:dyDescent="0.35">
      <c r="A26" s="855"/>
      <c r="B26" s="669" t="s">
        <v>39</v>
      </c>
      <c r="C26" s="670" t="s">
        <v>31</v>
      </c>
      <c r="D26" s="671">
        <v>2</v>
      </c>
      <c r="E26" s="672"/>
      <c r="F26" s="672"/>
      <c r="G26" s="673"/>
    </row>
    <row r="27" spans="1:7" x14ac:dyDescent="0.35">
      <c r="A27" s="855"/>
      <c r="B27" s="644" t="s">
        <v>40</v>
      </c>
      <c r="C27" s="857" t="s">
        <v>41</v>
      </c>
      <c r="D27" s="646"/>
      <c r="E27" s="646"/>
      <c r="F27" s="646"/>
      <c r="G27" s="647"/>
    </row>
    <row r="28" spans="1:7" x14ac:dyDescent="0.35">
      <c r="A28" s="855"/>
      <c r="B28" s="648" t="s">
        <v>28</v>
      </c>
      <c r="C28" s="858"/>
      <c r="D28" s="651">
        <v>3.53</v>
      </c>
      <c r="E28" s="651"/>
      <c r="F28" s="651"/>
      <c r="G28" s="652"/>
    </row>
    <row r="29" spans="1:7" x14ac:dyDescent="0.35">
      <c r="A29" s="855"/>
      <c r="B29" s="648" t="s">
        <v>30</v>
      </c>
      <c r="C29" s="858"/>
      <c r="D29" s="651">
        <v>0.1343</v>
      </c>
      <c r="E29" s="651"/>
      <c r="F29" s="651"/>
      <c r="G29" s="652"/>
    </row>
    <row r="30" spans="1:7" x14ac:dyDescent="0.35">
      <c r="A30" s="855"/>
      <c r="B30" s="653" t="s">
        <v>32</v>
      </c>
      <c r="C30" s="858"/>
      <c r="D30" s="651"/>
      <c r="E30" s="651"/>
      <c r="F30" s="651"/>
      <c r="G30" s="652"/>
    </row>
    <row r="31" spans="1:7" x14ac:dyDescent="0.35">
      <c r="A31" s="855"/>
      <c r="B31" s="653" t="s">
        <v>42</v>
      </c>
      <c r="C31" s="858"/>
      <c r="D31" s="651"/>
      <c r="E31" s="651"/>
      <c r="F31" s="651"/>
      <c r="G31" s="652"/>
    </row>
    <row r="32" spans="1:7" ht="28.5" x14ac:dyDescent="0.35">
      <c r="A32" s="855"/>
      <c r="B32" s="653" t="s">
        <v>43</v>
      </c>
      <c r="C32" s="858"/>
      <c r="D32" s="651"/>
      <c r="E32" s="651"/>
      <c r="F32" s="651"/>
      <c r="G32" s="652"/>
    </row>
    <row r="33" spans="1:7" x14ac:dyDescent="0.35">
      <c r="A33" s="855"/>
      <c r="B33" s="648" t="s">
        <v>36</v>
      </c>
      <c r="C33" s="858"/>
      <c r="D33" s="651"/>
      <c r="E33" s="651"/>
      <c r="F33" s="651"/>
      <c r="G33" s="652"/>
    </row>
    <row r="34" spans="1:7" s="674" customFormat="1" ht="14" x14ac:dyDescent="0.3">
      <c r="A34" s="855"/>
      <c r="B34" s="675" t="s">
        <v>37</v>
      </c>
      <c r="C34" s="858"/>
      <c r="D34" s="676">
        <v>2.86</v>
      </c>
      <c r="E34" s="676"/>
      <c r="F34" s="676"/>
      <c r="G34" s="677"/>
    </row>
    <row r="35" spans="1:7" s="674" customFormat="1" ht="14" x14ac:dyDescent="0.3">
      <c r="A35" s="855"/>
      <c r="B35" s="659" t="s">
        <v>155</v>
      </c>
      <c r="C35" s="858"/>
      <c r="D35" s="676">
        <v>1.43E-2</v>
      </c>
      <c r="E35" s="676"/>
      <c r="F35" s="676"/>
      <c r="G35" s="677"/>
    </row>
    <row r="36" spans="1:7" s="674" customFormat="1" ht="14" x14ac:dyDescent="0.3">
      <c r="A36" s="855"/>
      <c r="B36" s="678" t="s">
        <v>108</v>
      </c>
      <c r="C36" s="858"/>
      <c r="D36" s="651"/>
      <c r="E36" s="651"/>
      <c r="F36" s="651"/>
      <c r="G36" s="652"/>
    </row>
    <row r="37" spans="1:7" s="674" customFormat="1" ht="14" x14ac:dyDescent="0.3">
      <c r="A37" s="855"/>
      <c r="B37" s="654" t="s">
        <v>120</v>
      </c>
      <c r="C37" s="858"/>
      <c r="D37" s="651">
        <v>2.6139999999999999</v>
      </c>
      <c r="E37" s="651"/>
      <c r="F37" s="651"/>
      <c r="G37" s="652"/>
    </row>
    <row r="38" spans="1:7" s="674" customFormat="1" thickBot="1" x14ac:dyDescent="0.35">
      <c r="A38" s="856"/>
      <c r="B38" s="679" t="s">
        <v>39</v>
      </c>
      <c r="C38" s="859"/>
      <c r="D38" s="680">
        <v>10.06</v>
      </c>
      <c r="E38" s="680"/>
      <c r="F38" s="680"/>
      <c r="G38" s="681"/>
    </row>
    <row r="39" spans="1:7" x14ac:dyDescent="0.35">
      <c r="A39" s="682" t="s">
        <v>44</v>
      </c>
      <c r="B39" s="683" t="s">
        <v>45</v>
      </c>
      <c r="C39" s="684"/>
      <c r="D39" s="685">
        <f>((D42/D43)-(D40/D41))*D41</f>
        <v>21727.185074729692</v>
      </c>
      <c r="E39" s="685" t="e">
        <f>((E42/E43)-(E41/#REF!))*#REF!</f>
        <v>#DIV/0!</v>
      </c>
      <c r="F39" s="685" t="e">
        <f>((F42/F43)-(F40/F41))*F41</f>
        <v>#DIV/0!</v>
      </c>
      <c r="G39" s="686" t="e">
        <f>((G42/G43)-(G40/G41))*G41</f>
        <v>#DIV/0!</v>
      </c>
    </row>
    <row r="40" spans="1:7" ht="65.25" customHeight="1" x14ac:dyDescent="0.35">
      <c r="A40" s="842" t="s">
        <v>154</v>
      </c>
      <c r="B40" s="687" t="s">
        <v>47</v>
      </c>
      <c r="C40" s="688" t="s">
        <v>48</v>
      </c>
      <c r="D40" s="689">
        <v>59321.46</v>
      </c>
      <c r="E40" s="690"/>
      <c r="F40" s="691"/>
      <c r="G40" s="692"/>
    </row>
    <row r="41" spans="1:7" ht="15.75" customHeight="1" x14ac:dyDescent="0.35">
      <c r="A41" s="843"/>
      <c r="B41" s="687" t="s">
        <v>49</v>
      </c>
      <c r="C41" s="688" t="s">
        <v>17</v>
      </c>
      <c r="D41" s="693">
        <v>126395.23</v>
      </c>
      <c r="E41" s="691"/>
      <c r="F41" s="691"/>
      <c r="G41" s="692"/>
    </row>
    <row r="42" spans="1:7" ht="42.5" x14ac:dyDescent="0.35">
      <c r="A42" s="842" t="s">
        <v>156</v>
      </c>
      <c r="B42" s="687" t="s">
        <v>51</v>
      </c>
      <c r="C42" s="688" t="s">
        <v>48</v>
      </c>
      <c r="D42" s="689">
        <v>100182.49</v>
      </c>
      <c r="E42" s="691"/>
      <c r="F42" s="691"/>
      <c r="G42" s="692"/>
    </row>
    <row r="43" spans="1:7" ht="15" thickBot="1" x14ac:dyDescent="0.4">
      <c r="A43" s="843"/>
      <c r="B43" s="694" t="s">
        <v>52</v>
      </c>
      <c r="C43" s="695" t="s">
        <v>17</v>
      </c>
      <c r="D43" s="696">
        <v>156234.43</v>
      </c>
      <c r="E43" s="697"/>
      <c r="F43" s="697"/>
      <c r="G43" s="698"/>
    </row>
    <row r="44" spans="1:7" x14ac:dyDescent="0.35">
      <c r="A44" s="699"/>
      <c r="B44" s="699"/>
      <c r="C44" s="699"/>
      <c r="D44" s="699"/>
      <c r="E44" s="699"/>
      <c r="F44" s="699"/>
      <c r="G44" s="699"/>
    </row>
    <row r="45" spans="1:7" x14ac:dyDescent="0.35">
      <c r="A45" s="699"/>
      <c r="B45" s="699"/>
      <c r="C45" s="699"/>
      <c r="D45" s="699"/>
      <c r="E45" s="699"/>
      <c r="F45" s="699"/>
      <c r="G45" s="699"/>
    </row>
    <row r="46" spans="1:7" ht="15" thickBot="1" x14ac:dyDescent="0.4">
      <c r="A46" s="699"/>
      <c r="B46" s="700" t="s">
        <v>53</v>
      </c>
      <c r="C46" s="701"/>
      <c r="D46" s="701"/>
      <c r="E46" s="701"/>
      <c r="F46" s="701"/>
      <c r="G46" s="701"/>
    </row>
    <row r="47" spans="1:7" ht="15" thickTop="1" x14ac:dyDescent="0.35">
      <c r="A47" s="699"/>
      <c r="B47" s="699"/>
      <c r="C47" s="699"/>
      <c r="D47" s="699"/>
      <c r="E47" s="699"/>
      <c r="F47" s="699"/>
      <c r="G47" s="699"/>
    </row>
    <row r="48" spans="1:7" x14ac:dyDescent="0.35">
      <c r="A48" s="699"/>
      <c r="B48" s="699"/>
      <c r="C48" s="699"/>
      <c r="D48" s="699"/>
      <c r="E48" s="699"/>
      <c r="F48" s="699"/>
      <c r="G48" s="699"/>
    </row>
    <row r="49" spans="1:7" x14ac:dyDescent="0.35">
      <c r="A49" s="699" t="s">
        <v>54</v>
      </c>
      <c r="B49" s="699"/>
      <c r="C49" s="699"/>
      <c r="D49" s="699"/>
      <c r="E49" s="699"/>
      <c r="F49" s="699"/>
      <c r="G49" s="699"/>
    </row>
    <row r="50" spans="1:7" ht="32.25" customHeight="1" x14ac:dyDescent="0.35">
      <c r="A50" s="840" t="s">
        <v>55</v>
      </c>
      <c r="B50" s="840"/>
      <c r="C50" s="840"/>
      <c r="D50" s="840"/>
      <c r="E50" s="840"/>
      <c r="F50" s="840"/>
      <c r="G50" s="840"/>
    </row>
    <row r="51" spans="1:7" x14ac:dyDescent="0.35">
      <c r="A51" s="674" t="s">
        <v>56</v>
      </c>
      <c r="B51" s="674"/>
      <c r="C51" s="674"/>
      <c r="D51" s="674"/>
      <c r="E51" s="674"/>
      <c r="F51" s="674"/>
      <c r="G51" s="674"/>
    </row>
    <row r="52" spans="1:7" ht="33.75" customHeight="1" x14ac:dyDescent="0.35">
      <c r="A52" s="844" t="s">
        <v>57</v>
      </c>
      <c r="B52" s="844"/>
      <c r="C52" s="844"/>
      <c r="D52" s="844"/>
      <c r="E52" s="844"/>
      <c r="F52" s="844"/>
      <c r="G52" s="844"/>
    </row>
    <row r="53" spans="1:7" ht="30.75" customHeight="1" x14ac:dyDescent="0.35">
      <c r="A53" s="840" t="s">
        <v>58</v>
      </c>
      <c r="B53" s="840"/>
      <c r="C53" s="840"/>
      <c r="D53" s="840"/>
      <c r="E53" s="840"/>
      <c r="F53" s="840"/>
      <c r="G53" s="840"/>
    </row>
    <row r="54" spans="1:7" ht="34.5" customHeight="1" x14ac:dyDescent="0.35">
      <c r="A54" s="840" t="s">
        <v>59</v>
      </c>
      <c r="B54" s="840"/>
      <c r="C54" s="840"/>
      <c r="D54" s="840"/>
      <c r="E54" s="840"/>
      <c r="F54" s="840"/>
      <c r="G54" s="840"/>
    </row>
    <row r="55" spans="1:7" x14ac:dyDescent="0.35">
      <c r="A55" s="674"/>
      <c r="B55" s="674"/>
      <c r="C55" s="674"/>
      <c r="D55" s="674"/>
      <c r="E55" s="674"/>
      <c r="F55" s="674"/>
      <c r="G55" s="674"/>
    </row>
    <row r="56" spans="1:7" x14ac:dyDescent="0.35">
      <c r="A56" s="702" t="s">
        <v>60</v>
      </c>
      <c r="B56" s="674"/>
      <c r="C56" s="674"/>
      <c r="D56" s="674"/>
      <c r="E56" s="674"/>
      <c r="F56" s="674"/>
      <c r="G56" s="674"/>
    </row>
    <row r="57" spans="1:7" ht="36" customHeight="1" x14ac:dyDescent="0.35">
      <c r="A57" s="840" t="s">
        <v>61</v>
      </c>
      <c r="B57" s="840"/>
      <c r="C57" s="840"/>
      <c r="D57" s="840"/>
      <c r="E57" s="840"/>
      <c r="F57" s="840"/>
      <c r="G57" s="840"/>
    </row>
    <row r="58" spans="1:7" ht="33" customHeight="1" x14ac:dyDescent="0.35">
      <c r="A58" s="840" t="s">
        <v>62</v>
      </c>
      <c r="B58" s="840"/>
      <c r="C58" s="840"/>
      <c r="D58" s="840"/>
      <c r="E58" s="840"/>
      <c r="F58" s="840"/>
      <c r="G58" s="840"/>
    </row>
    <row r="59" spans="1:7" ht="33" customHeight="1" x14ac:dyDescent="0.35">
      <c r="A59" s="840" t="s">
        <v>63</v>
      </c>
      <c r="B59" s="840"/>
      <c r="C59" s="840"/>
      <c r="D59" s="840"/>
      <c r="E59" s="840"/>
      <c r="F59" s="840"/>
      <c r="G59" s="840"/>
    </row>
    <row r="60" spans="1:7" ht="66" customHeight="1" x14ac:dyDescent="0.35">
      <c r="A60" s="840" t="s">
        <v>64</v>
      </c>
      <c r="B60" s="840"/>
      <c r="C60" s="840"/>
      <c r="D60" s="840"/>
      <c r="E60" s="840"/>
      <c r="F60" s="840"/>
      <c r="G60" s="840"/>
    </row>
    <row r="61" spans="1:7" ht="36" customHeight="1" x14ac:dyDescent="0.35">
      <c r="A61" s="840" t="s">
        <v>65</v>
      </c>
      <c r="B61" s="840"/>
      <c r="C61" s="840"/>
      <c r="D61" s="840"/>
      <c r="E61" s="840"/>
      <c r="F61" s="840"/>
      <c r="G61" s="840"/>
    </row>
    <row r="62" spans="1:7" ht="48.75" customHeight="1" x14ac:dyDescent="0.35">
      <c r="A62" s="841" t="s">
        <v>66</v>
      </c>
      <c r="B62" s="841"/>
      <c r="C62" s="841"/>
      <c r="D62" s="841"/>
      <c r="E62" s="841"/>
      <c r="F62" s="841"/>
      <c r="G62" s="841"/>
    </row>
    <row r="63" spans="1:7" ht="35.25" customHeight="1" x14ac:dyDescent="0.35">
      <c r="A63" s="840" t="s">
        <v>67</v>
      </c>
      <c r="B63" s="840"/>
      <c r="C63" s="840"/>
      <c r="D63" s="840"/>
      <c r="E63" s="840"/>
      <c r="F63" s="840"/>
      <c r="G63" s="840"/>
    </row>
    <row r="64" spans="1:7" ht="45.75" customHeight="1" x14ac:dyDescent="0.35">
      <c r="A64" s="840" t="s">
        <v>68</v>
      </c>
      <c r="B64" s="840"/>
      <c r="C64" s="840"/>
      <c r="D64" s="840"/>
      <c r="E64" s="840"/>
      <c r="F64" s="840"/>
      <c r="G64" s="840"/>
    </row>
  </sheetData>
  <mergeCells count="20">
    <mergeCell ref="A54:G54"/>
    <mergeCell ref="A1:G1"/>
    <mergeCell ref="A4:A12"/>
    <mergeCell ref="C4:C8"/>
    <mergeCell ref="C9:C12"/>
    <mergeCell ref="A15:A38"/>
    <mergeCell ref="C27:C38"/>
    <mergeCell ref="A40:A41"/>
    <mergeCell ref="A42:A43"/>
    <mergeCell ref="A50:G50"/>
    <mergeCell ref="A52:G52"/>
    <mergeCell ref="A53:G53"/>
    <mergeCell ref="A63:G63"/>
    <mergeCell ref="A64:G64"/>
    <mergeCell ref="A57:G57"/>
    <mergeCell ref="A58:G58"/>
    <mergeCell ref="A59:G59"/>
    <mergeCell ref="A60:G60"/>
    <mergeCell ref="A61:G61"/>
    <mergeCell ref="A62:G62"/>
  </mergeCells>
  <pageMargins left="0.7" right="0.7" top="0.75" bottom="0.75" header="0.3" footer="0.3"/>
  <pageSetup paperSize="9" scale="54"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18A80D-EDA9-472C-A8B1-400BC85E196E}">
  <sheetPr>
    <tabColor theme="5" tint="-0.249977111117893"/>
    <pageSetUpPr fitToPage="1"/>
  </sheetPr>
  <dimension ref="A1:K64"/>
  <sheetViews>
    <sheetView tabSelected="1" workbookViewId="0">
      <pane xSplit="3" ySplit="2" topLeftCell="D21" activePane="bottomRight" state="frozen"/>
      <selection pane="topRight" activeCell="D1" sqref="D1"/>
      <selection pane="bottomLeft" activeCell="A3" sqref="A3"/>
      <selection pane="bottomRight" activeCell="D39" sqref="D39:D43"/>
    </sheetView>
  </sheetViews>
  <sheetFormatPr defaultColWidth="9.1796875" defaultRowHeight="14.5" x14ac:dyDescent="0.35"/>
  <cols>
    <col min="1" max="1" width="15.1796875" style="613" customWidth="1"/>
    <col min="2" max="2" width="56.7265625" style="613" customWidth="1"/>
    <col min="3" max="3" width="13" style="613" customWidth="1"/>
    <col min="4" max="4" width="14.1796875" style="613" customWidth="1"/>
    <col min="5" max="5" width="14.54296875" style="613" customWidth="1"/>
    <col min="6" max="6" width="12.453125" style="613" customWidth="1"/>
    <col min="7" max="7" width="13.1796875" style="613" customWidth="1"/>
    <col min="8" max="8" width="9.54296875" style="613" bestFit="1" customWidth="1"/>
    <col min="9" max="9" width="9.1796875" style="613"/>
    <col min="10" max="10" width="7.81640625" style="613" bestFit="1" customWidth="1"/>
    <col min="11" max="11" width="31.81640625" style="613" bestFit="1" customWidth="1"/>
    <col min="12" max="12" width="5" style="613" bestFit="1" customWidth="1"/>
    <col min="13" max="15" width="9" style="613" customWidth="1"/>
    <col min="16" max="16" width="6.54296875" style="613" bestFit="1" customWidth="1"/>
    <col min="17" max="17" width="7" style="613" bestFit="1" customWidth="1"/>
    <col min="18" max="16384" width="9.1796875" style="613"/>
  </cols>
  <sheetData>
    <row r="1" spans="1:11" ht="42" customHeight="1" x14ac:dyDescent="0.35">
      <c r="A1" s="845" t="s">
        <v>0</v>
      </c>
      <c r="B1" s="845"/>
      <c r="C1" s="845"/>
      <c r="D1" s="845"/>
      <c r="E1" s="845"/>
      <c r="F1" s="845"/>
      <c r="G1" s="845"/>
    </row>
    <row r="2" spans="1:11" ht="28.5" thickBot="1" x14ac:dyDescent="0.4">
      <c r="A2" s="614" t="s">
        <v>1</v>
      </c>
      <c r="B2" s="615"/>
      <c r="C2" s="616" t="s">
        <v>2</v>
      </c>
      <c r="D2" s="616" t="s">
        <v>3</v>
      </c>
      <c r="E2" s="617" t="s">
        <v>4</v>
      </c>
      <c r="F2" s="616" t="s">
        <v>5</v>
      </c>
      <c r="G2" s="616" t="s">
        <v>6</v>
      </c>
    </row>
    <row r="3" spans="1:11" ht="15" thickBot="1" x14ac:dyDescent="0.4">
      <c r="A3" s="618" t="s">
        <v>7</v>
      </c>
      <c r="B3" s="619" t="s">
        <v>8</v>
      </c>
      <c r="C3" s="620"/>
      <c r="D3" s="621">
        <f>(D10-D9)*D13</f>
        <v>0</v>
      </c>
      <c r="E3" s="621">
        <f>(E10-E9)*E13</f>
        <v>0</v>
      </c>
      <c r="F3" s="621">
        <f>(F10-F9)*F13</f>
        <v>0</v>
      </c>
      <c r="G3" s="622">
        <f>(G10-G9)*G13</f>
        <v>0</v>
      </c>
    </row>
    <row r="4" spans="1:11" ht="17.25" customHeight="1" x14ac:dyDescent="0.35">
      <c r="A4" s="846" t="s">
        <v>157</v>
      </c>
      <c r="B4" s="623" t="s">
        <v>10</v>
      </c>
      <c r="C4" s="849" t="s">
        <v>11</v>
      </c>
      <c r="D4" s="624">
        <v>34</v>
      </c>
      <c r="E4" s="625"/>
      <c r="F4" s="624"/>
      <c r="G4" s="626"/>
    </row>
    <row r="5" spans="1:11" x14ac:dyDescent="0.35">
      <c r="A5" s="847"/>
      <c r="B5" s="627" t="s">
        <v>12</v>
      </c>
      <c r="C5" s="849"/>
      <c r="D5" s="628">
        <v>10950</v>
      </c>
      <c r="E5" s="629"/>
      <c r="F5" s="629"/>
      <c r="G5" s="630"/>
    </row>
    <row r="6" spans="1:11" x14ac:dyDescent="0.35">
      <c r="A6" s="847"/>
      <c r="B6" s="627" t="s">
        <v>13</v>
      </c>
      <c r="C6" s="849"/>
      <c r="D6" s="628">
        <f>D5+D7-D8</f>
        <v>10950</v>
      </c>
      <c r="E6" s="629">
        <f>E5+E7-E8</f>
        <v>0</v>
      </c>
      <c r="F6" s="629">
        <f>F5+F7-F8</f>
        <v>0</v>
      </c>
      <c r="G6" s="630">
        <f>G5+G7-G8</f>
        <v>0</v>
      </c>
    </row>
    <row r="7" spans="1:11" ht="16.5" customHeight="1" x14ac:dyDescent="0.35">
      <c r="A7" s="847"/>
      <c r="B7" s="631" t="s">
        <v>14</v>
      </c>
      <c r="C7" s="849"/>
      <c r="D7" s="628"/>
      <c r="E7" s="629"/>
      <c r="F7" s="629"/>
      <c r="G7" s="630"/>
      <c r="K7" s="632"/>
    </row>
    <row r="8" spans="1:11" ht="14.25" customHeight="1" x14ac:dyDescent="0.35">
      <c r="A8" s="847"/>
      <c r="B8" s="631" t="s">
        <v>15</v>
      </c>
      <c r="C8" s="850"/>
      <c r="D8" s="629"/>
      <c r="E8" s="629"/>
      <c r="F8" s="629"/>
      <c r="G8" s="630"/>
    </row>
    <row r="9" spans="1:11" ht="16.5" customHeight="1" x14ac:dyDescent="0.35">
      <c r="A9" s="847"/>
      <c r="B9" s="627" t="s">
        <v>16</v>
      </c>
      <c r="C9" s="851" t="s">
        <v>17</v>
      </c>
      <c r="D9" s="628">
        <v>115130.72</v>
      </c>
      <c r="E9" s="629"/>
      <c r="F9" s="629"/>
      <c r="G9" s="630"/>
    </row>
    <row r="10" spans="1:11" ht="19.5" customHeight="1" x14ac:dyDescent="0.35">
      <c r="A10" s="847"/>
      <c r="B10" s="627" t="s">
        <v>18</v>
      </c>
      <c r="C10" s="852"/>
      <c r="D10" s="628">
        <f>D9+D11-D12</f>
        <v>115130.72</v>
      </c>
      <c r="E10" s="629">
        <f>E9+E11-E12</f>
        <v>0</v>
      </c>
      <c r="F10" s="629">
        <f>F9+F11-F12</f>
        <v>0</v>
      </c>
      <c r="G10" s="630">
        <f>G9+G11-G12</f>
        <v>0</v>
      </c>
    </row>
    <row r="11" spans="1:11" ht="17.25" customHeight="1" x14ac:dyDescent="0.35">
      <c r="A11" s="847"/>
      <c r="B11" s="633" t="s">
        <v>19</v>
      </c>
      <c r="C11" s="852"/>
      <c r="D11" s="629"/>
      <c r="E11" s="629"/>
      <c r="F11" s="629"/>
      <c r="G11" s="630"/>
      <c r="K11" s="632"/>
    </row>
    <row r="12" spans="1:11" ht="17.25" customHeight="1" x14ac:dyDescent="0.35">
      <c r="A12" s="848"/>
      <c r="B12" s="633" t="s">
        <v>20</v>
      </c>
      <c r="C12" s="853"/>
      <c r="D12" s="629"/>
      <c r="E12" s="629"/>
      <c r="F12" s="629"/>
      <c r="G12" s="630"/>
    </row>
    <row r="13" spans="1:11" ht="30" customHeight="1" thickBot="1" x14ac:dyDescent="0.4">
      <c r="A13" s="634" t="s">
        <v>157</v>
      </c>
      <c r="B13" s="635" t="s">
        <v>22</v>
      </c>
      <c r="C13" s="636" t="s">
        <v>23</v>
      </c>
      <c r="D13" s="637">
        <v>1.0478053884968219</v>
      </c>
      <c r="E13" s="638"/>
      <c r="F13" s="638"/>
      <c r="G13" s="639"/>
    </row>
    <row r="14" spans="1:11" ht="36" customHeight="1" thickBot="1" x14ac:dyDescent="0.4">
      <c r="A14" s="640" t="s">
        <v>24</v>
      </c>
      <c r="B14" s="641" t="s">
        <v>25</v>
      </c>
      <c r="C14" s="642"/>
      <c r="D14" s="643">
        <f>SUM(D16*D28,D17*D29,D18*D30,D19*D31,D20*D32,D21*D33,D22*D34,D26*D38,D24*D36,D25*D37,D23*D35)</f>
        <v>244.90570000000002</v>
      </c>
      <c r="E14" s="643">
        <f>SUM(E16*E28,E17*E29,E18*E30,E19*E31,E20*E32,E21*E33,E22*E34,E26*E38)</f>
        <v>0</v>
      </c>
      <c r="F14" s="643">
        <f>SUM(F16*F28,F17*F29,F18*F30,F19*F31,F20*F32,F21*F33,F22*F34,F26*F38)</f>
        <v>0</v>
      </c>
      <c r="G14" s="643">
        <f>SUM(G16*G28,G17*G29,G18*G30,G19*G31,G20*G32,G21*G33,G22*G34,G26*G38)</f>
        <v>0</v>
      </c>
    </row>
    <row r="15" spans="1:11" ht="28.5" x14ac:dyDescent="0.35">
      <c r="A15" s="854" t="s">
        <v>157</v>
      </c>
      <c r="B15" s="644" t="s">
        <v>26</v>
      </c>
      <c r="C15" s="645" t="s">
        <v>27</v>
      </c>
      <c r="D15" s="646"/>
      <c r="E15" s="646"/>
      <c r="F15" s="646"/>
      <c r="G15" s="647"/>
    </row>
    <row r="16" spans="1:11" x14ac:dyDescent="0.35">
      <c r="A16" s="855"/>
      <c r="B16" s="648" t="s">
        <v>28</v>
      </c>
      <c r="C16" s="649" t="s">
        <v>29</v>
      </c>
      <c r="D16" s="703">
        <v>0.7</v>
      </c>
      <c r="E16" s="651"/>
      <c r="F16" s="651"/>
      <c r="G16" s="652"/>
      <c r="H16" s="632"/>
    </row>
    <row r="17" spans="1:8" x14ac:dyDescent="0.35">
      <c r="A17" s="855"/>
      <c r="B17" s="648" t="s">
        <v>30</v>
      </c>
      <c r="C17" s="649" t="s">
        <v>31</v>
      </c>
      <c r="D17" s="650">
        <v>1000</v>
      </c>
      <c r="E17" s="651"/>
      <c r="F17" s="651"/>
      <c r="G17" s="652"/>
      <c r="H17" s="632"/>
    </row>
    <row r="18" spans="1:8" x14ac:dyDescent="0.35">
      <c r="A18" s="855"/>
      <c r="B18" s="653" t="s">
        <v>32</v>
      </c>
      <c r="C18" s="649" t="s">
        <v>31</v>
      </c>
      <c r="D18" s="651">
        <v>2</v>
      </c>
      <c r="E18" s="651"/>
      <c r="F18" s="651"/>
      <c r="G18" s="652"/>
    </row>
    <row r="19" spans="1:8" x14ac:dyDescent="0.35">
      <c r="A19" s="855"/>
      <c r="B19" s="648" t="s">
        <v>33</v>
      </c>
      <c r="C19" s="649"/>
      <c r="D19" s="651"/>
      <c r="E19" s="651"/>
      <c r="F19" s="651"/>
      <c r="G19" s="652"/>
    </row>
    <row r="20" spans="1:8" x14ac:dyDescent="0.35">
      <c r="A20" s="855"/>
      <c r="B20" s="653" t="s">
        <v>34</v>
      </c>
      <c r="C20" s="649" t="s">
        <v>35</v>
      </c>
      <c r="D20" s="651"/>
      <c r="E20" s="651"/>
      <c r="F20" s="651"/>
      <c r="G20" s="652"/>
    </row>
    <row r="21" spans="1:8" x14ac:dyDescent="0.35">
      <c r="A21" s="855"/>
      <c r="B21" s="648" t="s">
        <v>36</v>
      </c>
      <c r="C21" s="649"/>
      <c r="D21" s="651"/>
      <c r="E21" s="651"/>
      <c r="F21" s="651"/>
      <c r="G21" s="652"/>
    </row>
    <row r="22" spans="1:8" s="658" customFormat="1" ht="14" x14ac:dyDescent="0.35">
      <c r="A22" s="855"/>
      <c r="B22" s="654" t="s">
        <v>37</v>
      </c>
      <c r="C22" s="649" t="s">
        <v>38</v>
      </c>
      <c r="D22" s="655">
        <v>3</v>
      </c>
      <c r="E22" s="656"/>
      <c r="F22" s="656"/>
      <c r="G22" s="657"/>
      <c r="H22" s="704"/>
    </row>
    <row r="23" spans="1:8" s="658" customFormat="1" ht="14" x14ac:dyDescent="0.35">
      <c r="A23" s="855"/>
      <c r="B23" s="659" t="s">
        <v>155</v>
      </c>
      <c r="C23" s="660" t="s">
        <v>31</v>
      </c>
      <c r="D23" s="661"/>
      <c r="E23" s="662"/>
      <c r="F23" s="662"/>
      <c r="G23" s="663"/>
    </row>
    <row r="24" spans="1:8" s="658" customFormat="1" ht="14" x14ac:dyDescent="0.35">
      <c r="A24" s="855"/>
      <c r="B24" s="654" t="s">
        <v>108</v>
      </c>
      <c r="C24" s="649" t="s">
        <v>31</v>
      </c>
      <c r="D24" s="655"/>
      <c r="E24" s="656"/>
      <c r="F24" s="656"/>
      <c r="G24" s="657"/>
    </row>
    <row r="25" spans="1:8" s="658" customFormat="1" ht="14" x14ac:dyDescent="0.35">
      <c r="A25" s="855"/>
      <c r="B25" s="664" t="s">
        <v>120</v>
      </c>
      <c r="C25" s="665" t="s">
        <v>31</v>
      </c>
      <c r="D25" s="666">
        <v>23</v>
      </c>
      <c r="E25" s="667"/>
      <c r="F25" s="667"/>
      <c r="G25" s="668"/>
      <c r="H25" s="704"/>
    </row>
    <row r="26" spans="1:8" s="674" customFormat="1" thickBot="1" x14ac:dyDescent="0.35">
      <c r="A26" s="855"/>
      <c r="B26" s="669" t="s">
        <v>39</v>
      </c>
      <c r="C26" s="670" t="s">
        <v>31</v>
      </c>
      <c r="D26" s="671">
        <v>2</v>
      </c>
      <c r="E26" s="672"/>
      <c r="F26" s="672"/>
      <c r="G26" s="673"/>
      <c r="H26" s="705"/>
    </row>
    <row r="27" spans="1:8" x14ac:dyDescent="0.35">
      <c r="A27" s="855"/>
      <c r="B27" s="644" t="s">
        <v>40</v>
      </c>
      <c r="C27" s="857" t="s">
        <v>41</v>
      </c>
      <c r="D27" s="646"/>
      <c r="E27" s="646"/>
      <c r="F27" s="646"/>
      <c r="G27" s="647"/>
    </row>
    <row r="28" spans="1:8" x14ac:dyDescent="0.35">
      <c r="A28" s="855"/>
      <c r="B28" s="648" t="s">
        <v>28</v>
      </c>
      <c r="C28" s="858"/>
      <c r="D28" s="651">
        <v>12.21</v>
      </c>
      <c r="E28" s="651"/>
      <c r="F28" s="651"/>
      <c r="G28" s="652"/>
    </row>
    <row r="29" spans="1:8" x14ac:dyDescent="0.35">
      <c r="A29" s="855"/>
      <c r="B29" s="648" t="s">
        <v>30</v>
      </c>
      <c r="C29" s="858"/>
      <c r="D29" s="651">
        <v>0.13105</v>
      </c>
      <c r="E29" s="651"/>
      <c r="F29" s="651"/>
      <c r="G29" s="652"/>
    </row>
    <row r="30" spans="1:8" x14ac:dyDescent="0.35">
      <c r="A30" s="855"/>
      <c r="B30" s="653" t="s">
        <v>32</v>
      </c>
      <c r="C30" s="858"/>
      <c r="D30" s="651">
        <v>4.49</v>
      </c>
      <c r="E30" s="651"/>
      <c r="F30" s="651"/>
      <c r="G30" s="652"/>
    </row>
    <row r="31" spans="1:8" x14ac:dyDescent="0.35">
      <c r="A31" s="855"/>
      <c r="B31" s="653" t="s">
        <v>42</v>
      </c>
      <c r="C31" s="858"/>
      <c r="D31" s="651"/>
      <c r="E31" s="651"/>
      <c r="F31" s="651"/>
      <c r="G31" s="652"/>
    </row>
    <row r="32" spans="1:8" ht="28.5" x14ac:dyDescent="0.35">
      <c r="A32" s="855"/>
      <c r="B32" s="653" t="s">
        <v>43</v>
      </c>
      <c r="C32" s="858"/>
      <c r="D32" s="651"/>
      <c r="E32" s="651"/>
      <c r="F32" s="651"/>
      <c r="G32" s="652"/>
    </row>
    <row r="33" spans="1:7" x14ac:dyDescent="0.35">
      <c r="A33" s="855"/>
      <c r="B33" s="648" t="s">
        <v>36</v>
      </c>
      <c r="C33" s="858"/>
      <c r="D33" s="651"/>
      <c r="E33" s="651"/>
      <c r="F33" s="651"/>
      <c r="G33" s="652"/>
    </row>
    <row r="34" spans="1:7" s="674" customFormat="1" ht="14" x14ac:dyDescent="0.3">
      <c r="A34" s="855"/>
      <c r="B34" s="675" t="s">
        <v>37</v>
      </c>
      <c r="C34" s="858"/>
      <c r="D34" s="676">
        <v>2.173</v>
      </c>
      <c r="E34" s="676"/>
      <c r="F34" s="676"/>
      <c r="G34" s="677"/>
    </row>
    <row r="35" spans="1:7" s="674" customFormat="1" ht="14" x14ac:dyDescent="0.3">
      <c r="A35" s="855"/>
      <c r="B35" s="659" t="s">
        <v>155</v>
      </c>
      <c r="C35" s="858"/>
      <c r="D35" s="676"/>
      <c r="E35" s="676"/>
      <c r="F35" s="676"/>
      <c r="G35" s="677"/>
    </row>
    <row r="36" spans="1:7" s="674" customFormat="1" ht="14" x14ac:dyDescent="0.3">
      <c r="A36" s="855"/>
      <c r="B36" s="678" t="s">
        <v>108</v>
      </c>
      <c r="C36" s="858"/>
      <c r="D36" s="651"/>
      <c r="E36" s="651"/>
      <c r="F36" s="651"/>
      <c r="G36" s="652"/>
    </row>
    <row r="37" spans="1:7" s="674" customFormat="1" ht="14" x14ac:dyDescent="0.3">
      <c r="A37" s="855"/>
      <c r="B37" s="654" t="s">
        <v>120</v>
      </c>
      <c r="C37" s="858"/>
      <c r="D37" s="651">
        <v>2.5438999999999998</v>
      </c>
      <c r="E37" s="651"/>
      <c r="F37" s="651"/>
      <c r="G37" s="652"/>
    </row>
    <row r="38" spans="1:7" s="674" customFormat="1" thickBot="1" x14ac:dyDescent="0.35">
      <c r="A38" s="856"/>
      <c r="B38" s="679" t="s">
        <v>39</v>
      </c>
      <c r="C38" s="859"/>
      <c r="D38" s="680">
        <v>15.65</v>
      </c>
      <c r="E38" s="680"/>
      <c r="F38" s="680"/>
      <c r="G38" s="681"/>
    </row>
    <row r="39" spans="1:7" x14ac:dyDescent="0.35">
      <c r="A39" s="682" t="s">
        <v>44</v>
      </c>
      <c r="B39" s="683" t="s">
        <v>45</v>
      </c>
      <c r="C39" s="684"/>
      <c r="D39" s="685">
        <f>((D42/D43)-(D40/D41))*D41</f>
        <v>23524.833231173321</v>
      </c>
      <c r="E39" s="685" t="e">
        <f>((E42/E43)-(E41/#REF!))*#REF!</f>
        <v>#DIV/0!</v>
      </c>
      <c r="F39" s="685" t="e">
        <f>((F42/F43)-(F40/F41))*F41</f>
        <v>#DIV/0!</v>
      </c>
      <c r="G39" s="686" t="e">
        <f>((G42/G43)-(G40/G41))*G41</f>
        <v>#DIV/0!</v>
      </c>
    </row>
    <row r="40" spans="1:7" ht="65.25" customHeight="1" x14ac:dyDescent="0.35">
      <c r="A40" s="842" t="s">
        <v>157</v>
      </c>
      <c r="B40" s="687" t="s">
        <v>47</v>
      </c>
      <c r="C40" s="688" t="s">
        <v>48</v>
      </c>
      <c r="D40" s="689">
        <v>55867.339999999989</v>
      </c>
      <c r="E40" s="690"/>
      <c r="F40" s="691"/>
      <c r="G40" s="692"/>
    </row>
    <row r="41" spans="1:7" ht="15.75" customHeight="1" x14ac:dyDescent="0.35">
      <c r="A41" s="843"/>
      <c r="B41" s="687" t="s">
        <v>49</v>
      </c>
      <c r="C41" s="688" t="s">
        <v>17</v>
      </c>
      <c r="D41" s="693">
        <v>115130.72</v>
      </c>
      <c r="E41" s="691"/>
      <c r="F41" s="691"/>
      <c r="G41" s="692"/>
    </row>
    <row r="42" spans="1:7" ht="42.5" x14ac:dyDescent="0.35">
      <c r="A42" s="842" t="s">
        <v>158</v>
      </c>
      <c r="B42" s="687" t="s">
        <v>51</v>
      </c>
      <c r="C42" s="688" t="s">
        <v>48</v>
      </c>
      <c r="D42" s="689">
        <v>94062.98</v>
      </c>
      <c r="E42" s="691"/>
      <c r="F42" s="691"/>
      <c r="G42" s="692"/>
    </row>
    <row r="43" spans="1:7" ht="15" thickBot="1" x14ac:dyDescent="0.4">
      <c r="A43" s="843"/>
      <c r="B43" s="694" t="s">
        <v>52</v>
      </c>
      <c r="C43" s="695" t="s">
        <v>17</v>
      </c>
      <c r="D43" s="696">
        <v>136405.62</v>
      </c>
      <c r="E43" s="697"/>
      <c r="F43" s="697"/>
      <c r="G43" s="698"/>
    </row>
    <row r="44" spans="1:7" x14ac:dyDescent="0.35">
      <c r="A44" s="699"/>
      <c r="B44" s="699"/>
      <c r="C44" s="699"/>
      <c r="D44" s="699"/>
      <c r="E44" s="699"/>
      <c r="F44" s="699"/>
      <c r="G44" s="699"/>
    </row>
    <row r="45" spans="1:7" x14ac:dyDescent="0.35">
      <c r="A45" s="699"/>
      <c r="B45" s="699"/>
      <c r="C45" s="699"/>
      <c r="D45" s="699"/>
      <c r="E45" s="699"/>
      <c r="F45" s="699"/>
      <c r="G45" s="699"/>
    </row>
    <row r="46" spans="1:7" ht="15" thickBot="1" x14ac:dyDescent="0.4">
      <c r="A46" s="699"/>
      <c r="B46" s="700" t="s">
        <v>53</v>
      </c>
      <c r="C46" s="701"/>
      <c r="D46" s="701"/>
      <c r="E46" s="701"/>
      <c r="F46" s="701"/>
      <c r="G46" s="701"/>
    </row>
    <row r="47" spans="1:7" ht="15" thickTop="1" x14ac:dyDescent="0.35">
      <c r="A47" s="699"/>
      <c r="B47" s="699"/>
      <c r="C47" s="699"/>
      <c r="D47" s="699"/>
      <c r="E47" s="699"/>
      <c r="F47" s="699"/>
      <c r="G47" s="699"/>
    </row>
    <row r="48" spans="1:7" x14ac:dyDescent="0.35">
      <c r="A48" s="699"/>
      <c r="B48" s="699"/>
      <c r="C48" s="699"/>
      <c r="D48" s="699"/>
      <c r="E48" s="699"/>
      <c r="F48" s="699"/>
      <c r="G48" s="699"/>
    </row>
    <row r="49" spans="1:7" x14ac:dyDescent="0.35">
      <c r="A49" s="699" t="s">
        <v>54</v>
      </c>
      <c r="B49" s="699"/>
      <c r="C49" s="699"/>
      <c r="D49" s="699"/>
      <c r="E49" s="699"/>
      <c r="F49" s="699"/>
      <c r="G49" s="699"/>
    </row>
    <row r="50" spans="1:7" ht="32.25" customHeight="1" x14ac:dyDescent="0.35">
      <c r="A50" s="840" t="s">
        <v>55</v>
      </c>
      <c r="B50" s="840"/>
      <c r="C50" s="840"/>
      <c r="D50" s="840"/>
      <c r="E50" s="840"/>
      <c r="F50" s="840"/>
      <c r="G50" s="840"/>
    </row>
    <row r="51" spans="1:7" x14ac:dyDescent="0.35">
      <c r="A51" s="674" t="s">
        <v>56</v>
      </c>
      <c r="B51" s="674"/>
      <c r="C51" s="674"/>
      <c r="D51" s="674"/>
      <c r="E51" s="674"/>
      <c r="F51" s="674"/>
      <c r="G51" s="674"/>
    </row>
    <row r="52" spans="1:7" ht="33.75" customHeight="1" x14ac:dyDescent="0.35">
      <c r="A52" s="844" t="s">
        <v>57</v>
      </c>
      <c r="B52" s="844"/>
      <c r="C52" s="844"/>
      <c r="D52" s="844"/>
      <c r="E52" s="844"/>
      <c r="F52" s="844"/>
      <c r="G52" s="844"/>
    </row>
    <row r="53" spans="1:7" ht="30.75" customHeight="1" x14ac:dyDescent="0.35">
      <c r="A53" s="840" t="s">
        <v>58</v>
      </c>
      <c r="B53" s="840"/>
      <c r="C53" s="840"/>
      <c r="D53" s="840"/>
      <c r="E53" s="840"/>
      <c r="F53" s="840"/>
      <c r="G53" s="840"/>
    </row>
    <row r="54" spans="1:7" ht="34.5" customHeight="1" x14ac:dyDescent="0.35">
      <c r="A54" s="840" t="s">
        <v>59</v>
      </c>
      <c r="B54" s="840"/>
      <c r="C54" s="840"/>
      <c r="D54" s="840"/>
      <c r="E54" s="840"/>
      <c r="F54" s="840"/>
      <c r="G54" s="840"/>
    </row>
    <row r="55" spans="1:7" x14ac:dyDescent="0.35">
      <c r="A55" s="674"/>
      <c r="B55" s="674"/>
      <c r="C55" s="674"/>
      <c r="D55" s="674"/>
      <c r="E55" s="674"/>
      <c r="F55" s="674"/>
      <c r="G55" s="674"/>
    </row>
    <row r="56" spans="1:7" x14ac:dyDescent="0.35">
      <c r="A56" s="702" t="s">
        <v>60</v>
      </c>
      <c r="B56" s="674"/>
      <c r="C56" s="674"/>
      <c r="D56" s="674"/>
      <c r="E56" s="674"/>
      <c r="F56" s="674"/>
      <c r="G56" s="674"/>
    </row>
    <row r="57" spans="1:7" ht="36" customHeight="1" x14ac:dyDescent="0.35">
      <c r="A57" s="840" t="s">
        <v>61</v>
      </c>
      <c r="B57" s="840"/>
      <c r="C57" s="840"/>
      <c r="D57" s="840"/>
      <c r="E57" s="840"/>
      <c r="F57" s="840"/>
      <c r="G57" s="840"/>
    </row>
    <row r="58" spans="1:7" ht="33" customHeight="1" x14ac:dyDescent="0.35">
      <c r="A58" s="840" t="s">
        <v>62</v>
      </c>
      <c r="B58" s="840"/>
      <c r="C58" s="840"/>
      <c r="D58" s="840"/>
      <c r="E58" s="840"/>
      <c r="F58" s="840"/>
      <c r="G58" s="840"/>
    </row>
    <row r="59" spans="1:7" ht="33" customHeight="1" x14ac:dyDescent="0.35">
      <c r="A59" s="840" t="s">
        <v>63</v>
      </c>
      <c r="B59" s="840"/>
      <c r="C59" s="840"/>
      <c r="D59" s="840"/>
      <c r="E59" s="840"/>
      <c r="F59" s="840"/>
      <c r="G59" s="840"/>
    </row>
    <row r="60" spans="1:7" ht="66" customHeight="1" x14ac:dyDescent="0.35">
      <c r="A60" s="840" t="s">
        <v>64</v>
      </c>
      <c r="B60" s="840"/>
      <c r="C60" s="840"/>
      <c r="D60" s="840"/>
      <c r="E60" s="840"/>
      <c r="F60" s="840"/>
      <c r="G60" s="840"/>
    </row>
    <row r="61" spans="1:7" ht="36" customHeight="1" x14ac:dyDescent="0.35">
      <c r="A61" s="840" t="s">
        <v>65</v>
      </c>
      <c r="B61" s="840"/>
      <c r="C61" s="840"/>
      <c r="D61" s="840"/>
      <c r="E61" s="840"/>
      <c r="F61" s="840"/>
      <c r="G61" s="840"/>
    </row>
    <row r="62" spans="1:7" ht="48.75" customHeight="1" x14ac:dyDescent="0.35">
      <c r="A62" s="841" t="s">
        <v>66</v>
      </c>
      <c r="B62" s="841"/>
      <c r="C62" s="841"/>
      <c r="D62" s="841"/>
      <c r="E62" s="841"/>
      <c r="F62" s="841"/>
      <c r="G62" s="841"/>
    </row>
    <row r="63" spans="1:7" ht="35.25" customHeight="1" x14ac:dyDescent="0.35">
      <c r="A63" s="840" t="s">
        <v>67</v>
      </c>
      <c r="B63" s="840"/>
      <c r="C63" s="840"/>
      <c r="D63" s="840"/>
      <c r="E63" s="840"/>
      <c r="F63" s="840"/>
      <c r="G63" s="840"/>
    </row>
    <row r="64" spans="1:7" ht="45.75" customHeight="1" x14ac:dyDescent="0.35">
      <c r="A64" s="840" t="s">
        <v>68</v>
      </c>
      <c r="B64" s="840"/>
      <c r="C64" s="840"/>
      <c r="D64" s="840"/>
      <c r="E64" s="840"/>
      <c r="F64" s="840"/>
      <c r="G64" s="840"/>
    </row>
  </sheetData>
  <mergeCells count="20">
    <mergeCell ref="A54:G54"/>
    <mergeCell ref="A1:G1"/>
    <mergeCell ref="A4:A12"/>
    <mergeCell ref="C4:C8"/>
    <mergeCell ref="C9:C12"/>
    <mergeCell ref="A15:A38"/>
    <mergeCell ref="C27:C38"/>
    <mergeCell ref="A40:A41"/>
    <mergeCell ref="A42:A43"/>
    <mergeCell ref="A50:G50"/>
    <mergeCell ref="A52:G52"/>
    <mergeCell ref="A53:G53"/>
    <mergeCell ref="A63:G63"/>
    <mergeCell ref="A64:G64"/>
    <mergeCell ref="A57:G57"/>
    <mergeCell ref="A58:G58"/>
    <mergeCell ref="A59:G59"/>
    <mergeCell ref="A60:G60"/>
    <mergeCell ref="A61:G61"/>
    <mergeCell ref="A62:G62"/>
  </mergeCells>
  <pageMargins left="0.7" right="0.7" top="0.75" bottom="0.75" header="0.3" footer="0.3"/>
  <pageSetup paperSize="9" scale="5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2734A7-5747-4469-ACA8-863AE6AB9428}">
  <sheetPr>
    <pageSetUpPr fitToPage="1"/>
  </sheetPr>
  <dimension ref="A1:J8"/>
  <sheetViews>
    <sheetView zoomScale="80" zoomScaleNormal="80" workbookViewId="0">
      <selection activeCell="Q15" sqref="Q15"/>
    </sheetView>
  </sheetViews>
  <sheetFormatPr defaultRowHeight="14.5" x14ac:dyDescent="0.35"/>
  <cols>
    <col min="1" max="1" width="51.453125" bestFit="1" customWidth="1"/>
    <col min="2" max="10" width="13.81640625" customWidth="1"/>
    <col min="11" max="11" width="9.1796875" bestFit="1" customWidth="1"/>
    <col min="12" max="12" width="10.1796875" bestFit="1" customWidth="1"/>
  </cols>
  <sheetData>
    <row r="1" spans="1:10" ht="21" x14ac:dyDescent="0.5">
      <c r="A1" s="716" t="s">
        <v>102</v>
      </c>
    </row>
    <row r="3" spans="1:10" x14ac:dyDescent="0.35">
      <c r="A3" s="114" t="s">
        <v>106</v>
      </c>
      <c r="B3" s="198" t="s">
        <v>105</v>
      </c>
      <c r="C3" s="199"/>
      <c r="D3" s="199"/>
      <c r="E3" s="199"/>
      <c r="F3" s="199"/>
      <c r="G3" s="199"/>
      <c r="H3" s="199"/>
      <c r="I3" s="199"/>
      <c r="J3" s="199"/>
    </row>
    <row r="4" spans="1:10" x14ac:dyDescent="0.35">
      <c r="A4" s="114" t="s">
        <v>103</v>
      </c>
      <c r="B4" s="199" t="s">
        <v>124</v>
      </c>
      <c r="C4" s="199" t="s">
        <v>129</v>
      </c>
      <c r="D4" s="199" t="s">
        <v>134</v>
      </c>
      <c r="E4" s="199" t="s">
        <v>135</v>
      </c>
      <c r="F4" s="199" t="s">
        <v>144</v>
      </c>
      <c r="G4" s="199" t="s">
        <v>149</v>
      </c>
      <c r="H4" s="199" t="s">
        <v>159</v>
      </c>
      <c r="I4" s="199" t="s">
        <v>164</v>
      </c>
      <c r="J4" s="199" t="s">
        <v>104</v>
      </c>
    </row>
    <row r="5" spans="1:10" ht="62.5" customHeight="1" x14ac:dyDescent="0.35">
      <c r="A5" s="218" t="s">
        <v>79</v>
      </c>
      <c r="B5" s="219">
        <v>7117.8785100930245</v>
      </c>
      <c r="C5" s="219">
        <v>7776.6142535046029</v>
      </c>
      <c r="D5" s="219">
        <v>506.98684520000256</v>
      </c>
      <c r="E5" s="219">
        <v>5636.1160800646821</v>
      </c>
      <c r="F5" s="219">
        <v>0</v>
      </c>
      <c r="G5" s="219">
        <v>1400.6467061018159</v>
      </c>
      <c r="H5" s="219">
        <v>0</v>
      </c>
      <c r="I5" s="219">
        <v>0</v>
      </c>
      <c r="J5" s="220">
        <v>22438.242394964127</v>
      </c>
    </row>
    <row r="6" spans="1:10" ht="62.5" customHeight="1" x14ac:dyDescent="0.35">
      <c r="A6" s="218" t="s">
        <v>81</v>
      </c>
      <c r="B6" s="219">
        <v>278.25</v>
      </c>
      <c r="C6" s="219">
        <v>272.08986982195006</v>
      </c>
      <c r="D6" s="219">
        <v>293.66999999999996</v>
      </c>
      <c r="E6" s="219">
        <v>611.70900000000006</v>
      </c>
      <c r="F6" s="219">
        <v>298.34069999999991</v>
      </c>
      <c r="G6" s="219">
        <v>290.16820000000001</v>
      </c>
      <c r="H6" s="219">
        <v>343.26939999999996</v>
      </c>
      <c r="I6" s="219">
        <v>244.90570000000002</v>
      </c>
      <c r="J6" s="220">
        <v>2632.4028698219499</v>
      </c>
    </row>
    <row r="7" spans="1:10" ht="62.5" customHeight="1" x14ac:dyDescent="0.35">
      <c r="A7" s="218" t="s">
        <v>82</v>
      </c>
      <c r="B7" s="219">
        <v>15862.004095758824</v>
      </c>
      <c r="C7" s="219">
        <v>15539.820684373992</v>
      </c>
      <c r="D7" s="219">
        <v>16866.133033804472</v>
      </c>
      <c r="E7" s="219">
        <v>26278.491454074559</v>
      </c>
      <c r="F7" s="219">
        <v>35054.820598674538</v>
      </c>
      <c r="G7" s="219">
        <v>21869.995191522601</v>
      </c>
      <c r="H7" s="219">
        <v>21727.185074729692</v>
      </c>
      <c r="I7" s="219">
        <v>23524.833231173321</v>
      </c>
      <c r="J7" s="220">
        <v>176723.28336411199</v>
      </c>
    </row>
    <row r="8" spans="1:10" x14ac:dyDescent="0.35">
      <c r="A8" s="115" t="s">
        <v>104</v>
      </c>
      <c r="B8" s="101">
        <v>23258.13260585185</v>
      </c>
      <c r="C8" s="101">
        <v>23588.524807700545</v>
      </c>
      <c r="D8" s="101">
        <v>17666.789879004475</v>
      </c>
      <c r="E8" s="101">
        <v>32526.316534139241</v>
      </c>
      <c r="F8" s="101">
        <v>35353.161298674539</v>
      </c>
      <c r="G8" s="101">
        <v>23560.810097624417</v>
      </c>
      <c r="H8" s="101">
        <v>22070.454474729693</v>
      </c>
      <c r="I8" s="101">
        <v>23769.73893117332</v>
      </c>
      <c r="J8" s="101">
        <v>201793.92862889808</v>
      </c>
    </row>
  </sheetData>
  <pageMargins left="0.7" right="0.7" top="0.75" bottom="0.75" header="0.3" footer="0.3"/>
  <pageSetup paperSize="9" scale="76" orientation="landscape" horizontalDpi="300" verticalDpi="300"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792BFD-7B0A-467E-A7E1-9ABA66FE42BC}">
  <dimension ref="B1:H455"/>
  <sheetViews>
    <sheetView zoomScale="80" zoomScaleNormal="80" workbookViewId="0">
      <pane ySplit="5" topLeftCell="A430" activePane="bottomLeft" state="frozen"/>
      <selection pane="bottomLeft" activeCell="J447" sqref="J447"/>
    </sheetView>
  </sheetViews>
  <sheetFormatPr defaultRowHeight="14.5" x14ac:dyDescent="0.35"/>
  <cols>
    <col min="1" max="1" width="5.453125" customWidth="1"/>
    <col min="2" max="2" width="49.26953125" customWidth="1"/>
    <col min="3" max="3" width="37.54296875" customWidth="1"/>
    <col min="4" max="4" width="13.453125" style="232" customWidth="1"/>
    <col min="5" max="5" width="18.453125" style="221" bestFit="1" customWidth="1"/>
    <col min="6" max="6" width="13.7265625" style="221" customWidth="1"/>
    <col min="7" max="7" width="23.453125" style="221" bestFit="1" customWidth="1"/>
    <col min="8" max="8" width="9.1796875" style="221"/>
  </cols>
  <sheetData>
    <row r="1" spans="2:7" x14ac:dyDescent="0.35">
      <c r="B1" s="860" t="s">
        <v>0</v>
      </c>
      <c r="C1" s="860"/>
      <c r="D1" s="860"/>
      <c r="E1" s="860"/>
      <c r="F1" s="860"/>
      <c r="G1" s="860"/>
    </row>
    <row r="2" spans="2:7" x14ac:dyDescent="0.35">
      <c r="B2" s="860"/>
      <c r="C2" s="860"/>
      <c r="D2" s="860"/>
      <c r="E2" s="860"/>
      <c r="F2" s="860"/>
      <c r="G2" s="860"/>
    </row>
    <row r="5" spans="2:7" ht="15.5" x14ac:dyDescent="0.35">
      <c r="B5" s="200" t="s">
        <v>75</v>
      </c>
      <c r="C5" s="200" t="s">
        <v>2</v>
      </c>
      <c r="D5" s="222" t="s">
        <v>76</v>
      </c>
      <c r="E5" s="223" t="s">
        <v>77</v>
      </c>
      <c r="F5" s="223" t="s">
        <v>78</v>
      </c>
      <c r="G5" s="223" t="s">
        <v>1</v>
      </c>
    </row>
    <row r="6" spans="2:7" ht="42" x14ac:dyDescent="0.35">
      <c r="B6" s="201" t="s">
        <v>79</v>
      </c>
      <c r="C6" s="202"/>
      <c r="D6" s="224">
        <v>0</v>
      </c>
      <c r="E6" s="225" t="s">
        <v>80</v>
      </c>
      <c r="F6" s="225" t="s">
        <v>102</v>
      </c>
      <c r="G6" s="225" t="s">
        <v>9</v>
      </c>
    </row>
    <row r="7" spans="2:7" x14ac:dyDescent="0.35">
      <c r="B7" s="203" t="s">
        <v>10</v>
      </c>
      <c r="C7" s="102" t="s">
        <v>11</v>
      </c>
      <c r="D7" s="226">
        <v>30</v>
      </c>
      <c r="E7" s="225" t="s">
        <v>80</v>
      </c>
      <c r="F7" s="225" t="s">
        <v>102</v>
      </c>
      <c r="G7" s="225" t="s">
        <v>9</v>
      </c>
    </row>
    <row r="8" spans="2:7" x14ac:dyDescent="0.35">
      <c r="B8" s="105" t="s">
        <v>12</v>
      </c>
      <c r="C8" s="102" t="s">
        <v>11</v>
      </c>
      <c r="D8" s="226">
        <v>8831</v>
      </c>
      <c r="E8" s="225" t="s">
        <v>80</v>
      </c>
      <c r="F8" s="225" t="s">
        <v>102</v>
      </c>
      <c r="G8" s="225" t="s">
        <v>9</v>
      </c>
    </row>
    <row r="9" spans="2:7" x14ac:dyDescent="0.35">
      <c r="B9" s="105" t="s">
        <v>13</v>
      </c>
      <c r="C9" s="102" t="s">
        <v>11</v>
      </c>
      <c r="D9" s="226">
        <v>8831</v>
      </c>
      <c r="E9" s="225" t="s">
        <v>80</v>
      </c>
      <c r="F9" s="225" t="s">
        <v>102</v>
      </c>
      <c r="G9" s="225" t="s">
        <v>9</v>
      </c>
    </row>
    <row r="10" spans="2:7" x14ac:dyDescent="0.35">
      <c r="B10" s="106" t="s">
        <v>14</v>
      </c>
      <c r="C10" s="102" t="s">
        <v>11</v>
      </c>
      <c r="D10" s="226"/>
      <c r="E10" s="225" t="s">
        <v>80</v>
      </c>
      <c r="F10" s="225" t="s">
        <v>102</v>
      </c>
      <c r="G10" s="225" t="s">
        <v>9</v>
      </c>
    </row>
    <row r="11" spans="2:7" x14ac:dyDescent="0.35">
      <c r="B11" s="106" t="s">
        <v>15</v>
      </c>
      <c r="C11" s="102" t="s">
        <v>11</v>
      </c>
      <c r="D11" s="226"/>
      <c r="E11" s="225" t="s">
        <v>80</v>
      </c>
      <c r="F11" s="225" t="s">
        <v>102</v>
      </c>
      <c r="G11" s="225" t="s">
        <v>9</v>
      </c>
    </row>
    <row r="12" spans="2:7" x14ac:dyDescent="0.35">
      <c r="B12" s="105" t="s">
        <v>16</v>
      </c>
      <c r="C12" s="103" t="s">
        <v>17</v>
      </c>
      <c r="D12" s="226">
        <v>93944.77</v>
      </c>
      <c r="E12" s="225" t="s">
        <v>80</v>
      </c>
      <c r="F12" s="225" t="s">
        <v>102</v>
      </c>
      <c r="G12" s="225" t="s">
        <v>9</v>
      </c>
    </row>
    <row r="13" spans="2:7" x14ac:dyDescent="0.35">
      <c r="B13" s="105" t="s">
        <v>18</v>
      </c>
      <c r="C13" s="103" t="s">
        <v>17</v>
      </c>
      <c r="D13" s="226">
        <v>93944.77</v>
      </c>
      <c r="E13" s="225" t="s">
        <v>80</v>
      </c>
      <c r="F13" s="225" t="s">
        <v>102</v>
      </c>
      <c r="G13" s="225" t="s">
        <v>9</v>
      </c>
    </row>
    <row r="14" spans="2:7" x14ac:dyDescent="0.35">
      <c r="B14" s="107" t="s">
        <v>19</v>
      </c>
      <c r="C14" s="103" t="s">
        <v>17</v>
      </c>
      <c r="D14" s="226"/>
      <c r="E14" s="225" t="s">
        <v>80</v>
      </c>
      <c r="F14" s="225" t="s">
        <v>102</v>
      </c>
      <c r="G14" s="225" t="s">
        <v>9</v>
      </c>
    </row>
    <row r="15" spans="2:7" x14ac:dyDescent="0.35">
      <c r="B15" s="107" t="s">
        <v>20</v>
      </c>
      <c r="C15" s="103" t="s">
        <v>17</v>
      </c>
      <c r="D15" s="226"/>
      <c r="E15" s="225" t="s">
        <v>80</v>
      </c>
      <c r="F15" s="225" t="s">
        <v>102</v>
      </c>
      <c r="G15" s="225" t="s">
        <v>9</v>
      </c>
    </row>
    <row r="16" spans="2:7" x14ac:dyDescent="0.35">
      <c r="B16" s="105" t="s">
        <v>22</v>
      </c>
      <c r="C16" s="204" t="s">
        <v>23</v>
      </c>
      <c r="D16" s="226">
        <v>1.1121300000000001</v>
      </c>
      <c r="E16" s="225" t="s">
        <v>80</v>
      </c>
      <c r="F16" s="225" t="s">
        <v>102</v>
      </c>
      <c r="G16" s="225" t="s">
        <v>9</v>
      </c>
    </row>
    <row r="17" spans="2:7" ht="56.5" x14ac:dyDescent="0.35">
      <c r="B17" s="205" t="s">
        <v>81</v>
      </c>
      <c r="C17" s="206"/>
      <c r="D17" s="227">
        <v>332.85999999999996</v>
      </c>
      <c r="E17" s="225" t="s">
        <v>80</v>
      </c>
      <c r="F17" s="225" t="s">
        <v>102</v>
      </c>
      <c r="G17" s="225" t="s">
        <v>9</v>
      </c>
    </row>
    <row r="18" spans="2:7" ht="28.5" x14ac:dyDescent="0.35">
      <c r="B18" s="110" t="s">
        <v>26</v>
      </c>
      <c r="C18" s="207" t="s">
        <v>27</v>
      </c>
      <c r="D18" s="226"/>
      <c r="E18" s="225" t="s">
        <v>80</v>
      </c>
      <c r="F18" s="225" t="s">
        <v>102</v>
      </c>
      <c r="G18" s="225" t="s">
        <v>9</v>
      </c>
    </row>
    <row r="19" spans="2:7" x14ac:dyDescent="0.35">
      <c r="B19" s="108" t="s">
        <v>28</v>
      </c>
      <c r="C19" s="37" t="s">
        <v>29</v>
      </c>
      <c r="D19" s="226">
        <v>0.71000000000000008</v>
      </c>
      <c r="E19" s="225" t="s">
        <v>80</v>
      </c>
      <c r="F19" s="225" t="s">
        <v>102</v>
      </c>
      <c r="G19" s="225" t="s">
        <v>9</v>
      </c>
    </row>
    <row r="20" spans="2:7" x14ac:dyDescent="0.35">
      <c r="B20" s="108" t="s">
        <v>30</v>
      </c>
      <c r="C20" s="37" t="s">
        <v>31</v>
      </c>
      <c r="D20" s="226">
        <v>696</v>
      </c>
      <c r="E20" s="225" t="s">
        <v>80</v>
      </c>
      <c r="F20" s="225" t="s">
        <v>102</v>
      </c>
      <c r="G20" s="225" t="s">
        <v>9</v>
      </c>
    </row>
    <row r="21" spans="2:7" x14ac:dyDescent="0.35">
      <c r="B21" s="109" t="s">
        <v>32</v>
      </c>
      <c r="C21" s="37"/>
      <c r="D21" s="226"/>
      <c r="E21" s="225" t="s">
        <v>80</v>
      </c>
      <c r="F21" s="225" t="s">
        <v>102</v>
      </c>
      <c r="G21" s="225" t="s">
        <v>9</v>
      </c>
    </row>
    <row r="22" spans="2:7" x14ac:dyDescent="0.35">
      <c r="B22" s="108" t="s">
        <v>33</v>
      </c>
      <c r="C22" s="37"/>
      <c r="D22" s="226"/>
      <c r="E22" s="225" t="s">
        <v>80</v>
      </c>
      <c r="F22" s="225" t="s">
        <v>102</v>
      </c>
      <c r="G22" s="225" t="s">
        <v>9</v>
      </c>
    </row>
    <row r="23" spans="2:7" x14ac:dyDescent="0.35">
      <c r="B23" s="109" t="s">
        <v>34</v>
      </c>
      <c r="C23" s="37" t="s">
        <v>35</v>
      </c>
      <c r="D23" s="226">
        <v>615.36</v>
      </c>
      <c r="E23" s="225" t="s">
        <v>80</v>
      </c>
      <c r="F23" s="225" t="s">
        <v>102</v>
      </c>
      <c r="G23" s="225" t="s">
        <v>9</v>
      </c>
    </row>
    <row r="24" spans="2:7" x14ac:dyDescent="0.35">
      <c r="B24" s="108" t="s">
        <v>36</v>
      </c>
      <c r="C24" s="37"/>
      <c r="D24" s="226"/>
      <c r="E24" s="225" t="s">
        <v>80</v>
      </c>
      <c r="F24" s="225" t="s">
        <v>102</v>
      </c>
      <c r="G24" s="225" t="s">
        <v>9</v>
      </c>
    </row>
    <row r="25" spans="2:7" x14ac:dyDescent="0.35">
      <c r="B25" s="111" t="s">
        <v>37</v>
      </c>
      <c r="C25" s="37" t="s">
        <v>38</v>
      </c>
      <c r="D25" s="226">
        <v>3</v>
      </c>
      <c r="E25" s="225" t="s">
        <v>80</v>
      </c>
      <c r="F25" s="225" t="s">
        <v>102</v>
      </c>
      <c r="G25" s="225" t="s">
        <v>9</v>
      </c>
    </row>
    <row r="26" spans="2:7" x14ac:dyDescent="0.35">
      <c r="B26" s="112" t="s">
        <v>39</v>
      </c>
      <c r="C26" s="37" t="s">
        <v>31</v>
      </c>
      <c r="D26" s="226">
        <v>1</v>
      </c>
      <c r="E26" s="225" t="s">
        <v>80</v>
      </c>
      <c r="F26" s="225" t="s">
        <v>102</v>
      </c>
      <c r="G26" s="225" t="s">
        <v>9</v>
      </c>
    </row>
    <row r="27" spans="2:7" ht="28.5" x14ac:dyDescent="0.35">
      <c r="B27" s="110" t="s">
        <v>40</v>
      </c>
      <c r="C27" s="104" t="s">
        <v>41</v>
      </c>
      <c r="D27" s="226"/>
      <c r="E27" s="225" t="s">
        <v>80</v>
      </c>
      <c r="F27" s="225" t="s">
        <v>102</v>
      </c>
      <c r="G27" s="225" t="s">
        <v>9</v>
      </c>
    </row>
    <row r="28" spans="2:7" x14ac:dyDescent="0.35">
      <c r="B28" s="108" t="s">
        <v>28</v>
      </c>
      <c r="C28" s="104" t="s">
        <v>41</v>
      </c>
      <c r="D28" s="226">
        <v>12.52112676056338</v>
      </c>
      <c r="E28" s="225" t="s">
        <v>80</v>
      </c>
      <c r="F28" s="225" t="s">
        <v>102</v>
      </c>
      <c r="G28" s="225" t="s">
        <v>9</v>
      </c>
    </row>
    <row r="29" spans="2:7" x14ac:dyDescent="0.35">
      <c r="B29" s="108" t="s">
        <v>30</v>
      </c>
      <c r="C29" s="104" t="s">
        <v>41</v>
      </c>
      <c r="D29" s="226">
        <v>0.10738505747126437</v>
      </c>
      <c r="E29" s="225" t="s">
        <v>80</v>
      </c>
      <c r="F29" s="225" t="s">
        <v>102</v>
      </c>
      <c r="G29" s="225" t="s">
        <v>9</v>
      </c>
    </row>
    <row r="30" spans="2:7" x14ac:dyDescent="0.35">
      <c r="B30" s="109" t="s">
        <v>32</v>
      </c>
      <c r="C30" s="104" t="s">
        <v>41</v>
      </c>
      <c r="D30" s="226"/>
      <c r="E30" s="225" t="s">
        <v>80</v>
      </c>
      <c r="F30" s="225" t="s">
        <v>102</v>
      </c>
      <c r="G30" s="225" t="s">
        <v>9</v>
      </c>
    </row>
    <row r="31" spans="2:7" ht="28.5" x14ac:dyDescent="0.35">
      <c r="B31" s="109" t="s">
        <v>42</v>
      </c>
      <c r="C31" s="104" t="s">
        <v>41</v>
      </c>
      <c r="D31" s="226"/>
      <c r="E31" s="225" t="s">
        <v>80</v>
      </c>
      <c r="F31" s="225" t="s">
        <v>102</v>
      </c>
      <c r="G31" s="225" t="s">
        <v>9</v>
      </c>
    </row>
    <row r="32" spans="2:7" ht="28.5" x14ac:dyDescent="0.35">
      <c r="B32" s="109" t="s">
        <v>43</v>
      </c>
      <c r="C32" s="104" t="s">
        <v>41</v>
      </c>
      <c r="D32" s="226">
        <v>0.37077483099323971</v>
      </c>
      <c r="E32" s="225" t="s">
        <v>80</v>
      </c>
      <c r="F32" s="225" t="s">
        <v>102</v>
      </c>
      <c r="G32" s="225" t="s">
        <v>9</v>
      </c>
    </row>
    <row r="33" spans="2:7" x14ac:dyDescent="0.35">
      <c r="B33" s="108" t="s">
        <v>36</v>
      </c>
      <c r="C33" s="104" t="s">
        <v>41</v>
      </c>
      <c r="D33" s="226"/>
      <c r="E33" s="225" t="s">
        <v>80</v>
      </c>
      <c r="F33" s="225" t="s">
        <v>102</v>
      </c>
      <c r="G33" s="225" t="s">
        <v>9</v>
      </c>
    </row>
    <row r="34" spans="2:7" x14ac:dyDescent="0.35">
      <c r="B34" s="112" t="s">
        <v>37</v>
      </c>
      <c r="C34" s="104" t="s">
        <v>41</v>
      </c>
      <c r="D34" s="226">
        <v>2.8266666666666667</v>
      </c>
      <c r="E34" s="225" t="s">
        <v>80</v>
      </c>
      <c r="F34" s="225" t="s">
        <v>102</v>
      </c>
      <c r="G34" s="225" t="s">
        <v>9</v>
      </c>
    </row>
    <row r="35" spans="2:7" x14ac:dyDescent="0.35">
      <c r="B35" s="112" t="s">
        <v>39</v>
      </c>
      <c r="C35" s="104" t="s">
        <v>41</v>
      </c>
      <c r="D35" s="226">
        <v>12.59</v>
      </c>
      <c r="E35" s="225" t="s">
        <v>80</v>
      </c>
      <c r="F35" s="225" t="s">
        <v>102</v>
      </c>
      <c r="G35" s="225" t="s">
        <v>9</v>
      </c>
    </row>
    <row r="36" spans="2:7" ht="28.5" x14ac:dyDescent="0.35">
      <c r="B36" s="208" t="s">
        <v>82</v>
      </c>
      <c r="C36" s="209"/>
      <c r="D36" s="228">
        <v>29326.373993748839</v>
      </c>
      <c r="E36" s="225" t="s">
        <v>80</v>
      </c>
      <c r="F36" s="225" t="s">
        <v>102</v>
      </c>
      <c r="G36" s="225" t="s">
        <v>9</v>
      </c>
    </row>
    <row r="37" spans="2:7" ht="56.5" x14ac:dyDescent="0.35">
      <c r="B37" s="113" t="s">
        <v>83</v>
      </c>
      <c r="C37" s="63" t="s">
        <v>48</v>
      </c>
      <c r="D37" s="229">
        <v>37266.44</v>
      </c>
      <c r="E37" s="225" t="s">
        <v>80</v>
      </c>
      <c r="F37" s="225" t="s">
        <v>102</v>
      </c>
      <c r="G37" s="225" t="s">
        <v>9</v>
      </c>
    </row>
    <row r="38" spans="2:7" x14ac:dyDescent="0.35">
      <c r="B38" s="113" t="s">
        <v>84</v>
      </c>
      <c r="C38" s="63" t="s">
        <v>17</v>
      </c>
      <c r="D38" s="229">
        <v>93944.77</v>
      </c>
      <c r="E38" s="225" t="s">
        <v>80</v>
      </c>
      <c r="F38" s="225" t="s">
        <v>102</v>
      </c>
      <c r="G38" s="225" t="s">
        <v>9</v>
      </c>
    </row>
    <row r="39" spans="2:7" ht="56.5" x14ac:dyDescent="0.35">
      <c r="B39" s="113" t="s">
        <v>85</v>
      </c>
      <c r="C39" s="63" t="s">
        <v>48</v>
      </c>
      <c r="D39" s="229">
        <v>77661.729999999981</v>
      </c>
      <c r="E39" s="225" t="s">
        <v>80</v>
      </c>
      <c r="F39" s="225" t="s">
        <v>102</v>
      </c>
      <c r="G39" s="225" t="s">
        <v>9</v>
      </c>
    </row>
    <row r="40" spans="2:7" x14ac:dyDescent="0.35">
      <c r="B40" s="113" t="s">
        <v>86</v>
      </c>
      <c r="C40" s="63" t="s">
        <v>17</v>
      </c>
      <c r="D40" s="229">
        <v>109560.06999999993</v>
      </c>
      <c r="E40" s="225" t="s">
        <v>80</v>
      </c>
      <c r="F40" s="225" t="s">
        <v>102</v>
      </c>
      <c r="G40" s="225" t="s">
        <v>9</v>
      </c>
    </row>
    <row r="41" spans="2:7" ht="42" x14ac:dyDescent="0.35">
      <c r="B41" s="201" t="s">
        <v>79</v>
      </c>
      <c r="C41" s="202"/>
      <c r="D41" s="224">
        <v>352.45252800000344</v>
      </c>
      <c r="E41" s="225" t="s">
        <v>80</v>
      </c>
      <c r="F41" s="225" t="s">
        <v>102</v>
      </c>
      <c r="G41" s="225" t="s">
        <v>87</v>
      </c>
    </row>
    <row r="42" spans="2:7" x14ac:dyDescent="0.35">
      <c r="B42" s="203" t="s">
        <v>10</v>
      </c>
      <c r="C42" s="102" t="s">
        <v>11</v>
      </c>
      <c r="D42" s="226">
        <v>31</v>
      </c>
      <c r="E42" s="225" t="s">
        <v>80</v>
      </c>
      <c r="F42" s="225" t="s">
        <v>102</v>
      </c>
      <c r="G42" s="225" t="s">
        <v>87</v>
      </c>
    </row>
    <row r="43" spans="2:7" x14ac:dyDescent="0.35">
      <c r="B43" s="105" t="s">
        <v>12</v>
      </c>
      <c r="C43" s="102" t="s">
        <v>11</v>
      </c>
      <c r="D43" s="226">
        <v>11329</v>
      </c>
      <c r="E43" s="225" t="s">
        <v>80</v>
      </c>
      <c r="F43" s="225" t="s">
        <v>102</v>
      </c>
      <c r="G43" s="225" t="s">
        <v>87</v>
      </c>
    </row>
    <row r="44" spans="2:7" x14ac:dyDescent="0.35">
      <c r="B44" s="105" t="s">
        <v>13</v>
      </c>
      <c r="C44" s="102" t="s">
        <v>11</v>
      </c>
      <c r="D44" s="226">
        <v>11335</v>
      </c>
      <c r="E44" s="225" t="s">
        <v>80</v>
      </c>
      <c r="F44" s="225" t="s">
        <v>102</v>
      </c>
      <c r="G44" s="225" t="s">
        <v>87</v>
      </c>
    </row>
    <row r="45" spans="2:7" x14ac:dyDescent="0.35">
      <c r="B45" s="106" t="s">
        <v>14</v>
      </c>
      <c r="C45" s="102" t="s">
        <v>11</v>
      </c>
      <c r="D45" s="226">
        <v>6</v>
      </c>
      <c r="E45" s="225" t="s">
        <v>80</v>
      </c>
      <c r="F45" s="225" t="s">
        <v>102</v>
      </c>
      <c r="G45" s="225" t="s">
        <v>87</v>
      </c>
    </row>
    <row r="46" spans="2:7" x14ac:dyDescent="0.35">
      <c r="B46" s="106" t="s">
        <v>15</v>
      </c>
      <c r="C46" s="102" t="s">
        <v>11</v>
      </c>
      <c r="D46" s="226"/>
      <c r="E46" s="225" t="s">
        <v>80</v>
      </c>
      <c r="F46" s="225" t="s">
        <v>102</v>
      </c>
      <c r="G46" s="225" t="s">
        <v>87</v>
      </c>
    </row>
    <row r="47" spans="2:7" x14ac:dyDescent="0.35">
      <c r="B47" s="105" t="s">
        <v>16</v>
      </c>
      <c r="C47" s="103" t="s">
        <v>17</v>
      </c>
      <c r="D47" s="226">
        <v>122059.75</v>
      </c>
      <c r="E47" s="225" t="s">
        <v>80</v>
      </c>
      <c r="F47" s="225" t="s">
        <v>102</v>
      </c>
      <c r="G47" s="225" t="s">
        <v>87</v>
      </c>
    </row>
    <row r="48" spans="2:7" x14ac:dyDescent="0.35">
      <c r="B48" s="105" t="s">
        <v>18</v>
      </c>
      <c r="C48" s="103" t="s">
        <v>17</v>
      </c>
      <c r="D48" s="226">
        <v>122358.55</v>
      </c>
      <c r="E48" s="225" t="s">
        <v>80</v>
      </c>
      <c r="F48" s="225" t="s">
        <v>102</v>
      </c>
      <c r="G48" s="225" t="s">
        <v>87</v>
      </c>
    </row>
    <row r="49" spans="2:7" x14ac:dyDescent="0.35">
      <c r="B49" s="107" t="s">
        <v>19</v>
      </c>
      <c r="C49" s="103" t="s">
        <v>17</v>
      </c>
      <c r="D49" s="226">
        <v>298.79999999999995</v>
      </c>
      <c r="E49" s="225" t="s">
        <v>80</v>
      </c>
      <c r="F49" s="225" t="s">
        <v>102</v>
      </c>
      <c r="G49" s="225" t="s">
        <v>87</v>
      </c>
    </row>
    <row r="50" spans="2:7" x14ac:dyDescent="0.35">
      <c r="B50" s="107" t="s">
        <v>20</v>
      </c>
      <c r="C50" s="103" t="s">
        <v>17</v>
      </c>
      <c r="D50" s="226"/>
      <c r="E50" s="225" t="s">
        <v>80</v>
      </c>
      <c r="F50" s="225" t="s">
        <v>102</v>
      </c>
      <c r="G50" s="225" t="s">
        <v>87</v>
      </c>
    </row>
    <row r="51" spans="2:7" x14ac:dyDescent="0.35">
      <c r="B51" s="105" t="s">
        <v>22</v>
      </c>
      <c r="C51" s="204" t="s">
        <v>23</v>
      </c>
      <c r="D51" s="226">
        <v>1.1795599999999999</v>
      </c>
      <c r="E51" s="225" t="s">
        <v>80</v>
      </c>
      <c r="F51" s="225" t="s">
        <v>102</v>
      </c>
      <c r="G51" s="225" t="s">
        <v>87</v>
      </c>
    </row>
    <row r="52" spans="2:7" ht="56.5" x14ac:dyDescent="0.35">
      <c r="B52" s="205" t="s">
        <v>81</v>
      </c>
      <c r="C52" s="206"/>
      <c r="D52" s="227">
        <v>437.01999999999992</v>
      </c>
      <c r="E52" s="225" t="s">
        <v>80</v>
      </c>
      <c r="F52" s="225" t="s">
        <v>102</v>
      </c>
      <c r="G52" s="225" t="s">
        <v>87</v>
      </c>
    </row>
    <row r="53" spans="2:7" ht="28.5" x14ac:dyDescent="0.35">
      <c r="B53" s="110" t="s">
        <v>26</v>
      </c>
      <c r="C53" s="207" t="s">
        <v>27</v>
      </c>
      <c r="D53" s="226"/>
      <c r="E53" s="225" t="s">
        <v>80</v>
      </c>
      <c r="F53" s="225" t="s">
        <v>102</v>
      </c>
      <c r="G53" s="225" t="s">
        <v>87</v>
      </c>
    </row>
    <row r="54" spans="2:7" x14ac:dyDescent="0.35">
      <c r="B54" s="108" t="s">
        <v>28</v>
      </c>
      <c r="C54" s="37"/>
      <c r="D54" s="226"/>
      <c r="E54" s="225" t="s">
        <v>80</v>
      </c>
      <c r="F54" s="225" t="s">
        <v>102</v>
      </c>
      <c r="G54" s="225" t="s">
        <v>87</v>
      </c>
    </row>
    <row r="55" spans="2:7" x14ac:dyDescent="0.35">
      <c r="B55" s="108" t="s">
        <v>30</v>
      </c>
      <c r="C55" s="37" t="s">
        <v>31</v>
      </c>
      <c r="D55" s="226">
        <v>738</v>
      </c>
      <c r="E55" s="225" t="s">
        <v>80</v>
      </c>
      <c r="F55" s="225" t="s">
        <v>102</v>
      </c>
      <c r="G55" s="225" t="s">
        <v>87</v>
      </c>
    </row>
    <row r="56" spans="2:7" x14ac:dyDescent="0.35">
      <c r="B56" s="109" t="s">
        <v>32</v>
      </c>
      <c r="C56" s="37"/>
      <c r="D56" s="226"/>
      <c r="E56" s="225" t="s">
        <v>80</v>
      </c>
      <c r="F56" s="225" t="s">
        <v>102</v>
      </c>
      <c r="G56" s="225" t="s">
        <v>87</v>
      </c>
    </row>
    <row r="57" spans="2:7" x14ac:dyDescent="0.35">
      <c r="B57" s="108" t="s">
        <v>33</v>
      </c>
      <c r="C57" s="37"/>
      <c r="D57" s="226"/>
      <c r="E57" s="225" t="s">
        <v>80</v>
      </c>
      <c r="F57" s="225" t="s">
        <v>102</v>
      </c>
      <c r="G57" s="225" t="s">
        <v>87</v>
      </c>
    </row>
    <row r="58" spans="2:7" x14ac:dyDescent="0.35">
      <c r="B58" s="109" t="s">
        <v>34</v>
      </c>
      <c r="C58" s="37" t="s">
        <v>35</v>
      </c>
      <c r="D58" s="226">
        <v>566.47</v>
      </c>
      <c r="E58" s="225" t="s">
        <v>80</v>
      </c>
      <c r="F58" s="225" t="s">
        <v>102</v>
      </c>
      <c r="G58" s="225" t="s">
        <v>87</v>
      </c>
    </row>
    <row r="59" spans="2:7" x14ac:dyDescent="0.35">
      <c r="B59" s="108" t="s">
        <v>36</v>
      </c>
      <c r="C59" s="37"/>
      <c r="D59" s="226"/>
      <c r="E59" s="225" t="s">
        <v>80</v>
      </c>
      <c r="F59" s="225" t="s">
        <v>102</v>
      </c>
      <c r="G59" s="225" t="s">
        <v>87</v>
      </c>
    </row>
    <row r="60" spans="2:7" x14ac:dyDescent="0.35">
      <c r="B60" s="111" t="s">
        <v>37</v>
      </c>
      <c r="C60" s="37" t="s">
        <v>38</v>
      </c>
      <c r="D60" s="226">
        <v>3</v>
      </c>
      <c r="E60" s="225" t="s">
        <v>80</v>
      </c>
      <c r="F60" s="225" t="s">
        <v>102</v>
      </c>
      <c r="G60" s="225" t="s">
        <v>87</v>
      </c>
    </row>
    <row r="61" spans="2:7" x14ac:dyDescent="0.35">
      <c r="B61" s="112" t="s">
        <v>39</v>
      </c>
      <c r="C61" s="37" t="s">
        <v>31</v>
      </c>
      <c r="D61" s="226">
        <v>2</v>
      </c>
      <c r="E61" s="225" t="s">
        <v>80</v>
      </c>
      <c r="F61" s="225" t="s">
        <v>102</v>
      </c>
      <c r="G61" s="225" t="s">
        <v>87</v>
      </c>
    </row>
    <row r="62" spans="2:7" ht="28.5" x14ac:dyDescent="0.35">
      <c r="B62" s="110" t="s">
        <v>40</v>
      </c>
      <c r="C62" s="104" t="s">
        <v>41</v>
      </c>
      <c r="D62" s="226"/>
      <c r="E62" s="225" t="s">
        <v>80</v>
      </c>
      <c r="F62" s="225" t="s">
        <v>102</v>
      </c>
      <c r="G62" s="225" t="s">
        <v>87</v>
      </c>
    </row>
    <row r="63" spans="2:7" x14ac:dyDescent="0.35">
      <c r="B63" s="108" t="s">
        <v>28</v>
      </c>
      <c r="C63" s="104" t="s">
        <v>41</v>
      </c>
      <c r="D63" s="226"/>
      <c r="E63" s="225" t="s">
        <v>80</v>
      </c>
      <c r="F63" s="225" t="s">
        <v>102</v>
      </c>
      <c r="G63" s="225" t="s">
        <v>87</v>
      </c>
    </row>
    <row r="64" spans="2:7" x14ac:dyDescent="0.35">
      <c r="B64" s="108" t="s">
        <v>30</v>
      </c>
      <c r="C64" s="104" t="s">
        <v>41</v>
      </c>
      <c r="D64" s="226">
        <v>0.27155826558265578</v>
      </c>
      <c r="E64" s="225" t="s">
        <v>80</v>
      </c>
      <c r="F64" s="225" t="s">
        <v>102</v>
      </c>
      <c r="G64" s="225" t="s">
        <v>87</v>
      </c>
    </row>
    <row r="65" spans="2:7" x14ac:dyDescent="0.35">
      <c r="B65" s="109" t="s">
        <v>32</v>
      </c>
      <c r="C65" s="104" t="s">
        <v>41</v>
      </c>
      <c r="D65" s="226"/>
      <c r="E65" s="225" t="s">
        <v>80</v>
      </c>
      <c r="F65" s="225" t="s">
        <v>102</v>
      </c>
      <c r="G65" s="225" t="s">
        <v>87</v>
      </c>
    </row>
    <row r="66" spans="2:7" ht="28.5" x14ac:dyDescent="0.35">
      <c r="B66" s="109" t="s">
        <v>42</v>
      </c>
      <c r="C66" s="104" t="s">
        <v>41</v>
      </c>
      <c r="D66" s="226"/>
      <c r="E66" s="225" t="s">
        <v>80</v>
      </c>
      <c r="F66" s="225" t="s">
        <v>102</v>
      </c>
      <c r="G66" s="225" t="s">
        <v>87</v>
      </c>
    </row>
    <row r="67" spans="2:7" ht="28.5" x14ac:dyDescent="0.35">
      <c r="B67" s="109" t="s">
        <v>43</v>
      </c>
      <c r="C67" s="104" t="s">
        <v>41</v>
      </c>
      <c r="D67" s="226">
        <v>0.37076985542041058</v>
      </c>
      <c r="E67" s="225" t="s">
        <v>80</v>
      </c>
      <c r="F67" s="225" t="s">
        <v>102</v>
      </c>
      <c r="G67" s="225" t="s">
        <v>87</v>
      </c>
    </row>
    <row r="68" spans="2:7" x14ac:dyDescent="0.35">
      <c r="B68" s="108" t="s">
        <v>36</v>
      </c>
      <c r="C68" s="104" t="s">
        <v>41</v>
      </c>
      <c r="D68" s="226"/>
      <c r="E68" s="225" t="s">
        <v>80</v>
      </c>
      <c r="F68" s="225" t="s">
        <v>102</v>
      </c>
      <c r="G68" s="225" t="s">
        <v>87</v>
      </c>
    </row>
    <row r="69" spans="2:7" x14ac:dyDescent="0.35">
      <c r="B69" s="112" t="s">
        <v>37</v>
      </c>
      <c r="C69" s="104" t="s">
        <v>41</v>
      </c>
      <c r="D69" s="226">
        <v>1.9833333333333334</v>
      </c>
      <c r="E69" s="225" t="s">
        <v>80</v>
      </c>
      <c r="F69" s="225" t="s">
        <v>102</v>
      </c>
      <c r="G69" s="225" t="s">
        <v>87</v>
      </c>
    </row>
    <row r="70" spans="2:7" x14ac:dyDescent="0.35">
      <c r="B70" s="112" t="s">
        <v>39</v>
      </c>
      <c r="C70" s="104" t="s">
        <v>41</v>
      </c>
      <c r="D70" s="226">
        <v>10.315</v>
      </c>
      <c r="E70" s="225" t="s">
        <v>80</v>
      </c>
      <c r="F70" s="225" t="s">
        <v>102</v>
      </c>
      <c r="G70" s="225" t="s">
        <v>87</v>
      </c>
    </row>
    <row r="71" spans="2:7" ht="28.5" x14ac:dyDescent="0.35">
      <c r="B71" s="208" t="s">
        <v>82</v>
      </c>
      <c r="C71" s="209"/>
      <c r="D71" s="230">
        <v>29054.721574709733</v>
      </c>
      <c r="E71" s="225" t="s">
        <v>80</v>
      </c>
      <c r="F71" s="225" t="s">
        <v>102</v>
      </c>
      <c r="G71" s="225" t="s">
        <v>87</v>
      </c>
    </row>
    <row r="72" spans="2:7" ht="56.5" x14ac:dyDescent="0.35">
      <c r="B72" s="113" t="s">
        <v>88</v>
      </c>
      <c r="C72" s="63" t="s">
        <v>48</v>
      </c>
      <c r="D72" s="231">
        <v>56219.569999999992</v>
      </c>
      <c r="E72" s="225" t="s">
        <v>80</v>
      </c>
      <c r="F72" s="225" t="s">
        <v>102</v>
      </c>
      <c r="G72" s="225" t="s">
        <v>87</v>
      </c>
    </row>
    <row r="73" spans="2:7" x14ac:dyDescent="0.35">
      <c r="B73" s="113" t="s">
        <v>89</v>
      </c>
      <c r="C73" s="63" t="s">
        <v>17</v>
      </c>
      <c r="D73" s="231">
        <v>122358.55</v>
      </c>
      <c r="E73" s="225" t="s">
        <v>80</v>
      </c>
      <c r="F73" s="225" t="s">
        <v>102</v>
      </c>
      <c r="G73" s="225" t="s">
        <v>87</v>
      </c>
    </row>
    <row r="74" spans="2:7" ht="56.5" x14ac:dyDescent="0.35">
      <c r="B74" s="113" t="s">
        <v>90</v>
      </c>
      <c r="C74" s="63" t="s">
        <v>48</v>
      </c>
      <c r="D74" s="231">
        <v>101715.42000000001</v>
      </c>
      <c r="E74" s="225" t="s">
        <v>80</v>
      </c>
      <c r="F74" s="225" t="s">
        <v>102</v>
      </c>
      <c r="G74" s="225" t="s">
        <v>87</v>
      </c>
    </row>
    <row r="75" spans="2:7" x14ac:dyDescent="0.35">
      <c r="B75" s="113" t="s">
        <v>91</v>
      </c>
      <c r="C75" s="63" t="s">
        <v>17</v>
      </c>
      <c r="D75" s="231">
        <v>145949.63</v>
      </c>
      <c r="E75" s="225" t="s">
        <v>80</v>
      </c>
      <c r="F75" s="225" t="s">
        <v>102</v>
      </c>
      <c r="G75" s="225" t="s">
        <v>87</v>
      </c>
    </row>
    <row r="76" spans="2:7" ht="42" x14ac:dyDescent="0.35">
      <c r="B76" s="201" t="s">
        <v>79</v>
      </c>
      <c r="C76" s="202"/>
      <c r="D76" s="230">
        <v>1049.8534634804198</v>
      </c>
      <c r="E76" s="225" t="s">
        <v>80</v>
      </c>
      <c r="F76" s="225" t="s">
        <v>102</v>
      </c>
      <c r="G76" s="225" t="s">
        <v>92</v>
      </c>
    </row>
    <row r="77" spans="2:7" x14ac:dyDescent="0.35">
      <c r="B77" s="203" t="s">
        <v>10</v>
      </c>
      <c r="C77" s="102" t="s">
        <v>11</v>
      </c>
      <c r="D77" s="231">
        <v>34</v>
      </c>
      <c r="E77" s="225" t="s">
        <v>80</v>
      </c>
      <c r="F77" s="225" t="s">
        <v>102</v>
      </c>
      <c r="G77" s="225" t="s">
        <v>92</v>
      </c>
    </row>
    <row r="78" spans="2:7" x14ac:dyDescent="0.35">
      <c r="B78" s="105" t="s">
        <v>12</v>
      </c>
      <c r="C78" s="102" t="s">
        <v>11</v>
      </c>
      <c r="D78" s="231">
        <v>11634</v>
      </c>
      <c r="E78" s="225" t="s">
        <v>80</v>
      </c>
      <c r="F78" s="225" t="s">
        <v>102</v>
      </c>
      <c r="G78" s="225" t="s">
        <v>92</v>
      </c>
    </row>
    <row r="79" spans="2:7" x14ac:dyDescent="0.35">
      <c r="B79" s="105" t="s">
        <v>13</v>
      </c>
      <c r="C79" s="102" t="s">
        <v>11</v>
      </c>
      <c r="D79" s="231">
        <v>11654</v>
      </c>
      <c r="E79" s="225" t="s">
        <v>80</v>
      </c>
      <c r="F79" s="225" t="s">
        <v>102</v>
      </c>
      <c r="G79" s="225" t="s">
        <v>92</v>
      </c>
    </row>
    <row r="80" spans="2:7" x14ac:dyDescent="0.35">
      <c r="B80" s="106" t="s">
        <v>14</v>
      </c>
      <c r="C80" s="102" t="s">
        <v>11</v>
      </c>
      <c r="D80" s="231">
        <v>20</v>
      </c>
      <c r="E80" s="225" t="s">
        <v>80</v>
      </c>
      <c r="F80" s="225" t="s">
        <v>102</v>
      </c>
      <c r="G80" s="225" t="s">
        <v>92</v>
      </c>
    </row>
    <row r="81" spans="2:7" x14ac:dyDescent="0.35">
      <c r="B81" s="106" t="s">
        <v>15</v>
      </c>
      <c r="C81" s="102" t="s">
        <v>11</v>
      </c>
      <c r="D81" s="231"/>
      <c r="E81" s="225" t="s">
        <v>80</v>
      </c>
      <c r="F81" s="225" t="s">
        <v>102</v>
      </c>
      <c r="G81" s="225" t="s">
        <v>92</v>
      </c>
    </row>
    <row r="82" spans="2:7" x14ac:dyDescent="0.35">
      <c r="B82" s="105" t="s">
        <v>16</v>
      </c>
      <c r="C82" s="103" t="s">
        <v>17</v>
      </c>
      <c r="D82" s="231">
        <v>125149.6</v>
      </c>
      <c r="E82" s="225" t="s">
        <v>80</v>
      </c>
      <c r="F82" s="225" t="s">
        <v>102</v>
      </c>
      <c r="G82" s="225" t="s">
        <v>92</v>
      </c>
    </row>
    <row r="83" spans="2:7" x14ac:dyDescent="0.35">
      <c r="B83" s="105" t="s">
        <v>18</v>
      </c>
      <c r="C83" s="103" t="s">
        <v>17</v>
      </c>
      <c r="D83" s="231">
        <v>126145.60000000001</v>
      </c>
      <c r="E83" s="225" t="s">
        <v>80</v>
      </c>
      <c r="F83" s="225" t="s">
        <v>102</v>
      </c>
      <c r="G83" s="225" t="s">
        <v>92</v>
      </c>
    </row>
    <row r="84" spans="2:7" x14ac:dyDescent="0.35">
      <c r="B84" s="107" t="s">
        <v>19</v>
      </c>
      <c r="C84" s="103" t="s">
        <v>17</v>
      </c>
      <c r="D84" s="231">
        <v>996</v>
      </c>
      <c r="E84" s="225" t="s">
        <v>80</v>
      </c>
      <c r="F84" s="225" t="s">
        <v>102</v>
      </c>
      <c r="G84" s="225" t="s">
        <v>92</v>
      </c>
    </row>
    <row r="85" spans="2:7" x14ac:dyDescent="0.35">
      <c r="B85" s="107" t="s">
        <v>20</v>
      </c>
      <c r="C85" s="103" t="s">
        <v>17</v>
      </c>
      <c r="D85" s="231"/>
      <c r="E85" s="225" t="s">
        <v>80</v>
      </c>
      <c r="F85" s="225" t="s">
        <v>102</v>
      </c>
      <c r="G85" s="225" t="s">
        <v>92</v>
      </c>
    </row>
    <row r="86" spans="2:7" x14ac:dyDescent="0.35">
      <c r="B86" s="105" t="s">
        <v>22</v>
      </c>
      <c r="C86" s="204" t="s">
        <v>23</v>
      </c>
      <c r="D86" s="231">
        <v>1.0540697424502208</v>
      </c>
      <c r="E86" s="225" t="s">
        <v>80</v>
      </c>
      <c r="F86" s="225" t="s">
        <v>102</v>
      </c>
      <c r="G86" s="225" t="s">
        <v>92</v>
      </c>
    </row>
    <row r="87" spans="2:7" ht="56.5" x14ac:dyDescent="0.35">
      <c r="B87" s="205" t="s">
        <v>81</v>
      </c>
      <c r="C87" s="206"/>
      <c r="D87" s="230">
        <v>366.55959999999999</v>
      </c>
      <c r="E87" s="225" t="s">
        <v>80</v>
      </c>
      <c r="F87" s="225" t="s">
        <v>102</v>
      </c>
      <c r="G87" s="225" t="s">
        <v>92</v>
      </c>
    </row>
    <row r="88" spans="2:7" ht="28.5" x14ac:dyDescent="0.35">
      <c r="B88" s="110" t="s">
        <v>26</v>
      </c>
      <c r="C88" s="207" t="s">
        <v>27</v>
      </c>
      <c r="D88" s="231"/>
      <c r="E88" s="225" t="s">
        <v>80</v>
      </c>
      <c r="F88" s="225" t="s">
        <v>102</v>
      </c>
      <c r="G88" s="225" t="s">
        <v>92</v>
      </c>
    </row>
    <row r="89" spans="2:7" x14ac:dyDescent="0.35">
      <c r="B89" s="108" t="s">
        <v>28</v>
      </c>
      <c r="C89" s="37"/>
      <c r="D89" s="231">
        <v>22.2</v>
      </c>
      <c r="E89" s="225" t="s">
        <v>80</v>
      </c>
      <c r="F89" s="225" t="s">
        <v>102</v>
      </c>
      <c r="G89" s="225" t="s">
        <v>92</v>
      </c>
    </row>
    <row r="90" spans="2:7" x14ac:dyDescent="0.35">
      <c r="B90" s="108" t="s">
        <v>30</v>
      </c>
      <c r="C90" s="37" t="s">
        <v>31</v>
      </c>
      <c r="D90" s="231">
        <v>665</v>
      </c>
      <c r="E90" s="225" t="s">
        <v>80</v>
      </c>
      <c r="F90" s="225" t="s">
        <v>102</v>
      </c>
      <c r="G90" s="225" t="s">
        <v>92</v>
      </c>
    </row>
    <row r="91" spans="2:7" x14ac:dyDescent="0.35">
      <c r="B91" s="109" t="s">
        <v>32</v>
      </c>
      <c r="C91" s="37"/>
      <c r="D91" s="231"/>
      <c r="E91" s="225" t="s">
        <v>80</v>
      </c>
      <c r="F91" s="225" t="s">
        <v>102</v>
      </c>
      <c r="G91" s="225" t="s">
        <v>92</v>
      </c>
    </row>
    <row r="92" spans="2:7" x14ac:dyDescent="0.35">
      <c r="B92" s="108" t="s">
        <v>33</v>
      </c>
      <c r="C92" s="37"/>
      <c r="D92" s="231"/>
      <c r="E92" s="225" t="s">
        <v>80</v>
      </c>
      <c r="F92" s="225" t="s">
        <v>102</v>
      </c>
      <c r="G92" s="225" t="s">
        <v>92</v>
      </c>
    </row>
    <row r="93" spans="2:7" x14ac:dyDescent="0.35">
      <c r="B93" s="109" t="s">
        <v>34</v>
      </c>
      <c r="C93" s="37" t="s">
        <v>35</v>
      </c>
      <c r="D93" s="231">
        <v>531.38</v>
      </c>
      <c r="E93" s="225" t="s">
        <v>80</v>
      </c>
      <c r="F93" s="225" t="s">
        <v>102</v>
      </c>
      <c r="G93" s="225" t="s">
        <v>92</v>
      </c>
    </row>
    <row r="94" spans="2:7" x14ac:dyDescent="0.35">
      <c r="B94" s="108" t="s">
        <v>36</v>
      </c>
      <c r="C94" s="37"/>
      <c r="D94" s="231"/>
      <c r="E94" s="225" t="s">
        <v>80</v>
      </c>
      <c r="F94" s="225" t="s">
        <v>102</v>
      </c>
      <c r="G94" s="225" t="s">
        <v>92</v>
      </c>
    </row>
    <row r="95" spans="2:7" x14ac:dyDescent="0.35">
      <c r="B95" s="111" t="s">
        <v>37</v>
      </c>
      <c r="C95" s="37" t="s">
        <v>38</v>
      </c>
      <c r="D95" s="231">
        <v>3</v>
      </c>
      <c r="E95" s="225" t="s">
        <v>80</v>
      </c>
      <c r="F95" s="225" t="s">
        <v>102</v>
      </c>
      <c r="G95" s="225" t="s">
        <v>92</v>
      </c>
    </row>
    <row r="96" spans="2:7" x14ac:dyDescent="0.35">
      <c r="B96" s="112" t="s">
        <v>39</v>
      </c>
      <c r="C96" s="37" t="s">
        <v>31</v>
      </c>
      <c r="D96" s="231">
        <v>2</v>
      </c>
      <c r="E96" s="225" t="s">
        <v>80</v>
      </c>
      <c r="F96" s="225" t="s">
        <v>102</v>
      </c>
      <c r="G96" s="225" t="s">
        <v>92</v>
      </c>
    </row>
    <row r="97" spans="2:7" ht="28.5" x14ac:dyDescent="0.35">
      <c r="B97" s="110" t="s">
        <v>40</v>
      </c>
      <c r="C97" s="104" t="s">
        <v>41</v>
      </c>
      <c r="D97" s="231"/>
      <c r="E97" s="225" t="s">
        <v>80</v>
      </c>
      <c r="F97" s="225" t="s">
        <v>102</v>
      </c>
      <c r="G97" s="225" t="s">
        <v>92</v>
      </c>
    </row>
    <row r="98" spans="2:7" x14ac:dyDescent="0.35">
      <c r="B98" s="108" t="s">
        <v>28</v>
      </c>
      <c r="C98" s="104" t="s">
        <v>41</v>
      </c>
      <c r="D98" s="231">
        <v>3.5950000000000002</v>
      </c>
      <c r="E98" s="225" t="s">
        <v>80</v>
      </c>
      <c r="F98" s="225" t="s">
        <v>102</v>
      </c>
      <c r="G98" s="225" t="s">
        <v>92</v>
      </c>
    </row>
    <row r="99" spans="2:7" x14ac:dyDescent="0.35">
      <c r="B99" s="108" t="s">
        <v>30</v>
      </c>
      <c r="C99" s="104" t="s">
        <v>41</v>
      </c>
      <c r="D99" s="231">
        <v>0.1</v>
      </c>
      <c r="E99" s="225" t="s">
        <v>80</v>
      </c>
      <c r="F99" s="225" t="s">
        <v>102</v>
      </c>
      <c r="G99" s="225" t="s">
        <v>92</v>
      </c>
    </row>
    <row r="100" spans="2:7" x14ac:dyDescent="0.35">
      <c r="B100" s="109" t="s">
        <v>32</v>
      </c>
      <c r="C100" s="104" t="s">
        <v>41</v>
      </c>
      <c r="D100" s="231"/>
      <c r="E100" s="225" t="s">
        <v>80</v>
      </c>
      <c r="F100" s="225" t="s">
        <v>102</v>
      </c>
      <c r="G100" s="225" t="s">
        <v>92</v>
      </c>
    </row>
    <row r="101" spans="2:7" ht="28.5" x14ac:dyDescent="0.35">
      <c r="B101" s="109" t="s">
        <v>42</v>
      </c>
      <c r="C101" s="104" t="s">
        <v>41</v>
      </c>
      <c r="D101" s="231"/>
      <c r="E101" s="225" t="s">
        <v>80</v>
      </c>
      <c r="F101" s="225" t="s">
        <v>102</v>
      </c>
      <c r="G101" s="225" t="s">
        <v>92</v>
      </c>
    </row>
    <row r="102" spans="2:7" ht="28.5" x14ac:dyDescent="0.35">
      <c r="B102" s="109" t="s">
        <v>43</v>
      </c>
      <c r="C102" s="104" t="s">
        <v>41</v>
      </c>
      <c r="D102" s="231">
        <v>0.37</v>
      </c>
      <c r="E102" s="225" t="s">
        <v>80</v>
      </c>
      <c r="F102" s="225" t="s">
        <v>102</v>
      </c>
      <c r="G102" s="225" t="s">
        <v>92</v>
      </c>
    </row>
    <row r="103" spans="2:7" x14ac:dyDescent="0.35">
      <c r="B103" s="108" t="s">
        <v>36</v>
      </c>
      <c r="C103" s="104" t="s">
        <v>41</v>
      </c>
      <c r="D103" s="231"/>
      <c r="E103" s="225" t="s">
        <v>80</v>
      </c>
      <c r="F103" s="225" t="s">
        <v>102</v>
      </c>
      <c r="G103" s="225" t="s">
        <v>92</v>
      </c>
    </row>
    <row r="104" spans="2:7" x14ac:dyDescent="0.35">
      <c r="B104" s="112" t="s">
        <v>37</v>
      </c>
      <c r="C104" s="104" t="s">
        <v>41</v>
      </c>
      <c r="D104" s="231">
        <v>2.56</v>
      </c>
      <c r="E104" s="225" t="s">
        <v>80</v>
      </c>
      <c r="F104" s="225" t="s">
        <v>102</v>
      </c>
      <c r="G104" s="225" t="s">
        <v>92</v>
      </c>
    </row>
    <row r="105" spans="2:7" x14ac:dyDescent="0.35">
      <c r="B105" s="112" t="s">
        <v>39</v>
      </c>
      <c r="C105" s="104" t="s">
        <v>41</v>
      </c>
      <c r="D105" s="231">
        <v>7.98</v>
      </c>
      <c r="E105" s="225" t="s">
        <v>80</v>
      </c>
      <c r="F105" s="225" t="s">
        <v>102</v>
      </c>
      <c r="G105" s="225" t="s">
        <v>92</v>
      </c>
    </row>
    <row r="106" spans="2:7" ht="28.5" x14ac:dyDescent="0.35">
      <c r="B106" s="208" t="s">
        <v>82</v>
      </c>
      <c r="C106" s="209"/>
      <c r="D106" s="230">
        <v>30798.142925118067</v>
      </c>
      <c r="E106" s="225" t="s">
        <v>80</v>
      </c>
      <c r="F106" s="225" t="s">
        <v>102</v>
      </c>
      <c r="G106" s="225" t="s">
        <v>92</v>
      </c>
    </row>
    <row r="107" spans="2:7" ht="56.5" x14ac:dyDescent="0.35">
      <c r="B107" s="113" t="s">
        <v>93</v>
      </c>
      <c r="C107" s="63" t="s">
        <v>48</v>
      </c>
      <c r="D107" s="231">
        <v>54977.990000000005</v>
      </c>
      <c r="E107" s="225" t="s">
        <v>80</v>
      </c>
      <c r="F107" s="225" t="s">
        <v>102</v>
      </c>
      <c r="G107" s="225" t="s">
        <v>92</v>
      </c>
    </row>
    <row r="108" spans="2:7" x14ac:dyDescent="0.35">
      <c r="B108" s="113" t="s">
        <v>94</v>
      </c>
      <c r="C108" s="63" t="s">
        <v>17</v>
      </c>
      <c r="D108" s="231">
        <v>126145.60000000001</v>
      </c>
      <c r="E108" s="225" t="s">
        <v>80</v>
      </c>
      <c r="F108" s="225" t="s">
        <v>102</v>
      </c>
      <c r="G108" s="225" t="s">
        <v>92</v>
      </c>
    </row>
    <row r="109" spans="2:7" ht="56.5" x14ac:dyDescent="0.35">
      <c r="B109" s="113" t="s">
        <v>95</v>
      </c>
      <c r="C109" s="63" t="s">
        <v>48</v>
      </c>
      <c r="D109" s="231">
        <v>103059.94999999998</v>
      </c>
      <c r="E109" s="225" t="s">
        <v>80</v>
      </c>
      <c r="F109" s="225" t="s">
        <v>102</v>
      </c>
      <c r="G109" s="225" t="s">
        <v>92</v>
      </c>
    </row>
    <row r="110" spans="2:7" x14ac:dyDescent="0.35">
      <c r="B110" s="113" t="s">
        <v>96</v>
      </c>
      <c r="C110" s="63" t="s">
        <v>17</v>
      </c>
      <c r="D110" s="231">
        <v>151563.82999999999</v>
      </c>
      <c r="E110" s="225" t="s">
        <v>80</v>
      </c>
      <c r="F110" s="225" t="s">
        <v>102</v>
      </c>
      <c r="G110" s="225" t="s">
        <v>92</v>
      </c>
    </row>
    <row r="111" spans="2:7" ht="42" x14ac:dyDescent="0.35">
      <c r="B111" s="201" t="s">
        <v>79</v>
      </c>
      <c r="C111" s="202"/>
      <c r="D111" s="230">
        <v>6880.9907598392583</v>
      </c>
      <c r="E111" s="225" t="s">
        <v>80</v>
      </c>
      <c r="F111" s="225" t="s">
        <v>102</v>
      </c>
      <c r="G111" s="225" t="s">
        <v>97</v>
      </c>
    </row>
    <row r="112" spans="2:7" x14ac:dyDescent="0.35">
      <c r="B112" s="203" t="s">
        <v>10</v>
      </c>
      <c r="C112" s="102" t="s">
        <v>11</v>
      </c>
      <c r="D112" s="231">
        <v>33</v>
      </c>
      <c r="E112" s="225" t="s">
        <v>80</v>
      </c>
      <c r="F112" s="225" t="s">
        <v>102</v>
      </c>
      <c r="G112" s="225" t="s">
        <v>97</v>
      </c>
    </row>
    <row r="113" spans="2:7" x14ac:dyDescent="0.35">
      <c r="B113" s="105" t="s">
        <v>12</v>
      </c>
      <c r="C113" s="102" t="s">
        <v>11</v>
      </c>
      <c r="D113" s="231">
        <v>11722</v>
      </c>
      <c r="E113" s="225" t="s">
        <v>80</v>
      </c>
      <c r="F113" s="225" t="s">
        <v>102</v>
      </c>
      <c r="G113" s="225" t="s">
        <v>97</v>
      </c>
    </row>
    <row r="114" spans="2:7" x14ac:dyDescent="0.35">
      <c r="B114" s="105" t="s">
        <v>13</v>
      </c>
      <c r="C114" s="102" t="s">
        <v>11</v>
      </c>
      <c r="D114" s="231">
        <v>12294</v>
      </c>
      <c r="E114" s="225" t="s">
        <v>80</v>
      </c>
      <c r="F114" s="225" t="s">
        <v>102</v>
      </c>
      <c r="G114" s="225" t="s">
        <v>97</v>
      </c>
    </row>
    <row r="115" spans="2:7" x14ac:dyDescent="0.35">
      <c r="B115" s="106" t="s">
        <v>14</v>
      </c>
      <c r="C115" s="102" t="s">
        <v>11</v>
      </c>
      <c r="D115" s="231">
        <v>572</v>
      </c>
      <c r="E115" s="225" t="s">
        <v>80</v>
      </c>
      <c r="F115" s="225" t="s">
        <v>102</v>
      </c>
      <c r="G115" s="225" t="s">
        <v>97</v>
      </c>
    </row>
    <row r="116" spans="2:7" x14ac:dyDescent="0.35">
      <c r="B116" s="106" t="s">
        <v>15</v>
      </c>
      <c r="C116" s="102" t="s">
        <v>11</v>
      </c>
      <c r="D116" s="231"/>
      <c r="E116" s="225" t="s">
        <v>80</v>
      </c>
      <c r="F116" s="225" t="s">
        <v>102</v>
      </c>
      <c r="G116" s="225" t="s">
        <v>97</v>
      </c>
    </row>
    <row r="117" spans="2:7" x14ac:dyDescent="0.35">
      <c r="B117" s="105" t="s">
        <v>16</v>
      </c>
      <c r="C117" s="103" t="s">
        <v>17</v>
      </c>
      <c r="D117" s="231">
        <v>126601.97000000002</v>
      </c>
      <c r="E117" s="225" t="s">
        <v>80</v>
      </c>
      <c r="F117" s="225" t="s">
        <v>102</v>
      </c>
      <c r="G117" s="225" t="s">
        <v>97</v>
      </c>
    </row>
    <row r="118" spans="2:7" x14ac:dyDescent="0.35">
      <c r="B118" s="105" t="s">
        <v>18</v>
      </c>
      <c r="C118" s="103" t="s">
        <v>17</v>
      </c>
      <c r="D118" s="231">
        <v>132379.17000000001</v>
      </c>
      <c r="E118" s="225" t="s">
        <v>80</v>
      </c>
      <c r="F118" s="225" t="s">
        <v>102</v>
      </c>
      <c r="G118" s="225" t="s">
        <v>97</v>
      </c>
    </row>
    <row r="119" spans="2:7" x14ac:dyDescent="0.35">
      <c r="B119" s="107" t="s">
        <v>19</v>
      </c>
      <c r="C119" s="103" t="s">
        <v>17</v>
      </c>
      <c r="D119" s="231">
        <v>5777.2</v>
      </c>
      <c r="E119" s="225" t="s">
        <v>80</v>
      </c>
      <c r="F119" s="225" t="s">
        <v>102</v>
      </c>
      <c r="G119" s="225" t="s">
        <v>97</v>
      </c>
    </row>
    <row r="120" spans="2:7" x14ac:dyDescent="0.35">
      <c r="B120" s="107" t="s">
        <v>20</v>
      </c>
      <c r="C120" s="103" t="s">
        <v>17</v>
      </c>
      <c r="D120" s="231"/>
      <c r="E120" s="225" t="s">
        <v>80</v>
      </c>
      <c r="F120" s="225" t="s">
        <v>102</v>
      </c>
      <c r="G120" s="225" t="s">
        <v>97</v>
      </c>
    </row>
    <row r="121" spans="2:7" x14ac:dyDescent="0.35">
      <c r="B121" s="105" t="s">
        <v>22</v>
      </c>
      <c r="C121" s="204" t="s">
        <v>23</v>
      </c>
      <c r="D121" s="231">
        <v>1.1910598144151598</v>
      </c>
      <c r="E121" s="225" t="s">
        <v>80</v>
      </c>
      <c r="F121" s="225" t="s">
        <v>102</v>
      </c>
      <c r="G121" s="225" t="s">
        <v>97</v>
      </c>
    </row>
    <row r="122" spans="2:7" ht="56.5" x14ac:dyDescent="0.35">
      <c r="B122" s="205" t="s">
        <v>81</v>
      </c>
      <c r="C122" s="206"/>
      <c r="D122" s="230">
        <v>506.084</v>
      </c>
      <c r="E122" s="225" t="s">
        <v>80</v>
      </c>
      <c r="F122" s="225" t="s">
        <v>102</v>
      </c>
      <c r="G122" s="225" t="s">
        <v>97</v>
      </c>
    </row>
    <row r="123" spans="2:7" ht="28.5" x14ac:dyDescent="0.35">
      <c r="B123" s="210" t="s">
        <v>26</v>
      </c>
      <c r="C123" s="211" t="s">
        <v>27</v>
      </c>
      <c r="D123" s="231"/>
      <c r="E123" s="225" t="s">
        <v>80</v>
      </c>
      <c r="F123" s="225" t="s">
        <v>102</v>
      </c>
      <c r="G123" s="225" t="s">
        <v>97</v>
      </c>
    </row>
    <row r="124" spans="2:7" x14ac:dyDescent="0.35">
      <c r="B124" s="212" t="s">
        <v>28</v>
      </c>
      <c r="C124" s="149" t="s">
        <v>29</v>
      </c>
      <c r="D124" s="231">
        <v>11.84</v>
      </c>
      <c r="E124" s="225" t="s">
        <v>80</v>
      </c>
      <c r="F124" s="225" t="s">
        <v>102</v>
      </c>
      <c r="G124" s="225" t="s">
        <v>97</v>
      </c>
    </row>
    <row r="125" spans="2:7" x14ac:dyDescent="0.35">
      <c r="B125" s="212" t="s">
        <v>30</v>
      </c>
      <c r="C125" s="149" t="s">
        <v>31</v>
      </c>
      <c r="D125" s="231">
        <v>465</v>
      </c>
      <c r="E125" s="225" t="s">
        <v>80</v>
      </c>
      <c r="F125" s="225" t="s">
        <v>102</v>
      </c>
      <c r="G125" s="225" t="s">
        <v>97</v>
      </c>
    </row>
    <row r="126" spans="2:7" x14ac:dyDescent="0.35">
      <c r="B126" s="213" t="s">
        <v>32</v>
      </c>
      <c r="C126" s="149" t="s">
        <v>31</v>
      </c>
      <c r="D126" s="231">
        <v>3</v>
      </c>
      <c r="E126" s="225" t="s">
        <v>80</v>
      </c>
      <c r="F126" s="225" t="s">
        <v>102</v>
      </c>
      <c r="G126" s="225" t="s">
        <v>97</v>
      </c>
    </row>
    <row r="127" spans="2:7" x14ac:dyDescent="0.35">
      <c r="B127" s="212" t="s">
        <v>33</v>
      </c>
      <c r="C127" s="149"/>
      <c r="D127" s="231"/>
      <c r="E127" s="225" t="s">
        <v>80</v>
      </c>
      <c r="F127" s="225" t="s">
        <v>102</v>
      </c>
      <c r="G127" s="225" t="s">
        <v>97</v>
      </c>
    </row>
    <row r="128" spans="2:7" x14ac:dyDescent="0.35">
      <c r="B128" s="213" t="s">
        <v>34</v>
      </c>
      <c r="C128" s="149" t="s">
        <v>35</v>
      </c>
      <c r="D128" s="231">
        <v>652.79999999999995</v>
      </c>
      <c r="E128" s="225" t="s">
        <v>80</v>
      </c>
      <c r="F128" s="225" t="s">
        <v>102</v>
      </c>
      <c r="G128" s="225" t="s">
        <v>97</v>
      </c>
    </row>
    <row r="129" spans="2:7" x14ac:dyDescent="0.35">
      <c r="B129" s="212" t="s">
        <v>36</v>
      </c>
      <c r="C129" s="149"/>
      <c r="D129" s="231"/>
      <c r="E129" s="225" t="s">
        <v>80</v>
      </c>
      <c r="F129" s="225" t="s">
        <v>102</v>
      </c>
      <c r="G129" s="225" t="s">
        <v>97</v>
      </c>
    </row>
    <row r="130" spans="2:7" x14ac:dyDescent="0.35">
      <c r="B130" s="214" t="s">
        <v>37</v>
      </c>
      <c r="C130" s="149" t="s">
        <v>38</v>
      </c>
      <c r="D130" s="231">
        <v>3</v>
      </c>
      <c r="E130" s="225" t="s">
        <v>80</v>
      </c>
      <c r="F130" s="225" t="s">
        <v>102</v>
      </c>
      <c r="G130" s="225" t="s">
        <v>97</v>
      </c>
    </row>
    <row r="131" spans="2:7" x14ac:dyDescent="0.35">
      <c r="B131" s="214" t="s">
        <v>108</v>
      </c>
      <c r="C131" s="149" t="s">
        <v>31</v>
      </c>
      <c r="D131" s="231">
        <v>6</v>
      </c>
      <c r="E131" s="225" t="s">
        <v>80</v>
      </c>
      <c r="F131" s="225" t="s">
        <v>102</v>
      </c>
      <c r="G131" s="225" t="s">
        <v>97</v>
      </c>
    </row>
    <row r="132" spans="2:7" x14ac:dyDescent="0.35">
      <c r="B132" s="215" t="s">
        <v>39</v>
      </c>
      <c r="C132" s="149" t="s">
        <v>31</v>
      </c>
      <c r="D132" s="231">
        <v>1</v>
      </c>
      <c r="E132" s="225" t="s">
        <v>80</v>
      </c>
      <c r="F132" s="225" t="s">
        <v>102</v>
      </c>
      <c r="G132" s="225" t="s">
        <v>97</v>
      </c>
    </row>
    <row r="133" spans="2:7" ht="28.5" x14ac:dyDescent="0.35">
      <c r="B133" s="210" t="s">
        <v>40</v>
      </c>
      <c r="C133" s="197" t="s">
        <v>41</v>
      </c>
      <c r="D133" s="231"/>
      <c r="E133" s="225" t="s">
        <v>80</v>
      </c>
      <c r="F133" s="225" t="s">
        <v>102</v>
      </c>
      <c r="G133" s="225" t="s">
        <v>97</v>
      </c>
    </row>
    <row r="134" spans="2:7" x14ac:dyDescent="0.35">
      <c r="B134" s="212" t="s">
        <v>28</v>
      </c>
      <c r="C134" s="197" t="s">
        <v>41</v>
      </c>
      <c r="D134" s="231">
        <v>14.2</v>
      </c>
      <c r="E134" s="225" t="s">
        <v>80</v>
      </c>
      <c r="F134" s="225" t="s">
        <v>102</v>
      </c>
      <c r="G134" s="225" t="s">
        <v>97</v>
      </c>
    </row>
    <row r="135" spans="2:7" x14ac:dyDescent="0.35">
      <c r="B135" s="212" t="s">
        <v>30</v>
      </c>
      <c r="C135" s="197" t="s">
        <v>41</v>
      </c>
      <c r="D135" s="231">
        <v>0.1</v>
      </c>
      <c r="E135" s="225" t="s">
        <v>80</v>
      </c>
      <c r="F135" s="225" t="s">
        <v>102</v>
      </c>
      <c r="G135" s="225" t="s">
        <v>97</v>
      </c>
    </row>
    <row r="136" spans="2:7" x14ac:dyDescent="0.35">
      <c r="B136" s="213" t="s">
        <v>32</v>
      </c>
      <c r="C136" s="197" t="s">
        <v>41</v>
      </c>
      <c r="D136" s="231">
        <v>1.75</v>
      </c>
      <c r="E136" s="225" t="s">
        <v>80</v>
      </c>
      <c r="F136" s="225" t="s">
        <v>102</v>
      </c>
      <c r="G136" s="225" t="s">
        <v>97</v>
      </c>
    </row>
    <row r="137" spans="2:7" ht="28.5" x14ac:dyDescent="0.35">
      <c r="B137" s="213" t="s">
        <v>42</v>
      </c>
      <c r="C137" s="197" t="s">
        <v>41</v>
      </c>
      <c r="D137" s="231"/>
      <c r="E137" s="225" t="s">
        <v>80</v>
      </c>
      <c r="F137" s="225" t="s">
        <v>102</v>
      </c>
      <c r="G137" s="225" t="s">
        <v>97</v>
      </c>
    </row>
    <row r="138" spans="2:7" ht="28.5" x14ac:dyDescent="0.35">
      <c r="B138" s="213" t="s">
        <v>43</v>
      </c>
      <c r="C138" s="197" t="s">
        <v>41</v>
      </c>
      <c r="D138" s="231">
        <v>0.37</v>
      </c>
      <c r="E138" s="225" t="s">
        <v>80</v>
      </c>
      <c r="F138" s="225" t="s">
        <v>102</v>
      </c>
      <c r="G138" s="225" t="s">
        <v>97</v>
      </c>
    </row>
    <row r="139" spans="2:7" x14ac:dyDescent="0.35">
      <c r="B139" s="212" t="s">
        <v>36</v>
      </c>
      <c r="C139" s="197" t="s">
        <v>41</v>
      </c>
      <c r="D139" s="231"/>
      <c r="E139" s="225" t="s">
        <v>80</v>
      </c>
      <c r="F139" s="225" t="s">
        <v>102</v>
      </c>
      <c r="G139" s="225" t="s">
        <v>97</v>
      </c>
    </row>
    <row r="140" spans="2:7" x14ac:dyDescent="0.35">
      <c r="B140" s="215" t="s">
        <v>37</v>
      </c>
      <c r="C140" s="197" t="s">
        <v>41</v>
      </c>
      <c r="D140" s="231">
        <v>2.1666666666666665</v>
      </c>
      <c r="E140" s="225" t="s">
        <v>80</v>
      </c>
      <c r="F140" s="225" t="s">
        <v>102</v>
      </c>
      <c r="G140" s="225" t="s">
        <v>97</v>
      </c>
    </row>
    <row r="141" spans="2:7" x14ac:dyDescent="0.35">
      <c r="B141" s="215" t="s">
        <v>108</v>
      </c>
      <c r="C141" s="197" t="s">
        <v>41</v>
      </c>
      <c r="D141" s="231">
        <v>4.2699999999999996</v>
      </c>
      <c r="E141" s="225" t="s">
        <v>80</v>
      </c>
      <c r="F141" s="225" t="s">
        <v>102</v>
      </c>
      <c r="G141" s="225" t="s">
        <v>97</v>
      </c>
    </row>
    <row r="142" spans="2:7" x14ac:dyDescent="0.35">
      <c r="B142" s="215" t="s">
        <v>39</v>
      </c>
      <c r="C142" s="197" t="s">
        <v>41</v>
      </c>
      <c r="D142" s="231">
        <v>12.55</v>
      </c>
      <c r="E142" s="225" t="s">
        <v>80</v>
      </c>
      <c r="F142" s="225" t="s">
        <v>102</v>
      </c>
      <c r="G142" s="225" t="s">
        <v>97</v>
      </c>
    </row>
    <row r="143" spans="2:7" ht="28.5" x14ac:dyDescent="0.35">
      <c r="B143" s="208" t="s">
        <v>82</v>
      </c>
      <c r="C143" s="209"/>
      <c r="D143" s="230">
        <v>21227.607595879977</v>
      </c>
      <c r="E143" s="225" t="s">
        <v>80</v>
      </c>
      <c r="F143" s="225" t="s">
        <v>102</v>
      </c>
      <c r="G143" s="225" t="s">
        <v>97</v>
      </c>
    </row>
    <row r="144" spans="2:7" ht="56.5" x14ac:dyDescent="0.35">
      <c r="B144" s="113" t="s">
        <v>98</v>
      </c>
      <c r="C144" s="63" t="s">
        <v>48</v>
      </c>
      <c r="D144" s="231">
        <v>54919.63</v>
      </c>
      <c r="E144" s="225" t="s">
        <v>80</v>
      </c>
      <c r="F144" s="225" t="s">
        <v>102</v>
      </c>
      <c r="G144" s="225" t="s">
        <v>97</v>
      </c>
    </row>
    <row r="145" spans="2:7" x14ac:dyDescent="0.35">
      <c r="B145" s="113" t="s">
        <v>99</v>
      </c>
      <c r="C145" s="63" t="s">
        <v>17</v>
      </c>
      <c r="D145" s="231">
        <v>132379.17000000001</v>
      </c>
      <c r="E145" s="225" t="s">
        <v>80</v>
      </c>
      <c r="F145" s="225" t="s">
        <v>102</v>
      </c>
      <c r="G145" s="225" t="s">
        <v>97</v>
      </c>
    </row>
    <row r="146" spans="2:7" ht="56.5" x14ac:dyDescent="0.35">
      <c r="B146" s="113" t="s">
        <v>100</v>
      </c>
      <c r="C146" s="63" t="s">
        <v>48</v>
      </c>
      <c r="D146" s="231">
        <v>87551.54</v>
      </c>
      <c r="E146" s="225" t="s">
        <v>80</v>
      </c>
      <c r="F146" s="225" t="s">
        <v>102</v>
      </c>
      <c r="G146" s="225" t="s">
        <v>97</v>
      </c>
    </row>
    <row r="147" spans="2:7" x14ac:dyDescent="0.35">
      <c r="B147" s="113" t="s">
        <v>101</v>
      </c>
      <c r="C147" s="63" t="s">
        <v>17</v>
      </c>
      <c r="D147" s="231">
        <v>152205.13</v>
      </c>
      <c r="E147" s="225" t="s">
        <v>80</v>
      </c>
      <c r="F147" s="225" t="s">
        <v>102</v>
      </c>
      <c r="G147" s="225" t="s">
        <v>97</v>
      </c>
    </row>
    <row r="148" spans="2:7" ht="42" x14ac:dyDescent="0.35">
      <c r="B148" s="201" t="s">
        <v>79</v>
      </c>
      <c r="C148" s="202"/>
      <c r="D148" s="230">
        <v>7117.8785100930245</v>
      </c>
      <c r="E148" s="225" t="s">
        <v>80</v>
      </c>
      <c r="F148" s="225" t="s">
        <v>102</v>
      </c>
      <c r="G148" s="225" t="s">
        <v>124</v>
      </c>
    </row>
    <row r="149" spans="2:7" x14ac:dyDescent="0.35">
      <c r="B149" s="203" t="s">
        <v>10</v>
      </c>
      <c r="C149" s="102" t="s">
        <v>11</v>
      </c>
      <c r="D149" s="231">
        <v>33</v>
      </c>
      <c r="E149" s="225" t="s">
        <v>80</v>
      </c>
      <c r="F149" s="225" t="s">
        <v>102</v>
      </c>
      <c r="G149" s="225" t="s">
        <v>124</v>
      </c>
    </row>
    <row r="150" spans="2:7" x14ac:dyDescent="0.35">
      <c r="B150" s="105" t="s">
        <v>12</v>
      </c>
      <c r="C150" s="102" t="s">
        <v>11</v>
      </c>
      <c r="D150" s="231">
        <v>11904</v>
      </c>
      <c r="E150" s="225" t="s">
        <v>80</v>
      </c>
      <c r="F150" s="225" t="s">
        <v>102</v>
      </c>
      <c r="G150" s="225" t="s">
        <v>124</v>
      </c>
    </row>
    <row r="151" spans="2:7" x14ac:dyDescent="0.35">
      <c r="B151" s="105" t="s">
        <v>13</v>
      </c>
      <c r="C151" s="102" t="s">
        <v>11</v>
      </c>
      <c r="D151" s="231">
        <v>12586</v>
      </c>
      <c r="E151" s="225" t="s">
        <v>80</v>
      </c>
      <c r="F151" s="225" t="s">
        <v>102</v>
      </c>
      <c r="G151" s="225" t="s">
        <v>124</v>
      </c>
    </row>
    <row r="152" spans="2:7" x14ac:dyDescent="0.35">
      <c r="B152" s="106" t="s">
        <v>14</v>
      </c>
      <c r="C152" s="102" t="s">
        <v>11</v>
      </c>
      <c r="D152" s="231">
        <v>682</v>
      </c>
      <c r="E152" s="225" t="s">
        <v>80</v>
      </c>
      <c r="F152" s="225" t="s">
        <v>102</v>
      </c>
      <c r="G152" s="225" t="s">
        <v>124</v>
      </c>
    </row>
    <row r="153" spans="2:7" x14ac:dyDescent="0.35">
      <c r="B153" s="106" t="s">
        <v>15</v>
      </c>
      <c r="C153" s="102" t="s">
        <v>11</v>
      </c>
      <c r="D153" s="231"/>
      <c r="E153" s="225" t="s">
        <v>80</v>
      </c>
      <c r="F153" s="225" t="s">
        <v>102</v>
      </c>
      <c r="G153" s="225" t="s">
        <v>124</v>
      </c>
    </row>
    <row r="154" spans="2:7" x14ac:dyDescent="0.35">
      <c r="B154" s="105" t="s">
        <v>16</v>
      </c>
      <c r="C154" s="103" t="s">
        <v>17</v>
      </c>
      <c r="D154" s="231">
        <v>127995.48</v>
      </c>
      <c r="E154" s="225" t="s">
        <v>80</v>
      </c>
      <c r="F154" s="225" t="s">
        <v>102</v>
      </c>
      <c r="G154" s="225" t="s">
        <v>124</v>
      </c>
    </row>
    <row r="155" spans="2:7" x14ac:dyDescent="0.35">
      <c r="B155" s="105" t="s">
        <v>18</v>
      </c>
      <c r="C155" s="103" t="s">
        <v>17</v>
      </c>
      <c r="D155" s="231">
        <v>134883.68</v>
      </c>
      <c r="E155" s="225" t="s">
        <v>80</v>
      </c>
      <c r="F155" s="225" t="s">
        <v>102</v>
      </c>
      <c r="G155" s="225" t="s">
        <v>124</v>
      </c>
    </row>
    <row r="156" spans="2:7" x14ac:dyDescent="0.35">
      <c r="B156" s="107" t="s">
        <v>19</v>
      </c>
      <c r="C156" s="103" t="s">
        <v>17</v>
      </c>
      <c r="D156" s="231">
        <v>6888.2</v>
      </c>
      <c r="E156" s="225" t="s">
        <v>80</v>
      </c>
      <c r="F156" s="225" t="s">
        <v>102</v>
      </c>
      <c r="G156" s="225" t="s">
        <v>124</v>
      </c>
    </row>
    <row r="157" spans="2:7" x14ac:dyDescent="0.35">
      <c r="B157" s="107" t="s">
        <v>20</v>
      </c>
      <c r="C157" s="103" t="s">
        <v>17</v>
      </c>
      <c r="D157" s="231"/>
      <c r="E157" s="225" t="s">
        <v>80</v>
      </c>
      <c r="F157" s="225" t="s">
        <v>102</v>
      </c>
      <c r="G157" s="225" t="s">
        <v>124</v>
      </c>
    </row>
    <row r="158" spans="2:7" x14ac:dyDescent="0.35">
      <c r="B158" s="105" t="s">
        <v>22</v>
      </c>
      <c r="C158" s="204" t="s">
        <v>23</v>
      </c>
      <c r="D158" s="231">
        <v>1.0333437632607978</v>
      </c>
      <c r="E158" s="225" t="s">
        <v>80</v>
      </c>
      <c r="F158" s="225" t="s">
        <v>102</v>
      </c>
      <c r="G158" s="225" t="s">
        <v>124</v>
      </c>
    </row>
    <row r="159" spans="2:7" ht="56.5" x14ac:dyDescent="0.35">
      <c r="B159" s="205" t="s">
        <v>81</v>
      </c>
      <c r="C159" s="206"/>
      <c r="D159" s="230">
        <v>278.25</v>
      </c>
      <c r="E159" s="225" t="s">
        <v>80</v>
      </c>
      <c r="F159" s="225" t="s">
        <v>102</v>
      </c>
      <c r="G159" s="225" t="s">
        <v>124</v>
      </c>
    </row>
    <row r="160" spans="2:7" ht="28.5" x14ac:dyDescent="0.35">
      <c r="B160" s="586" t="s">
        <v>26</v>
      </c>
      <c r="C160" s="587" t="s">
        <v>27</v>
      </c>
      <c r="D160" s="231"/>
      <c r="E160" s="225" t="s">
        <v>80</v>
      </c>
      <c r="F160" s="225" t="s">
        <v>102</v>
      </c>
      <c r="G160" s="225" t="s">
        <v>124</v>
      </c>
    </row>
    <row r="161" spans="2:7" x14ac:dyDescent="0.35">
      <c r="B161" s="588" t="s">
        <v>28</v>
      </c>
      <c r="C161" s="269" t="s">
        <v>29</v>
      </c>
      <c r="D161" s="231"/>
      <c r="E161" s="225" t="s">
        <v>80</v>
      </c>
      <c r="F161" s="225" t="s">
        <v>102</v>
      </c>
      <c r="G161" s="225" t="s">
        <v>124</v>
      </c>
    </row>
    <row r="162" spans="2:7" x14ac:dyDescent="0.35">
      <c r="B162" s="588" t="s">
        <v>30</v>
      </c>
      <c r="C162" s="269" t="s">
        <v>31</v>
      </c>
      <c r="D162" s="231">
        <v>573</v>
      </c>
      <c r="E162" s="225" t="s">
        <v>80</v>
      </c>
      <c r="F162" s="225" t="s">
        <v>102</v>
      </c>
      <c r="G162" s="225" t="s">
        <v>124</v>
      </c>
    </row>
    <row r="163" spans="2:7" x14ac:dyDescent="0.35">
      <c r="B163" s="589" t="s">
        <v>32</v>
      </c>
      <c r="C163" s="269" t="s">
        <v>31</v>
      </c>
      <c r="D163" s="231"/>
      <c r="E163" s="225" t="s">
        <v>80</v>
      </c>
      <c r="F163" s="225" t="s">
        <v>102</v>
      </c>
      <c r="G163" s="225" t="s">
        <v>124</v>
      </c>
    </row>
    <row r="164" spans="2:7" x14ac:dyDescent="0.35">
      <c r="B164" s="588" t="s">
        <v>33</v>
      </c>
      <c r="C164" s="269"/>
      <c r="D164" s="231"/>
      <c r="E164" s="225" t="s">
        <v>80</v>
      </c>
      <c r="F164" s="225" t="s">
        <v>102</v>
      </c>
      <c r="G164" s="225" t="s">
        <v>124</v>
      </c>
    </row>
    <row r="165" spans="2:7" x14ac:dyDescent="0.35">
      <c r="B165" s="589" t="s">
        <v>34</v>
      </c>
      <c r="C165" s="269" t="s">
        <v>35</v>
      </c>
      <c r="D165" s="231">
        <v>534</v>
      </c>
      <c r="E165" s="225" t="s">
        <v>80</v>
      </c>
      <c r="F165" s="225" t="s">
        <v>102</v>
      </c>
      <c r="G165" s="225" t="s">
        <v>124</v>
      </c>
    </row>
    <row r="166" spans="2:7" x14ac:dyDescent="0.35">
      <c r="B166" s="588" t="s">
        <v>36</v>
      </c>
      <c r="C166" s="269"/>
      <c r="D166" s="231"/>
      <c r="E166" s="225" t="s">
        <v>80</v>
      </c>
      <c r="F166" s="225" t="s">
        <v>102</v>
      </c>
      <c r="G166" s="225" t="s">
        <v>124</v>
      </c>
    </row>
    <row r="167" spans="2:7" x14ac:dyDescent="0.35">
      <c r="B167" s="590" t="s">
        <v>37</v>
      </c>
      <c r="C167" s="269" t="s">
        <v>38</v>
      </c>
      <c r="D167" s="231">
        <v>3</v>
      </c>
      <c r="E167" s="225" t="s">
        <v>80</v>
      </c>
      <c r="F167" s="225" t="s">
        <v>102</v>
      </c>
      <c r="G167" s="225" t="s">
        <v>124</v>
      </c>
    </row>
    <row r="168" spans="2:7" x14ac:dyDescent="0.35">
      <c r="B168" s="590" t="s">
        <v>108</v>
      </c>
      <c r="C168" s="269" t="s">
        <v>31</v>
      </c>
      <c r="D168" s="231"/>
      <c r="E168" s="225" t="s">
        <v>80</v>
      </c>
      <c r="F168" s="225" t="s">
        <v>102</v>
      </c>
      <c r="G168" s="225" t="s">
        <v>124</v>
      </c>
    </row>
    <row r="169" spans="2:7" x14ac:dyDescent="0.35">
      <c r="B169" s="591" t="s">
        <v>39</v>
      </c>
      <c r="C169" s="269" t="s">
        <v>31</v>
      </c>
      <c r="D169" s="231">
        <v>2</v>
      </c>
      <c r="E169" s="225" t="s">
        <v>80</v>
      </c>
      <c r="F169" s="225" t="s">
        <v>102</v>
      </c>
      <c r="G169" s="225" t="s">
        <v>124</v>
      </c>
    </row>
    <row r="170" spans="2:7" ht="28.5" x14ac:dyDescent="0.35">
      <c r="B170" s="586" t="s">
        <v>40</v>
      </c>
      <c r="C170" s="585" t="s">
        <v>41</v>
      </c>
      <c r="D170" s="231"/>
      <c r="E170" s="225" t="s">
        <v>80</v>
      </c>
      <c r="F170" s="225" t="s">
        <v>102</v>
      </c>
      <c r="G170" s="225" t="s">
        <v>124</v>
      </c>
    </row>
    <row r="171" spans="2:7" x14ac:dyDescent="0.35">
      <c r="B171" s="588" t="s">
        <v>28</v>
      </c>
      <c r="C171" s="585" t="s">
        <v>41</v>
      </c>
      <c r="D171" s="231"/>
      <c r="E171" s="225" t="s">
        <v>80</v>
      </c>
      <c r="F171" s="225" t="s">
        <v>102</v>
      </c>
      <c r="G171" s="225" t="s">
        <v>124</v>
      </c>
    </row>
    <row r="172" spans="2:7" x14ac:dyDescent="0.35">
      <c r="B172" s="588" t="s">
        <v>30</v>
      </c>
      <c r="C172" s="585" t="s">
        <v>41</v>
      </c>
      <c r="D172" s="231">
        <v>0.1</v>
      </c>
      <c r="E172" s="225" t="s">
        <v>80</v>
      </c>
      <c r="F172" s="225" t="s">
        <v>102</v>
      </c>
      <c r="G172" s="225" t="s">
        <v>124</v>
      </c>
    </row>
    <row r="173" spans="2:7" x14ac:dyDescent="0.35">
      <c r="B173" s="589" t="s">
        <v>32</v>
      </c>
      <c r="C173" s="585" t="s">
        <v>41</v>
      </c>
      <c r="D173" s="231"/>
      <c r="E173" s="225" t="s">
        <v>80</v>
      </c>
      <c r="F173" s="225" t="s">
        <v>102</v>
      </c>
      <c r="G173" s="225" t="s">
        <v>124</v>
      </c>
    </row>
    <row r="174" spans="2:7" ht="28.5" x14ac:dyDescent="0.35">
      <c r="B174" s="589" t="s">
        <v>42</v>
      </c>
      <c r="C174" s="585" t="s">
        <v>41</v>
      </c>
      <c r="D174" s="231"/>
      <c r="E174" s="225" t="s">
        <v>80</v>
      </c>
      <c r="F174" s="225" t="s">
        <v>102</v>
      </c>
      <c r="G174" s="225" t="s">
        <v>124</v>
      </c>
    </row>
    <row r="175" spans="2:7" ht="28.5" x14ac:dyDescent="0.35">
      <c r="B175" s="589" t="s">
        <v>43</v>
      </c>
      <c r="C175" s="585" t="s">
        <v>41</v>
      </c>
      <c r="D175" s="231">
        <v>0.37</v>
      </c>
      <c r="E175" s="225" t="s">
        <v>80</v>
      </c>
      <c r="F175" s="225" t="s">
        <v>102</v>
      </c>
      <c r="G175" s="225" t="s">
        <v>124</v>
      </c>
    </row>
    <row r="176" spans="2:7" x14ac:dyDescent="0.35">
      <c r="B176" s="588" t="s">
        <v>36</v>
      </c>
      <c r="C176" s="585" t="s">
        <v>41</v>
      </c>
      <c r="D176" s="231"/>
      <c r="E176" s="225" t="s">
        <v>80</v>
      </c>
      <c r="F176" s="225" t="s">
        <v>102</v>
      </c>
      <c r="G176" s="225" t="s">
        <v>124</v>
      </c>
    </row>
    <row r="177" spans="2:7" x14ac:dyDescent="0.35">
      <c r="B177" s="591" t="s">
        <v>37</v>
      </c>
      <c r="C177" s="585" t="s">
        <v>41</v>
      </c>
      <c r="D177" s="231">
        <v>2.0433333333333334</v>
      </c>
      <c r="E177" s="225" t="s">
        <v>80</v>
      </c>
      <c r="F177" s="225" t="s">
        <v>102</v>
      </c>
      <c r="G177" s="225" t="s">
        <v>124</v>
      </c>
    </row>
    <row r="178" spans="2:7" x14ac:dyDescent="0.35">
      <c r="B178" s="591" t="s">
        <v>108</v>
      </c>
      <c r="C178" s="585" t="s">
        <v>41</v>
      </c>
      <c r="D178" s="231"/>
      <c r="E178" s="225" t="s">
        <v>80</v>
      </c>
      <c r="F178" s="225" t="s">
        <v>102</v>
      </c>
      <c r="G178" s="225" t="s">
        <v>124</v>
      </c>
    </row>
    <row r="179" spans="2:7" x14ac:dyDescent="0.35">
      <c r="B179" s="591" t="s">
        <v>39</v>
      </c>
      <c r="C179" s="585" t="s">
        <v>41</v>
      </c>
      <c r="D179" s="231">
        <v>8.6199999999999992</v>
      </c>
      <c r="E179" s="225" t="s">
        <v>80</v>
      </c>
      <c r="F179" s="225" t="s">
        <v>102</v>
      </c>
      <c r="G179" s="225" t="s">
        <v>124</v>
      </c>
    </row>
    <row r="180" spans="2:7" ht="28.5" x14ac:dyDescent="0.35">
      <c r="B180" s="208" t="s">
        <v>82</v>
      </c>
      <c r="C180" s="209"/>
      <c r="D180" s="230">
        <v>15862.004095758824</v>
      </c>
      <c r="E180" s="225" t="s">
        <v>80</v>
      </c>
      <c r="F180" s="225" t="s">
        <v>102</v>
      </c>
      <c r="G180" s="225" t="s">
        <v>124</v>
      </c>
    </row>
    <row r="181" spans="2:7" ht="56.5" x14ac:dyDescent="0.35">
      <c r="B181" s="113" t="s">
        <v>125</v>
      </c>
      <c r="C181" s="63" t="s">
        <v>48</v>
      </c>
      <c r="D181" s="231">
        <v>61747.24</v>
      </c>
      <c r="E181" s="225" t="s">
        <v>80</v>
      </c>
      <c r="F181" s="225" t="s">
        <v>102</v>
      </c>
      <c r="G181" s="225" t="s">
        <v>124</v>
      </c>
    </row>
    <row r="182" spans="2:7" x14ac:dyDescent="0.35">
      <c r="B182" s="113" t="s">
        <v>126</v>
      </c>
      <c r="C182" s="63" t="s">
        <v>17</v>
      </c>
      <c r="D182" s="231">
        <v>134883.68</v>
      </c>
      <c r="E182" s="225" t="s">
        <v>80</v>
      </c>
      <c r="F182" s="225" t="s">
        <v>102</v>
      </c>
      <c r="G182" s="225" t="s">
        <v>124</v>
      </c>
    </row>
    <row r="183" spans="2:7" ht="56.5" x14ac:dyDescent="0.35">
      <c r="B183" s="113" t="s">
        <v>127</v>
      </c>
      <c r="C183" s="63" t="s">
        <v>48</v>
      </c>
      <c r="D183" s="231">
        <v>93680.26</v>
      </c>
      <c r="E183" s="225" t="s">
        <v>80</v>
      </c>
      <c r="F183" s="225" t="s">
        <v>102</v>
      </c>
      <c r="G183" s="225" t="s">
        <v>124</v>
      </c>
    </row>
    <row r="184" spans="2:7" x14ac:dyDescent="0.35">
      <c r="B184" s="113" t="s">
        <v>128</v>
      </c>
      <c r="C184" s="63" t="s">
        <v>17</v>
      </c>
      <c r="D184" s="231">
        <v>162814.85999999999</v>
      </c>
      <c r="E184" s="225" t="s">
        <v>80</v>
      </c>
      <c r="F184" s="225" t="s">
        <v>102</v>
      </c>
      <c r="G184" s="225" t="s">
        <v>124</v>
      </c>
    </row>
    <row r="185" spans="2:7" ht="42" x14ac:dyDescent="0.35">
      <c r="B185" s="201" t="s">
        <v>79</v>
      </c>
      <c r="C185" s="202"/>
      <c r="D185" s="230">
        <v>7776.6142535046029</v>
      </c>
      <c r="E185" s="225" t="s">
        <v>80</v>
      </c>
      <c r="F185" s="225" t="s">
        <v>102</v>
      </c>
      <c r="G185" s="225" t="s">
        <v>129</v>
      </c>
    </row>
    <row r="186" spans="2:7" x14ac:dyDescent="0.35">
      <c r="B186" s="203" t="s">
        <v>10</v>
      </c>
      <c r="C186" s="102" t="s">
        <v>11</v>
      </c>
      <c r="D186" s="231">
        <v>35</v>
      </c>
      <c r="E186" s="225" t="s">
        <v>80</v>
      </c>
      <c r="F186" s="225" t="s">
        <v>102</v>
      </c>
      <c r="G186" s="225" t="s">
        <v>129</v>
      </c>
    </row>
    <row r="187" spans="2:7" x14ac:dyDescent="0.35">
      <c r="B187" s="105" t="s">
        <v>12</v>
      </c>
      <c r="C187" s="102" t="s">
        <v>11</v>
      </c>
      <c r="D187" s="231">
        <v>11860</v>
      </c>
      <c r="E187" s="225" t="s">
        <v>80</v>
      </c>
      <c r="F187" s="225" t="s">
        <v>102</v>
      </c>
      <c r="G187" s="225" t="s">
        <v>129</v>
      </c>
    </row>
    <row r="188" spans="2:7" x14ac:dyDescent="0.35">
      <c r="B188" s="105" t="s">
        <v>13</v>
      </c>
      <c r="C188" s="102" t="s">
        <v>11</v>
      </c>
      <c r="D188" s="231">
        <v>12542</v>
      </c>
      <c r="E188" s="225" t="s">
        <v>80</v>
      </c>
      <c r="F188" s="225" t="s">
        <v>102</v>
      </c>
      <c r="G188" s="225" t="s">
        <v>129</v>
      </c>
    </row>
    <row r="189" spans="2:7" x14ac:dyDescent="0.35">
      <c r="B189" s="106" t="s">
        <v>14</v>
      </c>
      <c r="C189" s="102" t="s">
        <v>11</v>
      </c>
      <c r="D189" s="231">
        <v>682</v>
      </c>
      <c r="E189" s="225" t="s">
        <v>80</v>
      </c>
      <c r="F189" s="225" t="s">
        <v>102</v>
      </c>
      <c r="G189" s="225" t="s">
        <v>129</v>
      </c>
    </row>
    <row r="190" spans="2:7" x14ac:dyDescent="0.35">
      <c r="B190" s="106" t="s">
        <v>15</v>
      </c>
      <c r="C190" s="102" t="s">
        <v>11</v>
      </c>
      <c r="D190" s="231"/>
      <c r="E190" s="225" t="s">
        <v>80</v>
      </c>
      <c r="F190" s="225" t="s">
        <v>102</v>
      </c>
      <c r="G190" s="225" t="s">
        <v>129</v>
      </c>
    </row>
    <row r="191" spans="2:7" x14ac:dyDescent="0.35">
      <c r="B191" s="105" t="s">
        <v>16</v>
      </c>
      <c r="C191" s="103" t="s">
        <v>17</v>
      </c>
      <c r="D191" s="231">
        <v>127451.06999999999</v>
      </c>
      <c r="E191" s="225" t="s">
        <v>80</v>
      </c>
      <c r="F191" s="225" t="s">
        <v>102</v>
      </c>
      <c r="G191" s="225" t="s">
        <v>129</v>
      </c>
    </row>
    <row r="192" spans="2:7" x14ac:dyDescent="0.35">
      <c r="B192" s="105" t="s">
        <v>18</v>
      </c>
      <c r="C192" s="103" t="s">
        <v>17</v>
      </c>
      <c r="D192" s="231">
        <v>134339.26999999999</v>
      </c>
      <c r="E192" s="225" t="s">
        <v>80</v>
      </c>
      <c r="F192" s="225" t="s">
        <v>102</v>
      </c>
      <c r="G192" s="225" t="s">
        <v>129</v>
      </c>
    </row>
    <row r="193" spans="2:7" x14ac:dyDescent="0.35">
      <c r="B193" s="107" t="s">
        <v>19</v>
      </c>
      <c r="C193" s="103" t="s">
        <v>17</v>
      </c>
      <c r="D193" s="231">
        <v>6888.2</v>
      </c>
      <c r="E193" s="225" t="s">
        <v>80</v>
      </c>
      <c r="F193" s="225" t="s">
        <v>102</v>
      </c>
      <c r="G193" s="225" t="s">
        <v>129</v>
      </c>
    </row>
    <row r="194" spans="2:7" x14ac:dyDescent="0.35">
      <c r="B194" s="107" t="s">
        <v>20</v>
      </c>
      <c r="C194" s="103" t="s">
        <v>17</v>
      </c>
      <c r="D194" s="231"/>
      <c r="E194" s="225" t="s">
        <v>80</v>
      </c>
      <c r="F194" s="225" t="s">
        <v>102</v>
      </c>
      <c r="G194" s="225" t="s">
        <v>129</v>
      </c>
    </row>
    <row r="195" spans="2:7" x14ac:dyDescent="0.35">
      <c r="B195" s="105" t="s">
        <v>22</v>
      </c>
      <c r="C195" s="204" t="s">
        <v>23</v>
      </c>
      <c r="D195" s="231">
        <v>1.1289762570054014</v>
      </c>
      <c r="E195" s="225" t="s">
        <v>80</v>
      </c>
      <c r="F195" s="225" t="s">
        <v>102</v>
      </c>
      <c r="G195" s="225" t="s">
        <v>129</v>
      </c>
    </row>
    <row r="196" spans="2:7" ht="56.5" x14ac:dyDescent="0.35">
      <c r="B196" s="205" t="s">
        <v>81</v>
      </c>
      <c r="C196" s="206"/>
      <c r="D196" s="230">
        <v>272.08986982195006</v>
      </c>
      <c r="E196" s="225" t="s">
        <v>80</v>
      </c>
      <c r="F196" s="225" t="s">
        <v>102</v>
      </c>
      <c r="G196" s="225" t="s">
        <v>129</v>
      </c>
    </row>
    <row r="197" spans="2:7" ht="28.5" x14ac:dyDescent="0.35">
      <c r="B197" s="586" t="s">
        <v>26</v>
      </c>
      <c r="C197" s="587" t="s">
        <v>27</v>
      </c>
      <c r="D197" s="231"/>
      <c r="E197" s="225" t="s">
        <v>80</v>
      </c>
      <c r="F197" s="225" t="s">
        <v>102</v>
      </c>
      <c r="G197" s="225" t="s">
        <v>129</v>
      </c>
    </row>
    <row r="198" spans="2:7" x14ac:dyDescent="0.35">
      <c r="B198" s="588" t="s">
        <v>28</v>
      </c>
      <c r="C198" s="269" t="s">
        <v>29</v>
      </c>
      <c r="D198" s="231">
        <v>0.7</v>
      </c>
      <c r="E198" s="225" t="s">
        <v>80</v>
      </c>
      <c r="F198" s="225" t="s">
        <v>102</v>
      </c>
      <c r="G198" s="225" t="s">
        <v>129</v>
      </c>
    </row>
    <row r="199" spans="2:7" x14ac:dyDescent="0.35">
      <c r="B199" s="588" t="s">
        <v>30</v>
      </c>
      <c r="C199" s="269" t="s">
        <v>31</v>
      </c>
      <c r="D199" s="231">
        <v>367</v>
      </c>
      <c r="E199" s="225" t="s">
        <v>80</v>
      </c>
      <c r="F199" s="225" t="s">
        <v>102</v>
      </c>
      <c r="G199" s="225" t="s">
        <v>129</v>
      </c>
    </row>
    <row r="200" spans="2:7" x14ac:dyDescent="0.35">
      <c r="B200" s="589" t="s">
        <v>32</v>
      </c>
      <c r="C200" s="269" t="s">
        <v>31</v>
      </c>
      <c r="D200" s="231"/>
      <c r="E200" s="225" t="s">
        <v>80</v>
      </c>
      <c r="F200" s="225" t="s">
        <v>102</v>
      </c>
      <c r="G200" s="225" t="s">
        <v>129</v>
      </c>
    </row>
    <row r="201" spans="2:7" x14ac:dyDescent="0.35">
      <c r="B201" s="588" t="s">
        <v>33</v>
      </c>
      <c r="C201" s="269"/>
      <c r="D201" s="231"/>
      <c r="E201" s="225" t="s">
        <v>80</v>
      </c>
      <c r="F201" s="225" t="s">
        <v>102</v>
      </c>
      <c r="G201" s="225" t="s">
        <v>129</v>
      </c>
    </row>
    <row r="202" spans="2:7" x14ac:dyDescent="0.35">
      <c r="B202" s="589" t="s">
        <v>34</v>
      </c>
      <c r="C202" s="269" t="s">
        <v>35</v>
      </c>
      <c r="D202" s="231">
        <v>364.76158885217711</v>
      </c>
      <c r="E202" s="225" t="s">
        <v>80</v>
      </c>
      <c r="F202" s="225" t="s">
        <v>102</v>
      </c>
      <c r="G202" s="225" t="s">
        <v>129</v>
      </c>
    </row>
    <row r="203" spans="2:7" x14ac:dyDescent="0.35">
      <c r="B203" s="588" t="s">
        <v>36</v>
      </c>
      <c r="C203" s="269"/>
      <c r="D203" s="231"/>
      <c r="E203" s="225" t="s">
        <v>80</v>
      </c>
      <c r="F203" s="225" t="s">
        <v>102</v>
      </c>
      <c r="G203" s="225" t="s">
        <v>129</v>
      </c>
    </row>
    <row r="204" spans="2:7" x14ac:dyDescent="0.35">
      <c r="B204" s="590" t="s">
        <v>37</v>
      </c>
      <c r="C204" s="269" t="s">
        <v>38</v>
      </c>
      <c r="D204" s="231">
        <v>3</v>
      </c>
      <c r="E204" s="225" t="s">
        <v>80</v>
      </c>
      <c r="F204" s="225" t="s">
        <v>102</v>
      </c>
      <c r="G204" s="225" t="s">
        <v>129</v>
      </c>
    </row>
    <row r="205" spans="2:7" x14ac:dyDescent="0.35">
      <c r="B205" s="590" t="s">
        <v>108</v>
      </c>
      <c r="C205" s="269" t="s">
        <v>31</v>
      </c>
      <c r="D205" s="231">
        <v>23</v>
      </c>
      <c r="E205" s="225" t="s">
        <v>80</v>
      </c>
      <c r="F205" s="225" t="s">
        <v>102</v>
      </c>
      <c r="G205" s="225" t="s">
        <v>129</v>
      </c>
    </row>
    <row r="206" spans="2:7" x14ac:dyDescent="0.35">
      <c r="B206" s="591" t="s">
        <v>39</v>
      </c>
      <c r="C206" s="269" t="s">
        <v>31</v>
      </c>
      <c r="D206" s="231">
        <v>2</v>
      </c>
      <c r="E206" s="225" t="s">
        <v>80</v>
      </c>
      <c r="F206" s="225" t="s">
        <v>102</v>
      </c>
      <c r="G206" s="225" t="s">
        <v>129</v>
      </c>
    </row>
    <row r="207" spans="2:7" ht="28.5" x14ac:dyDescent="0.35">
      <c r="B207" s="586" t="s">
        <v>40</v>
      </c>
      <c r="C207" s="585" t="s">
        <v>41</v>
      </c>
      <c r="D207" s="231"/>
      <c r="E207" s="225" t="s">
        <v>80</v>
      </c>
      <c r="F207" s="225" t="s">
        <v>102</v>
      </c>
      <c r="G207" s="225" t="s">
        <v>129</v>
      </c>
    </row>
    <row r="208" spans="2:7" x14ac:dyDescent="0.35">
      <c r="B208" s="588" t="s">
        <v>28</v>
      </c>
      <c r="C208" s="585" t="s">
        <v>41</v>
      </c>
      <c r="D208" s="231">
        <v>12.941264560421827</v>
      </c>
      <c r="E208" s="225" t="s">
        <v>80</v>
      </c>
      <c r="F208" s="225" t="s">
        <v>102</v>
      </c>
      <c r="G208" s="225" t="s">
        <v>129</v>
      </c>
    </row>
    <row r="209" spans="2:7" x14ac:dyDescent="0.35">
      <c r="B209" s="588" t="s">
        <v>30</v>
      </c>
      <c r="C209" s="585" t="s">
        <v>41</v>
      </c>
      <c r="D209" s="231">
        <v>0.21545399491177047</v>
      </c>
      <c r="E209" s="225" t="s">
        <v>80</v>
      </c>
      <c r="F209" s="225" t="s">
        <v>102</v>
      </c>
      <c r="G209" s="225" t="s">
        <v>129</v>
      </c>
    </row>
    <row r="210" spans="2:7" x14ac:dyDescent="0.35">
      <c r="B210" s="589" t="s">
        <v>32</v>
      </c>
      <c r="C210" s="585" t="s">
        <v>41</v>
      </c>
      <c r="D210" s="231"/>
      <c r="E210" s="225" t="s">
        <v>80</v>
      </c>
      <c r="F210" s="225" t="s">
        <v>102</v>
      </c>
      <c r="G210" s="225" t="s">
        <v>129</v>
      </c>
    </row>
    <row r="211" spans="2:7" ht="28.5" x14ac:dyDescent="0.35">
      <c r="B211" s="589" t="s">
        <v>42</v>
      </c>
      <c r="C211" s="585" t="s">
        <v>41</v>
      </c>
      <c r="D211" s="231"/>
      <c r="E211" s="225" t="s">
        <v>80</v>
      </c>
      <c r="F211" s="225" t="s">
        <v>102</v>
      </c>
      <c r="G211" s="225" t="s">
        <v>129</v>
      </c>
    </row>
    <row r="212" spans="2:7" ht="28.5" x14ac:dyDescent="0.35">
      <c r="B212" s="589" t="s">
        <v>43</v>
      </c>
      <c r="C212" s="585" t="s">
        <v>41</v>
      </c>
      <c r="D212" s="231">
        <v>0.37</v>
      </c>
      <c r="E212" s="225" t="s">
        <v>80</v>
      </c>
      <c r="F212" s="225" t="s">
        <v>102</v>
      </c>
      <c r="G212" s="225" t="s">
        <v>129</v>
      </c>
    </row>
    <row r="213" spans="2:7" x14ac:dyDescent="0.35">
      <c r="B213" s="588" t="s">
        <v>36</v>
      </c>
      <c r="C213" s="585" t="s">
        <v>41</v>
      </c>
      <c r="D213" s="231"/>
      <c r="E213" s="225" t="s">
        <v>80</v>
      </c>
      <c r="F213" s="225" t="s">
        <v>102</v>
      </c>
      <c r="G213" s="225" t="s">
        <v>129</v>
      </c>
    </row>
    <row r="214" spans="2:7" x14ac:dyDescent="0.35">
      <c r="B214" s="591" t="s">
        <v>37</v>
      </c>
      <c r="C214" s="585" t="s">
        <v>41</v>
      </c>
      <c r="D214" s="231">
        <v>2.8758365689826282</v>
      </c>
      <c r="E214" s="225" t="s">
        <v>80</v>
      </c>
      <c r="F214" s="225" t="s">
        <v>102</v>
      </c>
      <c r="G214" s="225" t="s">
        <v>129</v>
      </c>
    </row>
    <row r="215" spans="2:7" x14ac:dyDescent="0.35">
      <c r="B215" s="591" t="s">
        <v>108</v>
      </c>
      <c r="C215" s="585" t="s">
        <v>41</v>
      </c>
      <c r="D215" s="231">
        <v>0.74736877252003564</v>
      </c>
      <c r="E215" s="225" t="s">
        <v>80</v>
      </c>
      <c r="F215" s="225" t="s">
        <v>102</v>
      </c>
      <c r="G215" s="225" t="s">
        <v>129</v>
      </c>
    </row>
    <row r="216" spans="2:7" x14ac:dyDescent="0.35">
      <c r="B216" s="591" t="s">
        <v>39</v>
      </c>
      <c r="C216" s="585" t="s">
        <v>41</v>
      </c>
      <c r="D216" s="231">
        <v>11.590294573410382</v>
      </c>
      <c r="E216" s="225" t="s">
        <v>80</v>
      </c>
      <c r="F216" s="225" t="s">
        <v>102</v>
      </c>
      <c r="G216" s="225" t="s">
        <v>129</v>
      </c>
    </row>
    <row r="217" spans="2:7" ht="28.5" x14ac:dyDescent="0.35">
      <c r="B217" s="208" t="s">
        <v>82</v>
      </c>
      <c r="C217" s="209"/>
      <c r="D217" s="230">
        <v>15539.820684373992</v>
      </c>
      <c r="E217" s="225" t="s">
        <v>80</v>
      </c>
      <c r="F217" s="225" t="s">
        <v>102</v>
      </c>
      <c r="G217" s="225" t="s">
        <v>129</v>
      </c>
    </row>
    <row r="218" spans="2:7" ht="56.5" x14ac:dyDescent="0.35">
      <c r="B218" s="113" t="s">
        <v>130</v>
      </c>
      <c r="C218" s="63" t="s">
        <v>48</v>
      </c>
      <c r="D218" s="231">
        <v>63288.57</v>
      </c>
      <c r="E218" s="225" t="s">
        <v>80</v>
      </c>
      <c r="F218" s="225" t="s">
        <v>102</v>
      </c>
      <c r="G218" s="225" t="s">
        <v>129</v>
      </c>
    </row>
    <row r="219" spans="2:7" x14ac:dyDescent="0.35">
      <c r="B219" s="113" t="s">
        <v>131</v>
      </c>
      <c r="C219" s="63" t="s">
        <v>17</v>
      </c>
      <c r="D219" s="231">
        <v>134339.27000000002</v>
      </c>
      <c r="E219" s="225" t="s">
        <v>80</v>
      </c>
      <c r="F219" s="225" t="s">
        <v>102</v>
      </c>
      <c r="G219" s="225" t="s">
        <v>129</v>
      </c>
    </row>
    <row r="220" spans="2:7" ht="56.5" x14ac:dyDescent="0.35">
      <c r="B220" s="113" t="s">
        <v>132</v>
      </c>
      <c r="C220" s="63" t="s">
        <v>48</v>
      </c>
      <c r="D220" s="231">
        <v>94854.84</v>
      </c>
      <c r="E220" s="225" t="s">
        <v>80</v>
      </c>
      <c r="F220" s="225" t="s">
        <v>102</v>
      </c>
      <c r="G220" s="225" t="s">
        <v>129</v>
      </c>
    </row>
    <row r="221" spans="2:7" x14ac:dyDescent="0.35">
      <c r="B221" s="113" t="s">
        <v>133</v>
      </c>
      <c r="C221" s="63" t="s">
        <v>17</v>
      </c>
      <c r="D221" s="231">
        <v>161651.53</v>
      </c>
      <c r="E221" s="225" t="s">
        <v>80</v>
      </c>
      <c r="F221" s="225" t="s">
        <v>102</v>
      </c>
      <c r="G221" s="225" t="s">
        <v>129</v>
      </c>
    </row>
    <row r="222" spans="2:7" ht="42" x14ac:dyDescent="0.35">
      <c r="B222" s="201" t="s">
        <v>79</v>
      </c>
      <c r="C222" s="202"/>
      <c r="D222" s="230">
        <v>506.98684520000256</v>
      </c>
      <c r="E222" s="225" t="s">
        <v>80</v>
      </c>
      <c r="F222" s="225" t="s">
        <v>102</v>
      </c>
      <c r="G222" s="225" t="s">
        <v>134</v>
      </c>
    </row>
    <row r="223" spans="2:7" x14ac:dyDescent="0.35">
      <c r="B223" s="203" t="s">
        <v>10</v>
      </c>
      <c r="C223" s="102" t="s">
        <v>11</v>
      </c>
      <c r="D223" s="231">
        <v>36</v>
      </c>
      <c r="E223" s="225" t="s">
        <v>80</v>
      </c>
      <c r="F223" s="225" t="s">
        <v>102</v>
      </c>
      <c r="G223" s="225" t="s">
        <v>134</v>
      </c>
    </row>
    <row r="224" spans="2:7" x14ac:dyDescent="0.35">
      <c r="B224" s="105" t="s">
        <v>12</v>
      </c>
      <c r="C224" s="102" t="s">
        <v>11</v>
      </c>
      <c r="D224" s="231">
        <v>11925</v>
      </c>
      <c r="E224" s="225" t="s">
        <v>80</v>
      </c>
      <c r="F224" s="225" t="s">
        <v>102</v>
      </c>
      <c r="G224" s="225" t="s">
        <v>134</v>
      </c>
    </row>
    <row r="225" spans="2:7" x14ac:dyDescent="0.35">
      <c r="B225" s="105" t="s">
        <v>13</v>
      </c>
      <c r="C225" s="102" t="s">
        <v>11</v>
      </c>
      <c r="D225" s="231">
        <v>11991</v>
      </c>
      <c r="E225" s="225" t="s">
        <v>80</v>
      </c>
      <c r="F225" s="225" t="s">
        <v>102</v>
      </c>
      <c r="G225" s="225" t="s">
        <v>134</v>
      </c>
    </row>
    <row r="226" spans="2:7" x14ac:dyDescent="0.35">
      <c r="B226" s="106" t="s">
        <v>14</v>
      </c>
      <c r="C226" s="102" t="s">
        <v>11</v>
      </c>
      <c r="D226" s="231">
        <v>66</v>
      </c>
      <c r="E226" s="225" t="s">
        <v>80</v>
      </c>
      <c r="F226" s="225" t="s">
        <v>102</v>
      </c>
      <c r="G226" s="225" t="s">
        <v>134</v>
      </c>
    </row>
    <row r="227" spans="2:7" x14ac:dyDescent="0.35">
      <c r="B227" s="106" t="s">
        <v>15</v>
      </c>
      <c r="C227" s="102" t="s">
        <v>11</v>
      </c>
      <c r="D227" s="231"/>
      <c r="E227" s="225" t="s">
        <v>80</v>
      </c>
      <c r="F227" s="225" t="s">
        <v>102</v>
      </c>
      <c r="G227" s="225" t="s">
        <v>134</v>
      </c>
    </row>
    <row r="228" spans="2:7" x14ac:dyDescent="0.35">
      <c r="B228" s="105" t="s">
        <v>16</v>
      </c>
      <c r="C228" s="103" t="s">
        <v>17</v>
      </c>
      <c r="D228" s="231">
        <v>128192.77999999998</v>
      </c>
      <c r="E228" s="225" t="s">
        <v>80</v>
      </c>
      <c r="F228" s="225" t="s">
        <v>102</v>
      </c>
      <c r="G228" s="225" t="s">
        <v>134</v>
      </c>
    </row>
    <row r="229" spans="2:7" x14ac:dyDescent="0.35">
      <c r="B229" s="105" t="s">
        <v>18</v>
      </c>
      <c r="C229" s="103" t="s">
        <v>17</v>
      </c>
      <c r="D229" s="231">
        <v>128655.21999999999</v>
      </c>
      <c r="E229" s="225" t="s">
        <v>80</v>
      </c>
      <c r="F229" s="225" t="s">
        <v>102</v>
      </c>
      <c r="G229" s="225" t="s">
        <v>134</v>
      </c>
    </row>
    <row r="230" spans="2:7" x14ac:dyDescent="0.35">
      <c r="B230" s="107" t="s">
        <v>19</v>
      </c>
      <c r="C230" s="103" t="s">
        <v>17</v>
      </c>
      <c r="D230" s="231">
        <v>462.44000000000005</v>
      </c>
      <c r="E230" s="225" t="s">
        <v>80</v>
      </c>
      <c r="F230" s="225" t="s">
        <v>102</v>
      </c>
      <c r="G230" s="225" t="s">
        <v>134</v>
      </c>
    </row>
    <row r="231" spans="2:7" x14ac:dyDescent="0.35">
      <c r="B231" s="107" t="s">
        <v>20</v>
      </c>
      <c r="C231" s="103" t="s">
        <v>17</v>
      </c>
      <c r="D231" s="231"/>
      <c r="E231" s="225" t="s">
        <v>80</v>
      </c>
      <c r="F231" s="225" t="s">
        <v>102</v>
      </c>
      <c r="G231" s="225" t="s">
        <v>134</v>
      </c>
    </row>
    <row r="232" spans="2:7" x14ac:dyDescent="0.35">
      <c r="B232" s="105" t="s">
        <v>22</v>
      </c>
      <c r="C232" s="204" t="s">
        <v>23</v>
      </c>
      <c r="D232" s="231">
        <v>1.09633</v>
      </c>
      <c r="E232" s="225" t="s">
        <v>80</v>
      </c>
      <c r="F232" s="225" t="s">
        <v>102</v>
      </c>
      <c r="G232" s="225" t="s">
        <v>134</v>
      </c>
    </row>
    <row r="233" spans="2:7" ht="56.5" x14ac:dyDescent="0.35">
      <c r="B233" s="205" t="s">
        <v>81</v>
      </c>
      <c r="C233" s="206"/>
      <c r="D233" s="230">
        <v>293.66999999999996</v>
      </c>
      <c r="E233" s="225" t="s">
        <v>80</v>
      </c>
      <c r="F233" s="225" t="s">
        <v>102</v>
      </c>
      <c r="G233" s="225" t="s">
        <v>134</v>
      </c>
    </row>
    <row r="234" spans="2:7" ht="28.5" x14ac:dyDescent="0.35">
      <c r="B234" s="592" t="s">
        <v>26</v>
      </c>
      <c r="C234" s="593" t="s">
        <v>27</v>
      </c>
      <c r="D234" s="231"/>
      <c r="E234" s="225" t="s">
        <v>80</v>
      </c>
      <c r="F234" s="225" t="s">
        <v>102</v>
      </c>
      <c r="G234" s="225" t="s">
        <v>134</v>
      </c>
    </row>
    <row r="235" spans="2:7" x14ac:dyDescent="0.35">
      <c r="B235" s="594" t="s">
        <v>28</v>
      </c>
      <c r="C235" s="353" t="s">
        <v>29</v>
      </c>
      <c r="D235" s="231">
        <v>11.24</v>
      </c>
      <c r="E235" s="225" t="s">
        <v>80</v>
      </c>
      <c r="F235" s="225" t="s">
        <v>102</v>
      </c>
      <c r="G235" s="225" t="s">
        <v>134</v>
      </c>
    </row>
    <row r="236" spans="2:7" x14ac:dyDescent="0.35">
      <c r="B236" s="594" t="s">
        <v>30</v>
      </c>
      <c r="C236" s="353" t="s">
        <v>31</v>
      </c>
      <c r="D236" s="231">
        <v>450</v>
      </c>
      <c r="E236" s="225" t="s">
        <v>80</v>
      </c>
      <c r="F236" s="225" t="s">
        <v>102</v>
      </c>
      <c r="G236" s="225" t="s">
        <v>134</v>
      </c>
    </row>
    <row r="237" spans="2:7" x14ac:dyDescent="0.35">
      <c r="B237" s="595" t="s">
        <v>32</v>
      </c>
      <c r="C237" s="353" t="s">
        <v>31</v>
      </c>
      <c r="D237" s="231"/>
      <c r="E237" s="225" t="s">
        <v>80</v>
      </c>
      <c r="F237" s="225" t="s">
        <v>102</v>
      </c>
      <c r="G237" s="225" t="s">
        <v>134</v>
      </c>
    </row>
    <row r="238" spans="2:7" x14ac:dyDescent="0.35">
      <c r="B238" s="594" t="s">
        <v>33</v>
      </c>
      <c r="C238" s="353"/>
      <c r="D238" s="231"/>
      <c r="E238" s="225" t="s">
        <v>80</v>
      </c>
      <c r="F238" s="225" t="s">
        <v>102</v>
      </c>
      <c r="G238" s="225" t="s">
        <v>134</v>
      </c>
    </row>
    <row r="239" spans="2:7" x14ac:dyDescent="0.35">
      <c r="B239" s="595" t="s">
        <v>34</v>
      </c>
      <c r="C239" s="353" t="s">
        <v>35</v>
      </c>
      <c r="D239" s="231">
        <v>481.02702702702703</v>
      </c>
      <c r="E239" s="225" t="s">
        <v>80</v>
      </c>
      <c r="F239" s="225" t="s">
        <v>102</v>
      </c>
      <c r="G239" s="225" t="s">
        <v>134</v>
      </c>
    </row>
    <row r="240" spans="2:7" x14ac:dyDescent="0.35">
      <c r="B240" s="594" t="s">
        <v>36</v>
      </c>
      <c r="C240" s="353"/>
      <c r="D240" s="231"/>
      <c r="E240" s="225" t="s">
        <v>80</v>
      </c>
      <c r="F240" s="225" t="s">
        <v>102</v>
      </c>
      <c r="G240" s="225" t="s">
        <v>134</v>
      </c>
    </row>
    <row r="241" spans="2:7" x14ac:dyDescent="0.35">
      <c r="B241" s="596" t="s">
        <v>37</v>
      </c>
      <c r="C241" s="353" t="s">
        <v>38</v>
      </c>
      <c r="D241" s="231">
        <v>3</v>
      </c>
      <c r="E241" s="225" t="s">
        <v>80</v>
      </c>
      <c r="F241" s="225" t="s">
        <v>102</v>
      </c>
      <c r="G241" s="225" t="s">
        <v>134</v>
      </c>
    </row>
    <row r="242" spans="2:7" x14ac:dyDescent="0.35">
      <c r="B242" s="596" t="s">
        <v>108</v>
      </c>
      <c r="C242" s="353" t="s">
        <v>31</v>
      </c>
      <c r="D242" s="231"/>
      <c r="E242" s="225" t="s">
        <v>80</v>
      </c>
      <c r="F242" s="225" t="s">
        <v>102</v>
      </c>
      <c r="G242" s="225" t="s">
        <v>134</v>
      </c>
    </row>
    <row r="243" spans="2:7" x14ac:dyDescent="0.35">
      <c r="B243" s="597" t="s">
        <v>39</v>
      </c>
      <c r="C243" s="353" t="s">
        <v>31</v>
      </c>
      <c r="D243" s="231">
        <v>2</v>
      </c>
      <c r="E243" s="225" t="s">
        <v>80</v>
      </c>
      <c r="F243" s="225" t="s">
        <v>102</v>
      </c>
      <c r="G243" s="225" t="s">
        <v>134</v>
      </c>
    </row>
    <row r="244" spans="2:7" ht="28.5" x14ac:dyDescent="0.35">
      <c r="B244" s="592" t="s">
        <v>40</v>
      </c>
      <c r="C244" s="598" t="s">
        <v>41</v>
      </c>
      <c r="D244" s="231"/>
      <c r="E244" s="225" t="s">
        <v>80</v>
      </c>
      <c r="F244" s="225" t="s">
        <v>102</v>
      </c>
      <c r="G244" s="225" t="s">
        <v>134</v>
      </c>
    </row>
    <row r="245" spans="2:7" x14ac:dyDescent="0.35">
      <c r="B245" s="594" t="s">
        <v>28</v>
      </c>
      <c r="C245" s="598" t="s">
        <v>41</v>
      </c>
      <c r="D245" s="231">
        <v>3.6014234875444835</v>
      </c>
      <c r="E245" s="225" t="s">
        <v>80</v>
      </c>
      <c r="F245" s="225" t="s">
        <v>102</v>
      </c>
      <c r="G245" s="225" t="s">
        <v>134</v>
      </c>
    </row>
    <row r="246" spans="2:7" x14ac:dyDescent="0.35">
      <c r="B246" s="594" t="s">
        <v>30</v>
      </c>
      <c r="C246" s="598" t="s">
        <v>41</v>
      </c>
      <c r="D246" s="231">
        <v>9.9955555555555547E-2</v>
      </c>
      <c r="E246" s="225" t="s">
        <v>80</v>
      </c>
      <c r="F246" s="225" t="s">
        <v>102</v>
      </c>
      <c r="G246" s="225" t="s">
        <v>134</v>
      </c>
    </row>
    <row r="247" spans="2:7" x14ac:dyDescent="0.35">
      <c r="B247" s="595" t="s">
        <v>32</v>
      </c>
      <c r="C247" s="598" t="s">
        <v>41</v>
      </c>
      <c r="D247" s="231"/>
      <c r="E247" s="225" t="s">
        <v>80</v>
      </c>
      <c r="F247" s="225" t="s">
        <v>102</v>
      </c>
      <c r="G247" s="225" t="s">
        <v>134</v>
      </c>
    </row>
    <row r="248" spans="2:7" ht="28.5" x14ac:dyDescent="0.35">
      <c r="B248" s="595" t="s">
        <v>42</v>
      </c>
      <c r="C248" s="598" t="s">
        <v>41</v>
      </c>
      <c r="D248" s="231"/>
      <c r="E248" s="225" t="s">
        <v>80</v>
      </c>
      <c r="F248" s="225" t="s">
        <v>102</v>
      </c>
      <c r="G248" s="225" t="s">
        <v>134</v>
      </c>
    </row>
    <row r="249" spans="2:7" ht="28.5" x14ac:dyDescent="0.35">
      <c r="B249" s="595" t="s">
        <v>43</v>
      </c>
      <c r="C249" s="598" t="s">
        <v>41</v>
      </c>
      <c r="D249" s="231">
        <v>0.37</v>
      </c>
      <c r="E249" s="225" t="s">
        <v>80</v>
      </c>
      <c r="F249" s="225" t="s">
        <v>102</v>
      </c>
      <c r="G249" s="225" t="s">
        <v>134</v>
      </c>
    </row>
    <row r="250" spans="2:7" x14ac:dyDescent="0.35">
      <c r="B250" s="594" t="s">
        <v>36</v>
      </c>
      <c r="C250" s="598" t="s">
        <v>41</v>
      </c>
      <c r="D250" s="231"/>
      <c r="E250" s="225" t="s">
        <v>80</v>
      </c>
      <c r="F250" s="225" t="s">
        <v>102</v>
      </c>
      <c r="G250" s="225" t="s">
        <v>134</v>
      </c>
    </row>
    <row r="251" spans="2:7" x14ac:dyDescent="0.35">
      <c r="B251" s="597" t="s">
        <v>37</v>
      </c>
      <c r="C251" s="598" t="s">
        <v>41</v>
      </c>
      <c r="D251" s="231">
        <v>2.1333333333333333</v>
      </c>
      <c r="E251" s="225" t="s">
        <v>80</v>
      </c>
      <c r="F251" s="225" t="s">
        <v>102</v>
      </c>
      <c r="G251" s="225" t="s">
        <v>134</v>
      </c>
    </row>
    <row r="252" spans="2:7" x14ac:dyDescent="0.35">
      <c r="B252" s="597" t="s">
        <v>108</v>
      </c>
      <c r="C252" s="598" t="s">
        <v>41</v>
      </c>
      <c r="D252" s="231"/>
      <c r="E252" s="225" t="s">
        <v>80</v>
      </c>
      <c r="F252" s="225" t="s">
        <v>102</v>
      </c>
      <c r="G252" s="225" t="s">
        <v>134</v>
      </c>
    </row>
    <row r="253" spans="2:7" x14ac:dyDescent="0.35">
      <c r="B253" s="597" t="s">
        <v>39</v>
      </c>
      <c r="C253" s="598" t="s">
        <v>41</v>
      </c>
      <c r="D253" s="231">
        <v>11.914999999999999</v>
      </c>
      <c r="E253" s="225" t="s">
        <v>80</v>
      </c>
      <c r="F253" s="225" t="s">
        <v>102</v>
      </c>
      <c r="G253" s="225" t="s">
        <v>134</v>
      </c>
    </row>
    <row r="254" spans="2:7" ht="28.5" x14ac:dyDescent="0.35">
      <c r="B254" s="208" t="s">
        <v>82</v>
      </c>
      <c r="C254" s="209"/>
      <c r="D254" s="230">
        <v>16866.133033804472</v>
      </c>
      <c r="E254" s="225" t="s">
        <v>80</v>
      </c>
      <c r="F254" s="225" t="s">
        <v>102</v>
      </c>
      <c r="G254" s="225" t="s">
        <v>134</v>
      </c>
    </row>
    <row r="255" spans="2:7" ht="56.5" x14ac:dyDescent="0.35">
      <c r="B255" s="113" t="s">
        <v>136</v>
      </c>
      <c r="C255" s="63" t="s">
        <v>48</v>
      </c>
      <c r="D255" s="231">
        <v>70530.720000000001</v>
      </c>
      <c r="E255" s="225" t="s">
        <v>80</v>
      </c>
      <c r="F255" s="225" t="s">
        <v>102</v>
      </c>
      <c r="G255" s="225" t="s">
        <v>134</v>
      </c>
    </row>
    <row r="256" spans="2:7" x14ac:dyDescent="0.35">
      <c r="B256" s="113" t="s">
        <v>137</v>
      </c>
      <c r="C256" s="63" t="s">
        <v>17</v>
      </c>
      <c r="D256" s="231">
        <v>128655.22</v>
      </c>
      <c r="E256" s="225" t="s">
        <v>80</v>
      </c>
      <c r="F256" s="225" t="s">
        <v>102</v>
      </c>
      <c r="G256" s="225" t="s">
        <v>134</v>
      </c>
    </row>
    <row r="257" spans="2:7" ht="56.5" x14ac:dyDescent="0.35">
      <c r="B257" s="113" t="s">
        <v>138</v>
      </c>
      <c r="C257" s="63" t="s">
        <v>48</v>
      </c>
      <c r="D257" s="231">
        <v>100450.56</v>
      </c>
      <c r="E257" s="225" t="s">
        <v>80</v>
      </c>
      <c r="F257" s="225" t="s">
        <v>102</v>
      </c>
      <c r="G257" s="225" t="s">
        <v>134</v>
      </c>
    </row>
    <row r="258" spans="2:7" x14ac:dyDescent="0.35">
      <c r="B258" s="113" t="s">
        <v>139</v>
      </c>
      <c r="C258" s="63" t="s">
        <v>17</v>
      </c>
      <c r="D258" s="231">
        <v>147871.32999999999</v>
      </c>
      <c r="E258" s="225" t="s">
        <v>80</v>
      </c>
      <c r="F258" s="225" t="s">
        <v>102</v>
      </c>
      <c r="G258" s="225" t="s">
        <v>134</v>
      </c>
    </row>
    <row r="259" spans="2:7" ht="42" x14ac:dyDescent="0.35">
      <c r="B259" s="201" t="s">
        <v>79</v>
      </c>
      <c r="C259" s="202"/>
      <c r="D259" s="230">
        <v>5636.1160800646821</v>
      </c>
      <c r="E259" s="225" t="s">
        <v>80</v>
      </c>
      <c r="F259" s="225" t="s">
        <v>102</v>
      </c>
      <c r="G259" s="225" t="s">
        <v>135</v>
      </c>
    </row>
    <row r="260" spans="2:7" x14ac:dyDescent="0.35">
      <c r="B260" s="203" t="s">
        <v>10</v>
      </c>
      <c r="C260" s="102" t="s">
        <v>11</v>
      </c>
      <c r="D260" s="231"/>
      <c r="E260" s="225" t="s">
        <v>80</v>
      </c>
      <c r="F260" s="225" t="s">
        <v>102</v>
      </c>
      <c r="G260" s="225" t="s">
        <v>135</v>
      </c>
    </row>
    <row r="261" spans="2:7" x14ac:dyDescent="0.35">
      <c r="B261" s="105" t="s">
        <v>12</v>
      </c>
      <c r="C261" s="102" t="s">
        <v>11</v>
      </c>
      <c r="D261" s="231">
        <v>11510</v>
      </c>
      <c r="E261" s="225" t="s">
        <v>80</v>
      </c>
      <c r="F261" s="225" t="s">
        <v>102</v>
      </c>
      <c r="G261" s="225" t="s">
        <v>135</v>
      </c>
    </row>
    <row r="262" spans="2:7" x14ac:dyDescent="0.35">
      <c r="B262" s="105" t="s">
        <v>13</v>
      </c>
      <c r="C262" s="102" t="s">
        <v>11</v>
      </c>
      <c r="D262" s="231">
        <v>12092</v>
      </c>
      <c r="E262" s="225" t="s">
        <v>80</v>
      </c>
      <c r="F262" s="225" t="s">
        <v>102</v>
      </c>
      <c r="G262" s="225" t="s">
        <v>135</v>
      </c>
    </row>
    <row r="263" spans="2:7" x14ac:dyDescent="0.35">
      <c r="B263" s="106" t="s">
        <v>14</v>
      </c>
      <c r="C263" s="102" t="s">
        <v>11</v>
      </c>
      <c r="D263" s="231">
        <v>702</v>
      </c>
      <c r="E263" s="225" t="s">
        <v>80</v>
      </c>
      <c r="F263" s="225" t="s">
        <v>102</v>
      </c>
      <c r="G263" s="225" t="s">
        <v>135</v>
      </c>
    </row>
    <row r="264" spans="2:7" x14ac:dyDescent="0.35">
      <c r="B264" s="106" t="s">
        <v>15</v>
      </c>
      <c r="C264" s="102" t="s">
        <v>11</v>
      </c>
      <c r="D264" s="231">
        <v>120</v>
      </c>
      <c r="E264" s="225" t="s">
        <v>80</v>
      </c>
      <c r="F264" s="225" t="s">
        <v>102</v>
      </c>
      <c r="G264" s="225" t="s">
        <v>135</v>
      </c>
    </row>
    <row r="265" spans="2:7" x14ac:dyDescent="0.35">
      <c r="B265" s="105" t="s">
        <v>16</v>
      </c>
      <c r="C265" s="103" t="s">
        <v>17</v>
      </c>
      <c r="D265" s="231">
        <v>124063.37</v>
      </c>
      <c r="E265" s="225" t="s">
        <v>80</v>
      </c>
      <c r="F265" s="225" t="s">
        <v>102</v>
      </c>
      <c r="G265" s="225" t="s">
        <v>135</v>
      </c>
    </row>
    <row r="266" spans="2:7" x14ac:dyDescent="0.35">
      <c r="B266" s="105" t="s">
        <v>18</v>
      </c>
      <c r="C266" s="103" t="s">
        <v>17</v>
      </c>
      <c r="D266" s="231">
        <v>129514.06999999999</v>
      </c>
      <c r="E266" s="225" t="s">
        <v>80</v>
      </c>
      <c r="F266" s="225" t="s">
        <v>102</v>
      </c>
      <c r="G266" s="225" t="s">
        <v>135</v>
      </c>
    </row>
    <row r="267" spans="2:7" x14ac:dyDescent="0.35">
      <c r="B267" s="107" t="s">
        <v>19</v>
      </c>
      <c r="C267" s="103" t="s">
        <v>17</v>
      </c>
      <c r="D267" s="231">
        <v>6944.7</v>
      </c>
      <c r="E267" s="225" t="s">
        <v>80</v>
      </c>
      <c r="F267" s="225" t="s">
        <v>102</v>
      </c>
      <c r="G267" s="225" t="s">
        <v>135</v>
      </c>
    </row>
    <row r="268" spans="2:7" x14ac:dyDescent="0.35">
      <c r="B268" s="107" t="s">
        <v>20</v>
      </c>
      <c r="C268" s="103" t="s">
        <v>17</v>
      </c>
      <c r="D268" s="231">
        <v>1494</v>
      </c>
      <c r="E268" s="225" t="s">
        <v>80</v>
      </c>
      <c r="F268" s="225" t="s">
        <v>102</v>
      </c>
      <c r="G268" s="225" t="s">
        <v>135</v>
      </c>
    </row>
    <row r="269" spans="2:7" x14ac:dyDescent="0.35">
      <c r="B269" s="105" t="s">
        <v>22</v>
      </c>
      <c r="C269" s="204" t="s">
        <v>23</v>
      </c>
      <c r="D269" s="231">
        <v>1.034016929947472</v>
      </c>
      <c r="E269" s="225" t="s">
        <v>80</v>
      </c>
      <c r="F269" s="225" t="s">
        <v>102</v>
      </c>
      <c r="G269" s="225" t="s">
        <v>135</v>
      </c>
    </row>
    <row r="270" spans="2:7" ht="56.5" x14ac:dyDescent="0.35">
      <c r="B270" s="205" t="s">
        <v>81</v>
      </c>
      <c r="C270" s="206"/>
      <c r="D270" s="230">
        <v>611.70900000000006</v>
      </c>
      <c r="E270" s="225" t="s">
        <v>80</v>
      </c>
      <c r="F270" s="225" t="s">
        <v>102</v>
      </c>
      <c r="G270" s="225" t="s">
        <v>135</v>
      </c>
    </row>
    <row r="271" spans="2:7" ht="28.5" x14ac:dyDescent="0.35">
      <c r="B271" s="592" t="s">
        <v>26</v>
      </c>
      <c r="C271" s="593" t="s">
        <v>27</v>
      </c>
      <c r="D271" s="231"/>
      <c r="E271" s="225" t="s">
        <v>80</v>
      </c>
      <c r="F271" s="225" t="s">
        <v>102</v>
      </c>
      <c r="G271" s="225" t="s">
        <v>135</v>
      </c>
    </row>
    <row r="272" spans="2:7" x14ac:dyDescent="0.35">
      <c r="B272" s="594" t="s">
        <v>28</v>
      </c>
      <c r="C272" s="353" t="s">
        <v>29</v>
      </c>
      <c r="D272" s="231">
        <v>33.549999999999997</v>
      </c>
      <c r="E272" s="225" t="s">
        <v>80</v>
      </c>
      <c r="F272" s="225" t="s">
        <v>102</v>
      </c>
      <c r="G272" s="225" t="s">
        <v>135</v>
      </c>
    </row>
    <row r="273" spans="2:7" x14ac:dyDescent="0.35">
      <c r="B273" s="594" t="s">
        <v>30</v>
      </c>
      <c r="C273" s="353" t="s">
        <v>31</v>
      </c>
      <c r="D273" s="231">
        <v>952</v>
      </c>
      <c r="E273" s="225" t="s">
        <v>80</v>
      </c>
      <c r="F273" s="225" t="s">
        <v>102</v>
      </c>
      <c r="G273" s="225" t="s">
        <v>135</v>
      </c>
    </row>
    <row r="274" spans="2:7" x14ac:dyDescent="0.35">
      <c r="B274" s="595" t="s">
        <v>32</v>
      </c>
      <c r="C274" s="353" t="s">
        <v>31</v>
      </c>
      <c r="D274" s="231"/>
      <c r="E274" s="225" t="s">
        <v>80</v>
      </c>
      <c r="F274" s="225" t="s">
        <v>102</v>
      </c>
      <c r="G274" s="225" t="s">
        <v>135</v>
      </c>
    </row>
    <row r="275" spans="2:7" x14ac:dyDescent="0.35">
      <c r="B275" s="594" t="s">
        <v>33</v>
      </c>
      <c r="C275" s="353"/>
      <c r="D275" s="231"/>
      <c r="E275" s="225" t="s">
        <v>80</v>
      </c>
      <c r="F275" s="225" t="s">
        <v>102</v>
      </c>
      <c r="G275" s="225" t="s">
        <v>135</v>
      </c>
    </row>
    <row r="276" spans="2:7" x14ac:dyDescent="0.35">
      <c r="B276" s="595" t="s">
        <v>34</v>
      </c>
      <c r="C276" s="353" t="s">
        <v>35</v>
      </c>
      <c r="D276" s="231">
        <v>564.70000000000005</v>
      </c>
      <c r="E276" s="225" t="s">
        <v>80</v>
      </c>
      <c r="F276" s="225" t="s">
        <v>102</v>
      </c>
      <c r="G276" s="225" t="s">
        <v>135</v>
      </c>
    </row>
    <row r="277" spans="2:7" x14ac:dyDescent="0.35">
      <c r="B277" s="594" t="s">
        <v>36</v>
      </c>
      <c r="C277" s="353"/>
      <c r="D277" s="231"/>
      <c r="E277" s="225" t="s">
        <v>80</v>
      </c>
      <c r="F277" s="225" t="s">
        <v>102</v>
      </c>
      <c r="G277" s="225" t="s">
        <v>135</v>
      </c>
    </row>
    <row r="278" spans="2:7" x14ac:dyDescent="0.35">
      <c r="B278" s="596" t="s">
        <v>37</v>
      </c>
      <c r="C278" s="353" t="s">
        <v>38</v>
      </c>
      <c r="D278" s="231">
        <v>3</v>
      </c>
      <c r="E278" s="225" t="s">
        <v>80</v>
      </c>
      <c r="F278" s="225" t="s">
        <v>102</v>
      </c>
      <c r="G278" s="225" t="s">
        <v>135</v>
      </c>
    </row>
    <row r="279" spans="2:7" x14ac:dyDescent="0.35">
      <c r="B279" s="596" t="s">
        <v>108</v>
      </c>
      <c r="C279" s="353" t="s">
        <v>31</v>
      </c>
      <c r="D279" s="231"/>
      <c r="E279" s="225" t="s">
        <v>80</v>
      </c>
      <c r="F279" s="225" t="s">
        <v>102</v>
      </c>
      <c r="G279" s="225" t="s">
        <v>135</v>
      </c>
    </row>
    <row r="280" spans="2:7" x14ac:dyDescent="0.35">
      <c r="B280" s="597" t="s">
        <v>39</v>
      </c>
      <c r="C280" s="353" t="s">
        <v>31</v>
      </c>
      <c r="D280" s="231">
        <v>2</v>
      </c>
      <c r="E280" s="225" t="s">
        <v>80</v>
      </c>
      <c r="F280" s="225" t="s">
        <v>102</v>
      </c>
      <c r="G280" s="225" t="s">
        <v>135</v>
      </c>
    </row>
    <row r="281" spans="2:7" ht="28.5" x14ac:dyDescent="0.35">
      <c r="B281" s="592" t="s">
        <v>40</v>
      </c>
      <c r="C281" s="598" t="s">
        <v>41</v>
      </c>
      <c r="D281" s="231"/>
      <c r="E281" s="225" t="s">
        <v>80</v>
      </c>
      <c r="F281" s="225" t="s">
        <v>102</v>
      </c>
      <c r="G281" s="225" t="s">
        <v>135</v>
      </c>
    </row>
    <row r="282" spans="2:7" x14ac:dyDescent="0.35">
      <c r="B282" s="594" t="s">
        <v>28</v>
      </c>
      <c r="C282" s="598" t="s">
        <v>41</v>
      </c>
      <c r="D282" s="231">
        <v>6.1743666169895688</v>
      </c>
      <c r="E282" s="225" t="s">
        <v>80</v>
      </c>
      <c r="F282" s="225" t="s">
        <v>102</v>
      </c>
      <c r="G282" s="225" t="s">
        <v>135</v>
      </c>
    </row>
    <row r="283" spans="2:7" x14ac:dyDescent="0.35">
      <c r="B283" s="594" t="s">
        <v>30</v>
      </c>
      <c r="C283" s="598" t="s">
        <v>41</v>
      </c>
      <c r="D283" s="231">
        <v>0.17859243697478994</v>
      </c>
      <c r="E283" s="225" t="s">
        <v>80</v>
      </c>
      <c r="F283" s="225" t="s">
        <v>102</v>
      </c>
      <c r="G283" s="225" t="s">
        <v>135</v>
      </c>
    </row>
    <row r="284" spans="2:7" x14ac:dyDescent="0.35">
      <c r="B284" s="595" t="s">
        <v>32</v>
      </c>
      <c r="C284" s="598" t="s">
        <v>41</v>
      </c>
      <c r="D284" s="231"/>
      <c r="E284" s="225" t="s">
        <v>80</v>
      </c>
      <c r="F284" s="225" t="s">
        <v>102</v>
      </c>
      <c r="G284" s="225" t="s">
        <v>135</v>
      </c>
    </row>
    <row r="285" spans="2:7" ht="28.5" x14ac:dyDescent="0.35">
      <c r="B285" s="595" t="s">
        <v>42</v>
      </c>
      <c r="C285" s="598" t="s">
        <v>41</v>
      </c>
      <c r="D285" s="231"/>
      <c r="E285" s="225" t="s">
        <v>80</v>
      </c>
      <c r="F285" s="225" t="s">
        <v>102</v>
      </c>
      <c r="G285" s="225" t="s">
        <v>135</v>
      </c>
    </row>
    <row r="286" spans="2:7" ht="28.5" x14ac:dyDescent="0.35">
      <c r="B286" s="595" t="s">
        <v>43</v>
      </c>
      <c r="C286" s="598" t="s">
        <v>41</v>
      </c>
      <c r="D286" s="231">
        <v>0.37</v>
      </c>
      <c r="E286" s="225" t="s">
        <v>80</v>
      </c>
      <c r="F286" s="225" t="s">
        <v>102</v>
      </c>
      <c r="G286" s="225" t="s">
        <v>135</v>
      </c>
    </row>
    <row r="287" spans="2:7" x14ac:dyDescent="0.35">
      <c r="B287" s="594" t="s">
        <v>36</v>
      </c>
      <c r="C287" s="598" t="s">
        <v>41</v>
      </c>
      <c r="D287" s="231"/>
      <c r="E287" s="225" t="s">
        <v>80</v>
      </c>
      <c r="F287" s="225" t="s">
        <v>102</v>
      </c>
      <c r="G287" s="225" t="s">
        <v>135</v>
      </c>
    </row>
    <row r="288" spans="2:7" x14ac:dyDescent="0.35">
      <c r="B288" s="597" t="s">
        <v>37</v>
      </c>
      <c r="C288" s="598" t="s">
        <v>41</v>
      </c>
      <c r="D288" s="231">
        <v>2.1266666666666665</v>
      </c>
      <c r="E288" s="225" t="s">
        <v>80</v>
      </c>
      <c r="F288" s="225" t="s">
        <v>102</v>
      </c>
      <c r="G288" s="225" t="s">
        <v>135</v>
      </c>
    </row>
    <row r="289" spans="2:7" x14ac:dyDescent="0.35">
      <c r="B289" s="597" t="s">
        <v>108</v>
      </c>
      <c r="C289" s="598" t="s">
        <v>41</v>
      </c>
      <c r="D289" s="231"/>
      <c r="E289" s="225" t="s">
        <v>80</v>
      </c>
      <c r="F289" s="225" t="s">
        <v>102</v>
      </c>
      <c r="G289" s="225" t="s">
        <v>135</v>
      </c>
    </row>
    <row r="290" spans="2:7" x14ac:dyDescent="0.35">
      <c r="B290" s="597" t="s">
        <v>39</v>
      </c>
      <c r="C290" s="598" t="s">
        <v>41</v>
      </c>
      <c r="D290" s="231">
        <v>9.61</v>
      </c>
      <c r="E290" s="225" t="s">
        <v>80</v>
      </c>
      <c r="F290" s="225" t="s">
        <v>102</v>
      </c>
      <c r="G290" s="225" t="s">
        <v>135</v>
      </c>
    </row>
    <row r="291" spans="2:7" ht="28.5" x14ac:dyDescent="0.35">
      <c r="B291" s="208" t="s">
        <v>82</v>
      </c>
      <c r="C291" s="209"/>
      <c r="D291" s="230">
        <v>26278.491454074559</v>
      </c>
      <c r="E291" s="225" t="s">
        <v>80</v>
      </c>
      <c r="F291" s="225" t="s">
        <v>102</v>
      </c>
      <c r="G291" s="225" t="s">
        <v>135</v>
      </c>
    </row>
    <row r="292" spans="2:7" ht="56.5" x14ac:dyDescent="0.35">
      <c r="B292" s="113" t="s">
        <v>141</v>
      </c>
      <c r="C292" s="63" t="s">
        <v>48</v>
      </c>
      <c r="D292" s="231">
        <v>60714.130000000005</v>
      </c>
      <c r="E292" s="225" t="s">
        <v>80</v>
      </c>
      <c r="F292" s="225" t="s">
        <v>102</v>
      </c>
      <c r="G292" s="225" t="s">
        <v>135</v>
      </c>
    </row>
    <row r="293" spans="2:7" x14ac:dyDescent="0.35">
      <c r="B293" s="113" t="s">
        <v>140</v>
      </c>
      <c r="C293" s="63" t="s">
        <v>17</v>
      </c>
      <c r="D293" s="231">
        <v>129514.06999999999</v>
      </c>
      <c r="E293" s="225" t="s">
        <v>80</v>
      </c>
      <c r="F293" s="225" t="s">
        <v>102</v>
      </c>
      <c r="G293" s="225" t="s">
        <v>135</v>
      </c>
    </row>
    <row r="294" spans="2:7" ht="56.5" x14ac:dyDescent="0.35">
      <c r="B294" s="113" t="s">
        <v>142</v>
      </c>
      <c r="C294" s="63" t="s">
        <v>48</v>
      </c>
      <c r="D294" s="231">
        <v>104107.41</v>
      </c>
      <c r="E294" s="225" t="s">
        <v>80</v>
      </c>
      <c r="F294" s="225" t="s">
        <v>102</v>
      </c>
      <c r="G294" s="225" t="s">
        <v>135</v>
      </c>
    </row>
    <row r="295" spans="2:7" x14ac:dyDescent="0.35">
      <c r="B295" s="113" t="s">
        <v>143</v>
      </c>
      <c r="C295" s="63" t="s">
        <v>17</v>
      </c>
      <c r="D295" s="231">
        <v>154994.46</v>
      </c>
      <c r="E295" s="225" t="s">
        <v>80</v>
      </c>
      <c r="F295" s="225" t="s">
        <v>102</v>
      </c>
      <c r="G295" s="225" t="s">
        <v>135</v>
      </c>
    </row>
    <row r="296" spans="2:7" ht="42" x14ac:dyDescent="0.35">
      <c r="B296" s="201" t="s">
        <v>79</v>
      </c>
      <c r="C296" s="202"/>
      <c r="D296" s="230">
        <v>0</v>
      </c>
      <c r="E296" s="225" t="s">
        <v>80</v>
      </c>
      <c r="F296" s="225" t="s">
        <v>102</v>
      </c>
      <c r="G296" s="225" t="s">
        <v>144</v>
      </c>
    </row>
    <row r="297" spans="2:7" x14ac:dyDescent="0.35">
      <c r="B297" s="203" t="s">
        <v>10</v>
      </c>
      <c r="C297" s="102" t="s">
        <v>11</v>
      </c>
      <c r="D297" s="231">
        <v>36</v>
      </c>
      <c r="E297" s="225" t="s">
        <v>80</v>
      </c>
      <c r="F297" s="225" t="s">
        <v>102</v>
      </c>
      <c r="G297" s="225" t="s">
        <v>144</v>
      </c>
    </row>
    <row r="298" spans="2:7" x14ac:dyDescent="0.35">
      <c r="B298" s="105" t="s">
        <v>12</v>
      </c>
      <c r="C298" s="102" t="s">
        <v>11</v>
      </c>
      <c r="D298" s="231">
        <v>11443</v>
      </c>
      <c r="E298" s="225" t="s">
        <v>80</v>
      </c>
      <c r="F298" s="225" t="s">
        <v>102</v>
      </c>
      <c r="G298" s="225" t="s">
        <v>144</v>
      </c>
    </row>
    <row r="299" spans="2:7" x14ac:dyDescent="0.35">
      <c r="B299" s="105" t="s">
        <v>13</v>
      </c>
      <c r="C299" s="102" t="s">
        <v>11</v>
      </c>
      <c r="D299" s="231">
        <v>11443</v>
      </c>
      <c r="E299" s="225" t="s">
        <v>80</v>
      </c>
      <c r="F299" s="225" t="s">
        <v>102</v>
      </c>
      <c r="G299" s="225" t="s">
        <v>144</v>
      </c>
    </row>
    <row r="300" spans="2:7" x14ac:dyDescent="0.35">
      <c r="B300" s="106" t="s">
        <v>14</v>
      </c>
      <c r="C300" s="102" t="s">
        <v>11</v>
      </c>
      <c r="D300" s="231"/>
      <c r="E300" s="225" t="s">
        <v>80</v>
      </c>
      <c r="F300" s="225" t="s">
        <v>102</v>
      </c>
      <c r="G300" s="225" t="s">
        <v>144</v>
      </c>
    </row>
    <row r="301" spans="2:7" x14ac:dyDescent="0.35">
      <c r="B301" s="106" t="s">
        <v>15</v>
      </c>
      <c r="C301" s="102" t="s">
        <v>11</v>
      </c>
      <c r="D301" s="231"/>
      <c r="E301" s="225" t="s">
        <v>80</v>
      </c>
      <c r="F301" s="225" t="s">
        <v>102</v>
      </c>
      <c r="G301" s="225" t="s">
        <v>144</v>
      </c>
    </row>
    <row r="302" spans="2:7" x14ac:dyDescent="0.35">
      <c r="B302" s="105" t="s">
        <v>16</v>
      </c>
      <c r="C302" s="103" t="s">
        <v>17</v>
      </c>
      <c r="D302" s="231">
        <v>121398.29</v>
      </c>
      <c r="E302" s="225" t="s">
        <v>80</v>
      </c>
      <c r="F302" s="225" t="s">
        <v>102</v>
      </c>
      <c r="G302" s="225" t="s">
        <v>144</v>
      </c>
    </row>
    <row r="303" spans="2:7" x14ac:dyDescent="0.35">
      <c r="B303" s="105" t="s">
        <v>18</v>
      </c>
      <c r="C303" s="103" t="s">
        <v>17</v>
      </c>
      <c r="D303" s="231">
        <v>121398.29</v>
      </c>
      <c r="E303" s="225" t="s">
        <v>80</v>
      </c>
      <c r="F303" s="225" t="s">
        <v>102</v>
      </c>
      <c r="G303" s="225" t="s">
        <v>144</v>
      </c>
    </row>
    <row r="304" spans="2:7" x14ac:dyDescent="0.35">
      <c r="B304" s="107" t="s">
        <v>19</v>
      </c>
      <c r="C304" s="103" t="s">
        <v>17</v>
      </c>
      <c r="D304" s="231"/>
      <c r="E304" s="225" t="s">
        <v>80</v>
      </c>
      <c r="F304" s="225" t="s">
        <v>102</v>
      </c>
      <c r="G304" s="225" t="s">
        <v>144</v>
      </c>
    </row>
    <row r="305" spans="2:7" x14ac:dyDescent="0.35">
      <c r="B305" s="107" t="s">
        <v>20</v>
      </c>
      <c r="C305" s="103" t="s">
        <v>17</v>
      </c>
      <c r="D305" s="231"/>
      <c r="E305" s="225" t="s">
        <v>80</v>
      </c>
      <c r="F305" s="225" t="s">
        <v>102</v>
      </c>
      <c r="G305" s="225" t="s">
        <v>144</v>
      </c>
    </row>
    <row r="306" spans="2:7" x14ac:dyDescent="0.35">
      <c r="B306" s="105" t="s">
        <v>22</v>
      </c>
      <c r="C306" s="204" t="s">
        <v>23</v>
      </c>
      <c r="D306" s="231">
        <v>1.1141919878266069</v>
      </c>
      <c r="E306" s="225" t="s">
        <v>80</v>
      </c>
      <c r="F306" s="225" t="s">
        <v>102</v>
      </c>
      <c r="G306" s="225" t="s">
        <v>144</v>
      </c>
    </row>
    <row r="307" spans="2:7" ht="56.5" x14ac:dyDescent="0.35">
      <c r="B307" s="205" t="s">
        <v>81</v>
      </c>
      <c r="C307" s="206"/>
      <c r="D307" s="230">
        <v>298.34069999999991</v>
      </c>
      <c r="E307" s="225" t="s">
        <v>80</v>
      </c>
      <c r="F307" s="225" t="s">
        <v>102</v>
      </c>
      <c r="G307" s="225" t="s">
        <v>144</v>
      </c>
    </row>
    <row r="308" spans="2:7" ht="28.5" x14ac:dyDescent="0.35">
      <c r="B308" s="599" t="s">
        <v>26</v>
      </c>
      <c r="C308" s="600" t="s">
        <v>27</v>
      </c>
      <c r="D308" s="231"/>
      <c r="E308" s="225" t="s">
        <v>80</v>
      </c>
      <c r="F308" s="225" t="s">
        <v>102</v>
      </c>
      <c r="G308" s="225" t="s">
        <v>144</v>
      </c>
    </row>
    <row r="309" spans="2:7" x14ac:dyDescent="0.35">
      <c r="B309" s="601" t="s">
        <v>28</v>
      </c>
      <c r="C309" s="441" t="s">
        <v>29</v>
      </c>
      <c r="D309" s="231">
        <v>0.65</v>
      </c>
      <c r="E309" s="225" t="s">
        <v>80</v>
      </c>
      <c r="F309" s="225" t="s">
        <v>102</v>
      </c>
      <c r="G309" s="225" t="s">
        <v>144</v>
      </c>
    </row>
    <row r="310" spans="2:7" x14ac:dyDescent="0.35">
      <c r="B310" s="601" t="s">
        <v>30</v>
      </c>
      <c r="C310" s="441" t="s">
        <v>31</v>
      </c>
      <c r="D310" s="231">
        <v>914</v>
      </c>
      <c r="E310" s="225" t="s">
        <v>80</v>
      </c>
      <c r="F310" s="225" t="s">
        <v>102</v>
      </c>
      <c r="G310" s="225" t="s">
        <v>144</v>
      </c>
    </row>
    <row r="311" spans="2:7" x14ac:dyDescent="0.35">
      <c r="B311" s="602" t="s">
        <v>32</v>
      </c>
      <c r="C311" s="441" t="s">
        <v>31</v>
      </c>
      <c r="D311" s="231"/>
      <c r="E311" s="225" t="s">
        <v>80</v>
      </c>
      <c r="F311" s="225" t="s">
        <v>102</v>
      </c>
      <c r="G311" s="225" t="s">
        <v>144</v>
      </c>
    </row>
    <row r="312" spans="2:7" x14ac:dyDescent="0.35">
      <c r="B312" s="601" t="s">
        <v>33</v>
      </c>
      <c r="C312" s="441"/>
      <c r="D312" s="231"/>
      <c r="E312" s="225" t="s">
        <v>80</v>
      </c>
      <c r="F312" s="225" t="s">
        <v>102</v>
      </c>
      <c r="G312" s="225" t="s">
        <v>144</v>
      </c>
    </row>
    <row r="313" spans="2:7" x14ac:dyDescent="0.35">
      <c r="B313" s="602" t="s">
        <v>34</v>
      </c>
      <c r="C313" s="441" t="s">
        <v>35</v>
      </c>
      <c r="D313" s="231">
        <v>488.86</v>
      </c>
      <c r="E313" s="225" t="s">
        <v>80</v>
      </c>
      <c r="F313" s="225" t="s">
        <v>102</v>
      </c>
      <c r="G313" s="225" t="s">
        <v>144</v>
      </c>
    </row>
    <row r="314" spans="2:7" x14ac:dyDescent="0.35">
      <c r="B314" s="601" t="s">
        <v>36</v>
      </c>
      <c r="C314" s="441"/>
      <c r="D314" s="231"/>
      <c r="E314" s="225" t="s">
        <v>80</v>
      </c>
      <c r="F314" s="225" t="s">
        <v>102</v>
      </c>
      <c r="G314" s="225" t="s">
        <v>144</v>
      </c>
    </row>
    <row r="315" spans="2:7" x14ac:dyDescent="0.35">
      <c r="B315" s="603" t="s">
        <v>37</v>
      </c>
      <c r="C315" s="441" t="s">
        <v>38</v>
      </c>
      <c r="D315" s="231">
        <v>3</v>
      </c>
      <c r="E315" s="225" t="s">
        <v>80</v>
      </c>
      <c r="F315" s="225" t="s">
        <v>102</v>
      </c>
      <c r="G315" s="225" t="s">
        <v>144</v>
      </c>
    </row>
    <row r="316" spans="2:7" x14ac:dyDescent="0.35">
      <c r="B316" s="603" t="s">
        <v>108</v>
      </c>
      <c r="C316" s="441" t="s">
        <v>31</v>
      </c>
      <c r="D316" s="231"/>
      <c r="E316" s="225" t="s">
        <v>80</v>
      </c>
      <c r="F316" s="225" t="s">
        <v>102</v>
      </c>
      <c r="G316" s="225" t="s">
        <v>144</v>
      </c>
    </row>
    <row r="317" spans="2:7" x14ac:dyDescent="0.35">
      <c r="B317" s="603" t="s">
        <v>120</v>
      </c>
      <c r="C317" s="441" t="s">
        <v>31</v>
      </c>
      <c r="D317" s="231"/>
      <c r="E317" s="225" t="s">
        <v>80</v>
      </c>
      <c r="F317" s="225" t="s">
        <v>102</v>
      </c>
      <c r="G317" s="225" t="s">
        <v>144</v>
      </c>
    </row>
    <row r="318" spans="2:7" x14ac:dyDescent="0.35">
      <c r="B318" s="604" t="s">
        <v>39</v>
      </c>
      <c r="C318" s="441" t="s">
        <v>31</v>
      </c>
      <c r="D318" s="231">
        <v>2</v>
      </c>
      <c r="E318" s="225" t="s">
        <v>80</v>
      </c>
      <c r="F318" s="225" t="s">
        <v>102</v>
      </c>
      <c r="G318" s="225" t="s">
        <v>144</v>
      </c>
    </row>
    <row r="319" spans="2:7" ht="28.5" x14ac:dyDescent="0.35">
      <c r="B319" s="599" t="s">
        <v>40</v>
      </c>
      <c r="C319" s="605" t="s">
        <v>41</v>
      </c>
      <c r="D319" s="231"/>
      <c r="E319" s="225" t="s">
        <v>80</v>
      </c>
      <c r="F319" s="225" t="s">
        <v>102</v>
      </c>
      <c r="G319" s="225" t="s">
        <v>144</v>
      </c>
    </row>
    <row r="320" spans="2:7" x14ac:dyDescent="0.35">
      <c r="B320" s="601" t="s">
        <v>28</v>
      </c>
      <c r="C320" s="605" t="s">
        <v>41</v>
      </c>
      <c r="D320" s="231">
        <v>12.45</v>
      </c>
      <c r="E320" s="225" t="s">
        <v>80</v>
      </c>
      <c r="F320" s="225" t="s">
        <v>102</v>
      </c>
      <c r="G320" s="225" t="s">
        <v>144</v>
      </c>
    </row>
    <row r="321" spans="2:7" x14ac:dyDescent="0.35">
      <c r="B321" s="601" t="s">
        <v>30</v>
      </c>
      <c r="C321" s="605" t="s">
        <v>41</v>
      </c>
      <c r="D321" s="231">
        <v>0.09</v>
      </c>
      <c r="E321" s="225" t="s">
        <v>80</v>
      </c>
      <c r="F321" s="225" t="s">
        <v>102</v>
      </c>
      <c r="G321" s="225" t="s">
        <v>144</v>
      </c>
    </row>
    <row r="322" spans="2:7" x14ac:dyDescent="0.35">
      <c r="B322" s="602" t="s">
        <v>32</v>
      </c>
      <c r="C322" s="605" t="s">
        <v>41</v>
      </c>
      <c r="D322" s="231"/>
      <c r="E322" s="225" t="s">
        <v>80</v>
      </c>
      <c r="F322" s="225" t="s">
        <v>102</v>
      </c>
      <c r="G322" s="225" t="s">
        <v>144</v>
      </c>
    </row>
    <row r="323" spans="2:7" ht="28.5" x14ac:dyDescent="0.35">
      <c r="B323" s="602" t="s">
        <v>42</v>
      </c>
      <c r="C323" s="605" t="s">
        <v>41</v>
      </c>
      <c r="D323" s="231"/>
      <c r="E323" s="225" t="s">
        <v>80</v>
      </c>
      <c r="F323" s="225" t="s">
        <v>102</v>
      </c>
      <c r="G323" s="225" t="s">
        <v>144</v>
      </c>
    </row>
    <row r="324" spans="2:7" ht="28.5" x14ac:dyDescent="0.35">
      <c r="B324" s="602" t="s">
        <v>43</v>
      </c>
      <c r="C324" s="605" t="s">
        <v>41</v>
      </c>
      <c r="D324" s="231">
        <v>0.37</v>
      </c>
      <c r="E324" s="225" t="s">
        <v>80</v>
      </c>
      <c r="F324" s="225" t="s">
        <v>102</v>
      </c>
      <c r="G324" s="225" t="s">
        <v>144</v>
      </c>
    </row>
    <row r="325" spans="2:7" x14ac:dyDescent="0.35">
      <c r="B325" s="601" t="s">
        <v>36</v>
      </c>
      <c r="C325" s="605" t="s">
        <v>41</v>
      </c>
      <c r="D325" s="231"/>
      <c r="E325" s="225" t="s">
        <v>80</v>
      </c>
      <c r="F325" s="225" t="s">
        <v>102</v>
      </c>
      <c r="G325" s="225" t="s">
        <v>144</v>
      </c>
    </row>
    <row r="326" spans="2:7" x14ac:dyDescent="0.35">
      <c r="B326" s="604" t="s">
        <v>37</v>
      </c>
      <c r="C326" s="605" t="s">
        <v>41</v>
      </c>
      <c r="D326" s="231">
        <v>2.57</v>
      </c>
      <c r="E326" s="225" t="s">
        <v>80</v>
      </c>
      <c r="F326" s="225" t="s">
        <v>102</v>
      </c>
      <c r="G326" s="225" t="s">
        <v>144</v>
      </c>
    </row>
    <row r="327" spans="2:7" x14ac:dyDescent="0.35">
      <c r="B327" s="604" t="s">
        <v>108</v>
      </c>
      <c r="C327" s="605" t="s">
        <v>41</v>
      </c>
      <c r="D327" s="231"/>
      <c r="E327" s="225" t="s">
        <v>80</v>
      </c>
      <c r="F327" s="225" t="s">
        <v>102</v>
      </c>
      <c r="G327" s="225" t="s">
        <v>144</v>
      </c>
    </row>
    <row r="328" spans="2:7" x14ac:dyDescent="0.35">
      <c r="B328" s="603" t="s">
        <v>120</v>
      </c>
      <c r="C328" s="605" t="s">
        <v>41</v>
      </c>
      <c r="D328" s="231"/>
      <c r="E328" s="225" t="s">
        <v>80</v>
      </c>
      <c r="F328" s="225" t="s">
        <v>102</v>
      </c>
      <c r="G328" s="225" t="s">
        <v>144</v>
      </c>
    </row>
    <row r="329" spans="2:7" x14ac:dyDescent="0.35">
      <c r="B329" s="604" t="s">
        <v>39</v>
      </c>
      <c r="C329" s="605" t="s">
        <v>41</v>
      </c>
      <c r="D329" s="231">
        <v>9.6999999999999993</v>
      </c>
      <c r="E329" s="225" t="s">
        <v>80</v>
      </c>
      <c r="F329" s="225" t="s">
        <v>102</v>
      </c>
      <c r="G329" s="225" t="s">
        <v>144</v>
      </c>
    </row>
    <row r="330" spans="2:7" ht="28.5" x14ac:dyDescent="0.35">
      <c r="B330" s="208" t="s">
        <v>82</v>
      </c>
      <c r="C330" s="209"/>
      <c r="D330" s="230">
        <v>35054.820598674538</v>
      </c>
      <c r="E330" s="225" t="s">
        <v>80</v>
      </c>
      <c r="F330" s="225" t="s">
        <v>102</v>
      </c>
      <c r="G330" s="225" t="s">
        <v>144</v>
      </c>
    </row>
    <row r="331" spans="2:7" ht="56.5" x14ac:dyDescent="0.35">
      <c r="B331" s="113" t="s">
        <v>145</v>
      </c>
      <c r="C331" s="63" t="s">
        <v>48</v>
      </c>
      <c r="D331" s="231">
        <v>48730.84</v>
      </c>
      <c r="E331" s="225" t="s">
        <v>80</v>
      </c>
      <c r="F331" s="225" t="s">
        <v>102</v>
      </c>
      <c r="G331" s="225" t="s">
        <v>144</v>
      </c>
    </row>
    <row r="332" spans="2:7" x14ac:dyDescent="0.35">
      <c r="B332" s="113" t="s">
        <v>146</v>
      </c>
      <c r="C332" s="63" t="s">
        <v>17</v>
      </c>
      <c r="D332" s="231">
        <v>121398.29000000001</v>
      </c>
      <c r="E332" s="225" t="s">
        <v>80</v>
      </c>
      <c r="F332" s="225" t="s">
        <v>102</v>
      </c>
      <c r="G332" s="225" t="s">
        <v>144</v>
      </c>
    </row>
    <row r="333" spans="2:7" ht="56.5" x14ac:dyDescent="0.35">
      <c r="B333" s="113" t="s">
        <v>147</v>
      </c>
      <c r="C333" s="63" t="s">
        <v>48</v>
      </c>
      <c r="D333" s="231">
        <v>99233.78</v>
      </c>
      <c r="E333" s="225" t="s">
        <v>80</v>
      </c>
      <c r="F333" s="225" t="s">
        <v>102</v>
      </c>
      <c r="G333" s="225" t="s">
        <v>144</v>
      </c>
    </row>
    <row r="334" spans="2:7" x14ac:dyDescent="0.35">
      <c r="B334" s="113" t="s">
        <v>148</v>
      </c>
      <c r="C334" s="63" t="s">
        <v>17</v>
      </c>
      <c r="D334" s="231">
        <v>143781.29999999999</v>
      </c>
      <c r="E334" s="225" t="s">
        <v>80</v>
      </c>
      <c r="F334" s="225" t="s">
        <v>102</v>
      </c>
      <c r="G334" s="225" t="s">
        <v>144</v>
      </c>
    </row>
    <row r="335" spans="2:7" ht="42" x14ac:dyDescent="0.35">
      <c r="B335" s="201" t="s">
        <v>79</v>
      </c>
      <c r="C335" s="202"/>
      <c r="D335" s="230">
        <v>1400.6467061018159</v>
      </c>
      <c r="E335" s="225" t="s">
        <v>80</v>
      </c>
      <c r="F335" s="225" t="s">
        <v>102</v>
      </c>
      <c r="G335" s="225" t="s">
        <v>149</v>
      </c>
    </row>
    <row r="336" spans="2:7" x14ac:dyDescent="0.35">
      <c r="B336" s="203" t="s">
        <v>10</v>
      </c>
      <c r="C336" s="102" t="s">
        <v>11</v>
      </c>
      <c r="D336" s="231">
        <v>39</v>
      </c>
      <c r="E336" s="225" t="s">
        <v>80</v>
      </c>
      <c r="F336" s="225" t="s">
        <v>102</v>
      </c>
      <c r="G336" s="225" t="s">
        <v>149</v>
      </c>
    </row>
    <row r="337" spans="2:7" x14ac:dyDescent="0.35">
      <c r="B337" s="105" t="s">
        <v>12</v>
      </c>
      <c r="C337" s="102" t="s">
        <v>11</v>
      </c>
      <c r="D337" s="231">
        <v>11861</v>
      </c>
      <c r="E337" s="225" t="s">
        <v>80</v>
      </c>
      <c r="F337" s="225" t="s">
        <v>102</v>
      </c>
      <c r="G337" s="225" t="s">
        <v>149</v>
      </c>
    </row>
    <row r="338" spans="2:7" x14ac:dyDescent="0.35">
      <c r="B338" s="105" t="s">
        <v>13</v>
      </c>
      <c r="C338" s="102" t="s">
        <v>11</v>
      </c>
      <c r="D338" s="231">
        <v>11964</v>
      </c>
      <c r="E338" s="225" t="s">
        <v>80</v>
      </c>
      <c r="F338" s="225" t="s">
        <v>102</v>
      </c>
      <c r="G338" s="225" t="s">
        <v>149</v>
      </c>
    </row>
    <row r="339" spans="2:7" x14ac:dyDescent="0.35">
      <c r="B339" s="106" t="s">
        <v>14</v>
      </c>
      <c r="C339" s="102" t="s">
        <v>11</v>
      </c>
      <c r="D339" s="231">
        <v>103</v>
      </c>
      <c r="E339" s="225" t="s">
        <v>80</v>
      </c>
      <c r="F339" s="225" t="s">
        <v>102</v>
      </c>
      <c r="G339" s="225" t="s">
        <v>149</v>
      </c>
    </row>
    <row r="340" spans="2:7" x14ac:dyDescent="0.35">
      <c r="B340" s="106" t="s">
        <v>15</v>
      </c>
      <c r="C340" s="102" t="s">
        <v>11</v>
      </c>
      <c r="D340" s="231"/>
      <c r="E340" s="225" t="s">
        <v>80</v>
      </c>
      <c r="F340" s="225" t="s">
        <v>102</v>
      </c>
      <c r="G340" s="225" t="s">
        <v>149</v>
      </c>
    </row>
    <row r="341" spans="2:7" x14ac:dyDescent="0.35">
      <c r="B341" s="105" t="s">
        <v>16</v>
      </c>
      <c r="C341" s="103" t="s">
        <v>17</v>
      </c>
      <c r="D341" s="231">
        <v>126205.61</v>
      </c>
      <c r="E341" s="225" t="s">
        <v>80</v>
      </c>
      <c r="F341" s="225" t="s">
        <v>102</v>
      </c>
      <c r="G341" s="225" t="s">
        <v>149</v>
      </c>
    </row>
    <row r="342" spans="2:7" x14ac:dyDescent="0.35">
      <c r="B342" s="105" t="s">
        <v>18</v>
      </c>
      <c r="C342" s="103" t="s">
        <v>17</v>
      </c>
      <c r="D342" s="231">
        <v>127113.61</v>
      </c>
      <c r="E342" s="225" t="s">
        <v>80</v>
      </c>
      <c r="F342" s="225" t="s">
        <v>102</v>
      </c>
      <c r="G342" s="225" t="s">
        <v>149</v>
      </c>
    </row>
    <row r="343" spans="2:7" x14ac:dyDescent="0.35">
      <c r="B343" s="107" t="s">
        <v>19</v>
      </c>
      <c r="C343" s="103" t="s">
        <v>17</v>
      </c>
      <c r="D343" s="231">
        <v>908</v>
      </c>
      <c r="E343" s="225" t="s">
        <v>80</v>
      </c>
      <c r="F343" s="225" t="s">
        <v>102</v>
      </c>
      <c r="G343" s="225" t="s">
        <v>149</v>
      </c>
    </row>
    <row r="344" spans="2:7" x14ac:dyDescent="0.35">
      <c r="B344" s="107" t="s">
        <v>20</v>
      </c>
      <c r="C344" s="103" t="s">
        <v>17</v>
      </c>
      <c r="D344" s="231"/>
      <c r="E344" s="225" t="s">
        <v>80</v>
      </c>
      <c r="F344" s="225" t="s">
        <v>102</v>
      </c>
      <c r="G344" s="225" t="s">
        <v>149</v>
      </c>
    </row>
    <row r="345" spans="2:7" x14ac:dyDescent="0.35">
      <c r="B345" s="105" t="s">
        <v>22</v>
      </c>
      <c r="C345" s="204" t="s">
        <v>23</v>
      </c>
      <c r="D345" s="231">
        <v>1.5425624516539822</v>
      </c>
      <c r="E345" s="225" t="s">
        <v>80</v>
      </c>
      <c r="F345" s="225" t="s">
        <v>102</v>
      </c>
      <c r="G345" s="225" t="s">
        <v>149</v>
      </c>
    </row>
    <row r="346" spans="2:7" ht="56.5" x14ac:dyDescent="0.35">
      <c r="B346" s="205" t="s">
        <v>81</v>
      </c>
      <c r="C346" s="206"/>
      <c r="D346" s="230">
        <v>290.16820000000001</v>
      </c>
      <c r="E346" s="225" t="s">
        <v>80</v>
      </c>
      <c r="F346" s="225" t="s">
        <v>102</v>
      </c>
      <c r="G346" s="225" t="s">
        <v>149</v>
      </c>
    </row>
    <row r="347" spans="2:7" ht="28.5" x14ac:dyDescent="0.35">
      <c r="B347" s="606" t="s">
        <v>26</v>
      </c>
      <c r="C347" s="607" t="s">
        <v>27</v>
      </c>
      <c r="D347" s="231"/>
      <c r="E347" s="225" t="s">
        <v>80</v>
      </c>
      <c r="F347" s="225" t="s">
        <v>102</v>
      </c>
      <c r="G347" s="225" t="s">
        <v>149</v>
      </c>
    </row>
    <row r="348" spans="2:7" x14ac:dyDescent="0.35">
      <c r="B348" s="608" t="s">
        <v>28</v>
      </c>
      <c r="C348" s="532" t="s">
        <v>29</v>
      </c>
      <c r="D348" s="231"/>
      <c r="E348" s="225" t="s">
        <v>80</v>
      </c>
      <c r="F348" s="225" t="s">
        <v>102</v>
      </c>
      <c r="G348" s="225" t="s">
        <v>149</v>
      </c>
    </row>
    <row r="349" spans="2:7" x14ac:dyDescent="0.35">
      <c r="B349" s="608" t="s">
        <v>30</v>
      </c>
      <c r="C349" s="532" t="s">
        <v>31</v>
      </c>
      <c r="D349" s="231"/>
      <c r="E349" s="225" t="s">
        <v>80</v>
      </c>
      <c r="F349" s="225" t="s">
        <v>102</v>
      </c>
      <c r="G349" s="225" t="s">
        <v>149</v>
      </c>
    </row>
    <row r="350" spans="2:7" x14ac:dyDescent="0.35">
      <c r="B350" s="609" t="s">
        <v>32</v>
      </c>
      <c r="C350" s="532" t="s">
        <v>31</v>
      </c>
      <c r="D350" s="231"/>
      <c r="E350" s="225" t="s">
        <v>80</v>
      </c>
      <c r="F350" s="225" t="s">
        <v>102</v>
      </c>
      <c r="G350" s="225" t="s">
        <v>149</v>
      </c>
    </row>
    <row r="351" spans="2:7" x14ac:dyDescent="0.35">
      <c r="B351" s="608" t="s">
        <v>33</v>
      </c>
      <c r="C351" s="532"/>
      <c r="D351" s="231"/>
      <c r="E351" s="225" t="s">
        <v>80</v>
      </c>
      <c r="F351" s="225" t="s">
        <v>102</v>
      </c>
      <c r="G351" s="225" t="s">
        <v>149</v>
      </c>
    </row>
    <row r="352" spans="2:7" x14ac:dyDescent="0.35">
      <c r="B352" s="609" t="s">
        <v>34</v>
      </c>
      <c r="C352" s="532" t="s">
        <v>35</v>
      </c>
      <c r="D352" s="231">
        <v>600.86</v>
      </c>
      <c r="E352" s="225" t="s">
        <v>80</v>
      </c>
      <c r="F352" s="225" t="s">
        <v>102</v>
      </c>
      <c r="G352" s="225" t="s">
        <v>149</v>
      </c>
    </row>
    <row r="353" spans="2:7" x14ac:dyDescent="0.35">
      <c r="B353" s="608" t="s">
        <v>36</v>
      </c>
      <c r="C353" s="532"/>
      <c r="D353" s="231"/>
      <c r="E353" s="225" t="s">
        <v>80</v>
      </c>
      <c r="F353" s="225" t="s">
        <v>102</v>
      </c>
      <c r="G353" s="225" t="s">
        <v>149</v>
      </c>
    </row>
    <row r="354" spans="2:7" x14ac:dyDescent="0.35">
      <c r="B354" s="610" t="s">
        <v>37</v>
      </c>
      <c r="C354" s="532" t="s">
        <v>38</v>
      </c>
      <c r="D354" s="231">
        <v>3</v>
      </c>
      <c r="E354" s="225" t="s">
        <v>80</v>
      </c>
      <c r="F354" s="225" t="s">
        <v>102</v>
      </c>
      <c r="G354" s="225" t="s">
        <v>149</v>
      </c>
    </row>
    <row r="355" spans="2:7" x14ac:dyDescent="0.35">
      <c r="B355" s="610" t="s">
        <v>108</v>
      </c>
      <c r="C355" s="532" t="s">
        <v>31</v>
      </c>
      <c r="D355" s="231"/>
      <c r="E355" s="225" t="s">
        <v>80</v>
      </c>
      <c r="F355" s="225" t="s">
        <v>102</v>
      </c>
      <c r="G355" s="225" t="s">
        <v>149</v>
      </c>
    </row>
    <row r="356" spans="2:7" x14ac:dyDescent="0.35">
      <c r="B356" s="610" t="s">
        <v>120</v>
      </c>
      <c r="C356" s="532" t="s">
        <v>31</v>
      </c>
      <c r="D356" s="231">
        <v>16</v>
      </c>
      <c r="E356" s="225" t="s">
        <v>80</v>
      </c>
      <c r="F356" s="225" t="s">
        <v>102</v>
      </c>
      <c r="G356" s="225" t="s">
        <v>149</v>
      </c>
    </row>
    <row r="357" spans="2:7" x14ac:dyDescent="0.35">
      <c r="B357" s="611" t="s">
        <v>39</v>
      </c>
      <c r="C357" s="532" t="s">
        <v>31</v>
      </c>
      <c r="D357" s="231">
        <v>2</v>
      </c>
      <c r="E357" s="225" t="s">
        <v>80</v>
      </c>
      <c r="F357" s="225" t="s">
        <v>102</v>
      </c>
      <c r="G357" s="225" t="s">
        <v>149</v>
      </c>
    </row>
    <row r="358" spans="2:7" ht="28.5" x14ac:dyDescent="0.35">
      <c r="B358" s="606" t="s">
        <v>40</v>
      </c>
      <c r="C358" s="612" t="s">
        <v>41</v>
      </c>
      <c r="D358" s="231"/>
      <c r="E358" s="225" t="s">
        <v>80</v>
      </c>
      <c r="F358" s="225" t="s">
        <v>102</v>
      </c>
      <c r="G358" s="225" t="s">
        <v>149</v>
      </c>
    </row>
    <row r="359" spans="2:7" x14ac:dyDescent="0.35">
      <c r="B359" s="608" t="s">
        <v>28</v>
      </c>
      <c r="C359" s="612" t="s">
        <v>41</v>
      </c>
      <c r="D359" s="231"/>
      <c r="E359" s="225" t="s">
        <v>80</v>
      </c>
      <c r="F359" s="225" t="s">
        <v>102</v>
      </c>
      <c r="G359" s="225" t="s">
        <v>149</v>
      </c>
    </row>
    <row r="360" spans="2:7" x14ac:dyDescent="0.35">
      <c r="B360" s="608" t="s">
        <v>30</v>
      </c>
      <c r="C360" s="612" t="s">
        <v>41</v>
      </c>
      <c r="D360" s="231"/>
      <c r="E360" s="225" t="s">
        <v>80</v>
      </c>
      <c r="F360" s="225" t="s">
        <v>102</v>
      </c>
      <c r="G360" s="225" t="s">
        <v>149</v>
      </c>
    </row>
    <row r="361" spans="2:7" x14ac:dyDescent="0.35">
      <c r="B361" s="609" t="s">
        <v>32</v>
      </c>
      <c r="C361" s="612" t="s">
        <v>41</v>
      </c>
      <c r="D361" s="231"/>
      <c r="E361" s="225" t="s">
        <v>80</v>
      </c>
      <c r="F361" s="225" t="s">
        <v>102</v>
      </c>
      <c r="G361" s="225" t="s">
        <v>149</v>
      </c>
    </row>
    <row r="362" spans="2:7" ht="28.5" x14ac:dyDescent="0.35">
      <c r="B362" s="609" t="s">
        <v>42</v>
      </c>
      <c r="C362" s="612" t="s">
        <v>41</v>
      </c>
      <c r="D362" s="231"/>
      <c r="E362" s="225" t="s">
        <v>80</v>
      </c>
      <c r="F362" s="225" t="s">
        <v>102</v>
      </c>
      <c r="G362" s="225" t="s">
        <v>149</v>
      </c>
    </row>
    <row r="363" spans="2:7" ht="28.5" x14ac:dyDescent="0.35">
      <c r="B363" s="609" t="s">
        <v>43</v>
      </c>
      <c r="C363" s="612" t="s">
        <v>41</v>
      </c>
      <c r="D363" s="231">
        <v>0.37</v>
      </c>
      <c r="E363" s="225" t="s">
        <v>80</v>
      </c>
      <c r="F363" s="225" t="s">
        <v>102</v>
      </c>
      <c r="G363" s="225" t="s">
        <v>149</v>
      </c>
    </row>
    <row r="364" spans="2:7" x14ac:dyDescent="0.35">
      <c r="B364" s="608" t="s">
        <v>36</v>
      </c>
      <c r="C364" s="612" t="s">
        <v>41</v>
      </c>
      <c r="D364" s="231"/>
      <c r="E364" s="225" t="s">
        <v>80</v>
      </c>
      <c r="F364" s="225" t="s">
        <v>102</v>
      </c>
      <c r="G364" s="225" t="s">
        <v>149</v>
      </c>
    </row>
    <row r="365" spans="2:7" x14ac:dyDescent="0.35">
      <c r="B365" s="611" t="s">
        <v>37</v>
      </c>
      <c r="C365" s="612" t="s">
        <v>41</v>
      </c>
      <c r="D365" s="231">
        <v>2.0499999999999998</v>
      </c>
      <c r="E365" s="225" t="s">
        <v>80</v>
      </c>
      <c r="F365" s="225" t="s">
        <v>102</v>
      </c>
      <c r="G365" s="225" t="s">
        <v>149</v>
      </c>
    </row>
    <row r="366" spans="2:7" x14ac:dyDescent="0.35">
      <c r="B366" s="611" t="s">
        <v>108</v>
      </c>
      <c r="C366" s="612" t="s">
        <v>41</v>
      </c>
      <c r="D366" s="231"/>
      <c r="E366" s="225" t="s">
        <v>80</v>
      </c>
      <c r="F366" s="225" t="s">
        <v>102</v>
      </c>
      <c r="G366" s="225" t="s">
        <v>149</v>
      </c>
    </row>
    <row r="367" spans="2:7" x14ac:dyDescent="0.35">
      <c r="B367" s="610" t="s">
        <v>120</v>
      </c>
      <c r="C367" s="612" t="s">
        <v>41</v>
      </c>
      <c r="D367" s="231">
        <v>2.6</v>
      </c>
      <c r="E367" s="225" t="s">
        <v>80</v>
      </c>
      <c r="F367" s="225" t="s">
        <v>102</v>
      </c>
      <c r="G367" s="225" t="s">
        <v>149</v>
      </c>
    </row>
    <row r="368" spans="2:7" x14ac:dyDescent="0.35">
      <c r="B368" s="611" t="s">
        <v>39</v>
      </c>
      <c r="C368" s="612" t="s">
        <v>41</v>
      </c>
      <c r="D368" s="231">
        <v>10.050000000000001</v>
      </c>
      <c r="E368" s="225" t="s">
        <v>80</v>
      </c>
      <c r="F368" s="225" t="s">
        <v>102</v>
      </c>
      <c r="G368" s="225" t="s">
        <v>149</v>
      </c>
    </row>
    <row r="369" spans="2:7" ht="28.5" x14ac:dyDescent="0.35">
      <c r="B369" s="208" t="s">
        <v>82</v>
      </c>
      <c r="C369" s="209"/>
      <c r="D369" s="230">
        <v>21869.995191522601</v>
      </c>
      <c r="E369" s="225" t="s">
        <v>80</v>
      </c>
      <c r="F369" s="225" t="s">
        <v>102</v>
      </c>
      <c r="G369" s="225" t="s">
        <v>149</v>
      </c>
    </row>
    <row r="370" spans="2:7" ht="56.5" x14ac:dyDescent="0.35">
      <c r="B370" s="113" t="s">
        <v>150</v>
      </c>
      <c r="C370" s="63" t="s">
        <v>48</v>
      </c>
      <c r="D370" s="231">
        <v>62371.54</v>
      </c>
      <c r="E370" s="225" t="s">
        <v>80</v>
      </c>
      <c r="F370" s="225" t="s">
        <v>102</v>
      </c>
      <c r="G370" s="225" t="s">
        <v>149</v>
      </c>
    </row>
    <row r="371" spans="2:7" x14ac:dyDescent="0.35">
      <c r="B371" s="113" t="s">
        <v>151</v>
      </c>
      <c r="C371" s="63" t="s">
        <v>17</v>
      </c>
      <c r="D371" s="231">
        <v>127113.61</v>
      </c>
      <c r="E371" s="225" t="s">
        <v>80</v>
      </c>
      <c r="F371" s="225" t="s">
        <v>102</v>
      </c>
      <c r="G371" s="225" t="s">
        <v>149</v>
      </c>
    </row>
    <row r="372" spans="2:7" ht="56.5" x14ac:dyDescent="0.35">
      <c r="B372" s="113" t="s">
        <v>152</v>
      </c>
      <c r="C372" s="63" t="s">
        <v>48</v>
      </c>
      <c r="D372" s="231">
        <v>95676.52</v>
      </c>
      <c r="E372" s="225" t="s">
        <v>80</v>
      </c>
      <c r="F372" s="225" t="s">
        <v>102</v>
      </c>
      <c r="G372" s="225" t="s">
        <v>149</v>
      </c>
    </row>
    <row r="373" spans="2:7" x14ac:dyDescent="0.35">
      <c r="B373" s="113" t="s">
        <v>153</v>
      </c>
      <c r="C373" s="63" t="s">
        <v>17</v>
      </c>
      <c r="D373" s="231">
        <v>144368.07</v>
      </c>
      <c r="E373" s="225" t="s">
        <v>80</v>
      </c>
      <c r="F373" s="225" t="s">
        <v>102</v>
      </c>
      <c r="G373" s="225" t="s">
        <v>149</v>
      </c>
    </row>
    <row r="374" spans="2:7" ht="42" x14ac:dyDescent="0.35">
      <c r="B374" s="201" t="s">
        <v>79</v>
      </c>
      <c r="C374" s="202"/>
      <c r="D374" s="230">
        <v>0</v>
      </c>
      <c r="E374" s="225" t="s">
        <v>80</v>
      </c>
      <c r="F374" s="225" t="s">
        <v>102</v>
      </c>
      <c r="G374" s="225" t="s">
        <v>159</v>
      </c>
    </row>
    <row r="375" spans="2:7" x14ac:dyDescent="0.35">
      <c r="B375" s="203" t="s">
        <v>10</v>
      </c>
      <c r="C375" s="102" t="s">
        <v>11</v>
      </c>
      <c r="D375" s="231">
        <v>31</v>
      </c>
      <c r="E375" s="225" t="s">
        <v>80</v>
      </c>
      <c r="F375" s="225" t="s">
        <v>102</v>
      </c>
      <c r="G375" s="225" t="s">
        <v>159</v>
      </c>
    </row>
    <row r="376" spans="2:7" x14ac:dyDescent="0.35">
      <c r="B376" s="105" t="s">
        <v>12</v>
      </c>
      <c r="C376" s="102" t="s">
        <v>11</v>
      </c>
      <c r="D376" s="231">
        <v>12029</v>
      </c>
      <c r="E376" s="225" t="s">
        <v>80</v>
      </c>
      <c r="F376" s="225" t="s">
        <v>102</v>
      </c>
      <c r="G376" s="225" t="s">
        <v>159</v>
      </c>
    </row>
    <row r="377" spans="2:7" x14ac:dyDescent="0.35">
      <c r="B377" s="105" t="s">
        <v>13</v>
      </c>
      <c r="C377" s="102" t="s">
        <v>11</v>
      </c>
      <c r="D377" s="231">
        <v>12029</v>
      </c>
      <c r="E377" s="225" t="s">
        <v>80</v>
      </c>
      <c r="F377" s="225" t="s">
        <v>102</v>
      </c>
      <c r="G377" s="225" t="s">
        <v>159</v>
      </c>
    </row>
    <row r="378" spans="2:7" x14ac:dyDescent="0.35">
      <c r="B378" s="106" t="s">
        <v>14</v>
      </c>
      <c r="C378" s="102" t="s">
        <v>11</v>
      </c>
      <c r="D378" s="231"/>
      <c r="E378" s="225" t="s">
        <v>80</v>
      </c>
      <c r="F378" s="225" t="s">
        <v>102</v>
      </c>
      <c r="G378" s="225" t="s">
        <v>159</v>
      </c>
    </row>
    <row r="379" spans="2:7" x14ac:dyDescent="0.35">
      <c r="B379" s="106" t="s">
        <v>15</v>
      </c>
      <c r="C379" s="102" t="s">
        <v>11</v>
      </c>
      <c r="D379" s="231"/>
      <c r="E379" s="225" t="s">
        <v>80</v>
      </c>
      <c r="F379" s="225" t="s">
        <v>102</v>
      </c>
      <c r="G379" s="225" t="s">
        <v>159</v>
      </c>
    </row>
    <row r="380" spans="2:7" x14ac:dyDescent="0.35">
      <c r="B380" s="105" t="s">
        <v>16</v>
      </c>
      <c r="C380" s="103" t="s">
        <v>17</v>
      </c>
      <c r="D380" s="231">
        <v>126395.23</v>
      </c>
      <c r="E380" s="225" t="s">
        <v>80</v>
      </c>
      <c r="F380" s="225" t="s">
        <v>102</v>
      </c>
      <c r="G380" s="225" t="s">
        <v>159</v>
      </c>
    </row>
    <row r="381" spans="2:7" x14ac:dyDescent="0.35">
      <c r="B381" s="105" t="s">
        <v>18</v>
      </c>
      <c r="C381" s="103" t="s">
        <v>17</v>
      </c>
      <c r="D381" s="231">
        <v>126395.23</v>
      </c>
      <c r="E381" s="225" t="s">
        <v>80</v>
      </c>
      <c r="F381" s="225" t="s">
        <v>102</v>
      </c>
      <c r="G381" s="225" t="s">
        <v>159</v>
      </c>
    </row>
    <row r="382" spans="2:7" x14ac:dyDescent="0.35">
      <c r="B382" s="107" t="s">
        <v>19</v>
      </c>
      <c r="C382" s="103" t="s">
        <v>17</v>
      </c>
      <c r="D382" s="231"/>
      <c r="E382" s="225" t="s">
        <v>80</v>
      </c>
      <c r="F382" s="225" t="s">
        <v>102</v>
      </c>
      <c r="G382" s="225" t="s">
        <v>159</v>
      </c>
    </row>
    <row r="383" spans="2:7" x14ac:dyDescent="0.35">
      <c r="B383" s="107" t="s">
        <v>20</v>
      </c>
      <c r="C383" s="103" t="s">
        <v>17</v>
      </c>
      <c r="D383" s="231"/>
      <c r="E383" s="225" t="s">
        <v>80</v>
      </c>
      <c r="F383" s="225" t="s">
        <v>102</v>
      </c>
      <c r="G383" s="225" t="s">
        <v>159</v>
      </c>
    </row>
    <row r="384" spans="2:7" x14ac:dyDescent="0.35">
      <c r="B384" s="105" t="s">
        <v>22</v>
      </c>
      <c r="C384" s="204" t="s">
        <v>23</v>
      </c>
      <c r="D384" s="231">
        <v>1.0492131843571191</v>
      </c>
      <c r="E384" s="225" t="s">
        <v>80</v>
      </c>
      <c r="F384" s="225" t="s">
        <v>102</v>
      </c>
      <c r="G384" s="225" t="s">
        <v>159</v>
      </c>
    </row>
    <row r="385" spans="2:7" ht="56.5" x14ac:dyDescent="0.35">
      <c r="B385" s="205" t="s">
        <v>81</v>
      </c>
      <c r="C385" s="206"/>
      <c r="D385" s="230">
        <v>343.26939999999996</v>
      </c>
      <c r="E385" s="225" t="s">
        <v>80</v>
      </c>
      <c r="F385" s="225" t="s">
        <v>102</v>
      </c>
      <c r="G385" s="225" t="s">
        <v>159</v>
      </c>
    </row>
    <row r="386" spans="2:7" ht="28.5" x14ac:dyDescent="0.35">
      <c r="B386" s="709" t="s">
        <v>26</v>
      </c>
      <c r="C386" s="710" t="s">
        <v>27</v>
      </c>
      <c r="D386" s="231"/>
      <c r="E386" s="225" t="s">
        <v>80</v>
      </c>
      <c r="F386" s="225" t="s">
        <v>102</v>
      </c>
      <c r="G386" s="225" t="s">
        <v>159</v>
      </c>
    </row>
    <row r="387" spans="2:7" x14ac:dyDescent="0.35">
      <c r="B387" s="711" t="s">
        <v>28</v>
      </c>
      <c r="C387" s="649" t="s">
        <v>29</v>
      </c>
      <c r="D387" s="231">
        <v>23</v>
      </c>
      <c r="E387" s="225" t="s">
        <v>80</v>
      </c>
      <c r="F387" s="225" t="s">
        <v>102</v>
      </c>
      <c r="G387" s="225" t="s">
        <v>159</v>
      </c>
    </row>
    <row r="388" spans="2:7" x14ac:dyDescent="0.35">
      <c r="B388" s="711" t="s">
        <v>30</v>
      </c>
      <c r="C388" s="649" t="s">
        <v>31</v>
      </c>
      <c r="D388" s="231">
        <v>1008</v>
      </c>
      <c r="E388" s="225" t="s">
        <v>80</v>
      </c>
      <c r="F388" s="225" t="s">
        <v>102</v>
      </c>
      <c r="G388" s="225" t="s">
        <v>159</v>
      </c>
    </row>
    <row r="389" spans="2:7" x14ac:dyDescent="0.35">
      <c r="B389" s="712" t="s">
        <v>32</v>
      </c>
      <c r="C389" s="649" t="s">
        <v>31</v>
      </c>
      <c r="D389" s="231"/>
      <c r="E389" s="225" t="s">
        <v>80</v>
      </c>
      <c r="F389" s="225" t="s">
        <v>102</v>
      </c>
      <c r="G389" s="225" t="s">
        <v>159</v>
      </c>
    </row>
    <row r="390" spans="2:7" x14ac:dyDescent="0.35">
      <c r="B390" s="711" t="s">
        <v>33</v>
      </c>
      <c r="C390" s="649"/>
      <c r="D390" s="231"/>
      <c r="E390" s="225" t="s">
        <v>80</v>
      </c>
      <c r="F390" s="225" t="s">
        <v>102</v>
      </c>
      <c r="G390" s="225" t="s">
        <v>159</v>
      </c>
    </row>
    <row r="391" spans="2:7" x14ac:dyDescent="0.35">
      <c r="B391" s="712" t="s">
        <v>34</v>
      </c>
      <c r="C391" s="649" t="s">
        <v>35</v>
      </c>
      <c r="D391" s="231"/>
      <c r="E391" s="225" t="s">
        <v>80</v>
      </c>
      <c r="F391" s="225" t="s">
        <v>102</v>
      </c>
      <c r="G391" s="225" t="s">
        <v>159</v>
      </c>
    </row>
    <row r="392" spans="2:7" x14ac:dyDescent="0.35">
      <c r="B392" s="711" t="s">
        <v>36</v>
      </c>
      <c r="C392" s="649"/>
      <c r="D392" s="231"/>
      <c r="E392" s="225" t="s">
        <v>80</v>
      </c>
      <c r="F392" s="225" t="s">
        <v>102</v>
      </c>
      <c r="G392" s="225" t="s">
        <v>159</v>
      </c>
    </row>
    <row r="393" spans="2:7" x14ac:dyDescent="0.35">
      <c r="B393" s="713" t="s">
        <v>37</v>
      </c>
      <c r="C393" s="649" t="s">
        <v>38</v>
      </c>
      <c r="D393" s="231">
        <v>3</v>
      </c>
      <c r="E393" s="225" t="s">
        <v>80</v>
      </c>
      <c r="F393" s="225" t="s">
        <v>102</v>
      </c>
      <c r="G393" s="225" t="s">
        <v>159</v>
      </c>
    </row>
    <row r="394" spans="2:7" x14ac:dyDescent="0.35">
      <c r="B394" s="713" t="s">
        <v>155</v>
      </c>
      <c r="C394" s="649" t="s">
        <v>31</v>
      </c>
      <c r="D394" s="231">
        <v>90</v>
      </c>
      <c r="E394" s="225" t="s">
        <v>80</v>
      </c>
      <c r="F394" s="225" t="s">
        <v>102</v>
      </c>
      <c r="G394" s="225" t="s">
        <v>159</v>
      </c>
    </row>
    <row r="395" spans="2:7" x14ac:dyDescent="0.35">
      <c r="B395" s="713" t="s">
        <v>108</v>
      </c>
      <c r="C395" s="649" t="s">
        <v>31</v>
      </c>
      <c r="D395" s="231"/>
      <c r="E395" s="225" t="s">
        <v>80</v>
      </c>
      <c r="F395" s="225" t="s">
        <v>102</v>
      </c>
      <c r="G395" s="225" t="s">
        <v>159</v>
      </c>
    </row>
    <row r="396" spans="2:7" x14ac:dyDescent="0.35">
      <c r="B396" s="713" t="s">
        <v>120</v>
      </c>
      <c r="C396" s="649" t="s">
        <v>31</v>
      </c>
      <c r="D396" s="231">
        <v>37</v>
      </c>
      <c r="E396" s="225" t="s">
        <v>80</v>
      </c>
      <c r="F396" s="225" t="s">
        <v>102</v>
      </c>
      <c r="G396" s="225" t="s">
        <v>159</v>
      </c>
    </row>
    <row r="397" spans="2:7" x14ac:dyDescent="0.35">
      <c r="B397" s="714" t="s">
        <v>39</v>
      </c>
      <c r="C397" s="649" t="s">
        <v>31</v>
      </c>
      <c r="D397" s="231">
        <v>2</v>
      </c>
      <c r="E397" s="225" t="s">
        <v>80</v>
      </c>
      <c r="F397" s="225" t="s">
        <v>102</v>
      </c>
      <c r="G397" s="225" t="s">
        <v>159</v>
      </c>
    </row>
    <row r="398" spans="2:7" ht="28.5" x14ac:dyDescent="0.35">
      <c r="B398" s="709" t="s">
        <v>40</v>
      </c>
      <c r="C398" s="715" t="s">
        <v>41</v>
      </c>
      <c r="D398" s="231"/>
      <c r="E398" s="225" t="s">
        <v>80</v>
      </c>
      <c r="F398" s="225" t="s">
        <v>102</v>
      </c>
      <c r="G398" s="225" t="s">
        <v>159</v>
      </c>
    </row>
    <row r="399" spans="2:7" x14ac:dyDescent="0.35">
      <c r="B399" s="711" t="s">
        <v>28</v>
      </c>
      <c r="C399" s="715" t="s">
        <v>41</v>
      </c>
      <c r="D399" s="231">
        <v>3.53</v>
      </c>
      <c r="E399" s="225" t="s">
        <v>80</v>
      </c>
      <c r="F399" s="225" t="s">
        <v>102</v>
      </c>
      <c r="G399" s="225" t="s">
        <v>159</v>
      </c>
    </row>
    <row r="400" spans="2:7" x14ac:dyDescent="0.35">
      <c r="B400" s="711" t="s">
        <v>30</v>
      </c>
      <c r="C400" s="715" t="s">
        <v>41</v>
      </c>
      <c r="D400" s="231">
        <v>0.1343</v>
      </c>
      <c r="E400" s="225" t="s">
        <v>80</v>
      </c>
      <c r="F400" s="225" t="s">
        <v>102</v>
      </c>
      <c r="G400" s="225" t="s">
        <v>159</v>
      </c>
    </row>
    <row r="401" spans="2:7" x14ac:dyDescent="0.35">
      <c r="B401" s="712" t="s">
        <v>32</v>
      </c>
      <c r="C401" s="715" t="s">
        <v>41</v>
      </c>
      <c r="D401" s="231"/>
      <c r="E401" s="225" t="s">
        <v>80</v>
      </c>
      <c r="F401" s="225" t="s">
        <v>102</v>
      </c>
      <c r="G401" s="225" t="s">
        <v>159</v>
      </c>
    </row>
    <row r="402" spans="2:7" ht="28.5" x14ac:dyDescent="0.35">
      <c r="B402" s="712" t="s">
        <v>42</v>
      </c>
      <c r="C402" s="715" t="s">
        <v>41</v>
      </c>
      <c r="D402" s="231"/>
      <c r="E402" s="225" t="s">
        <v>80</v>
      </c>
      <c r="F402" s="225" t="s">
        <v>102</v>
      </c>
      <c r="G402" s="225" t="s">
        <v>159</v>
      </c>
    </row>
    <row r="403" spans="2:7" ht="28.5" x14ac:dyDescent="0.35">
      <c r="B403" s="712" t="s">
        <v>43</v>
      </c>
      <c r="C403" s="715" t="s">
        <v>41</v>
      </c>
      <c r="D403" s="231"/>
      <c r="E403" s="225" t="s">
        <v>80</v>
      </c>
      <c r="F403" s="225" t="s">
        <v>102</v>
      </c>
      <c r="G403" s="225" t="s">
        <v>159</v>
      </c>
    </row>
    <row r="404" spans="2:7" x14ac:dyDescent="0.35">
      <c r="B404" s="711" t="s">
        <v>36</v>
      </c>
      <c r="C404" s="715" t="s">
        <v>41</v>
      </c>
      <c r="D404" s="231"/>
      <c r="E404" s="225" t="s">
        <v>80</v>
      </c>
      <c r="F404" s="225" t="s">
        <v>102</v>
      </c>
      <c r="G404" s="225" t="s">
        <v>159</v>
      </c>
    </row>
    <row r="405" spans="2:7" x14ac:dyDescent="0.35">
      <c r="B405" s="714" t="s">
        <v>37</v>
      </c>
      <c r="C405" s="715" t="s">
        <v>41</v>
      </c>
      <c r="D405" s="231">
        <v>2.86</v>
      </c>
      <c r="E405" s="225" t="s">
        <v>80</v>
      </c>
      <c r="F405" s="225" t="s">
        <v>102</v>
      </c>
      <c r="G405" s="225" t="s">
        <v>159</v>
      </c>
    </row>
    <row r="406" spans="2:7" x14ac:dyDescent="0.35">
      <c r="B406" s="713" t="s">
        <v>155</v>
      </c>
      <c r="C406" s="715" t="s">
        <v>41</v>
      </c>
      <c r="D406" s="231">
        <v>1.43E-2</v>
      </c>
      <c r="E406" s="225" t="s">
        <v>80</v>
      </c>
      <c r="F406" s="225" t="s">
        <v>102</v>
      </c>
      <c r="G406" s="225" t="s">
        <v>159</v>
      </c>
    </row>
    <row r="407" spans="2:7" x14ac:dyDescent="0.35">
      <c r="B407" s="714" t="s">
        <v>108</v>
      </c>
      <c r="C407" s="715" t="s">
        <v>41</v>
      </c>
      <c r="D407" s="231"/>
      <c r="E407" s="225" t="s">
        <v>80</v>
      </c>
      <c r="F407" s="225" t="s">
        <v>102</v>
      </c>
      <c r="G407" s="225" t="s">
        <v>159</v>
      </c>
    </row>
    <row r="408" spans="2:7" x14ac:dyDescent="0.35">
      <c r="B408" s="713" t="s">
        <v>120</v>
      </c>
      <c r="C408" s="715" t="s">
        <v>41</v>
      </c>
      <c r="D408" s="231">
        <v>2.6139999999999999</v>
      </c>
      <c r="E408" s="225" t="s">
        <v>80</v>
      </c>
      <c r="F408" s="225" t="s">
        <v>102</v>
      </c>
      <c r="G408" s="225" t="s">
        <v>159</v>
      </c>
    </row>
    <row r="409" spans="2:7" x14ac:dyDescent="0.35">
      <c r="B409" s="714" t="s">
        <v>39</v>
      </c>
      <c r="C409" s="715" t="s">
        <v>41</v>
      </c>
      <c r="D409" s="231">
        <v>10.06</v>
      </c>
      <c r="E409" s="225" t="s">
        <v>80</v>
      </c>
      <c r="F409" s="225" t="s">
        <v>102</v>
      </c>
      <c r="G409" s="225" t="s">
        <v>159</v>
      </c>
    </row>
    <row r="410" spans="2:7" ht="28.5" x14ac:dyDescent="0.35">
      <c r="B410" s="208" t="s">
        <v>82</v>
      </c>
      <c r="C410" s="209"/>
      <c r="D410" s="230">
        <v>21727.185074729692</v>
      </c>
      <c r="E410" s="225" t="s">
        <v>80</v>
      </c>
      <c r="F410" s="225" t="s">
        <v>102</v>
      </c>
      <c r="G410" s="225" t="s">
        <v>159</v>
      </c>
    </row>
    <row r="411" spans="2:7" ht="56.5" x14ac:dyDescent="0.35">
      <c r="B411" s="113" t="s">
        <v>160</v>
      </c>
      <c r="C411" s="63" t="s">
        <v>48</v>
      </c>
      <c r="D411" s="231">
        <v>59321.46</v>
      </c>
      <c r="E411" s="225" t="s">
        <v>80</v>
      </c>
      <c r="F411" s="225" t="s">
        <v>102</v>
      </c>
      <c r="G411" s="225" t="s">
        <v>159</v>
      </c>
    </row>
    <row r="412" spans="2:7" x14ac:dyDescent="0.35">
      <c r="B412" s="113" t="s">
        <v>161</v>
      </c>
      <c r="C412" s="63" t="s">
        <v>17</v>
      </c>
      <c r="D412" s="231">
        <v>126395.23</v>
      </c>
      <c r="E412" s="225" t="s">
        <v>80</v>
      </c>
      <c r="F412" s="225" t="s">
        <v>102</v>
      </c>
      <c r="G412" s="225" t="s">
        <v>159</v>
      </c>
    </row>
    <row r="413" spans="2:7" ht="56.5" x14ac:dyDescent="0.35">
      <c r="B413" s="113" t="s">
        <v>162</v>
      </c>
      <c r="C413" s="63" t="s">
        <v>48</v>
      </c>
      <c r="D413" s="231">
        <v>100182.49</v>
      </c>
      <c r="E413" s="225" t="s">
        <v>80</v>
      </c>
      <c r="F413" s="225" t="s">
        <v>102</v>
      </c>
      <c r="G413" s="225" t="s">
        <v>159</v>
      </c>
    </row>
    <row r="414" spans="2:7" x14ac:dyDescent="0.35">
      <c r="B414" s="113" t="s">
        <v>163</v>
      </c>
      <c r="C414" s="63" t="s">
        <v>17</v>
      </c>
      <c r="D414" s="231">
        <v>156234.43</v>
      </c>
      <c r="E414" s="225" t="s">
        <v>80</v>
      </c>
      <c r="F414" s="225" t="s">
        <v>102</v>
      </c>
      <c r="G414" s="225" t="s">
        <v>159</v>
      </c>
    </row>
    <row r="415" spans="2:7" ht="42" x14ac:dyDescent="0.35">
      <c r="B415" s="201" t="s">
        <v>79</v>
      </c>
      <c r="C415" s="202"/>
      <c r="D415" s="230">
        <v>0</v>
      </c>
      <c r="E415" s="225" t="s">
        <v>80</v>
      </c>
      <c r="F415" s="225" t="s">
        <v>102</v>
      </c>
      <c r="G415" s="225" t="s">
        <v>164</v>
      </c>
    </row>
    <row r="416" spans="2:7" x14ac:dyDescent="0.35">
      <c r="B416" s="203" t="s">
        <v>10</v>
      </c>
      <c r="C416" s="102" t="s">
        <v>11</v>
      </c>
      <c r="D416" s="231">
        <v>34</v>
      </c>
      <c r="E416" s="225" t="s">
        <v>80</v>
      </c>
      <c r="F416" s="225" t="s">
        <v>102</v>
      </c>
      <c r="G416" s="225" t="s">
        <v>164</v>
      </c>
    </row>
    <row r="417" spans="2:7" x14ac:dyDescent="0.35">
      <c r="B417" s="105" t="s">
        <v>12</v>
      </c>
      <c r="C417" s="102" t="s">
        <v>11</v>
      </c>
      <c r="D417" s="231">
        <v>10950</v>
      </c>
      <c r="E417" s="225" t="s">
        <v>80</v>
      </c>
      <c r="F417" s="225" t="s">
        <v>102</v>
      </c>
      <c r="G417" s="225" t="s">
        <v>164</v>
      </c>
    </row>
    <row r="418" spans="2:7" x14ac:dyDescent="0.35">
      <c r="B418" s="105" t="s">
        <v>13</v>
      </c>
      <c r="C418" s="102" t="s">
        <v>11</v>
      </c>
      <c r="D418" s="231">
        <v>10950</v>
      </c>
      <c r="E418" s="225" t="s">
        <v>80</v>
      </c>
      <c r="F418" s="225" t="s">
        <v>102</v>
      </c>
      <c r="G418" s="225" t="s">
        <v>164</v>
      </c>
    </row>
    <row r="419" spans="2:7" x14ac:dyDescent="0.35">
      <c r="B419" s="106" t="s">
        <v>14</v>
      </c>
      <c r="C419" s="102" t="s">
        <v>11</v>
      </c>
      <c r="D419" s="231"/>
      <c r="E419" s="225" t="s">
        <v>80</v>
      </c>
      <c r="F419" s="225" t="s">
        <v>102</v>
      </c>
      <c r="G419" s="225" t="s">
        <v>164</v>
      </c>
    </row>
    <row r="420" spans="2:7" x14ac:dyDescent="0.35">
      <c r="B420" s="106" t="s">
        <v>15</v>
      </c>
      <c r="C420" s="102" t="s">
        <v>11</v>
      </c>
      <c r="D420" s="231"/>
      <c r="E420" s="225" t="s">
        <v>80</v>
      </c>
      <c r="F420" s="225" t="s">
        <v>102</v>
      </c>
      <c r="G420" s="225" t="s">
        <v>164</v>
      </c>
    </row>
    <row r="421" spans="2:7" x14ac:dyDescent="0.35">
      <c r="B421" s="105" t="s">
        <v>16</v>
      </c>
      <c r="C421" s="103" t="s">
        <v>17</v>
      </c>
      <c r="D421" s="231">
        <v>115130.72</v>
      </c>
      <c r="E421" s="225" t="s">
        <v>80</v>
      </c>
      <c r="F421" s="225" t="s">
        <v>102</v>
      </c>
      <c r="G421" s="225" t="s">
        <v>164</v>
      </c>
    </row>
    <row r="422" spans="2:7" x14ac:dyDescent="0.35">
      <c r="B422" s="105" t="s">
        <v>18</v>
      </c>
      <c r="C422" s="103" t="s">
        <v>17</v>
      </c>
      <c r="D422" s="231">
        <v>115130.72</v>
      </c>
      <c r="E422" s="225" t="s">
        <v>80</v>
      </c>
      <c r="F422" s="225" t="s">
        <v>102</v>
      </c>
      <c r="G422" s="225" t="s">
        <v>164</v>
      </c>
    </row>
    <row r="423" spans="2:7" x14ac:dyDescent="0.35">
      <c r="B423" s="107" t="s">
        <v>19</v>
      </c>
      <c r="C423" s="103" t="s">
        <v>17</v>
      </c>
      <c r="D423" s="231"/>
      <c r="E423" s="225" t="s">
        <v>80</v>
      </c>
      <c r="F423" s="225" t="s">
        <v>102</v>
      </c>
      <c r="G423" s="225" t="s">
        <v>164</v>
      </c>
    </row>
    <row r="424" spans="2:7" x14ac:dyDescent="0.35">
      <c r="B424" s="107" t="s">
        <v>20</v>
      </c>
      <c r="C424" s="103" t="s">
        <v>17</v>
      </c>
      <c r="D424" s="231"/>
      <c r="E424" s="225" t="s">
        <v>80</v>
      </c>
      <c r="F424" s="225" t="s">
        <v>102</v>
      </c>
      <c r="G424" s="225" t="s">
        <v>164</v>
      </c>
    </row>
    <row r="425" spans="2:7" x14ac:dyDescent="0.35">
      <c r="B425" s="105" t="s">
        <v>22</v>
      </c>
      <c r="C425" s="204" t="s">
        <v>23</v>
      </c>
      <c r="D425" s="231">
        <v>1.0478053884968219</v>
      </c>
      <c r="E425" s="225" t="s">
        <v>80</v>
      </c>
      <c r="F425" s="225" t="s">
        <v>102</v>
      </c>
      <c r="G425" s="225" t="s">
        <v>164</v>
      </c>
    </row>
    <row r="426" spans="2:7" ht="56.5" x14ac:dyDescent="0.35">
      <c r="B426" s="205" t="s">
        <v>81</v>
      </c>
      <c r="C426" s="206"/>
      <c r="D426" s="230">
        <v>244.90570000000002</v>
      </c>
      <c r="E426" s="225" t="s">
        <v>80</v>
      </c>
      <c r="F426" s="225" t="s">
        <v>102</v>
      </c>
      <c r="G426" s="225" t="s">
        <v>164</v>
      </c>
    </row>
    <row r="427" spans="2:7" ht="28.5" x14ac:dyDescent="0.35">
      <c r="B427" s="709" t="s">
        <v>26</v>
      </c>
      <c r="C427" s="710" t="s">
        <v>27</v>
      </c>
      <c r="D427" s="231"/>
      <c r="E427" s="225" t="s">
        <v>80</v>
      </c>
      <c r="F427" s="225" t="s">
        <v>102</v>
      </c>
      <c r="G427" s="225" t="s">
        <v>164</v>
      </c>
    </row>
    <row r="428" spans="2:7" x14ac:dyDescent="0.35">
      <c r="B428" s="711" t="s">
        <v>28</v>
      </c>
      <c r="C428" s="649" t="s">
        <v>29</v>
      </c>
      <c r="D428" s="231">
        <v>0.7</v>
      </c>
      <c r="E428" s="225" t="s">
        <v>80</v>
      </c>
      <c r="F428" s="225" t="s">
        <v>102</v>
      </c>
      <c r="G428" s="225" t="s">
        <v>164</v>
      </c>
    </row>
    <row r="429" spans="2:7" x14ac:dyDescent="0.35">
      <c r="B429" s="711" t="s">
        <v>30</v>
      </c>
      <c r="C429" s="649" t="s">
        <v>31</v>
      </c>
      <c r="D429" s="231">
        <v>1000</v>
      </c>
      <c r="E429" s="225" t="s">
        <v>80</v>
      </c>
      <c r="F429" s="225" t="s">
        <v>102</v>
      </c>
      <c r="G429" s="225" t="s">
        <v>164</v>
      </c>
    </row>
    <row r="430" spans="2:7" x14ac:dyDescent="0.35">
      <c r="B430" s="712" t="s">
        <v>32</v>
      </c>
      <c r="C430" s="649" t="s">
        <v>31</v>
      </c>
      <c r="D430" s="231">
        <v>2</v>
      </c>
      <c r="E430" s="225" t="s">
        <v>80</v>
      </c>
      <c r="F430" s="225" t="s">
        <v>102</v>
      </c>
      <c r="G430" s="225" t="s">
        <v>164</v>
      </c>
    </row>
    <row r="431" spans="2:7" x14ac:dyDescent="0.35">
      <c r="B431" s="711" t="s">
        <v>33</v>
      </c>
      <c r="C431" s="649"/>
      <c r="D431" s="231"/>
      <c r="E431" s="225" t="s">
        <v>80</v>
      </c>
      <c r="F431" s="225" t="s">
        <v>102</v>
      </c>
      <c r="G431" s="225" t="s">
        <v>164</v>
      </c>
    </row>
    <row r="432" spans="2:7" x14ac:dyDescent="0.35">
      <c r="B432" s="712" t="s">
        <v>34</v>
      </c>
      <c r="C432" s="649" t="s">
        <v>35</v>
      </c>
      <c r="D432" s="231"/>
      <c r="E432" s="225" t="s">
        <v>80</v>
      </c>
      <c r="F432" s="225" t="s">
        <v>102</v>
      </c>
      <c r="G432" s="225" t="s">
        <v>164</v>
      </c>
    </row>
    <row r="433" spans="2:7" x14ac:dyDescent="0.35">
      <c r="B433" s="711" t="s">
        <v>36</v>
      </c>
      <c r="C433" s="649"/>
      <c r="D433" s="231"/>
      <c r="E433" s="225" t="s">
        <v>80</v>
      </c>
      <c r="F433" s="225" t="s">
        <v>102</v>
      </c>
      <c r="G433" s="225" t="s">
        <v>164</v>
      </c>
    </row>
    <row r="434" spans="2:7" x14ac:dyDescent="0.35">
      <c r="B434" s="713" t="s">
        <v>37</v>
      </c>
      <c r="C434" s="649" t="s">
        <v>38</v>
      </c>
      <c r="D434" s="231">
        <v>3</v>
      </c>
      <c r="E434" s="225" t="s">
        <v>80</v>
      </c>
      <c r="F434" s="225" t="s">
        <v>102</v>
      </c>
      <c r="G434" s="225" t="s">
        <v>164</v>
      </c>
    </row>
    <row r="435" spans="2:7" x14ac:dyDescent="0.35">
      <c r="B435" s="713" t="s">
        <v>155</v>
      </c>
      <c r="C435" s="649" t="s">
        <v>31</v>
      </c>
      <c r="D435" s="231"/>
      <c r="E435" s="225" t="s">
        <v>80</v>
      </c>
      <c r="F435" s="225" t="s">
        <v>102</v>
      </c>
      <c r="G435" s="225" t="s">
        <v>164</v>
      </c>
    </row>
    <row r="436" spans="2:7" x14ac:dyDescent="0.35">
      <c r="B436" s="713" t="s">
        <v>108</v>
      </c>
      <c r="C436" s="649" t="s">
        <v>31</v>
      </c>
      <c r="D436" s="231"/>
      <c r="E436" s="225" t="s">
        <v>80</v>
      </c>
      <c r="F436" s="225" t="s">
        <v>102</v>
      </c>
      <c r="G436" s="225" t="s">
        <v>164</v>
      </c>
    </row>
    <row r="437" spans="2:7" x14ac:dyDescent="0.35">
      <c r="B437" s="713" t="s">
        <v>120</v>
      </c>
      <c r="C437" s="649" t="s">
        <v>31</v>
      </c>
      <c r="D437" s="231">
        <v>23</v>
      </c>
      <c r="E437" s="225" t="s">
        <v>80</v>
      </c>
      <c r="F437" s="225" t="s">
        <v>102</v>
      </c>
      <c r="G437" s="225" t="s">
        <v>164</v>
      </c>
    </row>
    <row r="438" spans="2:7" x14ac:dyDescent="0.35">
      <c r="B438" s="714" t="s">
        <v>39</v>
      </c>
      <c r="C438" s="649" t="s">
        <v>31</v>
      </c>
      <c r="D438" s="231">
        <v>2</v>
      </c>
      <c r="E438" s="225" t="s">
        <v>80</v>
      </c>
      <c r="F438" s="225" t="s">
        <v>102</v>
      </c>
      <c r="G438" s="225" t="s">
        <v>164</v>
      </c>
    </row>
    <row r="439" spans="2:7" ht="28.5" x14ac:dyDescent="0.35">
      <c r="B439" s="709" t="s">
        <v>40</v>
      </c>
      <c r="C439" s="715" t="s">
        <v>41</v>
      </c>
      <c r="D439" s="231"/>
      <c r="E439" s="225" t="s">
        <v>80</v>
      </c>
      <c r="F439" s="225" t="s">
        <v>102</v>
      </c>
      <c r="G439" s="225" t="s">
        <v>164</v>
      </c>
    </row>
    <row r="440" spans="2:7" x14ac:dyDescent="0.35">
      <c r="B440" s="711" t="s">
        <v>28</v>
      </c>
      <c r="C440" s="715" t="s">
        <v>41</v>
      </c>
      <c r="D440" s="231">
        <v>12.21</v>
      </c>
      <c r="E440" s="225" t="s">
        <v>80</v>
      </c>
      <c r="F440" s="225" t="s">
        <v>102</v>
      </c>
      <c r="G440" s="225" t="s">
        <v>164</v>
      </c>
    </row>
    <row r="441" spans="2:7" x14ac:dyDescent="0.35">
      <c r="B441" s="711" t="s">
        <v>30</v>
      </c>
      <c r="C441" s="715" t="s">
        <v>41</v>
      </c>
      <c r="D441" s="231">
        <v>0.13105</v>
      </c>
      <c r="E441" s="225" t="s">
        <v>80</v>
      </c>
      <c r="F441" s="225" t="s">
        <v>102</v>
      </c>
      <c r="G441" s="225" t="s">
        <v>164</v>
      </c>
    </row>
    <row r="442" spans="2:7" x14ac:dyDescent="0.35">
      <c r="B442" s="712" t="s">
        <v>32</v>
      </c>
      <c r="C442" s="715" t="s">
        <v>41</v>
      </c>
      <c r="D442" s="231">
        <v>4.49</v>
      </c>
      <c r="E442" s="225" t="s">
        <v>80</v>
      </c>
      <c r="F442" s="225" t="s">
        <v>102</v>
      </c>
      <c r="G442" s="225" t="s">
        <v>164</v>
      </c>
    </row>
    <row r="443" spans="2:7" ht="28.5" x14ac:dyDescent="0.35">
      <c r="B443" s="712" t="s">
        <v>42</v>
      </c>
      <c r="C443" s="715" t="s">
        <v>41</v>
      </c>
      <c r="D443" s="231"/>
      <c r="E443" s="225" t="s">
        <v>80</v>
      </c>
      <c r="F443" s="225" t="s">
        <v>102</v>
      </c>
      <c r="G443" s="225" t="s">
        <v>164</v>
      </c>
    </row>
    <row r="444" spans="2:7" ht="28.5" x14ac:dyDescent="0.35">
      <c r="B444" s="712" t="s">
        <v>43</v>
      </c>
      <c r="C444" s="715" t="s">
        <v>41</v>
      </c>
      <c r="D444" s="231"/>
      <c r="E444" s="225" t="s">
        <v>80</v>
      </c>
      <c r="F444" s="225" t="s">
        <v>102</v>
      </c>
      <c r="G444" s="225" t="s">
        <v>164</v>
      </c>
    </row>
    <row r="445" spans="2:7" x14ac:dyDescent="0.35">
      <c r="B445" s="711" t="s">
        <v>36</v>
      </c>
      <c r="C445" s="715" t="s">
        <v>41</v>
      </c>
      <c r="D445" s="231"/>
      <c r="E445" s="225" t="s">
        <v>80</v>
      </c>
      <c r="F445" s="225" t="s">
        <v>102</v>
      </c>
      <c r="G445" s="225" t="s">
        <v>164</v>
      </c>
    </row>
    <row r="446" spans="2:7" x14ac:dyDescent="0.35">
      <c r="B446" s="714" t="s">
        <v>37</v>
      </c>
      <c r="C446" s="715" t="s">
        <v>41</v>
      </c>
      <c r="D446" s="231">
        <v>2.173</v>
      </c>
      <c r="E446" s="225" t="s">
        <v>80</v>
      </c>
      <c r="F446" s="225" t="s">
        <v>102</v>
      </c>
      <c r="G446" s="225" t="s">
        <v>164</v>
      </c>
    </row>
    <row r="447" spans="2:7" x14ac:dyDescent="0.35">
      <c r="B447" s="713" t="s">
        <v>155</v>
      </c>
      <c r="C447" s="715" t="s">
        <v>41</v>
      </c>
      <c r="D447" s="231"/>
      <c r="E447" s="225" t="s">
        <v>80</v>
      </c>
      <c r="F447" s="225" t="s">
        <v>102</v>
      </c>
      <c r="G447" s="225" t="s">
        <v>164</v>
      </c>
    </row>
    <row r="448" spans="2:7" x14ac:dyDescent="0.35">
      <c r="B448" s="714" t="s">
        <v>108</v>
      </c>
      <c r="C448" s="715" t="s">
        <v>41</v>
      </c>
      <c r="D448" s="231"/>
      <c r="E448" s="225" t="s">
        <v>80</v>
      </c>
      <c r="F448" s="225" t="s">
        <v>102</v>
      </c>
      <c r="G448" s="225" t="s">
        <v>164</v>
      </c>
    </row>
    <row r="449" spans="2:7" x14ac:dyDescent="0.35">
      <c r="B449" s="713" t="s">
        <v>120</v>
      </c>
      <c r="C449" s="715" t="s">
        <v>41</v>
      </c>
      <c r="D449" s="231">
        <v>2.5438999999999998</v>
      </c>
      <c r="E449" s="225" t="s">
        <v>80</v>
      </c>
      <c r="F449" s="225" t="s">
        <v>102</v>
      </c>
      <c r="G449" s="225" t="s">
        <v>164</v>
      </c>
    </row>
    <row r="450" spans="2:7" x14ac:dyDescent="0.35">
      <c r="B450" s="714" t="s">
        <v>39</v>
      </c>
      <c r="C450" s="715" t="s">
        <v>41</v>
      </c>
      <c r="D450" s="231">
        <v>15.65</v>
      </c>
      <c r="E450" s="225" t="s">
        <v>80</v>
      </c>
      <c r="F450" s="225" t="s">
        <v>102</v>
      </c>
      <c r="G450" s="225" t="s">
        <v>164</v>
      </c>
    </row>
    <row r="451" spans="2:7" ht="28.5" x14ac:dyDescent="0.35">
      <c r="B451" s="208" t="s">
        <v>82</v>
      </c>
      <c r="C451" s="209"/>
      <c r="D451" s="230">
        <v>23524.833231173321</v>
      </c>
      <c r="E451" s="225" t="s">
        <v>80</v>
      </c>
      <c r="F451" s="225" t="s">
        <v>102</v>
      </c>
      <c r="G451" s="225" t="s">
        <v>164</v>
      </c>
    </row>
    <row r="452" spans="2:7" ht="56.5" x14ac:dyDescent="0.35">
      <c r="B452" s="113" t="s">
        <v>165</v>
      </c>
      <c r="C452" s="63" t="s">
        <v>48</v>
      </c>
      <c r="D452" s="231">
        <v>55867.339999999989</v>
      </c>
      <c r="E452" s="225" t="s">
        <v>80</v>
      </c>
      <c r="F452" s="225" t="s">
        <v>102</v>
      </c>
      <c r="G452" s="225" t="s">
        <v>164</v>
      </c>
    </row>
    <row r="453" spans="2:7" x14ac:dyDescent="0.35">
      <c r="B453" s="113" t="s">
        <v>166</v>
      </c>
      <c r="C453" s="63" t="s">
        <v>17</v>
      </c>
      <c r="D453" s="231">
        <v>115130.72</v>
      </c>
      <c r="E453" s="225" t="s">
        <v>80</v>
      </c>
      <c r="F453" s="225" t="s">
        <v>102</v>
      </c>
      <c r="G453" s="225" t="s">
        <v>164</v>
      </c>
    </row>
    <row r="454" spans="2:7" ht="56.5" x14ac:dyDescent="0.35">
      <c r="B454" s="113" t="s">
        <v>167</v>
      </c>
      <c r="C454" s="63" t="s">
        <v>48</v>
      </c>
      <c r="D454" s="231">
        <v>94062.98</v>
      </c>
      <c r="E454" s="225" t="s">
        <v>80</v>
      </c>
      <c r="F454" s="225" t="s">
        <v>102</v>
      </c>
      <c r="G454" s="225" t="s">
        <v>164</v>
      </c>
    </row>
    <row r="455" spans="2:7" x14ac:dyDescent="0.35">
      <c r="B455" s="113" t="s">
        <v>168</v>
      </c>
      <c r="C455" s="63" t="s">
        <v>17</v>
      </c>
      <c r="D455" s="231">
        <v>136405.62</v>
      </c>
      <c r="E455" s="225" t="s">
        <v>80</v>
      </c>
      <c r="F455" s="225" t="s">
        <v>102</v>
      </c>
      <c r="G455" s="225" t="s">
        <v>164</v>
      </c>
    </row>
  </sheetData>
  <mergeCells count="1">
    <mergeCell ref="B1:G2"/>
  </mergeCells>
  <phoneticPr fontId="30"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AA5258-7B0A-45A2-A9BE-A1937FD294FC}">
  <sheetPr>
    <tabColor theme="7" tint="0.59999389629810485"/>
    <pageSetUpPr fitToPage="1"/>
  </sheetPr>
  <dimension ref="A1:I58"/>
  <sheetViews>
    <sheetView workbookViewId="0">
      <selection activeCell="H1" sqref="H1:H1048576"/>
    </sheetView>
  </sheetViews>
  <sheetFormatPr defaultRowHeight="14.5" x14ac:dyDescent="0.35"/>
  <cols>
    <col min="1" max="1" width="15.1796875" customWidth="1"/>
    <col min="2" max="2" width="51.26953125" customWidth="1"/>
    <col min="3" max="3" width="13" customWidth="1"/>
    <col min="4" max="4" width="14.1796875" customWidth="1"/>
    <col min="5" max="5" width="14.54296875" customWidth="1"/>
    <col min="6" max="6" width="12.453125" customWidth="1"/>
    <col min="7" max="7" width="13.1796875" customWidth="1"/>
    <col min="8" max="9" width="0" hidden="1" customWidth="1"/>
  </cols>
  <sheetData>
    <row r="1" spans="1:8" ht="42" customHeight="1" x14ac:dyDescent="0.35">
      <c r="A1" s="719" t="s">
        <v>0</v>
      </c>
      <c r="B1" s="719"/>
      <c r="C1" s="719"/>
      <c r="D1" s="719"/>
      <c r="E1" s="719"/>
      <c r="F1" s="719"/>
      <c r="G1" s="719"/>
    </row>
    <row r="2" spans="1:8" ht="28.5" thickBot="1" x14ac:dyDescent="0.4">
      <c r="A2" s="2" t="s">
        <v>1</v>
      </c>
      <c r="B2" s="3"/>
      <c r="C2" s="4" t="s">
        <v>2</v>
      </c>
      <c r="D2" s="4" t="s">
        <v>3</v>
      </c>
      <c r="E2" s="78" t="s">
        <v>4</v>
      </c>
      <c r="F2" s="4" t="s">
        <v>5</v>
      </c>
      <c r="G2" s="4" t="s">
        <v>6</v>
      </c>
    </row>
    <row r="3" spans="1:8" ht="15" thickBot="1" x14ac:dyDescent="0.4">
      <c r="A3" s="7" t="s">
        <v>7</v>
      </c>
      <c r="B3" s="8" t="s">
        <v>8</v>
      </c>
      <c r="C3" s="9"/>
      <c r="D3" s="10">
        <f>(D10-D9)*D13</f>
        <v>352.45252800000344</v>
      </c>
      <c r="E3" s="10">
        <f t="shared" ref="E3:G3" si="0">(E10-E9)*E13</f>
        <v>0</v>
      </c>
      <c r="F3" s="10">
        <f t="shared" si="0"/>
        <v>0</v>
      </c>
      <c r="G3" s="11">
        <f t="shared" si="0"/>
        <v>0</v>
      </c>
    </row>
    <row r="4" spans="1:8" ht="17.25" customHeight="1" x14ac:dyDescent="0.35">
      <c r="A4" s="720" t="s">
        <v>69</v>
      </c>
      <c r="B4" s="12" t="s">
        <v>10</v>
      </c>
      <c r="C4" s="723" t="s">
        <v>11</v>
      </c>
      <c r="D4" s="13">
        <v>31</v>
      </c>
      <c r="E4" s="14"/>
      <c r="F4" s="13"/>
      <c r="G4" s="15"/>
    </row>
    <row r="5" spans="1:8" x14ac:dyDescent="0.35">
      <c r="A5" s="721"/>
      <c r="B5" s="16" t="s">
        <v>12</v>
      </c>
      <c r="C5" s="723"/>
      <c r="D5" s="17">
        <v>11329</v>
      </c>
      <c r="E5" s="17"/>
      <c r="F5" s="17"/>
      <c r="G5" s="18"/>
    </row>
    <row r="6" spans="1:8" x14ac:dyDescent="0.35">
      <c r="A6" s="721"/>
      <c r="B6" s="16" t="s">
        <v>13</v>
      </c>
      <c r="C6" s="723"/>
      <c r="D6" s="17">
        <f t="shared" ref="D6:G6" si="1">D5+D7-D8</f>
        <v>11335</v>
      </c>
      <c r="E6" s="17">
        <f t="shared" si="1"/>
        <v>0</v>
      </c>
      <c r="F6" s="17">
        <f t="shared" si="1"/>
        <v>0</v>
      </c>
      <c r="G6" s="18">
        <f t="shared" si="1"/>
        <v>0</v>
      </c>
    </row>
    <row r="7" spans="1:8" ht="16.5" customHeight="1" x14ac:dyDescent="0.35">
      <c r="A7" s="721"/>
      <c r="B7" s="19" t="s">
        <v>14</v>
      </c>
      <c r="C7" s="723"/>
      <c r="D7" s="17">
        <v>6</v>
      </c>
      <c r="E7" s="17"/>
      <c r="F7" s="17"/>
      <c r="G7" s="18"/>
    </row>
    <row r="8" spans="1:8" ht="14.25" customHeight="1" x14ac:dyDescent="0.35">
      <c r="A8" s="721"/>
      <c r="B8" s="19" t="s">
        <v>15</v>
      </c>
      <c r="C8" s="724"/>
      <c r="D8" s="17"/>
      <c r="E8" s="17"/>
      <c r="F8" s="17"/>
      <c r="G8" s="18"/>
    </row>
    <row r="9" spans="1:8" ht="16.5" customHeight="1" x14ac:dyDescent="0.35">
      <c r="A9" s="721"/>
      <c r="B9" s="16" t="s">
        <v>16</v>
      </c>
      <c r="C9" s="725" t="s">
        <v>17</v>
      </c>
      <c r="D9" s="17">
        <v>122059.75</v>
      </c>
      <c r="E9" s="17"/>
      <c r="F9" s="17"/>
      <c r="G9" s="18"/>
    </row>
    <row r="10" spans="1:8" ht="19.5" customHeight="1" x14ac:dyDescent="0.35">
      <c r="A10" s="721"/>
      <c r="B10" s="16" t="s">
        <v>18</v>
      </c>
      <c r="C10" s="726"/>
      <c r="D10" s="17">
        <f t="shared" ref="D10:G10" si="2">D9+D11-D12</f>
        <v>122358.55</v>
      </c>
      <c r="E10" s="17">
        <f t="shared" si="2"/>
        <v>0</v>
      </c>
      <c r="F10" s="17">
        <f t="shared" si="2"/>
        <v>0</v>
      </c>
      <c r="G10" s="18">
        <f t="shared" si="2"/>
        <v>0</v>
      </c>
      <c r="H10" s="100" t="e">
        <f>#REF!</f>
        <v>#REF!</v>
      </c>
    </row>
    <row r="11" spans="1:8" ht="17.25" customHeight="1" x14ac:dyDescent="0.35">
      <c r="A11" s="721"/>
      <c r="B11" s="20" t="s">
        <v>19</v>
      </c>
      <c r="C11" s="726"/>
      <c r="D11" s="17">
        <v>298.79999999999995</v>
      </c>
      <c r="E11" s="17"/>
      <c r="F11" s="17"/>
      <c r="G11" s="18"/>
    </row>
    <row r="12" spans="1:8" ht="17.25" customHeight="1" x14ac:dyDescent="0.35">
      <c r="A12" s="722"/>
      <c r="B12" s="20" t="s">
        <v>20</v>
      </c>
      <c r="C12" s="727"/>
      <c r="D12" s="17"/>
      <c r="E12" s="17"/>
      <c r="F12" s="17"/>
      <c r="G12" s="18"/>
    </row>
    <row r="13" spans="1:8" ht="30" customHeight="1" thickBot="1" x14ac:dyDescent="0.4">
      <c r="A13" s="21" t="s">
        <v>70</v>
      </c>
      <c r="B13" s="22" t="s">
        <v>22</v>
      </c>
      <c r="C13" s="23" t="s">
        <v>23</v>
      </c>
      <c r="D13" s="24">
        <v>1.1795599999999999</v>
      </c>
      <c r="E13" s="79"/>
      <c r="F13" s="79"/>
      <c r="G13" s="80"/>
      <c r="H13" s="101" t="e">
        <f>#REF!</f>
        <v>#REF!</v>
      </c>
    </row>
    <row r="14" spans="1:8" ht="36" customHeight="1" thickBot="1" x14ac:dyDescent="0.4">
      <c r="A14" s="26" t="s">
        <v>24</v>
      </c>
      <c r="B14" s="81" t="s">
        <v>25</v>
      </c>
      <c r="C14" s="82"/>
      <c r="D14" s="83">
        <f>SUM(D16*D25,D17*D26,D18*D27,D19*D28,D20*D29,D21*D30,D22*D31,D23*D32)</f>
        <v>437.01999999999992</v>
      </c>
      <c r="E14" s="83">
        <f t="shared" ref="E14:G14" si="3">SUM(E16*E25,E17*E26,E18*E27,E19*E28,E20*E29,E21*E30)</f>
        <v>0</v>
      </c>
      <c r="F14" s="83">
        <f t="shared" si="3"/>
        <v>0</v>
      </c>
      <c r="G14" s="84">
        <f t="shared" si="3"/>
        <v>0</v>
      </c>
    </row>
    <row r="15" spans="1:8" ht="28.5" x14ac:dyDescent="0.35">
      <c r="A15" s="736" t="s">
        <v>69</v>
      </c>
      <c r="B15" s="85" t="s">
        <v>26</v>
      </c>
      <c r="C15" s="32" t="s">
        <v>27</v>
      </c>
      <c r="D15" s="86"/>
      <c r="E15" s="86"/>
      <c r="F15" s="86"/>
      <c r="G15" s="87"/>
    </row>
    <row r="16" spans="1:8" x14ac:dyDescent="0.35">
      <c r="A16" s="737"/>
      <c r="B16" s="36" t="s">
        <v>28</v>
      </c>
      <c r="C16" s="37"/>
      <c r="D16" s="39"/>
      <c r="E16" s="39"/>
      <c r="F16" s="39"/>
      <c r="G16" s="40"/>
    </row>
    <row r="17" spans="1:7" x14ac:dyDescent="0.35">
      <c r="A17" s="737"/>
      <c r="B17" s="36" t="s">
        <v>30</v>
      </c>
      <c r="C17" s="37" t="s">
        <v>31</v>
      </c>
      <c r="D17" s="41">
        <v>738</v>
      </c>
      <c r="E17" s="39"/>
      <c r="F17" s="39"/>
      <c r="G17" s="40"/>
    </row>
    <row r="18" spans="1:7" ht="16.5" customHeight="1" x14ac:dyDescent="0.35">
      <c r="A18" s="737"/>
      <c r="B18" s="42" t="s">
        <v>32</v>
      </c>
      <c r="C18" s="37"/>
      <c r="D18" s="39"/>
      <c r="E18" s="39"/>
      <c r="F18" s="39"/>
      <c r="G18" s="40"/>
    </row>
    <row r="19" spans="1:7" x14ac:dyDescent="0.35">
      <c r="A19" s="737"/>
      <c r="B19" s="36" t="s">
        <v>33</v>
      </c>
      <c r="C19" s="37"/>
      <c r="D19" s="39"/>
      <c r="E19" s="39"/>
      <c r="F19" s="39"/>
      <c r="G19" s="40"/>
    </row>
    <row r="20" spans="1:7" x14ac:dyDescent="0.35">
      <c r="A20" s="737"/>
      <c r="B20" s="42" t="s">
        <v>34</v>
      </c>
      <c r="C20" s="37" t="s">
        <v>35</v>
      </c>
      <c r="D20" s="39">
        <v>566.47</v>
      </c>
      <c r="E20" s="39"/>
      <c r="F20" s="39"/>
      <c r="G20" s="40"/>
    </row>
    <row r="21" spans="1:7" x14ac:dyDescent="0.35">
      <c r="A21" s="737"/>
      <c r="B21" s="36" t="s">
        <v>36</v>
      </c>
      <c r="C21" s="37"/>
      <c r="D21" s="39"/>
      <c r="E21" s="39"/>
      <c r="F21" s="39"/>
      <c r="G21" s="40"/>
    </row>
    <row r="22" spans="1:7" s="47" customFormat="1" ht="14" x14ac:dyDescent="0.35">
      <c r="A22" s="737"/>
      <c r="B22" s="88" t="s">
        <v>37</v>
      </c>
      <c r="C22" s="89" t="s">
        <v>38</v>
      </c>
      <c r="D22" s="44">
        <v>3</v>
      </c>
      <c r="E22" s="45"/>
      <c r="F22" s="45"/>
      <c r="G22" s="46"/>
    </row>
    <row r="23" spans="1:7" s="35" customFormat="1" thickBot="1" x14ac:dyDescent="0.35">
      <c r="A23" s="737"/>
      <c r="B23" s="48" t="s">
        <v>39</v>
      </c>
      <c r="C23" s="49" t="s">
        <v>31</v>
      </c>
      <c r="D23" s="50">
        <v>2</v>
      </c>
      <c r="E23" s="51"/>
      <c r="F23" s="51"/>
      <c r="G23" s="52"/>
    </row>
    <row r="24" spans="1:7" ht="33.75" customHeight="1" x14ac:dyDescent="0.35">
      <c r="A24" s="737"/>
      <c r="B24" s="31" t="s">
        <v>40</v>
      </c>
      <c r="C24" s="739" t="s">
        <v>41</v>
      </c>
      <c r="D24" s="33"/>
      <c r="E24" s="33"/>
      <c r="F24" s="33"/>
      <c r="G24" s="34"/>
    </row>
    <row r="25" spans="1:7" x14ac:dyDescent="0.35">
      <c r="A25" s="737"/>
      <c r="B25" s="36" t="s">
        <v>28</v>
      </c>
      <c r="C25" s="731"/>
      <c r="D25" s="39"/>
      <c r="E25" s="39"/>
      <c r="F25" s="39"/>
      <c r="G25" s="40"/>
    </row>
    <row r="26" spans="1:7" x14ac:dyDescent="0.35">
      <c r="A26" s="737"/>
      <c r="B26" s="36" t="s">
        <v>30</v>
      </c>
      <c r="C26" s="731"/>
      <c r="D26" s="39">
        <v>0.27155826558265578</v>
      </c>
      <c r="E26" s="39"/>
      <c r="F26" s="39"/>
      <c r="G26" s="40"/>
    </row>
    <row r="27" spans="1:7" ht="18.75" customHeight="1" x14ac:dyDescent="0.35">
      <c r="A27" s="737"/>
      <c r="B27" s="42" t="s">
        <v>32</v>
      </c>
      <c r="C27" s="731"/>
      <c r="D27" s="39"/>
      <c r="E27" s="39"/>
      <c r="F27" s="39"/>
      <c r="G27" s="40"/>
    </row>
    <row r="28" spans="1:7" ht="35.25" customHeight="1" x14ac:dyDescent="0.35">
      <c r="A28" s="737"/>
      <c r="B28" s="42" t="s">
        <v>42</v>
      </c>
      <c r="C28" s="731"/>
      <c r="D28" s="39"/>
      <c r="E28" s="39"/>
      <c r="F28" s="39"/>
      <c r="G28" s="40"/>
    </row>
    <row r="29" spans="1:7" ht="33.75" customHeight="1" x14ac:dyDescent="0.35">
      <c r="A29" s="737"/>
      <c r="B29" s="42" t="s">
        <v>43</v>
      </c>
      <c r="C29" s="731"/>
      <c r="D29" s="39">
        <v>0.37076985542041058</v>
      </c>
      <c r="E29" s="39"/>
      <c r="F29" s="39"/>
      <c r="G29" s="40"/>
    </row>
    <row r="30" spans="1:7" x14ac:dyDescent="0.35">
      <c r="A30" s="737"/>
      <c r="B30" s="36" t="s">
        <v>36</v>
      </c>
      <c r="C30" s="731"/>
      <c r="D30" s="39"/>
      <c r="E30" s="39"/>
      <c r="F30" s="39"/>
      <c r="G30" s="40"/>
    </row>
    <row r="31" spans="1:7" s="35" customFormat="1" ht="14" x14ac:dyDescent="0.3">
      <c r="A31" s="737"/>
      <c r="B31" s="90" t="s">
        <v>37</v>
      </c>
      <c r="C31" s="731"/>
      <c r="D31" s="86">
        <v>1.9833333333333334</v>
      </c>
      <c r="E31" s="86"/>
      <c r="F31" s="86"/>
      <c r="G31" s="87"/>
    </row>
    <row r="32" spans="1:7" s="35" customFormat="1" thickBot="1" x14ac:dyDescent="0.35">
      <c r="A32" s="738"/>
      <c r="B32" s="54" t="s">
        <v>39</v>
      </c>
      <c r="C32" s="732"/>
      <c r="D32" s="55">
        <v>10.315</v>
      </c>
      <c r="E32" s="55"/>
      <c r="F32" s="55"/>
      <c r="G32" s="56"/>
    </row>
    <row r="33" spans="1:9" x14ac:dyDescent="0.35">
      <c r="A33" s="91" t="s">
        <v>44</v>
      </c>
      <c r="B33" s="92" t="s">
        <v>45</v>
      </c>
      <c r="C33" s="93"/>
      <c r="D33" s="94">
        <f>((D36/D37)-(D34/D35))*D35</f>
        <v>29054.721574709733</v>
      </c>
      <c r="E33" s="94" t="e">
        <f>((E36/E37)-(E35/#REF!))*#REF!</f>
        <v>#DIV/0!</v>
      </c>
      <c r="F33" s="94" t="e">
        <f t="shared" ref="F33:G33" si="4">((F36/F37)-(F34/F35))*F35</f>
        <v>#DIV/0!</v>
      </c>
      <c r="G33" s="95" t="e">
        <f t="shared" si="4"/>
        <v>#DIV/0!</v>
      </c>
    </row>
    <row r="34" spans="1:9" ht="65.25" customHeight="1" x14ac:dyDescent="0.35">
      <c r="A34" s="733" t="s">
        <v>70</v>
      </c>
      <c r="B34" s="62" t="s">
        <v>47</v>
      </c>
      <c r="C34" s="63" t="s">
        <v>48</v>
      </c>
      <c r="D34" s="64">
        <v>56219.569999999992</v>
      </c>
      <c r="E34" s="65"/>
      <c r="F34" s="66"/>
      <c r="G34" s="67"/>
      <c r="H34" s="100" t="e">
        <f>#REF!</f>
        <v>#REF!</v>
      </c>
    </row>
    <row r="35" spans="1:9" ht="15.75" customHeight="1" x14ac:dyDescent="0.35">
      <c r="A35" s="734"/>
      <c r="B35" s="62" t="s">
        <v>49</v>
      </c>
      <c r="C35" s="63" t="s">
        <v>17</v>
      </c>
      <c r="D35" s="68">
        <v>122358.55</v>
      </c>
      <c r="E35" s="66"/>
      <c r="F35" s="66"/>
      <c r="G35" s="67"/>
      <c r="H35" s="100" t="e">
        <f>#REF!</f>
        <v>#REF!</v>
      </c>
      <c r="I35" t="b">
        <f>D35=D10</f>
        <v>1</v>
      </c>
    </row>
    <row r="36" spans="1:9" ht="56.5" x14ac:dyDescent="0.35">
      <c r="A36" s="733" t="s">
        <v>71</v>
      </c>
      <c r="B36" s="62" t="s">
        <v>51</v>
      </c>
      <c r="C36" s="63" t="s">
        <v>48</v>
      </c>
      <c r="D36" s="64">
        <v>101715.42000000001</v>
      </c>
      <c r="E36" s="66"/>
      <c r="F36" s="66"/>
      <c r="G36" s="67"/>
      <c r="H36" s="100" t="e">
        <f>#REF!</f>
        <v>#REF!</v>
      </c>
    </row>
    <row r="37" spans="1:9" ht="15" thickBot="1" x14ac:dyDescent="0.4">
      <c r="A37" s="734"/>
      <c r="B37" s="69" t="s">
        <v>52</v>
      </c>
      <c r="C37" s="70" t="s">
        <v>17</v>
      </c>
      <c r="D37" s="71">
        <v>145949.63</v>
      </c>
      <c r="E37" s="72"/>
      <c r="F37" s="72"/>
      <c r="G37" s="73"/>
      <c r="H37" s="100" t="e">
        <f>#REF!</f>
        <v>#REF!</v>
      </c>
    </row>
    <row r="38" spans="1:9" x14ac:dyDescent="0.35">
      <c r="A38" s="1"/>
      <c r="B38" s="1"/>
      <c r="C38" s="1"/>
      <c r="D38" s="1"/>
      <c r="E38" s="1"/>
      <c r="F38" s="1"/>
      <c r="G38" s="1"/>
    </row>
    <row r="39" spans="1:9" x14ac:dyDescent="0.35">
      <c r="A39" s="1"/>
      <c r="B39" s="1"/>
      <c r="C39" s="1"/>
      <c r="D39" s="1"/>
      <c r="E39" s="1"/>
      <c r="F39" s="1"/>
      <c r="G39" s="1"/>
    </row>
    <row r="40" spans="1:9" ht="15" thickBot="1" x14ac:dyDescent="0.4">
      <c r="A40" s="1"/>
      <c r="B40" s="74" t="s">
        <v>53</v>
      </c>
      <c r="C40" s="75"/>
      <c r="D40" s="75"/>
      <c r="E40" s="75"/>
      <c r="F40" s="75"/>
      <c r="G40" s="75"/>
    </row>
    <row r="41" spans="1:9" ht="15" thickTop="1" x14ac:dyDescent="0.35">
      <c r="A41" s="1"/>
      <c r="B41" s="1"/>
      <c r="C41" s="1"/>
      <c r="D41" s="1"/>
      <c r="E41" s="1"/>
      <c r="F41" s="1"/>
      <c r="G41" s="1"/>
    </row>
    <row r="42" spans="1:9" x14ac:dyDescent="0.35">
      <c r="A42" s="1"/>
      <c r="B42" s="1"/>
      <c r="C42" s="1"/>
      <c r="D42" s="1"/>
      <c r="E42" s="1"/>
      <c r="F42" s="1"/>
      <c r="G42" s="1"/>
    </row>
    <row r="43" spans="1:9" x14ac:dyDescent="0.35">
      <c r="A43" s="1" t="s">
        <v>54</v>
      </c>
      <c r="B43" s="1"/>
      <c r="C43" s="1"/>
      <c r="D43" s="1"/>
      <c r="E43" s="1"/>
      <c r="F43" s="1"/>
      <c r="G43" s="1"/>
    </row>
    <row r="44" spans="1:9" ht="32.25" customHeight="1" x14ac:dyDescent="0.35">
      <c r="A44" s="717" t="s">
        <v>55</v>
      </c>
      <c r="B44" s="717"/>
      <c r="C44" s="717"/>
      <c r="D44" s="717"/>
      <c r="E44" s="717"/>
      <c r="F44" s="717"/>
      <c r="G44" s="717"/>
    </row>
    <row r="45" spans="1:9" x14ac:dyDescent="0.35">
      <c r="A45" s="35" t="s">
        <v>56</v>
      </c>
      <c r="B45" s="35"/>
      <c r="C45" s="35"/>
      <c r="D45" s="35"/>
      <c r="E45" s="35"/>
      <c r="F45" s="35"/>
      <c r="G45" s="35"/>
    </row>
    <row r="46" spans="1:9" ht="33.75" customHeight="1" x14ac:dyDescent="0.35">
      <c r="A46" s="735" t="s">
        <v>57</v>
      </c>
      <c r="B46" s="735"/>
      <c r="C46" s="735"/>
      <c r="D46" s="735"/>
      <c r="E46" s="735"/>
      <c r="F46" s="735"/>
      <c r="G46" s="735"/>
    </row>
    <row r="47" spans="1:9" ht="30.75" customHeight="1" x14ac:dyDescent="0.35">
      <c r="A47" s="717" t="s">
        <v>58</v>
      </c>
      <c r="B47" s="717"/>
      <c r="C47" s="717"/>
      <c r="D47" s="717"/>
      <c r="E47" s="717"/>
      <c r="F47" s="717"/>
      <c r="G47" s="717"/>
    </row>
    <row r="48" spans="1:9" ht="34.5" customHeight="1" x14ac:dyDescent="0.35">
      <c r="A48" s="717" t="s">
        <v>59</v>
      </c>
      <c r="B48" s="717"/>
      <c r="C48" s="717"/>
      <c r="D48" s="717"/>
      <c r="E48" s="717"/>
      <c r="F48" s="717"/>
      <c r="G48" s="717"/>
    </row>
    <row r="49" spans="1:7" x14ac:dyDescent="0.35">
      <c r="A49" s="35"/>
      <c r="B49" s="35"/>
      <c r="C49" s="35"/>
      <c r="D49" s="35"/>
      <c r="E49" s="35"/>
      <c r="F49" s="35"/>
      <c r="G49" s="35"/>
    </row>
    <row r="50" spans="1:7" x14ac:dyDescent="0.35">
      <c r="A50" s="76" t="s">
        <v>60</v>
      </c>
      <c r="B50" s="35"/>
      <c r="C50" s="35"/>
      <c r="D50" s="35"/>
      <c r="E50" s="35"/>
      <c r="F50" s="35"/>
      <c r="G50" s="35"/>
    </row>
    <row r="51" spans="1:7" ht="36" customHeight="1" x14ac:dyDescent="0.35">
      <c r="A51" s="717" t="s">
        <v>61</v>
      </c>
      <c r="B51" s="717"/>
      <c r="C51" s="717"/>
      <c r="D51" s="717"/>
      <c r="E51" s="717"/>
      <c r="F51" s="717"/>
      <c r="G51" s="717"/>
    </row>
    <row r="52" spans="1:7" ht="33" customHeight="1" x14ac:dyDescent="0.35">
      <c r="A52" s="717" t="s">
        <v>62</v>
      </c>
      <c r="B52" s="717"/>
      <c r="C52" s="717"/>
      <c r="D52" s="717"/>
      <c r="E52" s="717"/>
      <c r="F52" s="717"/>
      <c r="G52" s="717"/>
    </row>
    <row r="53" spans="1:7" ht="33" customHeight="1" x14ac:dyDescent="0.35">
      <c r="A53" s="717" t="s">
        <v>63</v>
      </c>
      <c r="B53" s="717"/>
      <c r="C53" s="717"/>
      <c r="D53" s="717"/>
      <c r="E53" s="717"/>
      <c r="F53" s="717"/>
      <c r="G53" s="717"/>
    </row>
    <row r="54" spans="1:7" ht="66" customHeight="1" x14ac:dyDescent="0.35">
      <c r="A54" s="717" t="s">
        <v>64</v>
      </c>
      <c r="B54" s="717"/>
      <c r="C54" s="717"/>
      <c r="D54" s="717"/>
      <c r="E54" s="717"/>
      <c r="F54" s="717"/>
      <c r="G54" s="717"/>
    </row>
    <row r="55" spans="1:7" ht="36" customHeight="1" x14ac:dyDescent="0.35">
      <c r="A55" s="717" t="s">
        <v>65</v>
      </c>
      <c r="B55" s="717"/>
      <c r="C55" s="717"/>
      <c r="D55" s="717"/>
      <c r="E55" s="717"/>
      <c r="F55" s="717"/>
      <c r="G55" s="717"/>
    </row>
    <row r="56" spans="1:7" ht="48.75" customHeight="1" x14ac:dyDescent="0.35">
      <c r="A56" s="718" t="s">
        <v>66</v>
      </c>
      <c r="B56" s="718"/>
      <c r="C56" s="718"/>
      <c r="D56" s="718"/>
      <c r="E56" s="718"/>
      <c r="F56" s="718"/>
      <c r="G56" s="718"/>
    </row>
    <row r="57" spans="1:7" ht="35.25" customHeight="1" x14ac:dyDescent="0.35">
      <c r="A57" s="717" t="s">
        <v>67</v>
      </c>
      <c r="B57" s="717"/>
      <c r="C57" s="717"/>
      <c r="D57" s="717"/>
      <c r="E57" s="717"/>
      <c r="F57" s="717"/>
      <c r="G57" s="717"/>
    </row>
    <row r="58" spans="1:7" ht="45.75" customHeight="1" x14ac:dyDescent="0.35">
      <c r="A58" s="717" t="s">
        <v>68</v>
      </c>
      <c r="B58" s="717"/>
      <c r="C58" s="717"/>
      <c r="D58" s="717"/>
      <c r="E58" s="717"/>
      <c r="F58" s="717"/>
      <c r="G58" s="717"/>
    </row>
  </sheetData>
  <mergeCells count="20">
    <mergeCell ref="A57:G57"/>
    <mergeCell ref="A58:G58"/>
    <mergeCell ref="A51:G51"/>
    <mergeCell ref="A52:G52"/>
    <mergeCell ref="A53:G53"/>
    <mergeCell ref="A54:G54"/>
    <mergeCell ref="A55:G55"/>
    <mergeCell ref="A56:G56"/>
    <mergeCell ref="A48:G48"/>
    <mergeCell ref="A1:G1"/>
    <mergeCell ref="A4:A12"/>
    <mergeCell ref="C4:C8"/>
    <mergeCell ref="C9:C12"/>
    <mergeCell ref="A15:A32"/>
    <mergeCell ref="C24:C32"/>
    <mergeCell ref="A34:A35"/>
    <mergeCell ref="A36:A37"/>
    <mergeCell ref="A44:G44"/>
    <mergeCell ref="A46:G46"/>
    <mergeCell ref="A47:G47"/>
  </mergeCells>
  <pageMargins left="0.7" right="0.7" top="0.75" bottom="0.75" header="0.3" footer="0.3"/>
  <pageSetup paperSize="9" scale="6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ADDEC8-1D8D-4B14-B81A-31D691D1B34D}">
  <sheetPr>
    <tabColor theme="7" tint="0.59999389629810485"/>
    <pageSetUpPr fitToPage="1"/>
  </sheetPr>
  <dimension ref="A1:H58"/>
  <sheetViews>
    <sheetView workbookViewId="0">
      <pane xSplit="3" ySplit="2" topLeftCell="D3" activePane="bottomRight" state="frozen"/>
      <selection activeCell="H1" sqref="H1:H1048576"/>
      <selection pane="topRight" activeCell="H1" sqref="H1:H1048576"/>
      <selection pane="bottomLeft" activeCell="H1" sqref="H1:H1048576"/>
      <selection pane="bottomRight" activeCell="H1" sqref="H1:H1048576"/>
    </sheetView>
  </sheetViews>
  <sheetFormatPr defaultRowHeight="14.5" x14ac:dyDescent="0.35"/>
  <cols>
    <col min="1" max="1" width="15.1796875" customWidth="1"/>
    <col min="2" max="2" width="56.7265625" customWidth="1"/>
    <col min="3" max="3" width="13" customWidth="1"/>
    <col min="4" max="4" width="14.1796875" customWidth="1"/>
    <col min="5" max="5" width="14.54296875" customWidth="1"/>
    <col min="6" max="6" width="12.453125" customWidth="1"/>
    <col min="7" max="7" width="13.1796875" customWidth="1"/>
    <col min="8" max="9" width="0" hidden="1" customWidth="1"/>
  </cols>
  <sheetData>
    <row r="1" spans="1:8" ht="42" customHeight="1" x14ac:dyDescent="0.35">
      <c r="A1" s="719" t="s">
        <v>0</v>
      </c>
      <c r="B1" s="719"/>
      <c r="C1" s="719"/>
      <c r="D1" s="719"/>
      <c r="E1" s="719"/>
      <c r="F1" s="719"/>
      <c r="G1" s="719"/>
    </row>
    <row r="2" spans="1:8" ht="28.5" thickBot="1" x14ac:dyDescent="0.4">
      <c r="A2" s="2" t="s">
        <v>1</v>
      </c>
      <c r="B2" s="3"/>
      <c r="C2" s="4" t="s">
        <v>2</v>
      </c>
      <c r="D2" s="4" t="s">
        <v>3</v>
      </c>
      <c r="E2" s="78" t="s">
        <v>4</v>
      </c>
      <c r="F2" s="4" t="s">
        <v>5</v>
      </c>
      <c r="G2" s="4" t="s">
        <v>6</v>
      </c>
    </row>
    <row r="3" spans="1:8" ht="15" thickBot="1" x14ac:dyDescent="0.4">
      <c r="A3" s="7" t="s">
        <v>7</v>
      </c>
      <c r="B3" s="8" t="s">
        <v>8</v>
      </c>
      <c r="C3" s="9"/>
      <c r="D3" s="10">
        <f>(D10-D9)*D13</f>
        <v>1049.8534634804198</v>
      </c>
      <c r="E3" s="10">
        <f t="shared" ref="E3:G3" si="0">(E10-E9)*E13</f>
        <v>0</v>
      </c>
      <c r="F3" s="10">
        <f t="shared" si="0"/>
        <v>0</v>
      </c>
      <c r="G3" s="11">
        <f t="shared" si="0"/>
        <v>0</v>
      </c>
    </row>
    <row r="4" spans="1:8" ht="17.25" customHeight="1" x14ac:dyDescent="0.35">
      <c r="A4" s="720" t="s">
        <v>72</v>
      </c>
      <c r="B4" s="12" t="s">
        <v>10</v>
      </c>
      <c r="C4" s="723" t="s">
        <v>11</v>
      </c>
      <c r="D4" s="13">
        <v>34</v>
      </c>
      <c r="E4" s="14"/>
      <c r="F4" s="13"/>
      <c r="G4" s="15"/>
    </row>
    <row r="5" spans="1:8" x14ac:dyDescent="0.35">
      <c r="A5" s="721"/>
      <c r="B5" s="16" t="s">
        <v>12</v>
      </c>
      <c r="C5" s="723"/>
      <c r="D5" s="17">
        <v>11634</v>
      </c>
      <c r="E5" s="17"/>
      <c r="F5" s="17"/>
      <c r="G5" s="18"/>
    </row>
    <row r="6" spans="1:8" x14ac:dyDescent="0.35">
      <c r="A6" s="721"/>
      <c r="B6" s="16" t="s">
        <v>13</v>
      </c>
      <c r="C6" s="723"/>
      <c r="D6" s="17">
        <f>D5+D7-D8</f>
        <v>11654</v>
      </c>
      <c r="E6" s="17">
        <f t="shared" ref="E6:G6" si="1">E5+E7-E8</f>
        <v>0</v>
      </c>
      <c r="F6" s="17">
        <f t="shared" si="1"/>
        <v>0</v>
      </c>
      <c r="G6" s="18">
        <f t="shared" si="1"/>
        <v>0</v>
      </c>
    </row>
    <row r="7" spans="1:8" ht="16.5" customHeight="1" x14ac:dyDescent="0.35">
      <c r="A7" s="721"/>
      <c r="B7" s="19" t="s">
        <v>14</v>
      </c>
      <c r="C7" s="723"/>
      <c r="D7" s="17">
        <v>20</v>
      </c>
      <c r="E7" s="17"/>
      <c r="F7" s="17"/>
      <c r="G7" s="18"/>
    </row>
    <row r="8" spans="1:8" ht="14.25" customHeight="1" x14ac:dyDescent="0.35">
      <c r="A8" s="721"/>
      <c r="B8" s="19" t="s">
        <v>15</v>
      </c>
      <c r="C8" s="724"/>
      <c r="D8" s="17"/>
      <c r="E8" s="17"/>
      <c r="F8" s="17"/>
      <c r="G8" s="18"/>
    </row>
    <row r="9" spans="1:8" ht="16.5" customHeight="1" x14ac:dyDescent="0.35">
      <c r="A9" s="721"/>
      <c r="B9" s="16" t="s">
        <v>16</v>
      </c>
      <c r="C9" s="725" t="s">
        <v>17</v>
      </c>
      <c r="D9" s="17">
        <v>125149.6</v>
      </c>
      <c r="E9" s="17"/>
      <c r="F9" s="17"/>
      <c r="G9" s="18"/>
    </row>
    <row r="10" spans="1:8" ht="19.5" customHeight="1" x14ac:dyDescent="0.35">
      <c r="A10" s="721"/>
      <c r="B10" s="16" t="s">
        <v>18</v>
      </c>
      <c r="C10" s="726"/>
      <c r="D10" s="17">
        <f>D9+D11-D12</f>
        <v>126145.60000000001</v>
      </c>
      <c r="E10" s="17">
        <f t="shared" ref="E10:G10" si="2">E9+E11-E12</f>
        <v>0</v>
      </c>
      <c r="F10" s="17">
        <f t="shared" si="2"/>
        <v>0</v>
      </c>
      <c r="G10" s="18">
        <f t="shared" si="2"/>
        <v>0</v>
      </c>
      <c r="H10" s="100" t="e">
        <f>#REF!</f>
        <v>#REF!</v>
      </c>
    </row>
    <row r="11" spans="1:8" ht="17.25" customHeight="1" x14ac:dyDescent="0.35">
      <c r="A11" s="721"/>
      <c r="B11" s="20" t="s">
        <v>19</v>
      </c>
      <c r="C11" s="726"/>
      <c r="D11" s="17">
        <v>996</v>
      </c>
      <c r="E11" s="17"/>
      <c r="F11" s="17"/>
      <c r="G11" s="18"/>
    </row>
    <row r="12" spans="1:8" ht="17.25" customHeight="1" x14ac:dyDescent="0.35">
      <c r="A12" s="722"/>
      <c r="B12" s="20" t="s">
        <v>20</v>
      </c>
      <c r="C12" s="727"/>
      <c r="D12" s="17"/>
      <c r="E12" s="17"/>
      <c r="F12" s="17"/>
      <c r="G12" s="18"/>
    </row>
    <row r="13" spans="1:8" ht="30" customHeight="1" thickBot="1" x14ac:dyDescent="0.4">
      <c r="A13" s="21" t="s">
        <v>72</v>
      </c>
      <c r="B13" s="96" t="s">
        <v>22</v>
      </c>
      <c r="C13" s="97" t="s">
        <v>23</v>
      </c>
      <c r="D13" s="79">
        <v>1.0540697424502208</v>
      </c>
      <c r="E13" s="79"/>
      <c r="F13" s="79"/>
      <c r="G13" s="80"/>
      <c r="H13" s="101" t="e">
        <f>#REF!</f>
        <v>#REF!</v>
      </c>
    </row>
    <row r="14" spans="1:8" ht="36" customHeight="1" thickBot="1" x14ac:dyDescent="0.4">
      <c r="A14" s="26" t="s">
        <v>24</v>
      </c>
      <c r="B14" s="81" t="s">
        <v>25</v>
      </c>
      <c r="C14" s="82"/>
      <c r="D14" s="83">
        <f>SUM(D16*D25,D17*D26,D18*D27,D19*D28,D20*D29,D21*D30,D22*D31,D23*D32)</f>
        <v>366.55959999999999</v>
      </c>
      <c r="E14" s="83">
        <f t="shared" ref="E14:G14" si="3">SUM(E16*E25,E17*E26,E18*E27,E19*E28,E20*E29,E21*E30,E22*E31,E23*E32)</f>
        <v>0</v>
      </c>
      <c r="F14" s="83">
        <f t="shared" si="3"/>
        <v>0</v>
      </c>
      <c r="G14" s="83">
        <f t="shared" si="3"/>
        <v>0</v>
      </c>
    </row>
    <row r="15" spans="1:8" ht="28.5" x14ac:dyDescent="0.35">
      <c r="A15" s="736" t="s">
        <v>72</v>
      </c>
      <c r="B15" s="31" t="s">
        <v>26</v>
      </c>
      <c r="C15" s="32" t="s">
        <v>27</v>
      </c>
      <c r="D15" s="33"/>
      <c r="E15" s="33"/>
      <c r="F15" s="33"/>
      <c r="G15" s="34"/>
    </row>
    <row r="16" spans="1:8" x14ac:dyDescent="0.35">
      <c r="A16" s="737"/>
      <c r="B16" s="36" t="s">
        <v>28</v>
      </c>
      <c r="C16" s="37"/>
      <c r="D16" s="39">
        <v>22.2</v>
      </c>
      <c r="E16" s="39"/>
      <c r="F16" s="39"/>
      <c r="G16" s="40"/>
    </row>
    <row r="17" spans="1:7" x14ac:dyDescent="0.35">
      <c r="A17" s="737"/>
      <c r="B17" s="36" t="s">
        <v>30</v>
      </c>
      <c r="C17" s="37" t="s">
        <v>31</v>
      </c>
      <c r="D17" s="39">
        <v>665</v>
      </c>
      <c r="E17" s="39"/>
      <c r="F17" s="39"/>
      <c r="G17" s="40"/>
    </row>
    <row r="18" spans="1:7" x14ac:dyDescent="0.35">
      <c r="A18" s="737"/>
      <c r="B18" s="42" t="s">
        <v>32</v>
      </c>
      <c r="C18" s="37"/>
      <c r="D18" s="39"/>
      <c r="E18" s="39"/>
      <c r="F18" s="39"/>
      <c r="G18" s="40"/>
    </row>
    <row r="19" spans="1:7" x14ac:dyDescent="0.35">
      <c r="A19" s="737"/>
      <c r="B19" s="36" t="s">
        <v>33</v>
      </c>
      <c r="C19" s="37"/>
      <c r="D19" s="39"/>
      <c r="E19" s="39"/>
      <c r="F19" s="39"/>
      <c r="G19" s="40"/>
    </row>
    <row r="20" spans="1:7" x14ac:dyDescent="0.35">
      <c r="A20" s="737"/>
      <c r="B20" s="42" t="s">
        <v>34</v>
      </c>
      <c r="C20" s="37" t="s">
        <v>35</v>
      </c>
      <c r="D20" s="39">
        <v>531.38</v>
      </c>
      <c r="E20" s="39"/>
      <c r="F20" s="39"/>
      <c r="G20" s="40"/>
    </row>
    <row r="21" spans="1:7" x14ac:dyDescent="0.35">
      <c r="A21" s="737"/>
      <c r="B21" s="36" t="s">
        <v>36</v>
      </c>
      <c r="C21" s="37"/>
      <c r="D21" s="39"/>
      <c r="E21" s="39"/>
      <c r="F21" s="39"/>
      <c r="G21" s="40"/>
    </row>
    <row r="22" spans="1:7" s="47" customFormat="1" ht="14" x14ac:dyDescent="0.35">
      <c r="A22" s="737"/>
      <c r="B22" s="88" t="s">
        <v>37</v>
      </c>
      <c r="C22" s="89" t="s">
        <v>38</v>
      </c>
      <c r="D22" s="44">
        <v>3</v>
      </c>
      <c r="E22" s="45"/>
      <c r="F22" s="45"/>
      <c r="G22" s="46"/>
    </row>
    <row r="23" spans="1:7" s="35" customFormat="1" thickBot="1" x14ac:dyDescent="0.35">
      <c r="A23" s="737"/>
      <c r="B23" s="48" t="s">
        <v>39</v>
      </c>
      <c r="C23" s="49" t="s">
        <v>31</v>
      </c>
      <c r="D23" s="50">
        <v>2</v>
      </c>
      <c r="E23" s="51"/>
      <c r="F23" s="51"/>
      <c r="G23" s="52"/>
    </row>
    <row r="24" spans="1:7" x14ac:dyDescent="0.35">
      <c r="A24" s="737"/>
      <c r="B24" s="31" t="s">
        <v>40</v>
      </c>
      <c r="C24" s="739" t="s">
        <v>41</v>
      </c>
      <c r="D24" s="33"/>
      <c r="E24" s="33"/>
      <c r="F24" s="33"/>
      <c r="G24" s="34"/>
    </row>
    <row r="25" spans="1:7" x14ac:dyDescent="0.35">
      <c r="A25" s="737"/>
      <c r="B25" s="36" t="s">
        <v>28</v>
      </c>
      <c r="C25" s="731"/>
      <c r="D25" s="39">
        <v>3.5950000000000002</v>
      </c>
      <c r="E25" s="39"/>
      <c r="F25" s="39"/>
      <c r="G25" s="40"/>
    </row>
    <row r="26" spans="1:7" x14ac:dyDescent="0.35">
      <c r="A26" s="737"/>
      <c r="B26" s="36" t="s">
        <v>30</v>
      </c>
      <c r="C26" s="731"/>
      <c r="D26" s="39">
        <v>0.1</v>
      </c>
      <c r="E26" s="39"/>
      <c r="F26" s="39"/>
      <c r="G26" s="40"/>
    </row>
    <row r="27" spans="1:7" x14ac:dyDescent="0.35">
      <c r="A27" s="737"/>
      <c r="B27" s="42" t="s">
        <v>32</v>
      </c>
      <c r="C27" s="731"/>
      <c r="D27" s="39"/>
      <c r="E27" s="39"/>
      <c r="F27" s="39"/>
      <c r="G27" s="40"/>
    </row>
    <row r="28" spans="1:7" x14ac:dyDescent="0.35">
      <c r="A28" s="737"/>
      <c r="B28" s="42" t="s">
        <v>42</v>
      </c>
      <c r="C28" s="731"/>
      <c r="D28" s="39"/>
      <c r="E28" s="39"/>
      <c r="F28" s="39"/>
      <c r="G28" s="40"/>
    </row>
    <row r="29" spans="1:7" ht="28.5" x14ac:dyDescent="0.35">
      <c r="A29" s="737"/>
      <c r="B29" s="42" t="s">
        <v>43</v>
      </c>
      <c r="C29" s="731"/>
      <c r="D29" s="39">
        <v>0.37</v>
      </c>
      <c r="E29" s="39"/>
      <c r="F29" s="39"/>
      <c r="G29" s="40"/>
    </row>
    <row r="30" spans="1:7" x14ac:dyDescent="0.35">
      <c r="A30" s="737"/>
      <c r="B30" s="36" t="s">
        <v>36</v>
      </c>
      <c r="C30" s="731"/>
      <c r="D30" s="39"/>
      <c r="E30" s="39"/>
      <c r="F30" s="39"/>
      <c r="G30" s="40"/>
    </row>
    <row r="31" spans="1:7" s="35" customFormat="1" ht="14" x14ac:dyDescent="0.3">
      <c r="A31" s="737"/>
      <c r="B31" s="90" t="s">
        <v>37</v>
      </c>
      <c r="C31" s="731"/>
      <c r="D31" s="86">
        <v>2.56</v>
      </c>
      <c r="E31" s="86"/>
      <c r="F31" s="86"/>
      <c r="G31" s="87"/>
    </row>
    <row r="32" spans="1:7" s="35" customFormat="1" thickBot="1" x14ac:dyDescent="0.35">
      <c r="A32" s="738"/>
      <c r="B32" s="54" t="s">
        <v>39</v>
      </c>
      <c r="C32" s="732"/>
      <c r="D32" s="55">
        <v>7.98</v>
      </c>
      <c r="E32" s="55"/>
      <c r="F32" s="55"/>
      <c r="G32" s="56"/>
    </row>
    <row r="33" spans="1:8" x14ac:dyDescent="0.35">
      <c r="A33" s="91" t="s">
        <v>44</v>
      </c>
      <c r="B33" s="92" t="s">
        <v>45</v>
      </c>
      <c r="C33" s="93"/>
      <c r="D33" s="94">
        <f>((D36/D37)-(D34/D35))*D35</f>
        <v>30798.142925118067</v>
      </c>
      <c r="E33" s="94" t="e">
        <f>((E36/E37)-(E35/#REF!))*#REF!</f>
        <v>#DIV/0!</v>
      </c>
      <c r="F33" s="94" t="e">
        <f t="shared" ref="F33:G33" si="4">((F36/F37)-(F34/F35))*F35</f>
        <v>#DIV/0!</v>
      </c>
      <c r="G33" s="95" t="e">
        <f t="shared" si="4"/>
        <v>#DIV/0!</v>
      </c>
    </row>
    <row r="34" spans="1:8" ht="65.25" customHeight="1" x14ac:dyDescent="0.35">
      <c r="A34" s="733" t="s">
        <v>73</v>
      </c>
      <c r="B34" s="62" t="s">
        <v>47</v>
      </c>
      <c r="C34" s="63" t="s">
        <v>48</v>
      </c>
      <c r="D34" s="64">
        <v>54977.990000000005</v>
      </c>
      <c r="E34" s="65"/>
      <c r="F34" s="66"/>
      <c r="G34" s="67"/>
      <c r="H34" s="100" t="e">
        <f>#REF!</f>
        <v>#REF!</v>
      </c>
    </row>
    <row r="35" spans="1:8" ht="15.75" customHeight="1" x14ac:dyDescent="0.35">
      <c r="A35" s="734"/>
      <c r="B35" s="62" t="s">
        <v>49</v>
      </c>
      <c r="C35" s="63" t="s">
        <v>17</v>
      </c>
      <c r="D35" s="68">
        <v>126145.60000000001</v>
      </c>
      <c r="E35" s="66"/>
      <c r="F35" s="66"/>
      <c r="G35" s="67"/>
      <c r="H35" s="100" t="e">
        <f>#REF!</f>
        <v>#REF!</v>
      </c>
    </row>
    <row r="36" spans="1:8" ht="42.5" x14ac:dyDescent="0.35">
      <c r="A36" s="733" t="s">
        <v>74</v>
      </c>
      <c r="B36" s="62" t="s">
        <v>51</v>
      </c>
      <c r="C36" s="63" t="s">
        <v>48</v>
      </c>
      <c r="D36" s="64">
        <v>103059.94999999998</v>
      </c>
      <c r="E36" s="66"/>
      <c r="F36" s="66"/>
      <c r="G36" s="67"/>
      <c r="H36" s="100" t="e">
        <f>#REF!</f>
        <v>#REF!</v>
      </c>
    </row>
    <row r="37" spans="1:8" ht="15" thickBot="1" x14ac:dyDescent="0.4">
      <c r="A37" s="734"/>
      <c r="B37" s="69" t="s">
        <v>52</v>
      </c>
      <c r="C37" s="70" t="s">
        <v>17</v>
      </c>
      <c r="D37" s="71">
        <v>151563.82999999999</v>
      </c>
      <c r="E37" s="72"/>
      <c r="F37" s="72"/>
      <c r="G37" s="73"/>
      <c r="H37" s="100" t="e">
        <f>#REF!</f>
        <v>#REF!</v>
      </c>
    </row>
    <row r="38" spans="1:8" x14ac:dyDescent="0.35">
      <c r="A38" s="1"/>
      <c r="B38" s="1"/>
      <c r="C38" s="1"/>
      <c r="D38" s="1"/>
      <c r="E38" s="1"/>
      <c r="F38" s="1"/>
      <c r="G38" s="1"/>
    </row>
    <row r="39" spans="1:8" x14ac:dyDescent="0.35">
      <c r="A39" s="1"/>
      <c r="B39" s="1"/>
      <c r="C39" s="1"/>
      <c r="D39" s="1"/>
      <c r="E39" s="1"/>
      <c r="F39" s="1"/>
      <c r="G39" s="1"/>
    </row>
    <row r="40" spans="1:8" ht="15" thickBot="1" x14ac:dyDescent="0.4">
      <c r="A40" s="1"/>
      <c r="B40" s="74" t="s">
        <v>53</v>
      </c>
      <c r="C40" s="75"/>
      <c r="D40" s="75"/>
      <c r="E40" s="75"/>
      <c r="F40" s="75"/>
      <c r="G40" s="75"/>
    </row>
    <row r="41" spans="1:8" ht="15" thickTop="1" x14ac:dyDescent="0.35">
      <c r="A41" s="1"/>
      <c r="B41" s="1"/>
      <c r="C41" s="1"/>
      <c r="D41" s="1"/>
      <c r="E41" s="1"/>
      <c r="F41" s="1"/>
      <c r="G41" s="1"/>
    </row>
    <row r="42" spans="1:8" x14ac:dyDescent="0.35">
      <c r="A42" s="1"/>
      <c r="B42" s="1"/>
      <c r="C42" s="1"/>
      <c r="D42" s="1"/>
      <c r="E42" s="1"/>
      <c r="F42" s="1"/>
      <c r="G42" s="1"/>
    </row>
    <row r="43" spans="1:8" x14ac:dyDescent="0.35">
      <c r="A43" s="1" t="s">
        <v>54</v>
      </c>
      <c r="B43" s="1"/>
      <c r="C43" s="1"/>
      <c r="D43" s="1"/>
      <c r="E43" s="1"/>
      <c r="F43" s="1"/>
      <c r="G43" s="1"/>
    </row>
    <row r="44" spans="1:8" ht="32.25" customHeight="1" x14ac:dyDescent="0.35">
      <c r="A44" s="717" t="s">
        <v>55</v>
      </c>
      <c r="B44" s="717"/>
      <c r="C44" s="717"/>
      <c r="D44" s="717"/>
      <c r="E44" s="717"/>
      <c r="F44" s="717"/>
      <c r="G44" s="717"/>
    </row>
    <row r="45" spans="1:8" x14ac:dyDescent="0.35">
      <c r="A45" s="35" t="s">
        <v>56</v>
      </c>
      <c r="B45" s="35"/>
      <c r="C45" s="35"/>
      <c r="D45" s="35"/>
      <c r="E45" s="35"/>
      <c r="F45" s="35"/>
      <c r="G45" s="35"/>
    </row>
    <row r="46" spans="1:8" ht="33.75" customHeight="1" x14ac:dyDescent="0.35">
      <c r="A46" s="735" t="s">
        <v>57</v>
      </c>
      <c r="B46" s="735"/>
      <c r="C46" s="735"/>
      <c r="D46" s="735"/>
      <c r="E46" s="735"/>
      <c r="F46" s="735"/>
      <c r="G46" s="735"/>
    </row>
    <row r="47" spans="1:8" ht="30.75" customHeight="1" x14ac:dyDescent="0.35">
      <c r="A47" s="717" t="s">
        <v>58</v>
      </c>
      <c r="B47" s="717"/>
      <c r="C47" s="717"/>
      <c r="D47" s="717"/>
      <c r="E47" s="717"/>
      <c r="F47" s="717"/>
      <c r="G47" s="717"/>
    </row>
    <row r="48" spans="1:8" ht="34.5" customHeight="1" x14ac:dyDescent="0.35">
      <c r="A48" s="717" t="s">
        <v>59</v>
      </c>
      <c r="B48" s="717"/>
      <c r="C48" s="717"/>
      <c r="D48" s="717"/>
      <c r="E48" s="717"/>
      <c r="F48" s="717"/>
      <c r="G48" s="717"/>
    </row>
    <row r="49" spans="1:7" x14ac:dyDescent="0.35">
      <c r="A49" s="35"/>
      <c r="B49" s="35"/>
      <c r="C49" s="35"/>
      <c r="D49" s="35"/>
      <c r="E49" s="35"/>
      <c r="F49" s="35"/>
      <c r="G49" s="35"/>
    </row>
    <row r="50" spans="1:7" x14ac:dyDescent="0.35">
      <c r="A50" s="76" t="s">
        <v>60</v>
      </c>
      <c r="B50" s="35"/>
      <c r="C50" s="35"/>
      <c r="D50" s="35"/>
      <c r="E50" s="35"/>
      <c r="F50" s="35"/>
      <c r="G50" s="35"/>
    </row>
    <row r="51" spans="1:7" ht="36" customHeight="1" x14ac:dyDescent="0.35">
      <c r="A51" s="717" t="s">
        <v>61</v>
      </c>
      <c r="B51" s="717"/>
      <c r="C51" s="717"/>
      <c r="D51" s="717"/>
      <c r="E51" s="717"/>
      <c r="F51" s="717"/>
      <c r="G51" s="717"/>
    </row>
    <row r="52" spans="1:7" ht="33" customHeight="1" x14ac:dyDescent="0.35">
      <c r="A52" s="717" t="s">
        <v>62</v>
      </c>
      <c r="B52" s="717"/>
      <c r="C52" s="717"/>
      <c r="D52" s="717"/>
      <c r="E52" s="717"/>
      <c r="F52" s="717"/>
      <c r="G52" s="717"/>
    </row>
    <row r="53" spans="1:7" ht="33" customHeight="1" x14ac:dyDescent="0.35">
      <c r="A53" s="717" t="s">
        <v>63</v>
      </c>
      <c r="B53" s="717"/>
      <c r="C53" s="717"/>
      <c r="D53" s="717"/>
      <c r="E53" s="717"/>
      <c r="F53" s="717"/>
      <c r="G53" s="717"/>
    </row>
    <row r="54" spans="1:7" ht="66" customHeight="1" x14ac:dyDescent="0.35">
      <c r="A54" s="717" t="s">
        <v>64</v>
      </c>
      <c r="B54" s="717"/>
      <c r="C54" s="717"/>
      <c r="D54" s="717"/>
      <c r="E54" s="717"/>
      <c r="F54" s="717"/>
      <c r="G54" s="717"/>
    </row>
    <row r="55" spans="1:7" ht="36" customHeight="1" x14ac:dyDescent="0.35">
      <c r="A55" s="717" t="s">
        <v>65</v>
      </c>
      <c r="B55" s="717"/>
      <c r="C55" s="717"/>
      <c r="D55" s="717"/>
      <c r="E55" s="717"/>
      <c r="F55" s="717"/>
      <c r="G55" s="717"/>
    </row>
    <row r="56" spans="1:7" ht="48.75" customHeight="1" x14ac:dyDescent="0.35">
      <c r="A56" s="718" t="s">
        <v>66</v>
      </c>
      <c r="B56" s="718"/>
      <c r="C56" s="718"/>
      <c r="D56" s="718"/>
      <c r="E56" s="718"/>
      <c r="F56" s="718"/>
      <c r="G56" s="718"/>
    </row>
    <row r="57" spans="1:7" ht="35.25" customHeight="1" x14ac:dyDescent="0.35">
      <c r="A57" s="717" t="s">
        <v>67</v>
      </c>
      <c r="B57" s="717"/>
      <c r="C57" s="717"/>
      <c r="D57" s="717"/>
      <c r="E57" s="717"/>
      <c r="F57" s="717"/>
      <c r="G57" s="717"/>
    </row>
    <row r="58" spans="1:7" ht="45.75" customHeight="1" x14ac:dyDescent="0.35">
      <c r="A58" s="717" t="s">
        <v>68</v>
      </c>
      <c r="B58" s="717"/>
      <c r="C58" s="717"/>
      <c r="D58" s="717"/>
      <c r="E58" s="717"/>
      <c r="F58" s="717"/>
      <c r="G58" s="717"/>
    </row>
  </sheetData>
  <mergeCells count="20">
    <mergeCell ref="A48:G48"/>
    <mergeCell ref="A1:G1"/>
    <mergeCell ref="A4:A12"/>
    <mergeCell ref="C4:C8"/>
    <mergeCell ref="C9:C12"/>
    <mergeCell ref="A15:A32"/>
    <mergeCell ref="C24:C32"/>
    <mergeCell ref="A34:A35"/>
    <mergeCell ref="A36:A37"/>
    <mergeCell ref="A44:G44"/>
    <mergeCell ref="A46:G46"/>
    <mergeCell ref="A47:G47"/>
    <mergeCell ref="A57:G57"/>
    <mergeCell ref="A58:G58"/>
    <mergeCell ref="A51:G51"/>
    <mergeCell ref="A52:G52"/>
    <mergeCell ref="A53:G53"/>
    <mergeCell ref="A54:G54"/>
    <mergeCell ref="A55:G55"/>
    <mergeCell ref="A56:G56"/>
  </mergeCells>
  <pageMargins left="0.7" right="0.7" top="0.75" bottom="0.75" header="0.3" footer="0.3"/>
  <pageSetup paperSize="9" scale="5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7B94B3-6C48-4446-99EE-E7ADE5A34217}">
  <sheetPr>
    <tabColor theme="7" tint="0.59999389629810485"/>
    <pageSetUpPr fitToPage="1"/>
  </sheetPr>
  <dimension ref="A1:I60"/>
  <sheetViews>
    <sheetView workbookViewId="0">
      <pane xSplit="3" ySplit="2" topLeftCell="D3" activePane="bottomRight" state="frozen"/>
      <selection activeCell="H1" sqref="H1:H1048576"/>
      <selection pane="topRight" activeCell="H1" sqref="H1:H1048576"/>
      <selection pane="bottomLeft" activeCell="H1" sqref="H1:H1048576"/>
      <selection pane="bottomRight" activeCell="H1" sqref="H1:H1048576"/>
    </sheetView>
  </sheetViews>
  <sheetFormatPr defaultColWidth="8.7265625" defaultRowHeight="14.5" x14ac:dyDescent="0.35"/>
  <cols>
    <col min="1" max="1" width="15.1796875" style="116" customWidth="1"/>
    <col min="2" max="2" width="56.7265625" style="116" customWidth="1"/>
    <col min="3" max="3" width="13" style="116" customWidth="1"/>
    <col min="4" max="4" width="14.1796875" style="116" customWidth="1"/>
    <col min="5" max="5" width="14.54296875" style="116" customWidth="1"/>
    <col min="6" max="6" width="12.453125" style="116" customWidth="1"/>
    <col min="7" max="7" width="13.1796875" style="116" customWidth="1"/>
    <col min="8" max="9" width="0" style="116" hidden="1" customWidth="1"/>
    <col min="10" max="16384" width="8.7265625" style="116"/>
  </cols>
  <sheetData>
    <row r="1" spans="1:8" ht="42" customHeight="1" x14ac:dyDescent="0.35">
      <c r="A1" s="742" t="s">
        <v>0</v>
      </c>
      <c r="B1" s="742"/>
      <c r="C1" s="742"/>
      <c r="D1" s="742"/>
      <c r="E1" s="742"/>
      <c r="F1" s="742"/>
      <c r="G1" s="742"/>
    </row>
    <row r="2" spans="1:8" ht="28.5" thickBot="1" x14ac:dyDescent="0.4">
      <c r="A2" s="117" t="s">
        <v>1</v>
      </c>
      <c r="B2" s="118"/>
      <c r="C2" s="119" t="s">
        <v>2</v>
      </c>
      <c r="D2" s="119" t="s">
        <v>3</v>
      </c>
      <c r="E2" s="120" t="s">
        <v>4</v>
      </c>
      <c r="F2" s="119" t="s">
        <v>5</v>
      </c>
      <c r="G2" s="119" t="s">
        <v>6</v>
      </c>
    </row>
    <row r="3" spans="1:8" ht="15" thickBot="1" x14ac:dyDescent="0.4">
      <c r="A3" s="121" t="s">
        <v>7</v>
      </c>
      <c r="B3" s="122" t="s">
        <v>8</v>
      </c>
      <c r="C3" s="123"/>
      <c r="D3" s="124">
        <f>(D10-D9)*D13</f>
        <v>6880.9907598392583</v>
      </c>
      <c r="E3" s="124">
        <f t="shared" ref="E3:G3" si="0">(E10-E9)*E13</f>
        <v>0</v>
      </c>
      <c r="F3" s="124">
        <f t="shared" si="0"/>
        <v>0</v>
      </c>
      <c r="G3" s="125">
        <f t="shared" si="0"/>
        <v>0</v>
      </c>
    </row>
    <row r="4" spans="1:8" ht="17.25" customHeight="1" x14ac:dyDescent="0.35">
      <c r="A4" s="743" t="s">
        <v>107</v>
      </c>
      <c r="B4" s="126" t="s">
        <v>10</v>
      </c>
      <c r="C4" s="746" t="s">
        <v>11</v>
      </c>
      <c r="D4" s="127">
        <v>33</v>
      </c>
      <c r="E4" s="128"/>
      <c r="F4" s="127"/>
      <c r="G4" s="129"/>
    </row>
    <row r="5" spans="1:8" x14ac:dyDescent="0.35">
      <c r="A5" s="744"/>
      <c r="B5" s="130" t="s">
        <v>12</v>
      </c>
      <c r="C5" s="746"/>
      <c r="D5" s="131">
        <v>11722</v>
      </c>
      <c r="E5" s="131"/>
      <c r="F5" s="131"/>
      <c r="G5" s="132"/>
    </row>
    <row r="6" spans="1:8" x14ac:dyDescent="0.35">
      <c r="A6" s="744"/>
      <c r="B6" s="130" t="s">
        <v>13</v>
      </c>
      <c r="C6" s="746"/>
      <c r="D6" s="131">
        <f>D5+D7-D8</f>
        <v>12294</v>
      </c>
      <c r="E6" s="131">
        <f t="shared" ref="E6:G6" si="1">E5+E7-E8</f>
        <v>0</v>
      </c>
      <c r="F6" s="131">
        <f t="shared" si="1"/>
        <v>0</v>
      </c>
      <c r="G6" s="132">
        <f t="shared" si="1"/>
        <v>0</v>
      </c>
    </row>
    <row r="7" spans="1:8" ht="16.5" customHeight="1" x14ac:dyDescent="0.35">
      <c r="A7" s="744"/>
      <c r="B7" s="133" t="s">
        <v>14</v>
      </c>
      <c r="C7" s="746"/>
      <c r="D7" s="131">
        <v>572</v>
      </c>
      <c r="E7" s="131"/>
      <c r="F7" s="131"/>
      <c r="G7" s="132"/>
    </row>
    <row r="8" spans="1:8" ht="14.25" customHeight="1" x14ac:dyDescent="0.35">
      <c r="A8" s="744"/>
      <c r="B8" s="133" t="s">
        <v>15</v>
      </c>
      <c r="C8" s="747"/>
      <c r="D8" s="131"/>
      <c r="E8" s="131"/>
      <c r="F8" s="131"/>
      <c r="G8" s="132"/>
    </row>
    <row r="9" spans="1:8" ht="16.5" customHeight="1" x14ac:dyDescent="0.35">
      <c r="A9" s="744"/>
      <c r="B9" s="130" t="s">
        <v>16</v>
      </c>
      <c r="C9" s="748" t="s">
        <v>17</v>
      </c>
      <c r="D9" s="131">
        <v>126601.97000000002</v>
      </c>
      <c r="E9" s="131"/>
      <c r="F9" s="131"/>
      <c r="G9" s="132"/>
    </row>
    <row r="10" spans="1:8" ht="19.5" customHeight="1" x14ac:dyDescent="0.35">
      <c r="A10" s="744"/>
      <c r="B10" s="130" t="s">
        <v>18</v>
      </c>
      <c r="C10" s="749"/>
      <c r="D10" s="131">
        <f>D9+D11-D12</f>
        <v>132379.17000000001</v>
      </c>
      <c r="E10" s="131">
        <f t="shared" ref="E10:G10" si="2">E9+E11-E12</f>
        <v>0</v>
      </c>
      <c r="F10" s="131">
        <f t="shared" si="2"/>
        <v>0</v>
      </c>
      <c r="G10" s="132">
        <f t="shared" si="2"/>
        <v>0</v>
      </c>
      <c r="H10" s="216" t="e">
        <f>#REF!</f>
        <v>#REF!</v>
      </c>
    </row>
    <row r="11" spans="1:8" ht="17.25" customHeight="1" x14ac:dyDescent="0.35">
      <c r="A11" s="744"/>
      <c r="B11" s="134" t="s">
        <v>19</v>
      </c>
      <c r="C11" s="749"/>
      <c r="D11" s="131">
        <v>5777.2</v>
      </c>
      <c r="E11" s="131"/>
      <c r="F11" s="131"/>
      <c r="G11" s="132"/>
    </row>
    <row r="12" spans="1:8" ht="17.25" customHeight="1" x14ac:dyDescent="0.35">
      <c r="A12" s="745"/>
      <c r="B12" s="134" t="s">
        <v>20</v>
      </c>
      <c r="C12" s="750"/>
      <c r="D12" s="131"/>
      <c r="E12" s="131"/>
      <c r="F12" s="131"/>
      <c r="G12" s="132"/>
    </row>
    <row r="13" spans="1:8" ht="30" customHeight="1" thickBot="1" x14ac:dyDescent="0.4">
      <c r="A13" s="135" t="s">
        <v>107</v>
      </c>
      <c r="B13" s="136" t="s">
        <v>22</v>
      </c>
      <c r="C13" s="137" t="s">
        <v>23</v>
      </c>
      <c r="D13" s="138">
        <v>1.1910598144151598</v>
      </c>
      <c r="E13" s="138"/>
      <c r="F13" s="138"/>
      <c r="G13" s="139"/>
      <c r="H13" s="217" t="e">
        <f>#REF!</f>
        <v>#REF!</v>
      </c>
    </row>
    <row r="14" spans="1:8" ht="36" customHeight="1" thickBot="1" x14ac:dyDescent="0.4">
      <c r="A14" s="140" t="s">
        <v>24</v>
      </c>
      <c r="B14" s="141" t="s">
        <v>25</v>
      </c>
      <c r="C14" s="142"/>
      <c r="D14" s="143">
        <f>SUM(D16*D26,D17*D27,D18*D28,D19*D29,D20*D30,D21*D31,D22*D32,D24*D34,D23*D33)</f>
        <v>506.084</v>
      </c>
      <c r="E14" s="143">
        <f t="shared" ref="E14:G14" si="3">SUM(E16*E26,E17*E27,E18*E28,E19*E29,E20*E30,E21*E31,E22*E32,E24*E34)</f>
        <v>0</v>
      </c>
      <c r="F14" s="143">
        <f t="shared" si="3"/>
        <v>0</v>
      </c>
      <c r="G14" s="143">
        <f t="shared" si="3"/>
        <v>0</v>
      </c>
    </row>
    <row r="15" spans="1:8" ht="28.5" x14ac:dyDescent="0.35">
      <c r="A15" s="751" t="s">
        <v>107</v>
      </c>
      <c r="B15" s="144" t="s">
        <v>26</v>
      </c>
      <c r="C15" s="145" t="s">
        <v>27</v>
      </c>
      <c r="D15" s="146"/>
      <c r="E15" s="146"/>
      <c r="F15" s="146"/>
      <c r="G15" s="147"/>
    </row>
    <row r="16" spans="1:8" x14ac:dyDescent="0.35">
      <c r="A16" s="752"/>
      <c r="B16" s="148" t="s">
        <v>28</v>
      </c>
      <c r="C16" s="149" t="s">
        <v>29</v>
      </c>
      <c r="D16" s="150">
        <v>11.84</v>
      </c>
      <c r="E16" s="150"/>
      <c r="F16" s="150"/>
      <c r="G16" s="151"/>
    </row>
    <row r="17" spans="1:7" x14ac:dyDescent="0.35">
      <c r="A17" s="752"/>
      <c r="B17" s="148" t="s">
        <v>30</v>
      </c>
      <c r="C17" s="149" t="s">
        <v>31</v>
      </c>
      <c r="D17" s="150">
        <v>465</v>
      </c>
      <c r="E17" s="150"/>
      <c r="F17" s="150"/>
      <c r="G17" s="151"/>
    </row>
    <row r="18" spans="1:7" x14ac:dyDescent="0.35">
      <c r="A18" s="752"/>
      <c r="B18" s="152" t="s">
        <v>32</v>
      </c>
      <c r="C18" s="149" t="s">
        <v>31</v>
      </c>
      <c r="D18" s="150">
        <v>3</v>
      </c>
      <c r="E18" s="150"/>
      <c r="F18" s="150"/>
      <c r="G18" s="151"/>
    </row>
    <row r="19" spans="1:7" x14ac:dyDescent="0.35">
      <c r="A19" s="752"/>
      <c r="B19" s="148" t="s">
        <v>33</v>
      </c>
      <c r="C19" s="149"/>
      <c r="D19" s="150"/>
      <c r="E19" s="150"/>
      <c r="F19" s="150"/>
      <c r="G19" s="151"/>
    </row>
    <row r="20" spans="1:7" x14ac:dyDescent="0.35">
      <c r="A20" s="752"/>
      <c r="B20" s="152" t="s">
        <v>34</v>
      </c>
      <c r="C20" s="149" t="s">
        <v>35</v>
      </c>
      <c r="D20" s="150">
        <v>652.79999999999995</v>
      </c>
      <c r="E20" s="150"/>
      <c r="F20" s="150"/>
      <c r="G20" s="151"/>
    </row>
    <row r="21" spans="1:7" x14ac:dyDescent="0.35">
      <c r="A21" s="752"/>
      <c r="B21" s="148" t="s">
        <v>36</v>
      </c>
      <c r="C21" s="149"/>
      <c r="D21" s="150"/>
      <c r="E21" s="150"/>
      <c r="F21" s="150"/>
      <c r="G21" s="151"/>
    </row>
    <row r="22" spans="1:7" s="158" customFormat="1" ht="14" x14ac:dyDescent="0.35">
      <c r="A22" s="752"/>
      <c r="B22" s="153" t="s">
        <v>37</v>
      </c>
      <c r="C22" s="154" t="s">
        <v>38</v>
      </c>
      <c r="D22" s="155">
        <v>3</v>
      </c>
      <c r="E22" s="156"/>
      <c r="F22" s="156"/>
      <c r="G22" s="157"/>
    </row>
    <row r="23" spans="1:7" s="158" customFormat="1" ht="14" x14ac:dyDescent="0.35">
      <c r="A23" s="752"/>
      <c r="B23" s="159" t="s">
        <v>108</v>
      </c>
      <c r="C23" s="149" t="s">
        <v>31</v>
      </c>
      <c r="D23" s="160">
        <v>6</v>
      </c>
      <c r="E23" s="161"/>
      <c r="F23" s="161"/>
      <c r="G23" s="162"/>
    </row>
    <row r="24" spans="1:7" s="168" customFormat="1" thickBot="1" x14ac:dyDescent="0.35">
      <c r="A24" s="752"/>
      <c r="B24" s="163" t="s">
        <v>39</v>
      </c>
      <c r="C24" s="164" t="s">
        <v>31</v>
      </c>
      <c r="D24" s="165">
        <v>1</v>
      </c>
      <c r="E24" s="166"/>
      <c r="F24" s="166"/>
      <c r="G24" s="167"/>
    </row>
    <row r="25" spans="1:7" x14ac:dyDescent="0.35">
      <c r="A25" s="752"/>
      <c r="B25" s="144" t="s">
        <v>40</v>
      </c>
      <c r="C25" s="754" t="s">
        <v>41</v>
      </c>
      <c r="D25" s="146"/>
      <c r="E25" s="146"/>
      <c r="F25" s="146"/>
      <c r="G25" s="147"/>
    </row>
    <row r="26" spans="1:7" x14ac:dyDescent="0.35">
      <c r="A26" s="752"/>
      <c r="B26" s="148" t="s">
        <v>28</v>
      </c>
      <c r="C26" s="755"/>
      <c r="D26" s="150">
        <v>14.2</v>
      </c>
      <c r="E26" s="150"/>
      <c r="F26" s="150"/>
      <c r="G26" s="151"/>
    </row>
    <row r="27" spans="1:7" x14ac:dyDescent="0.35">
      <c r="A27" s="752"/>
      <c r="B27" s="148" t="s">
        <v>30</v>
      </c>
      <c r="C27" s="755"/>
      <c r="D27" s="150">
        <v>0.1</v>
      </c>
      <c r="E27" s="150"/>
      <c r="F27" s="150"/>
      <c r="G27" s="151"/>
    </row>
    <row r="28" spans="1:7" x14ac:dyDescent="0.35">
      <c r="A28" s="752"/>
      <c r="B28" s="152" t="s">
        <v>32</v>
      </c>
      <c r="C28" s="755"/>
      <c r="D28" s="150">
        <f>5.25/3</f>
        <v>1.75</v>
      </c>
      <c r="E28" s="150"/>
      <c r="F28" s="150"/>
      <c r="G28" s="151"/>
    </row>
    <row r="29" spans="1:7" x14ac:dyDescent="0.35">
      <c r="A29" s="752"/>
      <c r="B29" s="152" t="s">
        <v>42</v>
      </c>
      <c r="C29" s="755"/>
      <c r="D29" s="150"/>
      <c r="E29" s="150"/>
      <c r="F29" s="150"/>
      <c r="G29" s="151"/>
    </row>
    <row r="30" spans="1:7" ht="28.5" x14ac:dyDescent="0.35">
      <c r="A30" s="752"/>
      <c r="B30" s="152" t="s">
        <v>43</v>
      </c>
      <c r="C30" s="755"/>
      <c r="D30" s="150">
        <v>0.37</v>
      </c>
      <c r="E30" s="150"/>
      <c r="F30" s="150"/>
      <c r="G30" s="151"/>
    </row>
    <row r="31" spans="1:7" x14ac:dyDescent="0.35">
      <c r="A31" s="752"/>
      <c r="B31" s="148" t="s">
        <v>36</v>
      </c>
      <c r="C31" s="755"/>
      <c r="D31" s="150"/>
      <c r="E31" s="150"/>
      <c r="F31" s="150"/>
      <c r="G31" s="151"/>
    </row>
    <row r="32" spans="1:7" s="168" customFormat="1" ht="14" x14ac:dyDescent="0.3">
      <c r="A32" s="752"/>
      <c r="B32" s="169" t="s">
        <v>37</v>
      </c>
      <c r="C32" s="755"/>
      <c r="D32" s="170">
        <f>6.5/3</f>
        <v>2.1666666666666665</v>
      </c>
      <c r="E32" s="170"/>
      <c r="F32" s="170"/>
      <c r="G32" s="171"/>
    </row>
    <row r="33" spans="1:9" s="168" customFormat="1" ht="14" x14ac:dyDescent="0.3">
      <c r="A33" s="752"/>
      <c r="B33" s="172" t="s">
        <v>108</v>
      </c>
      <c r="C33" s="755"/>
      <c r="D33" s="150">
        <v>4.2699999999999996</v>
      </c>
      <c r="E33" s="150"/>
      <c r="F33" s="150"/>
      <c r="G33" s="151"/>
    </row>
    <row r="34" spans="1:9" s="168" customFormat="1" thickBot="1" x14ac:dyDescent="0.35">
      <c r="A34" s="753"/>
      <c r="B34" s="173" t="s">
        <v>39</v>
      </c>
      <c r="C34" s="756"/>
      <c r="D34" s="174">
        <v>12.55</v>
      </c>
      <c r="E34" s="174"/>
      <c r="F34" s="174"/>
      <c r="G34" s="175"/>
    </row>
    <row r="35" spans="1:9" x14ac:dyDescent="0.35">
      <c r="A35" s="176" t="s">
        <v>44</v>
      </c>
      <c r="B35" s="177" t="s">
        <v>45</v>
      </c>
      <c r="C35" s="178"/>
      <c r="D35" s="179">
        <f>((D38/D39)-(D36/D37))*D37</f>
        <v>21227.607595879977</v>
      </c>
      <c r="E35" s="179" t="e">
        <f>((E38/E39)-(E37/#REF!))*#REF!</f>
        <v>#DIV/0!</v>
      </c>
      <c r="F35" s="179" t="e">
        <f t="shared" ref="F35:G35" si="4">((F38/F39)-(F36/F37))*F37</f>
        <v>#DIV/0!</v>
      </c>
      <c r="G35" s="180" t="e">
        <f t="shared" si="4"/>
        <v>#DIV/0!</v>
      </c>
    </row>
    <row r="36" spans="1:9" ht="65.25" customHeight="1" x14ac:dyDescent="0.35">
      <c r="A36" s="757" t="s">
        <v>109</v>
      </c>
      <c r="B36" s="181" t="s">
        <v>47</v>
      </c>
      <c r="C36" s="182" t="s">
        <v>48</v>
      </c>
      <c r="D36" s="183">
        <v>54919.63</v>
      </c>
      <c r="E36" s="184"/>
      <c r="F36" s="185"/>
      <c r="G36" s="186"/>
      <c r="H36" s="216" t="e">
        <f>#REF!</f>
        <v>#REF!</v>
      </c>
    </row>
    <row r="37" spans="1:9" ht="15.75" customHeight="1" x14ac:dyDescent="0.35">
      <c r="A37" s="758"/>
      <c r="B37" s="181" t="s">
        <v>49</v>
      </c>
      <c r="C37" s="182" t="s">
        <v>17</v>
      </c>
      <c r="D37" s="187">
        <v>132379.17000000001</v>
      </c>
      <c r="E37" s="185"/>
      <c r="F37" s="185"/>
      <c r="G37" s="186"/>
      <c r="H37" s="216" t="e">
        <f>#REF!</f>
        <v>#REF!</v>
      </c>
      <c r="I37" s="116" t="e">
        <f>H37=D10</f>
        <v>#REF!</v>
      </c>
    </row>
    <row r="38" spans="1:9" ht="42.5" x14ac:dyDescent="0.35">
      <c r="A38" s="757" t="s">
        <v>110</v>
      </c>
      <c r="B38" s="181" t="s">
        <v>51</v>
      </c>
      <c r="C38" s="182" t="s">
        <v>48</v>
      </c>
      <c r="D38" s="183">
        <v>87551.54</v>
      </c>
      <c r="E38" s="185"/>
      <c r="F38" s="185"/>
      <c r="G38" s="186"/>
      <c r="H38" s="216" t="e">
        <f>#REF!</f>
        <v>#REF!</v>
      </c>
    </row>
    <row r="39" spans="1:9" ht="15" thickBot="1" x14ac:dyDescent="0.4">
      <c r="A39" s="758"/>
      <c r="B39" s="188" t="s">
        <v>52</v>
      </c>
      <c r="C39" s="189" t="s">
        <v>17</v>
      </c>
      <c r="D39" s="190">
        <v>152205.13</v>
      </c>
      <c r="E39" s="191"/>
      <c r="F39" s="191"/>
      <c r="G39" s="192"/>
      <c r="H39" s="216" t="e">
        <f>#REF!</f>
        <v>#REF!</v>
      </c>
    </row>
    <row r="40" spans="1:9" x14ac:dyDescent="0.35">
      <c r="A40" s="193"/>
      <c r="B40" s="193"/>
      <c r="C40" s="193"/>
      <c r="D40" s="193"/>
      <c r="E40" s="193"/>
      <c r="F40" s="193"/>
      <c r="G40" s="193"/>
    </row>
    <row r="41" spans="1:9" x14ac:dyDescent="0.35">
      <c r="A41" s="193"/>
      <c r="B41" s="193"/>
      <c r="C41" s="193"/>
      <c r="D41" s="193"/>
      <c r="E41" s="193"/>
      <c r="F41" s="193"/>
      <c r="G41" s="193"/>
    </row>
    <row r="42" spans="1:9" ht="15" thickBot="1" x14ac:dyDescent="0.4">
      <c r="A42" s="193"/>
      <c r="B42" s="194" t="s">
        <v>53</v>
      </c>
      <c r="C42" s="195"/>
      <c r="D42" s="195"/>
      <c r="E42" s="195"/>
      <c r="F42" s="195"/>
      <c r="G42" s="195"/>
    </row>
    <row r="43" spans="1:9" ht="15" thickTop="1" x14ac:dyDescent="0.35">
      <c r="A43" s="193"/>
      <c r="B43" s="193"/>
      <c r="C43" s="193"/>
      <c r="D43" s="193"/>
      <c r="E43" s="193"/>
      <c r="F43" s="193"/>
      <c r="G43" s="193"/>
    </row>
    <row r="44" spans="1:9" x14ac:dyDescent="0.35">
      <c r="A44" s="193"/>
      <c r="B44" s="193"/>
      <c r="C44" s="193"/>
      <c r="D44" s="193"/>
      <c r="E44" s="193"/>
      <c r="F44" s="193"/>
      <c r="G44" s="193"/>
    </row>
    <row r="45" spans="1:9" x14ac:dyDescent="0.35">
      <c r="A45" s="193" t="s">
        <v>54</v>
      </c>
      <c r="B45" s="193"/>
      <c r="C45" s="193"/>
      <c r="D45" s="193"/>
      <c r="E45" s="193"/>
      <c r="F45" s="193"/>
      <c r="G45" s="193"/>
    </row>
    <row r="46" spans="1:9" ht="32.25" customHeight="1" x14ac:dyDescent="0.35">
      <c r="A46" s="740" t="s">
        <v>55</v>
      </c>
      <c r="B46" s="740"/>
      <c r="C46" s="740"/>
      <c r="D46" s="740"/>
      <c r="E46" s="740"/>
      <c r="F46" s="740"/>
      <c r="G46" s="740"/>
    </row>
    <row r="47" spans="1:9" x14ac:dyDescent="0.35">
      <c r="A47" s="168" t="s">
        <v>56</v>
      </c>
      <c r="B47" s="168"/>
      <c r="C47" s="168"/>
      <c r="D47" s="168"/>
      <c r="E47" s="168"/>
      <c r="F47" s="168"/>
      <c r="G47" s="168"/>
    </row>
    <row r="48" spans="1:9" ht="33.75" customHeight="1" x14ac:dyDescent="0.35">
      <c r="A48" s="759" t="s">
        <v>57</v>
      </c>
      <c r="B48" s="759"/>
      <c r="C48" s="759"/>
      <c r="D48" s="759"/>
      <c r="E48" s="759"/>
      <c r="F48" s="759"/>
      <c r="G48" s="759"/>
    </row>
    <row r="49" spans="1:7" ht="30.75" customHeight="1" x14ac:dyDescent="0.35">
      <c r="A49" s="740" t="s">
        <v>58</v>
      </c>
      <c r="B49" s="740"/>
      <c r="C49" s="740"/>
      <c r="D49" s="740"/>
      <c r="E49" s="740"/>
      <c r="F49" s="740"/>
      <c r="G49" s="740"/>
    </row>
    <row r="50" spans="1:7" ht="34.5" customHeight="1" x14ac:dyDescent="0.35">
      <c r="A50" s="740" t="s">
        <v>59</v>
      </c>
      <c r="B50" s="740"/>
      <c r="C50" s="740"/>
      <c r="D50" s="740"/>
      <c r="E50" s="740"/>
      <c r="F50" s="740"/>
      <c r="G50" s="740"/>
    </row>
    <row r="51" spans="1:7" x14ac:dyDescent="0.35">
      <c r="A51" s="168"/>
      <c r="B51" s="168"/>
      <c r="C51" s="168"/>
      <c r="D51" s="168"/>
      <c r="E51" s="168"/>
      <c r="F51" s="168"/>
      <c r="G51" s="168"/>
    </row>
    <row r="52" spans="1:7" x14ac:dyDescent="0.35">
      <c r="A52" s="196" t="s">
        <v>60</v>
      </c>
      <c r="B52" s="168"/>
      <c r="C52" s="168"/>
      <c r="D52" s="168"/>
      <c r="E52" s="168"/>
      <c r="F52" s="168"/>
      <c r="G52" s="168"/>
    </row>
    <row r="53" spans="1:7" ht="36" customHeight="1" x14ac:dyDescent="0.35">
      <c r="A53" s="740" t="s">
        <v>61</v>
      </c>
      <c r="B53" s="740"/>
      <c r="C53" s="740"/>
      <c r="D53" s="740"/>
      <c r="E53" s="740"/>
      <c r="F53" s="740"/>
      <c r="G53" s="740"/>
    </row>
    <row r="54" spans="1:7" ht="33" customHeight="1" x14ac:dyDescent="0.35">
      <c r="A54" s="740" t="s">
        <v>62</v>
      </c>
      <c r="B54" s="740"/>
      <c r="C54" s="740"/>
      <c r="D54" s="740"/>
      <c r="E54" s="740"/>
      <c r="F54" s="740"/>
      <c r="G54" s="740"/>
    </row>
    <row r="55" spans="1:7" ht="33" customHeight="1" x14ac:dyDescent="0.35">
      <c r="A55" s="740" t="s">
        <v>63</v>
      </c>
      <c r="B55" s="740"/>
      <c r="C55" s="740"/>
      <c r="D55" s="740"/>
      <c r="E55" s="740"/>
      <c r="F55" s="740"/>
      <c r="G55" s="740"/>
    </row>
    <row r="56" spans="1:7" ht="66" customHeight="1" x14ac:dyDescent="0.35">
      <c r="A56" s="740" t="s">
        <v>64</v>
      </c>
      <c r="B56" s="740"/>
      <c r="C56" s="740"/>
      <c r="D56" s="740"/>
      <c r="E56" s="740"/>
      <c r="F56" s="740"/>
      <c r="G56" s="740"/>
    </row>
    <row r="57" spans="1:7" ht="36" customHeight="1" x14ac:dyDescent="0.35">
      <c r="A57" s="740" t="s">
        <v>65</v>
      </c>
      <c r="B57" s="740"/>
      <c r="C57" s="740"/>
      <c r="D57" s="740"/>
      <c r="E57" s="740"/>
      <c r="F57" s="740"/>
      <c r="G57" s="740"/>
    </row>
    <row r="58" spans="1:7" ht="48.75" customHeight="1" x14ac:dyDescent="0.35">
      <c r="A58" s="741" t="s">
        <v>66</v>
      </c>
      <c r="B58" s="741"/>
      <c r="C58" s="741"/>
      <c r="D58" s="741"/>
      <c r="E58" s="741"/>
      <c r="F58" s="741"/>
      <c r="G58" s="741"/>
    </row>
    <row r="59" spans="1:7" ht="35.25" customHeight="1" x14ac:dyDescent="0.35">
      <c r="A59" s="740" t="s">
        <v>67</v>
      </c>
      <c r="B59" s="740"/>
      <c r="C59" s="740"/>
      <c r="D59" s="740"/>
      <c r="E59" s="740"/>
      <c r="F59" s="740"/>
      <c r="G59" s="740"/>
    </row>
    <row r="60" spans="1:7" ht="45.75" customHeight="1" x14ac:dyDescent="0.35">
      <c r="A60" s="740" t="s">
        <v>68</v>
      </c>
      <c r="B60" s="740"/>
      <c r="C60" s="740"/>
      <c r="D60" s="740"/>
      <c r="E60" s="740"/>
      <c r="F60" s="740"/>
      <c r="G60" s="740"/>
    </row>
  </sheetData>
  <mergeCells count="20">
    <mergeCell ref="A50:G50"/>
    <mergeCell ref="A1:G1"/>
    <mergeCell ref="A4:A12"/>
    <mergeCell ref="C4:C8"/>
    <mergeCell ref="C9:C12"/>
    <mergeCell ref="A15:A34"/>
    <mergeCell ref="C25:C34"/>
    <mergeCell ref="A36:A37"/>
    <mergeCell ref="A38:A39"/>
    <mergeCell ref="A46:G46"/>
    <mergeCell ref="A48:G48"/>
    <mergeCell ref="A49:G49"/>
    <mergeCell ref="A59:G59"/>
    <mergeCell ref="A60:G60"/>
    <mergeCell ref="A53:G53"/>
    <mergeCell ref="A54:G54"/>
    <mergeCell ref="A55:G55"/>
    <mergeCell ref="A56:G56"/>
    <mergeCell ref="A57:G57"/>
    <mergeCell ref="A58:G58"/>
  </mergeCells>
  <pageMargins left="0.7" right="0.7" top="0.75" bottom="0.75" header="0.3" footer="0.3"/>
  <pageSetup paperSize="9" scale="5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C0CBD-F498-4AD1-9014-4B79FF33B4E2}">
  <sheetPr>
    <tabColor theme="4" tint="0.39997558519241921"/>
    <pageSetUpPr fitToPage="1"/>
  </sheetPr>
  <dimension ref="A1:I60"/>
  <sheetViews>
    <sheetView workbookViewId="0">
      <pane xSplit="3" ySplit="2" topLeftCell="D11" activePane="bottomRight" state="frozen"/>
      <selection activeCell="I5" sqref="I5"/>
      <selection pane="topRight" activeCell="I5" sqref="I5"/>
      <selection pane="bottomLeft" activeCell="I5" sqref="I5"/>
      <selection pane="bottomRight" activeCell="I4" sqref="I4"/>
    </sheetView>
  </sheetViews>
  <sheetFormatPr defaultColWidth="8.7265625" defaultRowHeight="14.5" x14ac:dyDescent="0.35"/>
  <cols>
    <col min="1" max="1" width="15.1796875" style="233" customWidth="1"/>
    <col min="2" max="2" width="56.7265625" style="233" customWidth="1"/>
    <col min="3" max="3" width="13" style="233" customWidth="1"/>
    <col min="4" max="4" width="14.1796875" style="233" customWidth="1"/>
    <col min="5" max="5" width="14.54296875" style="233" customWidth="1"/>
    <col min="6" max="6" width="12.453125" style="233" customWidth="1"/>
    <col min="7" max="7" width="13.1796875" style="233" customWidth="1"/>
    <col min="8" max="16384" width="8.7265625" style="233"/>
  </cols>
  <sheetData>
    <row r="1" spans="1:8" ht="42" customHeight="1" x14ac:dyDescent="0.35">
      <c r="A1" s="761" t="s">
        <v>0</v>
      </c>
      <c r="B1" s="761"/>
      <c r="C1" s="761"/>
      <c r="D1" s="761"/>
      <c r="E1" s="761"/>
      <c r="F1" s="761"/>
      <c r="G1" s="761"/>
    </row>
    <row r="2" spans="1:8" ht="28.5" thickBot="1" x14ac:dyDescent="0.4">
      <c r="A2" s="234" t="s">
        <v>1</v>
      </c>
      <c r="B2" s="235"/>
      <c r="C2" s="236" t="s">
        <v>2</v>
      </c>
      <c r="D2" s="236" t="s">
        <v>3</v>
      </c>
      <c r="E2" s="237" t="s">
        <v>4</v>
      </c>
      <c r="F2" s="236" t="s">
        <v>5</v>
      </c>
      <c r="G2" s="236" t="s">
        <v>6</v>
      </c>
    </row>
    <row r="3" spans="1:8" ht="15" thickBot="1" x14ac:dyDescent="0.4">
      <c r="A3" s="238" t="s">
        <v>7</v>
      </c>
      <c r="B3" s="239" t="s">
        <v>8</v>
      </c>
      <c r="C3" s="240"/>
      <c r="D3" s="241">
        <f>(D10-D9)*D13</f>
        <v>7117.8785100930245</v>
      </c>
      <c r="E3" s="241">
        <f t="shared" ref="E3:G3" si="0">(E10-E9)*E13</f>
        <v>0</v>
      </c>
      <c r="F3" s="241">
        <f t="shared" si="0"/>
        <v>0</v>
      </c>
      <c r="G3" s="242">
        <f t="shared" si="0"/>
        <v>0</v>
      </c>
    </row>
    <row r="4" spans="1:8" ht="17.25" customHeight="1" x14ac:dyDescent="0.35">
      <c r="A4" s="762" t="s">
        <v>111</v>
      </c>
      <c r="B4" s="243" t="s">
        <v>10</v>
      </c>
      <c r="C4" s="765" t="s">
        <v>11</v>
      </c>
      <c r="D4" s="244">
        <v>33</v>
      </c>
      <c r="E4" s="245"/>
      <c r="F4" s="244"/>
      <c r="G4" s="246"/>
    </row>
    <row r="5" spans="1:8" x14ac:dyDescent="0.35">
      <c r="A5" s="763"/>
      <c r="B5" s="247" t="s">
        <v>12</v>
      </c>
      <c r="C5" s="765"/>
      <c r="D5" s="248">
        <v>11904</v>
      </c>
      <c r="E5" s="248"/>
      <c r="F5" s="248"/>
      <c r="G5" s="249"/>
    </row>
    <row r="6" spans="1:8" x14ac:dyDescent="0.35">
      <c r="A6" s="763"/>
      <c r="B6" s="247" t="s">
        <v>13</v>
      </c>
      <c r="C6" s="765"/>
      <c r="D6" s="248">
        <v>12586</v>
      </c>
      <c r="E6" s="248">
        <f t="shared" ref="E6:G6" si="1">E5+E7-E8</f>
        <v>0</v>
      </c>
      <c r="F6" s="248">
        <f t="shared" si="1"/>
        <v>0</v>
      </c>
      <c r="G6" s="249">
        <f t="shared" si="1"/>
        <v>0</v>
      </c>
    </row>
    <row r="7" spans="1:8" ht="16.5" customHeight="1" x14ac:dyDescent="0.35">
      <c r="A7" s="763"/>
      <c r="B7" s="250" t="s">
        <v>14</v>
      </c>
      <c r="C7" s="765"/>
      <c r="D7" s="248">
        <v>682</v>
      </c>
      <c r="E7" s="248"/>
      <c r="F7" s="248"/>
      <c r="G7" s="249"/>
    </row>
    <row r="8" spans="1:8" ht="14.25" customHeight="1" x14ac:dyDescent="0.35">
      <c r="A8" s="763"/>
      <c r="B8" s="250" t="s">
        <v>15</v>
      </c>
      <c r="C8" s="766"/>
      <c r="D8" s="248"/>
      <c r="E8" s="248"/>
      <c r="F8" s="248"/>
      <c r="G8" s="249"/>
    </row>
    <row r="9" spans="1:8" ht="16.5" customHeight="1" x14ac:dyDescent="0.35">
      <c r="A9" s="763"/>
      <c r="B9" s="247" t="s">
        <v>16</v>
      </c>
      <c r="C9" s="767" t="s">
        <v>17</v>
      </c>
      <c r="D9" s="248">
        <v>127995.48</v>
      </c>
      <c r="E9" s="248"/>
      <c r="F9" s="248"/>
      <c r="G9" s="249"/>
    </row>
    <row r="10" spans="1:8" ht="19.5" customHeight="1" x14ac:dyDescent="0.35">
      <c r="A10" s="763"/>
      <c r="B10" s="247" t="s">
        <v>18</v>
      </c>
      <c r="C10" s="768"/>
      <c r="D10" s="248">
        <v>134883.68</v>
      </c>
      <c r="E10" s="248">
        <f t="shared" ref="E10:G10" si="2">E9+E11-E12</f>
        <v>0</v>
      </c>
      <c r="F10" s="248">
        <f t="shared" si="2"/>
        <v>0</v>
      </c>
      <c r="G10" s="249">
        <f t="shared" si="2"/>
        <v>0</v>
      </c>
      <c r="H10" s="251"/>
    </row>
    <row r="11" spans="1:8" ht="17.25" customHeight="1" x14ac:dyDescent="0.35">
      <c r="A11" s="763"/>
      <c r="B11" s="252" t="s">
        <v>19</v>
      </c>
      <c r="C11" s="768"/>
      <c r="D11" s="248">
        <v>6888.2</v>
      </c>
      <c r="E11" s="248"/>
      <c r="F11" s="248"/>
      <c r="G11" s="249"/>
    </row>
    <row r="12" spans="1:8" ht="17.25" customHeight="1" x14ac:dyDescent="0.35">
      <c r="A12" s="764"/>
      <c r="B12" s="252" t="s">
        <v>20</v>
      </c>
      <c r="C12" s="769"/>
      <c r="D12" s="248"/>
      <c r="E12" s="248"/>
      <c r="F12" s="248"/>
      <c r="G12" s="249"/>
    </row>
    <row r="13" spans="1:8" ht="30" customHeight="1" thickBot="1" x14ac:dyDescent="0.4">
      <c r="A13" s="253" t="s">
        <v>111</v>
      </c>
      <c r="B13" s="254" t="s">
        <v>22</v>
      </c>
      <c r="C13" s="255" t="s">
        <v>23</v>
      </c>
      <c r="D13" s="256">
        <v>1.0333437632607978</v>
      </c>
      <c r="E13" s="257"/>
      <c r="F13" s="257"/>
      <c r="G13" s="258"/>
      <c r="H13" s="259"/>
    </row>
    <row r="14" spans="1:8" ht="36" customHeight="1" thickBot="1" x14ac:dyDescent="0.4">
      <c r="A14" s="260" t="s">
        <v>24</v>
      </c>
      <c r="B14" s="261" t="s">
        <v>25</v>
      </c>
      <c r="C14" s="262"/>
      <c r="D14" s="263">
        <f>SUM(D16*D26,D17*D27,D18*D28,D19*D29,D20*D30,D21*D31,D22*D32,D24*D34,D23*D33)</f>
        <v>278.25</v>
      </c>
      <c r="E14" s="263">
        <f t="shared" ref="E14:G14" si="3">SUM(E16*E26,E17*E27,E18*E28,E19*E29,E20*E30,E21*E31,E22*E32,E24*E34)</f>
        <v>0</v>
      </c>
      <c r="F14" s="263">
        <f t="shared" si="3"/>
        <v>0</v>
      </c>
      <c r="G14" s="263">
        <f t="shared" si="3"/>
        <v>0</v>
      </c>
    </row>
    <row r="15" spans="1:8" ht="28.5" x14ac:dyDescent="0.35">
      <c r="A15" s="770" t="s">
        <v>111</v>
      </c>
      <c r="B15" s="264" t="s">
        <v>26</v>
      </c>
      <c r="C15" s="265" t="s">
        <v>27</v>
      </c>
      <c r="D15" s="266"/>
      <c r="E15" s="266"/>
      <c r="F15" s="266"/>
      <c r="G15" s="267"/>
    </row>
    <row r="16" spans="1:8" x14ac:dyDescent="0.35">
      <c r="A16" s="771"/>
      <c r="B16" s="268" t="s">
        <v>28</v>
      </c>
      <c r="C16" s="269" t="s">
        <v>29</v>
      </c>
      <c r="D16" s="270"/>
      <c r="E16" s="270"/>
      <c r="F16" s="270"/>
      <c r="G16" s="271"/>
    </row>
    <row r="17" spans="1:7" x14ac:dyDescent="0.35">
      <c r="A17" s="771"/>
      <c r="B17" s="268" t="s">
        <v>30</v>
      </c>
      <c r="C17" s="269" t="s">
        <v>31</v>
      </c>
      <c r="D17" s="270">
        <v>573</v>
      </c>
      <c r="E17" s="270"/>
      <c r="F17" s="270"/>
      <c r="G17" s="271"/>
    </row>
    <row r="18" spans="1:7" x14ac:dyDescent="0.35">
      <c r="A18" s="771"/>
      <c r="B18" s="272" t="s">
        <v>32</v>
      </c>
      <c r="C18" s="269" t="s">
        <v>31</v>
      </c>
      <c r="D18" s="270"/>
      <c r="E18" s="270"/>
      <c r="F18" s="270"/>
      <c r="G18" s="271"/>
    </row>
    <row r="19" spans="1:7" x14ac:dyDescent="0.35">
      <c r="A19" s="771"/>
      <c r="B19" s="268" t="s">
        <v>33</v>
      </c>
      <c r="C19" s="269"/>
      <c r="D19" s="270"/>
      <c r="E19" s="270"/>
      <c r="F19" s="270"/>
      <c r="G19" s="271"/>
    </row>
    <row r="20" spans="1:7" x14ac:dyDescent="0.35">
      <c r="A20" s="771"/>
      <c r="B20" s="272" t="s">
        <v>34</v>
      </c>
      <c r="C20" s="269" t="s">
        <v>35</v>
      </c>
      <c r="D20" s="270">
        <v>534</v>
      </c>
      <c r="E20" s="270"/>
      <c r="F20" s="270"/>
      <c r="G20" s="271"/>
    </row>
    <row r="21" spans="1:7" x14ac:dyDescent="0.35">
      <c r="A21" s="771"/>
      <c r="B21" s="268" t="s">
        <v>36</v>
      </c>
      <c r="C21" s="269"/>
      <c r="D21" s="270"/>
      <c r="E21" s="270"/>
      <c r="F21" s="270"/>
      <c r="G21" s="271"/>
    </row>
    <row r="22" spans="1:7" s="278" customFormat="1" ht="14" x14ac:dyDescent="0.35">
      <c r="A22" s="771"/>
      <c r="B22" s="273" t="s">
        <v>37</v>
      </c>
      <c r="C22" s="274" t="s">
        <v>38</v>
      </c>
      <c r="D22" s="275">
        <v>3</v>
      </c>
      <c r="E22" s="276"/>
      <c r="F22" s="276"/>
      <c r="G22" s="277"/>
    </row>
    <row r="23" spans="1:7" s="278" customFormat="1" ht="14" x14ac:dyDescent="0.35">
      <c r="A23" s="771"/>
      <c r="B23" s="279" t="s">
        <v>108</v>
      </c>
      <c r="C23" s="269" t="s">
        <v>31</v>
      </c>
      <c r="D23" s="280"/>
      <c r="E23" s="281"/>
      <c r="F23" s="281"/>
      <c r="G23" s="282"/>
    </row>
    <row r="24" spans="1:7" s="288" customFormat="1" thickBot="1" x14ac:dyDescent="0.35">
      <c r="A24" s="771"/>
      <c r="B24" s="283" t="s">
        <v>39</v>
      </c>
      <c r="C24" s="284" t="s">
        <v>31</v>
      </c>
      <c r="D24" s="285">
        <v>2</v>
      </c>
      <c r="E24" s="286"/>
      <c r="F24" s="286"/>
      <c r="G24" s="287"/>
    </row>
    <row r="25" spans="1:7" x14ac:dyDescent="0.35">
      <c r="A25" s="771"/>
      <c r="B25" s="264" t="s">
        <v>40</v>
      </c>
      <c r="C25" s="773" t="s">
        <v>41</v>
      </c>
      <c r="D25" s="266"/>
      <c r="E25" s="266"/>
      <c r="F25" s="266"/>
      <c r="G25" s="267"/>
    </row>
    <row r="26" spans="1:7" x14ac:dyDescent="0.35">
      <c r="A26" s="771"/>
      <c r="B26" s="268" t="s">
        <v>28</v>
      </c>
      <c r="C26" s="774"/>
      <c r="D26" s="270"/>
      <c r="E26" s="270"/>
      <c r="F26" s="270"/>
      <c r="G26" s="271"/>
    </row>
    <row r="27" spans="1:7" x14ac:dyDescent="0.35">
      <c r="A27" s="771"/>
      <c r="B27" s="268" t="s">
        <v>30</v>
      </c>
      <c r="C27" s="774"/>
      <c r="D27" s="270">
        <v>0.1</v>
      </c>
      <c r="E27" s="270"/>
      <c r="F27" s="270"/>
      <c r="G27" s="271"/>
    </row>
    <row r="28" spans="1:7" x14ac:dyDescent="0.35">
      <c r="A28" s="771"/>
      <c r="B28" s="272" t="s">
        <v>32</v>
      </c>
      <c r="C28" s="774"/>
      <c r="D28" s="270"/>
      <c r="E28" s="270"/>
      <c r="F28" s="270"/>
      <c r="G28" s="271"/>
    </row>
    <row r="29" spans="1:7" x14ac:dyDescent="0.35">
      <c r="A29" s="771"/>
      <c r="B29" s="272" t="s">
        <v>42</v>
      </c>
      <c r="C29" s="774"/>
      <c r="D29" s="270"/>
      <c r="E29" s="270"/>
      <c r="F29" s="270"/>
      <c r="G29" s="271"/>
    </row>
    <row r="30" spans="1:7" ht="28.5" x14ac:dyDescent="0.35">
      <c r="A30" s="771"/>
      <c r="B30" s="272" t="s">
        <v>43</v>
      </c>
      <c r="C30" s="774"/>
      <c r="D30" s="270">
        <v>0.37</v>
      </c>
      <c r="E30" s="270"/>
      <c r="F30" s="270"/>
      <c r="G30" s="271"/>
    </row>
    <row r="31" spans="1:7" x14ac:dyDescent="0.35">
      <c r="A31" s="771"/>
      <c r="B31" s="268" t="s">
        <v>36</v>
      </c>
      <c r="C31" s="774"/>
      <c r="D31" s="270"/>
      <c r="E31" s="270"/>
      <c r="F31" s="270"/>
      <c r="G31" s="271"/>
    </row>
    <row r="32" spans="1:7" s="288" customFormat="1" ht="14" x14ac:dyDescent="0.3">
      <c r="A32" s="771"/>
      <c r="B32" s="289" t="s">
        <v>37</v>
      </c>
      <c r="C32" s="774"/>
      <c r="D32" s="290">
        <f>6.13/3</f>
        <v>2.0433333333333334</v>
      </c>
      <c r="E32" s="290"/>
      <c r="F32" s="290"/>
      <c r="G32" s="291"/>
    </row>
    <row r="33" spans="1:9" s="288" customFormat="1" ht="14" x14ac:dyDescent="0.3">
      <c r="A33" s="771"/>
      <c r="B33" s="292" t="s">
        <v>108</v>
      </c>
      <c r="C33" s="774"/>
      <c r="D33" s="270"/>
      <c r="E33" s="270"/>
      <c r="F33" s="270"/>
      <c r="G33" s="271"/>
    </row>
    <row r="34" spans="1:9" s="288" customFormat="1" thickBot="1" x14ac:dyDescent="0.35">
      <c r="A34" s="772"/>
      <c r="B34" s="293" t="s">
        <v>39</v>
      </c>
      <c r="C34" s="775"/>
      <c r="D34" s="294">
        <v>8.6199999999999992</v>
      </c>
      <c r="E34" s="294"/>
      <c r="F34" s="294"/>
      <c r="G34" s="295"/>
    </row>
    <row r="35" spans="1:9" x14ac:dyDescent="0.35">
      <c r="A35" s="296" t="s">
        <v>44</v>
      </c>
      <c r="B35" s="297" t="s">
        <v>45</v>
      </c>
      <c r="C35" s="298"/>
      <c r="D35" s="299">
        <f>((D38/D39)-(D36/D37))*D37</f>
        <v>15862.004095758824</v>
      </c>
      <c r="E35" s="299" t="e">
        <f>((E38/E39)-(E37/#REF!))*#REF!</f>
        <v>#DIV/0!</v>
      </c>
      <c r="F35" s="299" t="e">
        <f t="shared" ref="F35:G35" si="4">((F38/F39)-(F36/F37))*F37</f>
        <v>#DIV/0!</v>
      </c>
      <c r="G35" s="300" t="e">
        <f t="shared" si="4"/>
        <v>#DIV/0!</v>
      </c>
    </row>
    <row r="36" spans="1:9" ht="65.25" customHeight="1" x14ac:dyDescent="0.35">
      <c r="A36" s="776" t="s">
        <v>111</v>
      </c>
      <c r="B36" s="301" t="s">
        <v>47</v>
      </c>
      <c r="C36" s="302" t="s">
        <v>48</v>
      </c>
      <c r="D36" s="303">
        <v>61747.24</v>
      </c>
      <c r="E36" s="304"/>
      <c r="F36" s="305"/>
      <c r="G36" s="306"/>
      <c r="H36" s="251"/>
    </row>
    <row r="37" spans="1:9" ht="15.75" customHeight="1" x14ac:dyDescent="0.35">
      <c r="A37" s="777"/>
      <c r="B37" s="301" t="s">
        <v>49</v>
      </c>
      <c r="C37" s="302" t="s">
        <v>17</v>
      </c>
      <c r="D37" s="307">
        <v>134883.68</v>
      </c>
      <c r="E37" s="305"/>
      <c r="F37" s="305"/>
      <c r="G37" s="306"/>
      <c r="H37" s="251"/>
    </row>
    <row r="38" spans="1:9" ht="42.5" x14ac:dyDescent="0.35">
      <c r="A38" s="776" t="s">
        <v>112</v>
      </c>
      <c r="B38" s="301" t="s">
        <v>51</v>
      </c>
      <c r="C38" s="302" t="s">
        <v>48</v>
      </c>
      <c r="D38" s="303">
        <v>93680.26</v>
      </c>
      <c r="E38" s="305"/>
      <c r="F38" s="305"/>
      <c r="G38" s="306"/>
      <c r="H38" s="251"/>
      <c r="I38" s="251"/>
    </row>
    <row r="39" spans="1:9" ht="15" thickBot="1" x14ac:dyDescent="0.4">
      <c r="A39" s="777"/>
      <c r="B39" s="308" t="s">
        <v>52</v>
      </c>
      <c r="C39" s="309" t="s">
        <v>17</v>
      </c>
      <c r="D39" s="310">
        <v>162814.85999999999</v>
      </c>
      <c r="E39" s="311"/>
      <c r="F39" s="311"/>
      <c r="G39" s="312"/>
      <c r="H39" s="251"/>
      <c r="I39" s="251"/>
    </row>
    <row r="40" spans="1:9" x14ac:dyDescent="0.35">
      <c r="A40" s="313"/>
      <c r="B40" s="313"/>
      <c r="C40" s="313"/>
      <c r="D40" s="313"/>
      <c r="E40" s="313"/>
      <c r="F40" s="313"/>
      <c r="G40" s="313"/>
    </row>
    <row r="41" spans="1:9" x14ac:dyDescent="0.35">
      <c r="A41" s="313"/>
      <c r="B41" s="313"/>
      <c r="C41" s="313"/>
      <c r="D41" s="313"/>
      <c r="E41" s="313"/>
      <c r="F41" s="313"/>
      <c r="G41" s="313"/>
    </row>
    <row r="42" spans="1:9" ht="15" thickBot="1" x14ac:dyDescent="0.4">
      <c r="A42" s="313"/>
      <c r="B42" s="314" t="s">
        <v>53</v>
      </c>
      <c r="C42" s="315"/>
      <c r="D42" s="315"/>
      <c r="E42" s="315"/>
      <c r="F42" s="315"/>
      <c r="G42" s="315"/>
    </row>
    <row r="43" spans="1:9" ht="15" thickTop="1" x14ac:dyDescent="0.35">
      <c r="A43" s="313"/>
      <c r="B43" s="313"/>
      <c r="C43" s="313"/>
      <c r="D43" s="313"/>
      <c r="E43" s="313"/>
      <c r="F43" s="313"/>
      <c r="G43" s="313"/>
    </row>
    <row r="44" spans="1:9" x14ac:dyDescent="0.35">
      <c r="A44" s="313"/>
      <c r="B44" s="313"/>
      <c r="C44" s="313"/>
      <c r="D44" s="313"/>
      <c r="E44" s="313"/>
      <c r="F44" s="313"/>
      <c r="G44" s="313"/>
    </row>
    <row r="45" spans="1:9" x14ac:dyDescent="0.35">
      <c r="A45" s="313" t="s">
        <v>54</v>
      </c>
      <c r="B45" s="313"/>
      <c r="C45" s="313"/>
      <c r="D45" s="313"/>
      <c r="E45" s="313"/>
      <c r="F45" s="313"/>
      <c r="G45" s="313"/>
    </row>
    <row r="46" spans="1:9" ht="32.25" customHeight="1" x14ac:dyDescent="0.35">
      <c r="A46" s="760" t="s">
        <v>55</v>
      </c>
      <c r="B46" s="760"/>
      <c r="C46" s="760"/>
      <c r="D46" s="760"/>
      <c r="E46" s="760"/>
      <c r="F46" s="760"/>
      <c r="G46" s="760"/>
    </row>
    <row r="47" spans="1:9" x14ac:dyDescent="0.35">
      <c r="A47" s="288" t="s">
        <v>56</v>
      </c>
      <c r="B47" s="288"/>
      <c r="C47" s="288"/>
      <c r="D47" s="288"/>
      <c r="E47" s="288"/>
      <c r="F47" s="288"/>
      <c r="G47" s="288"/>
    </row>
    <row r="48" spans="1:9" ht="33.75" customHeight="1" x14ac:dyDescent="0.35">
      <c r="A48" s="778" t="s">
        <v>57</v>
      </c>
      <c r="B48" s="778"/>
      <c r="C48" s="778"/>
      <c r="D48" s="778"/>
      <c r="E48" s="778"/>
      <c r="F48" s="778"/>
      <c r="G48" s="778"/>
    </row>
    <row r="49" spans="1:7" ht="30.75" customHeight="1" x14ac:dyDescent="0.35">
      <c r="A49" s="760" t="s">
        <v>58</v>
      </c>
      <c r="B49" s="760"/>
      <c r="C49" s="760"/>
      <c r="D49" s="760"/>
      <c r="E49" s="760"/>
      <c r="F49" s="760"/>
      <c r="G49" s="760"/>
    </row>
    <row r="50" spans="1:7" ht="34.5" customHeight="1" x14ac:dyDescent="0.35">
      <c r="A50" s="760" t="s">
        <v>59</v>
      </c>
      <c r="B50" s="760"/>
      <c r="C50" s="760"/>
      <c r="D50" s="760"/>
      <c r="E50" s="760"/>
      <c r="F50" s="760"/>
      <c r="G50" s="760"/>
    </row>
    <row r="51" spans="1:7" x14ac:dyDescent="0.35">
      <c r="A51" s="288"/>
      <c r="B51" s="288"/>
      <c r="C51" s="288"/>
      <c r="D51" s="288"/>
      <c r="E51" s="288"/>
      <c r="F51" s="288"/>
      <c r="G51" s="288"/>
    </row>
    <row r="52" spans="1:7" x14ac:dyDescent="0.35">
      <c r="A52" s="316" t="s">
        <v>60</v>
      </c>
      <c r="B52" s="288"/>
      <c r="C52" s="288"/>
      <c r="D52" s="288"/>
      <c r="E52" s="288"/>
      <c r="F52" s="288"/>
      <c r="G52" s="288"/>
    </row>
    <row r="53" spans="1:7" ht="36" customHeight="1" x14ac:dyDescent="0.35">
      <c r="A53" s="760" t="s">
        <v>61</v>
      </c>
      <c r="B53" s="760"/>
      <c r="C53" s="760"/>
      <c r="D53" s="760"/>
      <c r="E53" s="760"/>
      <c r="F53" s="760"/>
      <c r="G53" s="760"/>
    </row>
    <row r="54" spans="1:7" ht="33" customHeight="1" x14ac:dyDescent="0.35">
      <c r="A54" s="760" t="s">
        <v>62</v>
      </c>
      <c r="B54" s="760"/>
      <c r="C54" s="760"/>
      <c r="D54" s="760"/>
      <c r="E54" s="760"/>
      <c r="F54" s="760"/>
      <c r="G54" s="760"/>
    </row>
    <row r="55" spans="1:7" ht="33" customHeight="1" x14ac:dyDescent="0.35">
      <c r="A55" s="760" t="s">
        <v>63</v>
      </c>
      <c r="B55" s="760"/>
      <c r="C55" s="760"/>
      <c r="D55" s="760"/>
      <c r="E55" s="760"/>
      <c r="F55" s="760"/>
      <c r="G55" s="760"/>
    </row>
    <row r="56" spans="1:7" ht="66" customHeight="1" x14ac:dyDescent="0.35">
      <c r="A56" s="760" t="s">
        <v>64</v>
      </c>
      <c r="B56" s="760"/>
      <c r="C56" s="760"/>
      <c r="D56" s="760"/>
      <c r="E56" s="760"/>
      <c r="F56" s="760"/>
      <c r="G56" s="760"/>
    </row>
    <row r="57" spans="1:7" ht="36" customHeight="1" x14ac:dyDescent="0.35">
      <c r="A57" s="760" t="s">
        <v>65</v>
      </c>
      <c r="B57" s="760"/>
      <c r="C57" s="760"/>
      <c r="D57" s="760"/>
      <c r="E57" s="760"/>
      <c r="F57" s="760"/>
      <c r="G57" s="760"/>
    </row>
    <row r="58" spans="1:7" ht="48.75" customHeight="1" x14ac:dyDescent="0.35">
      <c r="A58" s="779" t="s">
        <v>66</v>
      </c>
      <c r="B58" s="779"/>
      <c r="C58" s="779"/>
      <c r="D58" s="779"/>
      <c r="E58" s="779"/>
      <c r="F58" s="779"/>
      <c r="G58" s="779"/>
    </row>
    <row r="59" spans="1:7" ht="35.25" customHeight="1" x14ac:dyDescent="0.35">
      <c r="A59" s="760" t="s">
        <v>67</v>
      </c>
      <c r="B59" s="760"/>
      <c r="C59" s="760"/>
      <c r="D59" s="760"/>
      <c r="E59" s="760"/>
      <c r="F59" s="760"/>
      <c r="G59" s="760"/>
    </row>
    <row r="60" spans="1:7" ht="45.75" customHeight="1" x14ac:dyDescent="0.35">
      <c r="A60" s="760" t="s">
        <v>68</v>
      </c>
      <c r="B60" s="760"/>
      <c r="C60" s="760"/>
      <c r="D60" s="760"/>
      <c r="E60" s="760"/>
      <c r="F60" s="760"/>
      <c r="G60" s="760"/>
    </row>
  </sheetData>
  <mergeCells count="20">
    <mergeCell ref="A59:G59"/>
    <mergeCell ref="A60:G60"/>
    <mergeCell ref="A53:G53"/>
    <mergeCell ref="A54:G54"/>
    <mergeCell ref="A55:G55"/>
    <mergeCell ref="A56:G56"/>
    <mergeCell ref="A57:G57"/>
    <mergeCell ref="A58:G58"/>
    <mergeCell ref="A50:G50"/>
    <mergeCell ref="A1:G1"/>
    <mergeCell ref="A4:A12"/>
    <mergeCell ref="C4:C8"/>
    <mergeCell ref="C9:C12"/>
    <mergeCell ref="A15:A34"/>
    <mergeCell ref="C25:C34"/>
    <mergeCell ref="A36:A37"/>
    <mergeCell ref="A38:A39"/>
    <mergeCell ref="A46:G46"/>
    <mergeCell ref="A48:G48"/>
    <mergeCell ref="A49:G49"/>
  </mergeCells>
  <pageMargins left="0.7" right="0.7" top="0.75" bottom="0.75" header="0.3" footer="0.3"/>
  <pageSetup paperSize="9" scale="5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27CD27-5C25-4BAB-A699-8117AFC6E6B1}">
  <sheetPr>
    <tabColor theme="4" tint="0.39997558519241921"/>
    <pageSetUpPr fitToPage="1"/>
  </sheetPr>
  <dimension ref="A1:H60"/>
  <sheetViews>
    <sheetView workbookViewId="0">
      <pane xSplit="3" ySplit="2" topLeftCell="D13" activePane="bottomRight" state="frozen"/>
      <selection activeCell="I5" sqref="I5"/>
      <selection pane="topRight" activeCell="I5" sqref="I5"/>
      <selection pane="bottomLeft" activeCell="I5" sqref="I5"/>
      <selection pane="bottomRight" activeCell="K36" sqref="K36"/>
    </sheetView>
  </sheetViews>
  <sheetFormatPr defaultColWidth="8.7265625" defaultRowHeight="14.5" x14ac:dyDescent="0.35"/>
  <cols>
    <col min="1" max="1" width="15.1796875" style="233" customWidth="1"/>
    <col min="2" max="2" width="56.7265625" style="233" customWidth="1"/>
    <col min="3" max="3" width="13" style="233" customWidth="1"/>
    <col min="4" max="4" width="14.1796875" style="233" customWidth="1"/>
    <col min="5" max="5" width="14.54296875" style="233" customWidth="1"/>
    <col min="6" max="6" width="12.453125" style="233" customWidth="1"/>
    <col min="7" max="7" width="13.1796875" style="233" customWidth="1"/>
    <col min="8" max="9" width="8.7265625" style="233"/>
    <col min="10" max="10" width="7.81640625" style="233" bestFit="1" customWidth="1"/>
    <col min="11" max="11" width="31.81640625" style="233" bestFit="1" customWidth="1"/>
    <col min="12" max="12" width="5" style="233" bestFit="1" customWidth="1"/>
    <col min="13" max="15" width="9" style="233" customWidth="1"/>
    <col min="16" max="16" width="6.54296875" style="233" bestFit="1" customWidth="1"/>
    <col min="17" max="17" width="7" style="233" bestFit="1" customWidth="1"/>
    <col min="18" max="16384" width="8.7265625" style="233"/>
  </cols>
  <sheetData>
    <row r="1" spans="1:8" ht="42" customHeight="1" x14ac:dyDescent="0.35">
      <c r="A1" s="761" t="s">
        <v>0</v>
      </c>
      <c r="B1" s="761"/>
      <c r="C1" s="761"/>
      <c r="D1" s="761"/>
      <c r="E1" s="761"/>
      <c r="F1" s="761"/>
      <c r="G1" s="761"/>
    </row>
    <row r="2" spans="1:8" ht="28.5" thickBot="1" x14ac:dyDescent="0.4">
      <c r="A2" s="234" t="s">
        <v>1</v>
      </c>
      <c r="B2" s="235"/>
      <c r="C2" s="236" t="s">
        <v>2</v>
      </c>
      <c r="D2" s="236" t="s">
        <v>3</v>
      </c>
      <c r="E2" s="237" t="s">
        <v>4</v>
      </c>
      <c r="F2" s="236" t="s">
        <v>5</v>
      </c>
      <c r="G2" s="236" t="s">
        <v>6</v>
      </c>
    </row>
    <row r="3" spans="1:8" ht="15" thickBot="1" x14ac:dyDescent="0.4">
      <c r="A3" s="238" t="s">
        <v>7</v>
      </c>
      <c r="B3" s="239" t="s">
        <v>8</v>
      </c>
      <c r="C3" s="240"/>
      <c r="D3" s="241">
        <f>(D10-D9)*D13</f>
        <v>7776.6142535046029</v>
      </c>
      <c r="E3" s="241">
        <f>(E10-E9)*E13</f>
        <v>0</v>
      </c>
      <c r="F3" s="241">
        <f>(F10-F9)*F13</f>
        <v>0</v>
      </c>
      <c r="G3" s="242">
        <f>(G10-G9)*G13</f>
        <v>0</v>
      </c>
    </row>
    <row r="4" spans="1:8" ht="17.25" customHeight="1" x14ac:dyDescent="0.35">
      <c r="A4" s="762" t="s">
        <v>113</v>
      </c>
      <c r="B4" s="243" t="s">
        <v>10</v>
      </c>
      <c r="C4" s="765" t="s">
        <v>11</v>
      </c>
      <c r="D4" s="244">
        <v>35</v>
      </c>
      <c r="E4" s="245"/>
      <c r="F4" s="244"/>
      <c r="G4" s="246"/>
    </row>
    <row r="5" spans="1:8" x14ac:dyDescent="0.35">
      <c r="A5" s="763"/>
      <c r="B5" s="247" t="s">
        <v>12</v>
      </c>
      <c r="C5" s="765"/>
      <c r="D5" s="248">
        <v>11860</v>
      </c>
      <c r="E5" s="248"/>
      <c r="F5" s="248"/>
      <c r="G5" s="249"/>
    </row>
    <row r="6" spans="1:8" x14ac:dyDescent="0.35">
      <c r="A6" s="763"/>
      <c r="B6" s="247" t="s">
        <v>13</v>
      </c>
      <c r="C6" s="765"/>
      <c r="D6" s="248">
        <f>D5+D7-D8</f>
        <v>12542</v>
      </c>
      <c r="E6" s="248">
        <f>E5+E7-E8</f>
        <v>0</v>
      </c>
      <c r="F6" s="248">
        <f>F5+F7-F8</f>
        <v>0</v>
      </c>
      <c r="G6" s="249">
        <f>G5+G7-G8</f>
        <v>0</v>
      </c>
    </row>
    <row r="7" spans="1:8" ht="16.5" customHeight="1" x14ac:dyDescent="0.35">
      <c r="A7" s="763"/>
      <c r="B7" s="250" t="s">
        <v>14</v>
      </c>
      <c r="C7" s="765"/>
      <c r="D7" s="248">
        <v>682</v>
      </c>
      <c r="E7" s="248"/>
      <c r="F7" s="248"/>
      <c r="G7" s="249"/>
    </row>
    <row r="8" spans="1:8" ht="14.25" customHeight="1" x14ac:dyDescent="0.35">
      <c r="A8" s="763"/>
      <c r="B8" s="250" t="s">
        <v>15</v>
      </c>
      <c r="C8" s="766"/>
      <c r="D8" s="248"/>
      <c r="E8" s="248"/>
      <c r="F8" s="248"/>
      <c r="G8" s="249"/>
    </row>
    <row r="9" spans="1:8" ht="16.5" customHeight="1" x14ac:dyDescent="0.35">
      <c r="A9" s="763"/>
      <c r="B9" s="247" t="s">
        <v>16</v>
      </c>
      <c r="C9" s="767" t="s">
        <v>17</v>
      </c>
      <c r="D9" s="248">
        <v>127451.06999999999</v>
      </c>
      <c r="E9" s="248"/>
      <c r="F9" s="248"/>
      <c r="G9" s="249"/>
    </row>
    <row r="10" spans="1:8" ht="19.5" customHeight="1" x14ac:dyDescent="0.35">
      <c r="A10" s="763"/>
      <c r="B10" s="247" t="s">
        <v>18</v>
      </c>
      <c r="C10" s="768"/>
      <c r="D10" s="248">
        <f>D9+D11-D12</f>
        <v>134339.26999999999</v>
      </c>
      <c r="E10" s="248">
        <f>E9+E11-E12</f>
        <v>0</v>
      </c>
      <c r="F10" s="248">
        <f>F9+F11-F12</f>
        <v>0</v>
      </c>
      <c r="G10" s="249">
        <f>G9+G11-G12</f>
        <v>0</v>
      </c>
      <c r="H10" s="251"/>
    </row>
    <row r="11" spans="1:8" ht="17.25" customHeight="1" x14ac:dyDescent="0.35">
      <c r="A11" s="763"/>
      <c r="B11" s="252" t="s">
        <v>19</v>
      </c>
      <c r="C11" s="768"/>
      <c r="D11" s="248">
        <v>6888.2</v>
      </c>
      <c r="E11" s="248"/>
      <c r="F11" s="248"/>
      <c r="G11" s="249"/>
    </row>
    <row r="12" spans="1:8" ht="17.25" customHeight="1" x14ac:dyDescent="0.35">
      <c r="A12" s="764"/>
      <c r="B12" s="252" t="s">
        <v>20</v>
      </c>
      <c r="C12" s="769"/>
      <c r="D12" s="248"/>
      <c r="E12" s="248"/>
      <c r="F12" s="248"/>
      <c r="G12" s="249"/>
    </row>
    <row r="13" spans="1:8" ht="30" customHeight="1" thickBot="1" x14ac:dyDescent="0.4">
      <c r="A13" s="253" t="s">
        <v>113</v>
      </c>
      <c r="B13" s="254" t="s">
        <v>22</v>
      </c>
      <c r="C13" s="255" t="s">
        <v>23</v>
      </c>
      <c r="D13" s="256">
        <v>1.1289762570054014</v>
      </c>
      <c r="E13" s="257"/>
      <c r="F13" s="257"/>
      <c r="G13" s="258"/>
      <c r="H13" s="259"/>
    </row>
    <row r="14" spans="1:8" ht="36" customHeight="1" thickBot="1" x14ac:dyDescent="0.4">
      <c r="A14" s="260" t="s">
        <v>24</v>
      </c>
      <c r="B14" s="261" t="s">
        <v>25</v>
      </c>
      <c r="C14" s="262"/>
      <c r="D14" s="263">
        <f>SUM(D16*D26,D17*D27,D18*D28,D19*D29,D20*D30,D21*D31,D22*D32,D24*D34,D23*D33)</f>
        <v>272.08986982195006</v>
      </c>
      <c r="E14" s="263">
        <f>SUM(E16*E26,E17*E27,E18*E28,E19*E29,E20*E30,E21*E31,E22*E32,E24*E34)</f>
        <v>0</v>
      </c>
      <c r="F14" s="263">
        <f>SUM(F16*F26,F17*F27,F18*F28,F19*F29,F20*F30,F21*F31,F22*F32,F24*F34)</f>
        <v>0</v>
      </c>
      <c r="G14" s="263">
        <f>SUM(G16*G26,G17*G27,G18*G28,G19*G29,G20*G30,G21*G31,G22*G32,G24*G34)</f>
        <v>0</v>
      </c>
    </row>
    <row r="15" spans="1:8" ht="28.5" x14ac:dyDescent="0.35">
      <c r="A15" s="770" t="s">
        <v>113</v>
      </c>
      <c r="B15" s="264" t="s">
        <v>26</v>
      </c>
      <c r="C15" s="265" t="s">
        <v>27</v>
      </c>
      <c r="D15" s="266"/>
      <c r="E15" s="266"/>
      <c r="F15" s="266"/>
      <c r="G15" s="267"/>
    </row>
    <row r="16" spans="1:8" x14ac:dyDescent="0.35">
      <c r="A16" s="771"/>
      <c r="B16" s="268" t="s">
        <v>28</v>
      </c>
      <c r="C16" s="269" t="s">
        <v>29</v>
      </c>
      <c r="D16" s="270">
        <v>0.7</v>
      </c>
      <c r="E16" s="270"/>
      <c r="F16" s="270"/>
      <c r="G16" s="271"/>
    </row>
    <row r="17" spans="1:7" x14ac:dyDescent="0.35">
      <c r="A17" s="771"/>
      <c r="B17" s="268" t="s">
        <v>30</v>
      </c>
      <c r="C17" s="269" t="s">
        <v>31</v>
      </c>
      <c r="D17" s="270">
        <v>367</v>
      </c>
      <c r="E17" s="270"/>
      <c r="F17" s="270"/>
      <c r="G17" s="271"/>
    </row>
    <row r="18" spans="1:7" x14ac:dyDescent="0.35">
      <c r="A18" s="771"/>
      <c r="B18" s="272" t="s">
        <v>32</v>
      </c>
      <c r="C18" s="269" t="s">
        <v>31</v>
      </c>
      <c r="D18" s="270"/>
      <c r="E18" s="270"/>
      <c r="F18" s="270"/>
      <c r="G18" s="271"/>
    </row>
    <row r="19" spans="1:7" x14ac:dyDescent="0.35">
      <c r="A19" s="771"/>
      <c r="B19" s="268" t="s">
        <v>33</v>
      </c>
      <c r="C19" s="269"/>
      <c r="D19" s="270"/>
      <c r="E19" s="270"/>
      <c r="F19" s="270"/>
      <c r="G19" s="271"/>
    </row>
    <row r="20" spans="1:7" x14ac:dyDescent="0.35">
      <c r="A20" s="771"/>
      <c r="B20" s="272" t="s">
        <v>34</v>
      </c>
      <c r="C20" s="269" t="s">
        <v>35</v>
      </c>
      <c r="D20" s="270">
        <v>364.76158885217711</v>
      </c>
      <c r="E20" s="270"/>
      <c r="F20" s="270"/>
      <c r="G20" s="271"/>
    </row>
    <row r="21" spans="1:7" x14ac:dyDescent="0.35">
      <c r="A21" s="771"/>
      <c r="B21" s="268" t="s">
        <v>36</v>
      </c>
      <c r="C21" s="269"/>
      <c r="D21" s="270"/>
      <c r="E21" s="270"/>
      <c r="F21" s="270"/>
      <c r="G21" s="271"/>
    </row>
    <row r="22" spans="1:7" s="278" customFormat="1" ht="14" x14ac:dyDescent="0.35">
      <c r="A22" s="771"/>
      <c r="B22" s="273" t="s">
        <v>37</v>
      </c>
      <c r="C22" s="274" t="s">
        <v>38</v>
      </c>
      <c r="D22" s="275">
        <v>3</v>
      </c>
      <c r="E22" s="276"/>
      <c r="F22" s="276"/>
      <c r="G22" s="277"/>
    </row>
    <row r="23" spans="1:7" s="278" customFormat="1" ht="14" x14ac:dyDescent="0.35">
      <c r="A23" s="771"/>
      <c r="B23" s="279" t="s">
        <v>108</v>
      </c>
      <c r="C23" s="269" t="s">
        <v>31</v>
      </c>
      <c r="D23" s="280">
        <v>23</v>
      </c>
      <c r="E23" s="281"/>
      <c r="F23" s="281"/>
      <c r="G23" s="282"/>
    </row>
    <row r="24" spans="1:7" s="288" customFormat="1" thickBot="1" x14ac:dyDescent="0.35">
      <c r="A24" s="771"/>
      <c r="B24" s="283" t="s">
        <v>39</v>
      </c>
      <c r="C24" s="284" t="s">
        <v>31</v>
      </c>
      <c r="D24" s="285">
        <v>2</v>
      </c>
      <c r="E24" s="286"/>
      <c r="F24" s="286"/>
      <c r="G24" s="287"/>
    </row>
    <row r="25" spans="1:7" x14ac:dyDescent="0.35">
      <c r="A25" s="771"/>
      <c r="B25" s="264" t="s">
        <v>40</v>
      </c>
      <c r="C25" s="773" t="s">
        <v>41</v>
      </c>
      <c r="D25" s="266"/>
      <c r="E25" s="266"/>
      <c r="F25" s="266"/>
      <c r="G25" s="267"/>
    </row>
    <row r="26" spans="1:7" x14ac:dyDescent="0.35">
      <c r="A26" s="771"/>
      <c r="B26" s="268" t="s">
        <v>28</v>
      </c>
      <c r="C26" s="774"/>
      <c r="D26" s="270">
        <v>12.941264560421827</v>
      </c>
      <c r="E26" s="270"/>
      <c r="F26" s="270"/>
      <c r="G26" s="271"/>
    </row>
    <row r="27" spans="1:7" x14ac:dyDescent="0.35">
      <c r="A27" s="771"/>
      <c r="B27" s="268" t="s">
        <v>30</v>
      </c>
      <c r="C27" s="774"/>
      <c r="D27" s="270">
        <v>0.21545399491177047</v>
      </c>
      <c r="E27" s="270"/>
      <c r="F27" s="270"/>
      <c r="G27" s="271"/>
    </row>
    <row r="28" spans="1:7" x14ac:dyDescent="0.35">
      <c r="A28" s="771"/>
      <c r="B28" s="272" t="s">
        <v>32</v>
      </c>
      <c r="C28" s="774"/>
      <c r="D28" s="270"/>
      <c r="E28" s="270"/>
      <c r="F28" s="270"/>
      <c r="G28" s="271"/>
    </row>
    <row r="29" spans="1:7" x14ac:dyDescent="0.35">
      <c r="A29" s="771"/>
      <c r="B29" s="272" t="s">
        <v>42</v>
      </c>
      <c r="C29" s="774"/>
      <c r="D29" s="270"/>
      <c r="E29" s="270"/>
      <c r="F29" s="270"/>
      <c r="G29" s="271"/>
    </row>
    <row r="30" spans="1:7" ht="28.5" x14ac:dyDescent="0.35">
      <c r="A30" s="771"/>
      <c r="B30" s="272" t="s">
        <v>43</v>
      </c>
      <c r="C30" s="774"/>
      <c r="D30" s="270">
        <v>0.37</v>
      </c>
      <c r="E30" s="270"/>
      <c r="F30" s="270"/>
      <c r="G30" s="271"/>
    </row>
    <row r="31" spans="1:7" x14ac:dyDescent="0.35">
      <c r="A31" s="771"/>
      <c r="B31" s="268" t="s">
        <v>36</v>
      </c>
      <c r="C31" s="774"/>
      <c r="D31" s="270"/>
      <c r="E31" s="270"/>
      <c r="F31" s="270"/>
      <c r="G31" s="271"/>
    </row>
    <row r="32" spans="1:7" s="288" customFormat="1" ht="14" x14ac:dyDescent="0.3">
      <c r="A32" s="771"/>
      <c r="B32" s="289" t="s">
        <v>37</v>
      </c>
      <c r="C32" s="774"/>
      <c r="D32" s="290">
        <v>2.8758365689826282</v>
      </c>
      <c r="E32" s="290"/>
      <c r="F32" s="290"/>
      <c r="G32" s="291"/>
    </row>
    <row r="33" spans="1:8" s="288" customFormat="1" ht="14" x14ac:dyDescent="0.3">
      <c r="A33" s="771"/>
      <c r="B33" s="292" t="s">
        <v>108</v>
      </c>
      <c r="C33" s="774"/>
      <c r="D33" s="270">
        <v>0.74736877252003564</v>
      </c>
      <c r="E33" s="270"/>
      <c r="F33" s="270"/>
      <c r="G33" s="271"/>
    </row>
    <row r="34" spans="1:8" s="288" customFormat="1" thickBot="1" x14ac:dyDescent="0.35">
      <c r="A34" s="772"/>
      <c r="B34" s="293" t="s">
        <v>39</v>
      </c>
      <c r="C34" s="775"/>
      <c r="D34" s="294">
        <v>11.590294573410382</v>
      </c>
      <c r="E34" s="294"/>
      <c r="F34" s="294"/>
      <c r="G34" s="295"/>
    </row>
    <row r="35" spans="1:8" x14ac:dyDescent="0.35">
      <c r="A35" s="296" t="s">
        <v>44</v>
      </c>
      <c r="B35" s="297" t="s">
        <v>45</v>
      </c>
      <c r="C35" s="298"/>
      <c r="D35" s="299">
        <f>((D38/D39)-(D36/D37))*D37</f>
        <v>15539.820684373992</v>
      </c>
      <c r="E35" s="299" t="e">
        <f>((E38/E39)-(E37/#REF!))*#REF!</f>
        <v>#DIV/0!</v>
      </c>
      <c r="F35" s="299" t="e">
        <f>((F38/F39)-(F36/F37))*F37</f>
        <v>#DIV/0!</v>
      </c>
      <c r="G35" s="300" t="e">
        <f>((G38/G39)-(G36/G37))*G37</f>
        <v>#DIV/0!</v>
      </c>
    </row>
    <row r="36" spans="1:8" ht="65.25" customHeight="1" x14ac:dyDescent="0.35">
      <c r="A36" s="776" t="s">
        <v>113</v>
      </c>
      <c r="B36" s="301" t="s">
        <v>47</v>
      </c>
      <c r="C36" s="302" t="s">
        <v>48</v>
      </c>
      <c r="D36" s="303">
        <v>63288.57</v>
      </c>
      <c r="E36" s="304"/>
      <c r="F36" s="305"/>
      <c r="G36" s="306"/>
      <c r="H36" s="251"/>
    </row>
    <row r="37" spans="1:8" ht="15.75" customHeight="1" x14ac:dyDescent="0.35">
      <c r="A37" s="777"/>
      <c r="B37" s="301" t="s">
        <v>49</v>
      </c>
      <c r="C37" s="302" t="s">
        <v>17</v>
      </c>
      <c r="D37" s="307">
        <v>134339.27000000002</v>
      </c>
      <c r="E37" s="305"/>
      <c r="F37" s="305"/>
      <c r="G37" s="306"/>
      <c r="H37" s="251"/>
    </row>
    <row r="38" spans="1:8" ht="42.5" x14ac:dyDescent="0.35">
      <c r="A38" s="776" t="s">
        <v>114</v>
      </c>
      <c r="B38" s="301" t="s">
        <v>51</v>
      </c>
      <c r="C38" s="302" t="s">
        <v>48</v>
      </c>
      <c r="D38" s="303">
        <v>94854.84</v>
      </c>
      <c r="E38" s="305"/>
      <c r="F38" s="305"/>
      <c r="G38" s="306"/>
      <c r="H38" s="251"/>
    </row>
    <row r="39" spans="1:8" ht="15" thickBot="1" x14ac:dyDescent="0.4">
      <c r="A39" s="777"/>
      <c r="B39" s="308" t="s">
        <v>52</v>
      </c>
      <c r="C39" s="309" t="s">
        <v>17</v>
      </c>
      <c r="D39" s="310">
        <v>161651.53</v>
      </c>
      <c r="E39" s="311"/>
      <c r="F39" s="311"/>
      <c r="G39" s="312"/>
      <c r="H39" s="251"/>
    </row>
    <row r="40" spans="1:8" x14ac:dyDescent="0.35">
      <c r="A40" s="313"/>
      <c r="B40" s="313"/>
      <c r="C40" s="313"/>
      <c r="D40" s="313"/>
      <c r="E40" s="313"/>
      <c r="F40" s="313"/>
      <c r="G40" s="313"/>
    </row>
    <row r="41" spans="1:8" x14ac:dyDescent="0.35">
      <c r="A41" s="313"/>
      <c r="B41" s="313"/>
      <c r="C41" s="313"/>
      <c r="D41" s="313"/>
      <c r="E41" s="313"/>
      <c r="F41" s="313"/>
      <c r="G41" s="313"/>
    </row>
    <row r="42" spans="1:8" ht="15" thickBot="1" x14ac:dyDescent="0.4">
      <c r="A42" s="313"/>
      <c r="B42" s="314" t="s">
        <v>53</v>
      </c>
      <c r="C42" s="315"/>
      <c r="D42" s="315"/>
      <c r="E42" s="315"/>
      <c r="F42" s="315"/>
      <c r="G42" s="315"/>
    </row>
    <row r="43" spans="1:8" ht="15" thickTop="1" x14ac:dyDescent="0.35">
      <c r="A43" s="313"/>
      <c r="B43" s="313"/>
      <c r="C43" s="313"/>
      <c r="D43" s="313"/>
      <c r="E43" s="313"/>
      <c r="F43" s="313"/>
      <c r="G43" s="313"/>
    </row>
    <row r="44" spans="1:8" x14ac:dyDescent="0.35">
      <c r="A44" s="313"/>
      <c r="B44" s="313"/>
      <c r="C44" s="313"/>
      <c r="D44" s="313"/>
      <c r="E44" s="313"/>
      <c r="F44" s="313"/>
      <c r="G44" s="313"/>
    </row>
    <row r="45" spans="1:8" x14ac:dyDescent="0.35">
      <c r="A45" s="313" t="s">
        <v>54</v>
      </c>
      <c r="B45" s="313"/>
      <c r="C45" s="313"/>
      <c r="D45" s="313"/>
      <c r="E45" s="313"/>
      <c r="F45" s="313"/>
      <c r="G45" s="313"/>
    </row>
    <row r="46" spans="1:8" ht="32.25" customHeight="1" x14ac:dyDescent="0.35">
      <c r="A46" s="760" t="s">
        <v>55</v>
      </c>
      <c r="B46" s="760"/>
      <c r="C46" s="760"/>
      <c r="D46" s="760"/>
      <c r="E46" s="760"/>
      <c r="F46" s="760"/>
      <c r="G46" s="760"/>
    </row>
    <row r="47" spans="1:8" x14ac:dyDescent="0.35">
      <c r="A47" s="288" t="s">
        <v>56</v>
      </c>
      <c r="B47" s="288"/>
      <c r="C47" s="288"/>
      <c r="D47" s="288"/>
      <c r="E47" s="288"/>
      <c r="F47" s="288"/>
      <c r="G47" s="288"/>
    </row>
    <row r="48" spans="1:8" ht="33.75" customHeight="1" x14ac:dyDescent="0.35">
      <c r="A48" s="778" t="s">
        <v>57</v>
      </c>
      <c r="B48" s="778"/>
      <c r="C48" s="778"/>
      <c r="D48" s="778"/>
      <c r="E48" s="778"/>
      <c r="F48" s="778"/>
      <c r="G48" s="778"/>
    </row>
    <row r="49" spans="1:7" ht="30.75" customHeight="1" x14ac:dyDescent="0.35">
      <c r="A49" s="760" t="s">
        <v>58</v>
      </c>
      <c r="B49" s="760"/>
      <c r="C49" s="760"/>
      <c r="D49" s="760"/>
      <c r="E49" s="760"/>
      <c r="F49" s="760"/>
      <c r="G49" s="760"/>
    </row>
    <row r="50" spans="1:7" ht="34.5" customHeight="1" x14ac:dyDescent="0.35">
      <c r="A50" s="760" t="s">
        <v>59</v>
      </c>
      <c r="B50" s="760"/>
      <c r="C50" s="760"/>
      <c r="D50" s="760"/>
      <c r="E50" s="760"/>
      <c r="F50" s="760"/>
      <c r="G50" s="760"/>
    </row>
    <row r="51" spans="1:7" x14ac:dyDescent="0.35">
      <c r="A51" s="288"/>
      <c r="B51" s="288"/>
      <c r="C51" s="288"/>
      <c r="D51" s="288"/>
      <c r="E51" s="288"/>
      <c r="F51" s="288"/>
      <c r="G51" s="288"/>
    </row>
    <row r="52" spans="1:7" x14ac:dyDescent="0.35">
      <c r="A52" s="316" t="s">
        <v>60</v>
      </c>
      <c r="B52" s="288"/>
      <c r="C52" s="288"/>
      <c r="D52" s="288"/>
      <c r="E52" s="288"/>
      <c r="F52" s="288"/>
      <c r="G52" s="288"/>
    </row>
    <row r="53" spans="1:7" ht="36" customHeight="1" x14ac:dyDescent="0.35">
      <c r="A53" s="760" t="s">
        <v>61</v>
      </c>
      <c r="B53" s="760"/>
      <c r="C53" s="760"/>
      <c r="D53" s="760"/>
      <c r="E53" s="760"/>
      <c r="F53" s="760"/>
      <c r="G53" s="760"/>
    </row>
    <row r="54" spans="1:7" ht="33" customHeight="1" x14ac:dyDescent="0.35">
      <c r="A54" s="760" t="s">
        <v>62</v>
      </c>
      <c r="B54" s="760"/>
      <c r="C54" s="760"/>
      <c r="D54" s="760"/>
      <c r="E54" s="760"/>
      <c r="F54" s="760"/>
      <c r="G54" s="760"/>
    </row>
    <row r="55" spans="1:7" ht="33" customHeight="1" x14ac:dyDescent="0.35">
      <c r="A55" s="760" t="s">
        <v>63</v>
      </c>
      <c r="B55" s="760"/>
      <c r="C55" s="760"/>
      <c r="D55" s="760"/>
      <c r="E55" s="760"/>
      <c r="F55" s="760"/>
      <c r="G55" s="760"/>
    </row>
    <row r="56" spans="1:7" ht="66" customHeight="1" x14ac:dyDescent="0.35">
      <c r="A56" s="760" t="s">
        <v>64</v>
      </c>
      <c r="B56" s="760"/>
      <c r="C56" s="760"/>
      <c r="D56" s="760"/>
      <c r="E56" s="760"/>
      <c r="F56" s="760"/>
      <c r="G56" s="760"/>
    </row>
    <row r="57" spans="1:7" ht="36" customHeight="1" x14ac:dyDescent="0.35">
      <c r="A57" s="760" t="s">
        <v>65</v>
      </c>
      <c r="B57" s="760"/>
      <c r="C57" s="760"/>
      <c r="D57" s="760"/>
      <c r="E57" s="760"/>
      <c r="F57" s="760"/>
      <c r="G57" s="760"/>
    </row>
    <row r="58" spans="1:7" ht="48.75" customHeight="1" x14ac:dyDescent="0.35">
      <c r="A58" s="779" t="s">
        <v>66</v>
      </c>
      <c r="B58" s="779"/>
      <c r="C58" s="779"/>
      <c r="D58" s="779"/>
      <c r="E58" s="779"/>
      <c r="F58" s="779"/>
      <c r="G58" s="779"/>
    </row>
    <row r="59" spans="1:7" ht="35.25" customHeight="1" x14ac:dyDescent="0.35">
      <c r="A59" s="760" t="s">
        <v>67</v>
      </c>
      <c r="B59" s="760"/>
      <c r="C59" s="760"/>
      <c r="D59" s="760"/>
      <c r="E59" s="760"/>
      <c r="F59" s="760"/>
      <c r="G59" s="760"/>
    </row>
    <row r="60" spans="1:7" ht="45.75" customHeight="1" x14ac:dyDescent="0.35">
      <c r="A60" s="760" t="s">
        <v>68</v>
      </c>
      <c r="B60" s="760"/>
      <c r="C60" s="760"/>
      <c r="D60" s="760"/>
      <c r="E60" s="760"/>
      <c r="F60" s="760"/>
      <c r="G60" s="760"/>
    </row>
  </sheetData>
  <mergeCells count="20">
    <mergeCell ref="A59:G59"/>
    <mergeCell ref="A60:G60"/>
    <mergeCell ref="A53:G53"/>
    <mergeCell ref="A54:G54"/>
    <mergeCell ref="A55:G55"/>
    <mergeCell ref="A56:G56"/>
    <mergeCell ref="A57:G57"/>
    <mergeCell ref="A58:G58"/>
    <mergeCell ref="A50:G50"/>
    <mergeCell ref="A1:G1"/>
    <mergeCell ref="A4:A12"/>
    <mergeCell ref="C4:C8"/>
    <mergeCell ref="C9:C12"/>
    <mergeCell ref="A15:A34"/>
    <mergeCell ref="C25:C34"/>
    <mergeCell ref="A36:A37"/>
    <mergeCell ref="A38:A39"/>
    <mergeCell ref="A46:G46"/>
    <mergeCell ref="A48:G48"/>
    <mergeCell ref="A49:G49"/>
  </mergeCells>
  <pageMargins left="0.7" right="0.7" top="0.75" bottom="0.75" header="0.3" footer="0.3"/>
  <pageSetup paperSize="9" scale="5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6FEF85-9F74-4EA1-BBA8-5240964CA923}">
  <sheetPr>
    <tabColor theme="4" tint="0.39997558519241921"/>
    <pageSetUpPr fitToPage="1"/>
  </sheetPr>
  <dimension ref="A1:H60"/>
  <sheetViews>
    <sheetView workbookViewId="0">
      <pane xSplit="3" ySplit="2" topLeftCell="D9" activePane="bottomRight" state="frozen"/>
      <selection activeCell="I5" sqref="I5"/>
      <selection pane="topRight" activeCell="I5" sqref="I5"/>
      <selection pane="bottomLeft" activeCell="I5" sqref="I5"/>
      <selection pane="bottomRight" activeCell="D35" sqref="D35:D39"/>
    </sheetView>
  </sheetViews>
  <sheetFormatPr defaultColWidth="8.7265625" defaultRowHeight="14.5" x14ac:dyDescent="0.35"/>
  <cols>
    <col min="1" max="1" width="15.1796875" style="317" customWidth="1"/>
    <col min="2" max="2" width="56.54296875" style="317" customWidth="1"/>
    <col min="3" max="3" width="13" style="317" customWidth="1"/>
    <col min="4" max="4" width="14.1796875" style="317" customWidth="1"/>
    <col min="5" max="5" width="14.54296875" style="317" customWidth="1"/>
    <col min="6" max="6" width="12.453125" style="317" customWidth="1"/>
    <col min="7" max="7" width="13.1796875" style="317" customWidth="1"/>
    <col min="8" max="9" width="8.7265625" style="317"/>
    <col min="10" max="10" width="7.81640625" style="317" bestFit="1" customWidth="1"/>
    <col min="11" max="11" width="31.81640625" style="317" bestFit="1" customWidth="1"/>
    <col min="12" max="12" width="5" style="317" bestFit="1" customWidth="1"/>
    <col min="13" max="15" width="9" style="317" customWidth="1"/>
    <col min="16" max="16" width="6.54296875" style="317" bestFit="1" customWidth="1"/>
    <col min="17" max="17" width="7" style="317" bestFit="1" customWidth="1"/>
    <col min="18" max="16384" width="8.7265625" style="317"/>
  </cols>
  <sheetData>
    <row r="1" spans="1:8" ht="42" customHeight="1" x14ac:dyDescent="0.35">
      <c r="A1" s="781" t="s">
        <v>0</v>
      </c>
      <c r="B1" s="781"/>
      <c r="C1" s="781"/>
      <c r="D1" s="781"/>
      <c r="E1" s="781"/>
      <c r="F1" s="781"/>
      <c r="G1" s="781"/>
    </row>
    <row r="2" spans="1:8" ht="28.5" thickBot="1" x14ac:dyDescent="0.4">
      <c r="A2" s="318" t="s">
        <v>1</v>
      </c>
      <c r="B2" s="319"/>
      <c r="C2" s="320" t="s">
        <v>2</v>
      </c>
      <c r="D2" s="320" t="s">
        <v>3</v>
      </c>
      <c r="E2" s="321" t="s">
        <v>4</v>
      </c>
      <c r="F2" s="320" t="s">
        <v>5</v>
      </c>
      <c r="G2" s="320" t="s">
        <v>6</v>
      </c>
    </row>
    <row r="3" spans="1:8" ht="15" thickBot="1" x14ac:dyDescent="0.4">
      <c r="A3" s="322" t="s">
        <v>7</v>
      </c>
      <c r="B3" s="323" t="s">
        <v>8</v>
      </c>
      <c r="C3" s="324"/>
      <c r="D3" s="325">
        <f>(D10-D9)*D13</f>
        <v>506.98684520000256</v>
      </c>
      <c r="E3" s="325">
        <f>(E10-E9)*E13</f>
        <v>0</v>
      </c>
      <c r="F3" s="325">
        <f>(F10-F9)*F13</f>
        <v>0</v>
      </c>
      <c r="G3" s="326">
        <f>(G10-G9)*G13</f>
        <v>0</v>
      </c>
    </row>
    <row r="4" spans="1:8" ht="17.25" customHeight="1" x14ac:dyDescent="0.35">
      <c r="A4" s="782" t="s">
        <v>115</v>
      </c>
      <c r="B4" s="327" t="s">
        <v>10</v>
      </c>
      <c r="C4" s="785" t="s">
        <v>11</v>
      </c>
      <c r="D4" s="328">
        <v>36</v>
      </c>
      <c r="E4" s="329"/>
      <c r="F4" s="328"/>
      <c r="G4" s="330"/>
    </row>
    <row r="5" spans="1:8" x14ac:dyDescent="0.35">
      <c r="A5" s="783"/>
      <c r="B5" s="331" t="s">
        <v>12</v>
      </c>
      <c r="C5" s="785"/>
      <c r="D5" s="332">
        <v>11925</v>
      </c>
      <c r="E5" s="332"/>
      <c r="F5" s="332"/>
      <c r="G5" s="333"/>
    </row>
    <row r="6" spans="1:8" x14ac:dyDescent="0.35">
      <c r="A6" s="783"/>
      <c r="B6" s="331" t="s">
        <v>13</v>
      </c>
      <c r="C6" s="785"/>
      <c r="D6" s="332">
        <f>D5+D7-D8</f>
        <v>11991</v>
      </c>
      <c r="E6" s="332">
        <f>E5+E7-E8</f>
        <v>0</v>
      </c>
      <c r="F6" s="332">
        <f>F5+F7-F8</f>
        <v>0</v>
      </c>
      <c r="G6" s="333">
        <f>G5+G7-G8</f>
        <v>0</v>
      </c>
    </row>
    <row r="7" spans="1:8" ht="16.5" customHeight="1" x14ac:dyDescent="0.35">
      <c r="A7" s="783"/>
      <c r="B7" s="334" t="s">
        <v>14</v>
      </c>
      <c r="C7" s="785"/>
      <c r="D7" s="332">
        <v>66</v>
      </c>
      <c r="E7" s="332"/>
      <c r="F7" s="332"/>
      <c r="G7" s="333"/>
    </row>
    <row r="8" spans="1:8" ht="14.25" customHeight="1" x14ac:dyDescent="0.35">
      <c r="A8" s="783"/>
      <c r="B8" s="334" t="s">
        <v>15</v>
      </c>
      <c r="C8" s="786"/>
      <c r="D8" s="332"/>
      <c r="E8" s="332"/>
      <c r="F8" s="332"/>
      <c r="G8" s="333"/>
    </row>
    <row r="9" spans="1:8" ht="16.5" customHeight="1" x14ac:dyDescent="0.35">
      <c r="A9" s="783"/>
      <c r="B9" s="331" t="s">
        <v>16</v>
      </c>
      <c r="C9" s="787" t="s">
        <v>17</v>
      </c>
      <c r="D9" s="332">
        <v>128192.77999999998</v>
      </c>
      <c r="E9" s="332"/>
      <c r="F9" s="332"/>
      <c r="G9" s="333"/>
    </row>
    <row r="10" spans="1:8" ht="19.5" customHeight="1" x14ac:dyDescent="0.35">
      <c r="A10" s="783"/>
      <c r="B10" s="331" t="s">
        <v>18</v>
      </c>
      <c r="C10" s="788"/>
      <c r="D10" s="332">
        <f>D9+D11-D12</f>
        <v>128655.21999999999</v>
      </c>
      <c r="E10" s="332">
        <f>E9+E11-E12</f>
        <v>0</v>
      </c>
      <c r="F10" s="332">
        <f>F9+F11-F12</f>
        <v>0</v>
      </c>
      <c r="G10" s="333">
        <f>G9+G11-G12</f>
        <v>0</v>
      </c>
      <c r="H10" s="335"/>
    </row>
    <row r="11" spans="1:8" ht="17.25" customHeight="1" x14ac:dyDescent="0.35">
      <c r="A11" s="783"/>
      <c r="B11" s="336" t="s">
        <v>19</v>
      </c>
      <c r="C11" s="788"/>
      <c r="D11" s="332">
        <v>462.44000000000005</v>
      </c>
      <c r="E11" s="332"/>
      <c r="F11" s="332"/>
      <c r="G11" s="333"/>
    </row>
    <row r="12" spans="1:8" ht="17.25" customHeight="1" x14ac:dyDescent="0.35">
      <c r="A12" s="784"/>
      <c r="B12" s="336" t="s">
        <v>20</v>
      </c>
      <c r="C12" s="789"/>
      <c r="D12" s="332"/>
      <c r="E12" s="332"/>
      <c r="F12" s="332"/>
      <c r="G12" s="333"/>
    </row>
    <row r="13" spans="1:8" ht="30" customHeight="1" thickBot="1" x14ac:dyDescent="0.4">
      <c r="A13" s="337" t="s">
        <v>115</v>
      </c>
      <c r="B13" s="338" t="s">
        <v>22</v>
      </c>
      <c r="C13" s="339" t="s">
        <v>23</v>
      </c>
      <c r="D13" s="340">
        <v>1.09633</v>
      </c>
      <c r="E13" s="341"/>
      <c r="F13" s="341"/>
      <c r="G13" s="342"/>
      <c r="H13" s="343"/>
    </row>
    <row r="14" spans="1:8" ht="36" customHeight="1" thickBot="1" x14ac:dyDescent="0.4">
      <c r="A14" s="344" t="s">
        <v>24</v>
      </c>
      <c r="B14" s="345" t="s">
        <v>25</v>
      </c>
      <c r="C14" s="346"/>
      <c r="D14" s="347">
        <f>SUM(D16*D26,D17*D27,D18*D28,D19*D29,D20*D30,D21*D31,D22*D32,D24*D34,D23*D33)</f>
        <v>293.66999999999996</v>
      </c>
      <c r="E14" s="347">
        <f>SUM(E16*E26,E17*E27,E18*E28,E19*E29,E20*E30,E21*E31,E22*E32,E24*E34)</f>
        <v>0</v>
      </c>
      <c r="F14" s="347">
        <f>SUM(F16*F26,F17*F27,F18*F28,F19*F29,F20*F30,F21*F31,F22*F32,F24*F34)</f>
        <v>0</v>
      </c>
      <c r="G14" s="347">
        <f>SUM(G16*G26,G17*G27,G18*G28,G19*G29,G20*G30,G21*G31,G22*G32,G24*G34)</f>
        <v>0</v>
      </c>
    </row>
    <row r="15" spans="1:8" ht="28.5" x14ac:dyDescent="0.35">
      <c r="A15" s="790" t="s">
        <v>115</v>
      </c>
      <c r="B15" s="348" t="s">
        <v>26</v>
      </c>
      <c r="C15" s="349" t="s">
        <v>27</v>
      </c>
      <c r="D15" s="350"/>
      <c r="E15" s="350"/>
      <c r="F15" s="350"/>
      <c r="G15" s="351"/>
    </row>
    <row r="16" spans="1:8" x14ac:dyDescent="0.35">
      <c r="A16" s="791"/>
      <c r="B16" s="352" t="s">
        <v>28</v>
      </c>
      <c r="C16" s="353" t="s">
        <v>29</v>
      </c>
      <c r="D16" s="354">
        <v>11.24</v>
      </c>
      <c r="E16" s="354"/>
      <c r="F16" s="354"/>
      <c r="G16" s="355"/>
    </row>
    <row r="17" spans="1:7" x14ac:dyDescent="0.35">
      <c r="A17" s="791"/>
      <c r="B17" s="352" t="s">
        <v>30</v>
      </c>
      <c r="C17" s="353" t="s">
        <v>31</v>
      </c>
      <c r="D17" s="354">
        <v>450</v>
      </c>
      <c r="E17" s="354"/>
      <c r="F17" s="354"/>
      <c r="G17" s="355"/>
    </row>
    <row r="18" spans="1:7" x14ac:dyDescent="0.35">
      <c r="A18" s="791"/>
      <c r="B18" s="356" t="s">
        <v>32</v>
      </c>
      <c r="C18" s="353" t="s">
        <v>31</v>
      </c>
      <c r="D18" s="354"/>
      <c r="E18" s="354"/>
      <c r="F18" s="354"/>
      <c r="G18" s="355"/>
    </row>
    <row r="19" spans="1:7" x14ac:dyDescent="0.35">
      <c r="A19" s="791"/>
      <c r="B19" s="352" t="s">
        <v>33</v>
      </c>
      <c r="C19" s="353"/>
      <c r="D19" s="354"/>
      <c r="E19" s="354"/>
      <c r="F19" s="354"/>
      <c r="G19" s="355"/>
    </row>
    <row r="20" spans="1:7" x14ac:dyDescent="0.35">
      <c r="A20" s="791"/>
      <c r="B20" s="356" t="s">
        <v>34</v>
      </c>
      <c r="C20" s="353" t="s">
        <v>35</v>
      </c>
      <c r="D20" s="354">
        <v>481.02702702702703</v>
      </c>
      <c r="E20" s="354"/>
      <c r="F20" s="354"/>
      <c r="G20" s="355"/>
    </row>
    <row r="21" spans="1:7" x14ac:dyDescent="0.35">
      <c r="A21" s="791"/>
      <c r="B21" s="352" t="s">
        <v>36</v>
      </c>
      <c r="C21" s="353"/>
      <c r="D21" s="354"/>
      <c r="E21" s="354"/>
      <c r="F21" s="354"/>
      <c r="G21" s="355"/>
    </row>
    <row r="22" spans="1:7" s="362" customFormat="1" ht="14" x14ac:dyDescent="0.35">
      <c r="A22" s="791"/>
      <c r="B22" s="357" t="s">
        <v>37</v>
      </c>
      <c r="C22" s="358" t="s">
        <v>38</v>
      </c>
      <c r="D22" s="359">
        <v>3</v>
      </c>
      <c r="E22" s="360"/>
      <c r="F22" s="360"/>
      <c r="G22" s="361"/>
    </row>
    <row r="23" spans="1:7" s="362" customFormat="1" ht="14" x14ac:dyDescent="0.35">
      <c r="A23" s="791"/>
      <c r="B23" s="363" t="s">
        <v>108</v>
      </c>
      <c r="C23" s="353" t="s">
        <v>31</v>
      </c>
      <c r="D23" s="364"/>
      <c r="E23" s="365"/>
      <c r="F23" s="365"/>
      <c r="G23" s="366"/>
    </row>
    <row r="24" spans="1:7" s="372" customFormat="1" thickBot="1" x14ac:dyDescent="0.35">
      <c r="A24" s="791"/>
      <c r="B24" s="367" t="s">
        <v>39</v>
      </c>
      <c r="C24" s="368" t="s">
        <v>31</v>
      </c>
      <c r="D24" s="369">
        <v>2</v>
      </c>
      <c r="E24" s="370"/>
      <c r="F24" s="370"/>
      <c r="G24" s="371"/>
    </row>
    <row r="25" spans="1:7" x14ac:dyDescent="0.35">
      <c r="A25" s="791"/>
      <c r="B25" s="348" t="s">
        <v>40</v>
      </c>
      <c r="C25" s="793" t="s">
        <v>41</v>
      </c>
      <c r="D25" s="350"/>
      <c r="E25" s="350"/>
      <c r="F25" s="350"/>
      <c r="G25" s="351"/>
    </row>
    <row r="26" spans="1:7" x14ac:dyDescent="0.35">
      <c r="A26" s="791"/>
      <c r="B26" s="352" t="s">
        <v>28</v>
      </c>
      <c r="C26" s="794"/>
      <c r="D26" s="354">
        <v>3.6014234875444835</v>
      </c>
      <c r="E26" s="354"/>
      <c r="F26" s="354"/>
      <c r="G26" s="355"/>
    </row>
    <row r="27" spans="1:7" x14ac:dyDescent="0.35">
      <c r="A27" s="791"/>
      <c r="B27" s="352" t="s">
        <v>30</v>
      </c>
      <c r="C27" s="794"/>
      <c r="D27" s="354">
        <v>9.9955555555555547E-2</v>
      </c>
      <c r="E27" s="354"/>
      <c r="F27" s="354"/>
      <c r="G27" s="355"/>
    </row>
    <row r="28" spans="1:7" x14ac:dyDescent="0.35">
      <c r="A28" s="791"/>
      <c r="B28" s="356" t="s">
        <v>32</v>
      </c>
      <c r="C28" s="794"/>
      <c r="D28" s="354"/>
      <c r="E28" s="354"/>
      <c r="F28" s="354"/>
      <c r="G28" s="355"/>
    </row>
    <row r="29" spans="1:7" x14ac:dyDescent="0.35">
      <c r="A29" s="791"/>
      <c r="B29" s="356" t="s">
        <v>42</v>
      </c>
      <c r="C29" s="794"/>
      <c r="D29" s="354"/>
      <c r="E29" s="354"/>
      <c r="F29" s="354"/>
      <c r="G29" s="355"/>
    </row>
    <row r="30" spans="1:7" ht="28.5" x14ac:dyDescent="0.35">
      <c r="A30" s="791"/>
      <c r="B30" s="356" t="s">
        <v>43</v>
      </c>
      <c r="C30" s="794"/>
      <c r="D30" s="354">
        <v>0.37</v>
      </c>
      <c r="E30" s="354"/>
      <c r="F30" s="354"/>
      <c r="G30" s="355"/>
    </row>
    <row r="31" spans="1:7" x14ac:dyDescent="0.35">
      <c r="A31" s="791"/>
      <c r="B31" s="352" t="s">
        <v>36</v>
      </c>
      <c r="C31" s="794"/>
      <c r="D31" s="354"/>
      <c r="E31" s="354"/>
      <c r="F31" s="354"/>
      <c r="G31" s="355"/>
    </row>
    <row r="32" spans="1:7" s="372" customFormat="1" ht="14" x14ac:dyDescent="0.3">
      <c r="A32" s="791"/>
      <c r="B32" s="373" t="s">
        <v>37</v>
      </c>
      <c r="C32" s="794"/>
      <c r="D32" s="374">
        <v>2.1333333333333333</v>
      </c>
      <c r="E32" s="374"/>
      <c r="F32" s="374"/>
      <c r="G32" s="375"/>
    </row>
    <row r="33" spans="1:8" s="372" customFormat="1" ht="14" x14ac:dyDescent="0.3">
      <c r="A33" s="791"/>
      <c r="B33" s="376" t="s">
        <v>108</v>
      </c>
      <c r="C33" s="794"/>
      <c r="D33" s="354"/>
      <c r="E33" s="354"/>
      <c r="F33" s="354"/>
      <c r="G33" s="355"/>
    </row>
    <row r="34" spans="1:8" s="372" customFormat="1" thickBot="1" x14ac:dyDescent="0.35">
      <c r="A34" s="792"/>
      <c r="B34" s="377" t="s">
        <v>39</v>
      </c>
      <c r="C34" s="795"/>
      <c r="D34" s="378">
        <v>11.914999999999999</v>
      </c>
      <c r="E34" s="378"/>
      <c r="F34" s="378"/>
      <c r="G34" s="379"/>
    </row>
    <row r="35" spans="1:8" x14ac:dyDescent="0.35">
      <c r="A35" s="380" t="s">
        <v>44</v>
      </c>
      <c r="B35" s="381" t="s">
        <v>45</v>
      </c>
      <c r="C35" s="382"/>
      <c r="D35" s="383">
        <f>((D38/D39)-(D36/D37))*D37</f>
        <v>16866.133033804472</v>
      </c>
      <c r="E35" s="383" t="e">
        <f>((E38/E39)-(E37/#REF!))*#REF!</f>
        <v>#DIV/0!</v>
      </c>
      <c r="F35" s="383" t="e">
        <f>((F38/F39)-(F36/F37))*F37</f>
        <v>#DIV/0!</v>
      </c>
      <c r="G35" s="384" t="e">
        <f>((G38/G39)-(G36/G37))*G37</f>
        <v>#DIV/0!</v>
      </c>
    </row>
    <row r="36" spans="1:8" ht="65.25" customHeight="1" x14ac:dyDescent="0.35">
      <c r="A36" s="796" t="s">
        <v>115</v>
      </c>
      <c r="B36" s="385" t="s">
        <v>47</v>
      </c>
      <c r="C36" s="386" t="s">
        <v>48</v>
      </c>
      <c r="D36" s="387">
        <v>70530.720000000001</v>
      </c>
      <c r="E36" s="388"/>
      <c r="F36" s="389"/>
      <c r="G36" s="390"/>
      <c r="H36" s="335"/>
    </row>
    <row r="37" spans="1:8" ht="15.75" customHeight="1" x14ac:dyDescent="0.35">
      <c r="A37" s="797"/>
      <c r="B37" s="385" t="s">
        <v>49</v>
      </c>
      <c r="C37" s="386" t="s">
        <v>17</v>
      </c>
      <c r="D37" s="391">
        <v>128655.22</v>
      </c>
      <c r="E37" s="389"/>
      <c r="F37" s="389"/>
      <c r="G37" s="390"/>
      <c r="H37" s="335"/>
    </row>
    <row r="38" spans="1:8" ht="42.5" x14ac:dyDescent="0.35">
      <c r="A38" s="796" t="s">
        <v>116</v>
      </c>
      <c r="B38" s="385" t="s">
        <v>51</v>
      </c>
      <c r="C38" s="386" t="s">
        <v>48</v>
      </c>
      <c r="D38" s="387">
        <v>100450.56</v>
      </c>
      <c r="E38" s="389"/>
      <c r="F38" s="389"/>
      <c r="G38" s="390"/>
      <c r="H38" s="335"/>
    </row>
    <row r="39" spans="1:8" ht="15" thickBot="1" x14ac:dyDescent="0.4">
      <c r="A39" s="797"/>
      <c r="B39" s="392" t="s">
        <v>52</v>
      </c>
      <c r="C39" s="393" t="s">
        <v>17</v>
      </c>
      <c r="D39" s="394">
        <v>147871.32999999999</v>
      </c>
      <c r="E39" s="395"/>
      <c r="F39" s="395"/>
      <c r="G39" s="396"/>
      <c r="H39" s="335"/>
    </row>
    <row r="40" spans="1:8" x14ac:dyDescent="0.35">
      <c r="A40" s="397"/>
      <c r="B40" s="397"/>
      <c r="C40" s="397"/>
      <c r="D40" s="397"/>
      <c r="E40" s="397"/>
      <c r="F40" s="397"/>
      <c r="G40" s="397"/>
    </row>
    <row r="41" spans="1:8" x14ac:dyDescent="0.35">
      <c r="A41" s="397"/>
      <c r="B41" s="397"/>
      <c r="C41" s="397"/>
      <c r="D41" s="397"/>
      <c r="E41" s="397"/>
      <c r="F41" s="397"/>
      <c r="G41" s="397"/>
    </row>
    <row r="42" spans="1:8" ht="15" thickBot="1" x14ac:dyDescent="0.4">
      <c r="A42" s="397"/>
      <c r="B42" s="398" t="s">
        <v>53</v>
      </c>
      <c r="C42" s="399"/>
      <c r="D42" s="399"/>
      <c r="E42" s="399"/>
      <c r="F42" s="399"/>
      <c r="G42" s="399"/>
    </row>
    <row r="43" spans="1:8" ht="15" thickTop="1" x14ac:dyDescent="0.35">
      <c r="A43" s="397"/>
      <c r="B43" s="397"/>
      <c r="C43" s="397"/>
      <c r="D43" s="397"/>
      <c r="E43" s="397"/>
      <c r="F43" s="397"/>
      <c r="G43" s="397"/>
    </row>
    <row r="44" spans="1:8" x14ac:dyDescent="0.35">
      <c r="A44" s="397"/>
      <c r="B44" s="397"/>
      <c r="C44" s="397"/>
      <c r="D44" s="397"/>
      <c r="E44" s="397"/>
      <c r="F44" s="397"/>
      <c r="G44" s="397"/>
    </row>
    <row r="45" spans="1:8" x14ac:dyDescent="0.35">
      <c r="A45" s="397" t="s">
        <v>54</v>
      </c>
      <c r="B45" s="397"/>
      <c r="C45" s="397"/>
      <c r="D45" s="397"/>
      <c r="E45" s="397"/>
      <c r="F45" s="397"/>
      <c r="G45" s="397"/>
    </row>
    <row r="46" spans="1:8" ht="32.25" customHeight="1" x14ac:dyDescent="0.35">
      <c r="A46" s="780" t="s">
        <v>55</v>
      </c>
      <c r="B46" s="780"/>
      <c r="C46" s="780"/>
      <c r="D46" s="780"/>
      <c r="E46" s="780"/>
      <c r="F46" s="780"/>
      <c r="G46" s="780"/>
    </row>
    <row r="47" spans="1:8" x14ac:dyDescent="0.35">
      <c r="A47" s="372" t="s">
        <v>56</v>
      </c>
      <c r="B47" s="372"/>
      <c r="C47" s="372"/>
      <c r="D47" s="372"/>
      <c r="E47" s="372"/>
      <c r="F47" s="372"/>
      <c r="G47" s="372"/>
    </row>
    <row r="48" spans="1:8" ht="33.75" customHeight="1" x14ac:dyDescent="0.35">
      <c r="A48" s="798" t="s">
        <v>57</v>
      </c>
      <c r="B48" s="798"/>
      <c r="C48" s="798"/>
      <c r="D48" s="798"/>
      <c r="E48" s="798"/>
      <c r="F48" s="798"/>
      <c r="G48" s="798"/>
    </row>
    <row r="49" spans="1:7" ht="30.75" customHeight="1" x14ac:dyDescent="0.35">
      <c r="A49" s="780" t="s">
        <v>58</v>
      </c>
      <c r="B49" s="780"/>
      <c r="C49" s="780"/>
      <c r="D49" s="780"/>
      <c r="E49" s="780"/>
      <c r="F49" s="780"/>
      <c r="G49" s="780"/>
    </row>
    <row r="50" spans="1:7" ht="34.5" customHeight="1" x14ac:dyDescent="0.35">
      <c r="A50" s="780" t="s">
        <v>59</v>
      </c>
      <c r="B50" s="780"/>
      <c r="C50" s="780"/>
      <c r="D50" s="780"/>
      <c r="E50" s="780"/>
      <c r="F50" s="780"/>
      <c r="G50" s="780"/>
    </row>
    <row r="51" spans="1:7" x14ac:dyDescent="0.35">
      <c r="A51" s="372"/>
      <c r="B51" s="372"/>
      <c r="C51" s="372"/>
      <c r="D51" s="372"/>
      <c r="E51" s="372"/>
      <c r="F51" s="372"/>
      <c r="G51" s="372"/>
    </row>
    <row r="52" spans="1:7" x14ac:dyDescent="0.35">
      <c r="A52" s="400" t="s">
        <v>60</v>
      </c>
      <c r="B52" s="372"/>
      <c r="C52" s="372"/>
      <c r="D52" s="372"/>
      <c r="E52" s="372"/>
      <c r="F52" s="372"/>
      <c r="G52" s="372"/>
    </row>
    <row r="53" spans="1:7" ht="36" customHeight="1" x14ac:dyDescent="0.35">
      <c r="A53" s="780" t="s">
        <v>61</v>
      </c>
      <c r="B53" s="780"/>
      <c r="C53" s="780"/>
      <c r="D53" s="780"/>
      <c r="E53" s="780"/>
      <c r="F53" s="780"/>
      <c r="G53" s="780"/>
    </row>
    <row r="54" spans="1:7" ht="33" customHeight="1" x14ac:dyDescent="0.35">
      <c r="A54" s="780" t="s">
        <v>62</v>
      </c>
      <c r="B54" s="780"/>
      <c r="C54" s="780"/>
      <c r="D54" s="780"/>
      <c r="E54" s="780"/>
      <c r="F54" s="780"/>
      <c r="G54" s="780"/>
    </row>
    <row r="55" spans="1:7" ht="33" customHeight="1" x14ac:dyDescent="0.35">
      <c r="A55" s="780" t="s">
        <v>63</v>
      </c>
      <c r="B55" s="780"/>
      <c r="C55" s="780"/>
      <c r="D55" s="780"/>
      <c r="E55" s="780"/>
      <c r="F55" s="780"/>
      <c r="G55" s="780"/>
    </row>
    <row r="56" spans="1:7" ht="66" customHeight="1" x14ac:dyDescent="0.35">
      <c r="A56" s="780" t="s">
        <v>64</v>
      </c>
      <c r="B56" s="780"/>
      <c r="C56" s="780"/>
      <c r="D56" s="780"/>
      <c r="E56" s="780"/>
      <c r="F56" s="780"/>
      <c r="G56" s="780"/>
    </row>
    <row r="57" spans="1:7" ht="36" customHeight="1" x14ac:dyDescent="0.35">
      <c r="A57" s="780" t="s">
        <v>65</v>
      </c>
      <c r="B57" s="780"/>
      <c r="C57" s="780"/>
      <c r="D57" s="780"/>
      <c r="E57" s="780"/>
      <c r="F57" s="780"/>
      <c r="G57" s="780"/>
    </row>
    <row r="58" spans="1:7" ht="48.75" customHeight="1" x14ac:dyDescent="0.35">
      <c r="A58" s="799" t="s">
        <v>66</v>
      </c>
      <c r="B58" s="799"/>
      <c r="C58" s="799"/>
      <c r="D58" s="799"/>
      <c r="E58" s="799"/>
      <c r="F58" s="799"/>
      <c r="G58" s="799"/>
    </row>
    <row r="59" spans="1:7" ht="35.25" customHeight="1" x14ac:dyDescent="0.35">
      <c r="A59" s="780" t="s">
        <v>67</v>
      </c>
      <c r="B59" s="780"/>
      <c r="C59" s="780"/>
      <c r="D59" s="780"/>
      <c r="E59" s="780"/>
      <c r="F59" s="780"/>
      <c r="G59" s="780"/>
    </row>
    <row r="60" spans="1:7" ht="45.75" customHeight="1" x14ac:dyDescent="0.35">
      <c r="A60" s="780" t="s">
        <v>68</v>
      </c>
      <c r="B60" s="780"/>
      <c r="C60" s="780"/>
      <c r="D60" s="780"/>
      <c r="E60" s="780"/>
      <c r="F60" s="780"/>
      <c r="G60" s="780"/>
    </row>
  </sheetData>
  <mergeCells count="20">
    <mergeCell ref="A59:G59"/>
    <mergeCell ref="A60:G60"/>
    <mergeCell ref="A53:G53"/>
    <mergeCell ref="A54:G54"/>
    <mergeCell ref="A55:G55"/>
    <mergeCell ref="A56:G56"/>
    <mergeCell ref="A57:G57"/>
    <mergeCell ref="A58:G58"/>
    <mergeCell ref="A50:G50"/>
    <mergeCell ref="A1:G1"/>
    <mergeCell ref="A4:A12"/>
    <mergeCell ref="C4:C8"/>
    <mergeCell ref="C9:C12"/>
    <mergeCell ref="A15:A34"/>
    <mergeCell ref="C25:C34"/>
    <mergeCell ref="A36:A37"/>
    <mergeCell ref="A38:A39"/>
    <mergeCell ref="A46:G46"/>
    <mergeCell ref="A48:G48"/>
    <mergeCell ref="A49:G49"/>
  </mergeCells>
  <pageMargins left="0.7" right="0.7" top="0.75" bottom="0.75" header="0.3" footer="0.3"/>
  <pageSetup paperSize="9" scale="5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FDFCE1-61EB-4E1E-AED8-33E1C8D598A4}">
  <sheetPr>
    <tabColor theme="4" tint="0.39997558519241921"/>
    <pageSetUpPr fitToPage="1"/>
  </sheetPr>
  <dimension ref="A1:K60"/>
  <sheetViews>
    <sheetView workbookViewId="0">
      <pane xSplit="3" ySplit="2" topLeftCell="D4" activePane="bottomRight" state="frozen"/>
      <selection activeCell="I5" sqref="I5"/>
      <selection pane="topRight" activeCell="I5" sqref="I5"/>
      <selection pane="bottomLeft" activeCell="I5" sqref="I5"/>
      <selection pane="bottomRight" activeCell="K25" sqref="K25"/>
    </sheetView>
  </sheetViews>
  <sheetFormatPr defaultColWidth="8.7265625" defaultRowHeight="14.5" x14ac:dyDescent="0.35"/>
  <cols>
    <col min="1" max="1" width="15.1796875" style="317" customWidth="1"/>
    <col min="2" max="2" width="56.7265625" style="317" customWidth="1"/>
    <col min="3" max="3" width="13" style="317" customWidth="1"/>
    <col min="4" max="4" width="14.1796875" style="317" customWidth="1"/>
    <col min="5" max="5" width="14.54296875" style="317" customWidth="1"/>
    <col min="6" max="6" width="12.453125" style="317" customWidth="1"/>
    <col min="7" max="7" width="13.1796875" style="317" customWidth="1"/>
    <col min="8" max="9" width="8.7265625" style="317"/>
    <col min="10" max="10" width="7.81640625" style="317" bestFit="1" customWidth="1"/>
    <col min="11" max="11" width="31.81640625" style="317" bestFit="1" customWidth="1"/>
    <col min="12" max="12" width="5" style="317" bestFit="1" customWidth="1"/>
    <col min="13" max="15" width="9" style="317" customWidth="1"/>
    <col min="16" max="16" width="6.54296875" style="317" bestFit="1" customWidth="1"/>
    <col min="17" max="17" width="7" style="317" bestFit="1" customWidth="1"/>
    <col min="18" max="16384" width="8.7265625" style="317"/>
  </cols>
  <sheetData>
    <row r="1" spans="1:11" ht="42" customHeight="1" x14ac:dyDescent="0.35">
      <c r="A1" s="781" t="s">
        <v>0</v>
      </c>
      <c r="B1" s="781"/>
      <c r="C1" s="781"/>
      <c r="D1" s="781"/>
      <c r="E1" s="781"/>
      <c r="F1" s="781"/>
      <c r="G1" s="781"/>
    </row>
    <row r="2" spans="1:11" ht="28.5" thickBot="1" x14ac:dyDescent="0.4">
      <c r="A2" s="318" t="s">
        <v>1</v>
      </c>
      <c r="B2" s="319"/>
      <c r="C2" s="320" t="s">
        <v>2</v>
      </c>
      <c r="D2" s="320" t="s">
        <v>3</v>
      </c>
      <c r="E2" s="321" t="s">
        <v>4</v>
      </c>
      <c r="F2" s="320" t="s">
        <v>5</v>
      </c>
      <c r="G2" s="320" t="s">
        <v>6</v>
      </c>
    </row>
    <row r="3" spans="1:11" ht="15" thickBot="1" x14ac:dyDescent="0.4">
      <c r="A3" s="322" t="s">
        <v>7</v>
      </c>
      <c r="B3" s="323" t="s">
        <v>8</v>
      </c>
      <c r="C3" s="324"/>
      <c r="D3" s="325">
        <f>(D10-D9)*D13</f>
        <v>5636.1160800646821</v>
      </c>
      <c r="E3" s="325">
        <f>(E10-E9)*E13</f>
        <v>0</v>
      </c>
      <c r="F3" s="325">
        <f>(F10-F9)*F13</f>
        <v>0</v>
      </c>
      <c r="G3" s="326">
        <f>(G10-G9)*G13</f>
        <v>0</v>
      </c>
    </row>
    <row r="4" spans="1:11" ht="17.25" customHeight="1" x14ac:dyDescent="0.35">
      <c r="A4" s="782" t="s">
        <v>117</v>
      </c>
      <c r="B4" s="327" t="s">
        <v>10</v>
      </c>
      <c r="C4" s="785" t="s">
        <v>11</v>
      </c>
      <c r="D4" s="328"/>
      <c r="E4" s="329"/>
      <c r="F4" s="328"/>
      <c r="G4" s="330"/>
    </row>
    <row r="5" spans="1:11" x14ac:dyDescent="0.35">
      <c r="A5" s="783"/>
      <c r="B5" s="331" t="s">
        <v>12</v>
      </c>
      <c r="C5" s="785"/>
      <c r="D5" s="332">
        <v>11510</v>
      </c>
      <c r="E5" s="332"/>
      <c r="F5" s="332"/>
      <c r="G5" s="333"/>
    </row>
    <row r="6" spans="1:11" x14ac:dyDescent="0.35">
      <c r="A6" s="783"/>
      <c r="B6" s="331" t="s">
        <v>13</v>
      </c>
      <c r="C6" s="785"/>
      <c r="D6" s="332">
        <f>D5+D7-D8</f>
        <v>12092</v>
      </c>
      <c r="E6" s="332">
        <f>E5+E7-E8</f>
        <v>0</v>
      </c>
      <c r="F6" s="332">
        <f>F5+F7-F8</f>
        <v>0</v>
      </c>
      <c r="G6" s="333">
        <f>G5+G7-G8</f>
        <v>0</v>
      </c>
    </row>
    <row r="7" spans="1:11" ht="16.5" customHeight="1" x14ac:dyDescent="0.35">
      <c r="A7" s="783"/>
      <c r="B7" s="334" t="s">
        <v>14</v>
      </c>
      <c r="C7" s="785"/>
      <c r="D7" s="332">
        <v>702</v>
      </c>
      <c r="E7" s="332"/>
      <c r="F7" s="332"/>
      <c r="G7" s="333"/>
      <c r="K7" s="401"/>
    </row>
    <row r="8" spans="1:11" ht="14.25" customHeight="1" x14ac:dyDescent="0.35">
      <c r="A8" s="783"/>
      <c r="B8" s="334" t="s">
        <v>15</v>
      </c>
      <c r="C8" s="786"/>
      <c r="D8" s="332">
        <v>120</v>
      </c>
      <c r="E8" s="332"/>
      <c r="F8" s="332"/>
      <c r="G8" s="333"/>
    </row>
    <row r="9" spans="1:11" ht="16.5" customHeight="1" x14ac:dyDescent="0.35">
      <c r="A9" s="783"/>
      <c r="B9" s="331" t="s">
        <v>16</v>
      </c>
      <c r="C9" s="787" t="s">
        <v>17</v>
      </c>
      <c r="D9" s="332">
        <v>124063.37</v>
      </c>
      <c r="E9" s="332"/>
      <c r="F9" s="332"/>
      <c r="G9" s="333"/>
    </row>
    <row r="10" spans="1:11" ht="19.5" customHeight="1" x14ac:dyDescent="0.35">
      <c r="A10" s="783"/>
      <c r="B10" s="331" t="s">
        <v>18</v>
      </c>
      <c r="C10" s="788"/>
      <c r="D10" s="332">
        <f>D9+D11-D12</f>
        <v>129514.06999999999</v>
      </c>
      <c r="E10" s="332">
        <f>E9+E11-E12</f>
        <v>0</v>
      </c>
      <c r="F10" s="332">
        <f>F9+F11-F12</f>
        <v>0</v>
      </c>
      <c r="G10" s="333">
        <f>G9+G11-G12</f>
        <v>0</v>
      </c>
      <c r="H10" s="335"/>
    </row>
    <row r="11" spans="1:11" ht="17.25" customHeight="1" x14ac:dyDescent="0.35">
      <c r="A11" s="783"/>
      <c r="B11" s="336" t="s">
        <v>19</v>
      </c>
      <c r="C11" s="788"/>
      <c r="D11" s="332">
        <v>6944.7</v>
      </c>
      <c r="E11" s="332"/>
      <c r="F11" s="332"/>
      <c r="G11" s="333"/>
      <c r="K11" s="401"/>
    </row>
    <row r="12" spans="1:11" ht="17.25" customHeight="1" x14ac:dyDescent="0.35">
      <c r="A12" s="784"/>
      <c r="B12" s="336" t="s">
        <v>20</v>
      </c>
      <c r="C12" s="789"/>
      <c r="D12" s="332">
        <v>1494</v>
      </c>
      <c r="E12" s="332"/>
      <c r="F12" s="332"/>
      <c r="G12" s="333"/>
    </row>
    <row r="13" spans="1:11" ht="30" customHeight="1" thickBot="1" x14ac:dyDescent="0.4">
      <c r="A13" s="337" t="s">
        <v>117</v>
      </c>
      <c r="B13" s="338" t="s">
        <v>22</v>
      </c>
      <c r="C13" s="339" t="s">
        <v>23</v>
      </c>
      <c r="D13" s="340">
        <v>1.034016929947472</v>
      </c>
      <c r="E13" s="341"/>
      <c r="F13" s="341"/>
      <c r="G13" s="342"/>
      <c r="H13" s="402"/>
    </row>
    <row r="14" spans="1:11" ht="36" customHeight="1" thickBot="1" x14ac:dyDescent="0.4">
      <c r="A14" s="344" t="s">
        <v>24</v>
      </c>
      <c r="B14" s="345" t="s">
        <v>25</v>
      </c>
      <c r="C14" s="346"/>
      <c r="D14" s="347">
        <f>SUM(D16*D26,D17*D27,D18*D28,D19*D29,D20*D30,D21*D31,D22*D32,D24*D34,D23*D33)</f>
        <v>611.70900000000006</v>
      </c>
      <c r="E14" s="347">
        <f>SUM(E16*E26,E17*E27,E18*E28,E19*E29,E20*E30,E21*E31,E22*E32,E24*E34)</f>
        <v>0</v>
      </c>
      <c r="F14" s="347">
        <f>SUM(F16*F26,F17*F27,F18*F28,F19*F29,F20*F30,F21*F31,F22*F32,F24*F34)</f>
        <v>0</v>
      </c>
      <c r="G14" s="347">
        <f>SUM(G16*G26,G17*G27,G18*G28,G19*G29,G20*G30,G21*G31,G22*G32,G24*G34)</f>
        <v>0</v>
      </c>
    </row>
    <row r="15" spans="1:11" ht="28.5" x14ac:dyDescent="0.35">
      <c r="A15" s="790" t="s">
        <v>117</v>
      </c>
      <c r="B15" s="348" t="s">
        <v>26</v>
      </c>
      <c r="C15" s="349" t="s">
        <v>27</v>
      </c>
      <c r="D15" s="350"/>
      <c r="E15" s="350"/>
      <c r="F15" s="350"/>
      <c r="G15" s="351"/>
    </row>
    <row r="16" spans="1:11" x14ac:dyDescent="0.35">
      <c r="A16" s="791"/>
      <c r="B16" s="352" t="s">
        <v>28</v>
      </c>
      <c r="C16" s="353" t="s">
        <v>29</v>
      </c>
      <c r="D16" s="354">
        <v>33.549999999999997</v>
      </c>
      <c r="E16" s="354"/>
      <c r="F16" s="354"/>
      <c r="G16" s="355"/>
    </row>
    <row r="17" spans="1:7" x14ac:dyDescent="0.35">
      <c r="A17" s="791"/>
      <c r="B17" s="352" t="s">
        <v>30</v>
      </c>
      <c r="C17" s="353" t="s">
        <v>31</v>
      </c>
      <c r="D17" s="354">
        <v>952</v>
      </c>
      <c r="E17" s="354"/>
      <c r="F17" s="354"/>
      <c r="G17" s="355"/>
    </row>
    <row r="18" spans="1:7" x14ac:dyDescent="0.35">
      <c r="A18" s="791"/>
      <c r="B18" s="356" t="s">
        <v>32</v>
      </c>
      <c r="C18" s="353" t="s">
        <v>31</v>
      </c>
      <c r="D18" s="354"/>
      <c r="E18" s="354"/>
      <c r="F18" s="354"/>
      <c r="G18" s="355"/>
    </row>
    <row r="19" spans="1:7" x14ac:dyDescent="0.35">
      <c r="A19" s="791"/>
      <c r="B19" s="352" t="s">
        <v>33</v>
      </c>
      <c r="C19" s="353"/>
      <c r="D19" s="354"/>
      <c r="E19" s="354"/>
      <c r="F19" s="354"/>
      <c r="G19" s="355"/>
    </row>
    <row r="20" spans="1:7" x14ac:dyDescent="0.35">
      <c r="A20" s="791"/>
      <c r="B20" s="356" t="s">
        <v>34</v>
      </c>
      <c r="C20" s="353" t="s">
        <v>35</v>
      </c>
      <c r="D20" s="354">
        <v>564.70000000000005</v>
      </c>
      <c r="E20" s="354"/>
      <c r="F20" s="354"/>
      <c r="G20" s="355"/>
    </row>
    <row r="21" spans="1:7" x14ac:dyDescent="0.35">
      <c r="A21" s="791"/>
      <c r="B21" s="352" t="s">
        <v>36</v>
      </c>
      <c r="C21" s="353"/>
      <c r="D21" s="354"/>
      <c r="E21" s="354"/>
      <c r="F21" s="354"/>
      <c r="G21" s="355"/>
    </row>
    <row r="22" spans="1:7" s="362" customFormat="1" ht="14" x14ac:dyDescent="0.35">
      <c r="A22" s="791"/>
      <c r="B22" s="357" t="s">
        <v>37</v>
      </c>
      <c r="C22" s="358" t="s">
        <v>38</v>
      </c>
      <c r="D22" s="359">
        <v>3</v>
      </c>
      <c r="E22" s="360"/>
      <c r="F22" s="360"/>
      <c r="G22" s="361"/>
    </row>
    <row r="23" spans="1:7" s="362" customFormat="1" ht="14" x14ac:dyDescent="0.35">
      <c r="A23" s="791"/>
      <c r="B23" s="363" t="s">
        <v>108</v>
      </c>
      <c r="C23" s="353" t="s">
        <v>31</v>
      </c>
      <c r="D23" s="364"/>
      <c r="E23" s="365"/>
      <c r="F23" s="365"/>
      <c r="G23" s="366"/>
    </row>
    <row r="24" spans="1:7" s="372" customFormat="1" thickBot="1" x14ac:dyDescent="0.35">
      <c r="A24" s="791"/>
      <c r="B24" s="367" t="s">
        <v>39</v>
      </c>
      <c r="C24" s="368" t="s">
        <v>31</v>
      </c>
      <c r="D24" s="369">
        <v>2</v>
      </c>
      <c r="E24" s="370"/>
      <c r="F24" s="370"/>
      <c r="G24" s="371"/>
    </row>
    <row r="25" spans="1:7" x14ac:dyDescent="0.35">
      <c r="A25" s="791"/>
      <c r="B25" s="348" t="s">
        <v>40</v>
      </c>
      <c r="C25" s="793" t="s">
        <v>41</v>
      </c>
      <c r="D25" s="350"/>
      <c r="E25" s="350"/>
      <c r="F25" s="350"/>
      <c r="G25" s="351"/>
    </row>
    <row r="26" spans="1:7" x14ac:dyDescent="0.35">
      <c r="A26" s="791"/>
      <c r="B26" s="352" t="s">
        <v>28</v>
      </c>
      <c r="C26" s="794"/>
      <c r="D26" s="354">
        <v>6.1743666169895688</v>
      </c>
      <c r="E26" s="354"/>
      <c r="F26" s="354"/>
      <c r="G26" s="355"/>
    </row>
    <row r="27" spans="1:7" x14ac:dyDescent="0.35">
      <c r="A27" s="791"/>
      <c r="B27" s="352" t="s">
        <v>30</v>
      </c>
      <c r="C27" s="794"/>
      <c r="D27" s="354">
        <v>0.17859243697478994</v>
      </c>
      <c r="E27" s="354"/>
      <c r="F27" s="354"/>
      <c r="G27" s="355"/>
    </row>
    <row r="28" spans="1:7" x14ac:dyDescent="0.35">
      <c r="A28" s="791"/>
      <c r="B28" s="356" t="s">
        <v>32</v>
      </c>
      <c r="C28" s="794"/>
      <c r="D28" s="354"/>
      <c r="E28" s="354"/>
      <c r="F28" s="354"/>
      <c r="G28" s="355"/>
    </row>
    <row r="29" spans="1:7" x14ac:dyDescent="0.35">
      <c r="A29" s="791"/>
      <c r="B29" s="356" t="s">
        <v>42</v>
      </c>
      <c r="C29" s="794"/>
      <c r="D29" s="354"/>
      <c r="E29" s="354"/>
      <c r="F29" s="354"/>
      <c r="G29" s="355"/>
    </row>
    <row r="30" spans="1:7" ht="28.5" x14ac:dyDescent="0.35">
      <c r="A30" s="791"/>
      <c r="B30" s="356" t="s">
        <v>43</v>
      </c>
      <c r="C30" s="794"/>
      <c r="D30" s="354">
        <v>0.37</v>
      </c>
      <c r="E30" s="354"/>
      <c r="F30" s="354"/>
      <c r="G30" s="355"/>
    </row>
    <row r="31" spans="1:7" x14ac:dyDescent="0.35">
      <c r="A31" s="791"/>
      <c r="B31" s="352" t="s">
        <v>36</v>
      </c>
      <c r="C31" s="794"/>
      <c r="D31" s="354"/>
      <c r="E31" s="354"/>
      <c r="F31" s="354"/>
      <c r="G31" s="355"/>
    </row>
    <row r="32" spans="1:7" s="372" customFormat="1" ht="14" x14ac:dyDescent="0.3">
      <c r="A32" s="791"/>
      <c r="B32" s="373" t="s">
        <v>37</v>
      </c>
      <c r="C32" s="794"/>
      <c r="D32" s="374">
        <v>2.1266666666666665</v>
      </c>
      <c r="E32" s="374"/>
      <c r="F32" s="374"/>
      <c r="G32" s="375"/>
    </row>
    <row r="33" spans="1:8" s="372" customFormat="1" ht="14" x14ac:dyDescent="0.3">
      <c r="A33" s="791"/>
      <c r="B33" s="376" t="s">
        <v>108</v>
      </c>
      <c r="C33" s="794"/>
      <c r="D33" s="354"/>
      <c r="E33" s="354"/>
      <c r="F33" s="354"/>
      <c r="G33" s="355"/>
    </row>
    <row r="34" spans="1:8" s="372" customFormat="1" thickBot="1" x14ac:dyDescent="0.35">
      <c r="A34" s="792"/>
      <c r="B34" s="377" t="s">
        <v>39</v>
      </c>
      <c r="C34" s="795"/>
      <c r="D34" s="378">
        <v>9.61</v>
      </c>
      <c r="E34" s="378"/>
      <c r="F34" s="378"/>
      <c r="G34" s="379"/>
    </row>
    <row r="35" spans="1:8" x14ac:dyDescent="0.35">
      <c r="A35" s="380" t="s">
        <v>44</v>
      </c>
      <c r="B35" s="381" t="s">
        <v>45</v>
      </c>
      <c r="C35" s="382"/>
      <c r="D35" s="383">
        <f>((D38/D39)-(D36/D37))*D37</f>
        <v>26278.491454074559</v>
      </c>
      <c r="E35" s="383" t="e">
        <f>((E38/E39)-(E37/#REF!))*#REF!</f>
        <v>#DIV/0!</v>
      </c>
      <c r="F35" s="383" t="e">
        <f>((F38/F39)-(F36/F37))*F37</f>
        <v>#DIV/0!</v>
      </c>
      <c r="G35" s="384" t="e">
        <f>((G38/G39)-(G36/G37))*G37</f>
        <v>#DIV/0!</v>
      </c>
    </row>
    <row r="36" spans="1:8" ht="65.25" customHeight="1" x14ac:dyDescent="0.35">
      <c r="A36" s="796" t="s">
        <v>117</v>
      </c>
      <c r="B36" s="385" t="s">
        <v>47</v>
      </c>
      <c r="C36" s="386" t="s">
        <v>48</v>
      </c>
      <c r="D36" s="387">
        <v>60714.130000000005</v>
      </c>
      <c r="E36" s="388"/>
      <c r="F36" s="389"/>
      <c r="G36" s="390"/>
      <c r="H36" s="335"/>
    </row>
    <row r="37" spans="1:8" ht="15.75" customHeight="1" x14ac:dyDescent="0.35">
      <c r="A37" s="797"/>
      <c r="B37" s="385" t="s">
        <v>49</v>
      </c>
      <c r="C37" s="386" t="s">
        <v>17</v>
      </c>
      <c r="D37" s="391">
        <v>129514.06999999999</v>
      </c>
      <c r="E37" s="389"/>
      <c r="F37" s="389"/>
      <c r="G37" s="390"/>
      <c r="H37" s="335"/>
    </row>
    <row r="38" spans="1:8" ht="42.5" x14ac:dyDescent="0.35">
      <c r="A38" s="796" t="s">
        <v>118</v>
      </c>
      <c r="B38" s="385" t="s">
        <v>51</v>
      </c>
      <c r="C38" s="386" t="s">
        <v>48</v>
      </c>
      <c r="D38" s="387">
        <v>104107.41</v>
      </c>
      <c r="E38" s="389"/>
      <c r="F38" s="389"/>
      <c r="G38" s="390"/>
      <c r="H38" s="335"/>
    </row>
    <row r="39" spans="1:8" ht="15" thickBot="1" x14ac:dyDescent="0.4">
      <c r="A39" s="797"/>
      <c r="B39" s="392" t="s">
        <v>52</v>
      </c>
      <c r="C39" s="393" t="s">
        <v>17</v>
      </c>
      <c r="D39" s="394">
        <v>154994.46</v>
      </c>
      <c r="E39" s="395"/>
      <c r="F39" s="395"/>
      <c r="G39" s="396"/>
      <c r="H39" s="335"/>
    </row>
    <row r="40" spans="1:8" x14ac:dyDescent="0.35">
      <c r="A40" s="397"/>
      <c r="B40" s="397"/>
      <c r="C40" s="397"/>
      <c r="D40" s="397"/>
      <c r="E40" s="397"/>
      <c r="F40" s="397"/>
      <c r="G40" s="397"/>
    </row>
    <row r="41" spans="1:8" x14ac:dyDescent="0.35">
      <c r="A41" s="397"/>
      <c r="B41" s="397"/>
      <c r="C41" s="397"/>
      <c r="D41" s="397"/>
      <c r="E41" s="397"/>
      <c r="F41" s="397"/>
      <c r="G41" s="397"/>
    </row>
    <row r="42" spans="1:8" ht="15" thickBot="1" x14ac:dyDescent="0.4">
      <c r="A42" s="397"/>
      <c r="B42" s="398" t="s">
        <v>53</v>
      </c>
      <c r="C42" s="399"/>
      <c r="D42" s="399"/>
      <c r="E42" s="399"/>
      <c r="F42" s="399"/>
      <c r="G42" s="399"/>
    </row>
    <row r="43" spans="1:8" ht="15" thickTop="1" x14ac:dyDescent="0.35">
      <c r="A43" s="397"/>
      <c r="B43" s="397"/>
      <c r="C43" s="397"/>
      <c r="D43" s="397"/>
      <c r="E43" s="397"/>
      <c r="F43" s="397"/>
      <c r="G43" s="397"/>
    </row>
    <row r="44" spans="1:8" x14ac:dyDescent="0.35">
      <c r="A44" s="397"/>
      <c r="B44" s="397"/>
      <c r="C44" s="397"/>
      <c r="D44" s="397"/>
      <c r="E44" s="397"/>
      <c r="F44" s="397"/>
      <c r="G44" s="397"/>
    </row>
    <row r="45" spans="1:8" x14ac:dyDescent="0.35">
      <c r="A45" s="397" t="s">
        <v>54</v>
      </c>
      <c r="B45" s="397"/>
      <c r="C45" s="397"/>
      <c r="D45" s="397"/>
      <c r="E45" s="397"/>
      <c r="F45" s="397"/>
      <c r="G45" s="397"/>
    </row>
    <row r="46" spans="1:8" ht="32.25" customHeight="1" x14ac:dyDescent="0.35">
      <c r="A46" s="780" t="s">
        <v>55</v>
      </c>
      <c r="B46" s="780"/>
      <c r="C46" s="780"/>
      <c r="D46" s="780"/>
      <c r="E46" s="780"/>
      <c r="F46" s="780"/>
      <c r="G46" s="780"/>
    </row>
    <row r="47" spans="1:8" x14ac:dyDescent="0.35">
      <c r="A47" s="372" t="s">
        <v>56</v>
      </c>
      <c r="B47" s="372"/>
      <c r="C47" s="372"/>
      <c r="D47" s="372"/>
      <c r="E47" s="372"/>
      <c r="F47" s="372"/>
      <c r="G47" s="372"/>
    </row>
    <row r="48" spans="1:8" ht="33.75" customHeight="1" x14ac:dyDescent="0.35">
      <c r="A48" s="798" t="s">
        <v>57</v>
      </c>
      <c r="B48" s="798"/>
      <c r="C48" s="798"/>
      <c r="D48" s="798"/>
      <c r="E48" s="798"/>
      <c r="F48" s="798"/>
      <c r="G48" s="798"/>
    </row>
    <row r="49" spans="1:7" ht="30.75" customHeight="1" x14ac:dyDescent="0.35">
      <c r="A49" s="780" t="s">
        <v>58</v>
      </c>
      <c r="B49" s="780"/>
      <c r="C49" s="780"/>
      <c r="D49" s="780"/>
      <c r="E49" s="780"/>
      <c r="F49" s="780"/>
      <c r="G49" s="780"/>
    </row>
    <row r="50" spans="1:7" ht="34.5" customHeight="1" x14ac:dyDescent="0.35">
      <c r="A50" s="780" t="s">
        <v>59</v>
      </c>
      <c r="B50" s="780"/>
      <c r="C50" s="780"/>
      <c r="D50" s="780"/>
      <c r="E50" s="780"/>
      <c r="F50" s="780"/>
      <c r="G50" s="780"/>
    </row>
    <row r="51" spans="1:7" x14ac:dyDescent="0.35">
      <c r="A51" s="372"/>
      <c r="B51" s="372"/>
      <c r="C51" s="372"/>
      <c r="D51" s="372"/>
      <c r="E51" s="372"/>
      <c r="F51" s="372"/>
      <c r="G51" s="372"/>
    </row>
    <row r="52" spans="1:7" x14ac:dyDescent="0.35">
      <c r="A52" s="400" t="s">
        <v>60</v>
      </c>
      <c r="B52" s="372"/>
      <c r="C52" s="372"/>
      <c r="D52" s="372"/>
      <c r="E52" s="372"/>
      <c r="F52" s="372"/>
      <c r="G52" s="372"/>
    </row>
    <row r="53" spans="1:7" ht="36" customHeight="1" x14ac:dyDescent="0.35">
      <c r="A53" s="780" t="s">
        <v>61</v>
      </c>
      <c r="B53" s="780"/>
      <c r="C53" s="780"/>
      <c r="D53" s="780"/>
      <c r="E53" s="780"/>
      <c r="F53" s="780"/>
      <c r="G53" s="780"/>
    </row>
    <row r="54" spans="1:7" ht="33" customHeight="1" x14ac:dyDescent="0.35">
      <c r="A54" s="780" t="s">
        <v>62</v>
      </c>
      <c r="B54" s="780"/>
      <c r="C54" s="780"/>
      <c r="D54" s="780"/>
      <c r="E54" s="780"/>
      <c r="F54" s="780"/>
      <c r="G54" s="780"/>
    </row>
    <row r="55" spans="1:7" ht="33" customHeight="1" x14ac:dyDescent="0.35">
      <c r="A55" s="780" t="s">
        <v>63</v>
      </c>
      <c r="B55" s="780"/>
      <c r="C55" s="780"/>
      <c r="D55" s="780"/>
      <c r="E55" s="780"/>
      <c r="F55" s="780"/>
      <c r="G55" s="780"/>
    </row>
    <row r="56" spans="1:7" ht="66" customHeight="1" x14ac:dyDescent="0.35">
      <c r="A56" s="780" t="s">
        <v>64</v>
      </c>
      <c r="B56" s="780"/>
      <c r="C56" s="780"/>
      <c r="D56" s="780"/>
      <c r="E56" s="780"/>
      <c r="F56" s="780"/>
      <c r="G56" s="780"/>
    </row>
    <row r="57" spans="1:7" ht="36" customHeight="1" x14ac:dyDescent="0.35">
      <c r="A57" s="780" t="s">
        <v>65</v>
      </c>
      <c r="B57" s="780"/>
      <c r="C57" s="780"/>
      <c r="D57" s="780"/>
      <c r="E57" s="780"/>
      <c r="F57" s="780"/>
      <c r="G57" s="780"/>
    </row>
    <row r="58" spans="1:7" ht="48.75" customHeight="1" x14ac:dyDescent="0.35">
      <c r="A58" s="799" t="s">
        <v>66</v>
      </c>
      <c r="B58" s="799"/>
      <c r="C58" s="799"/>
      <c r="D58" s="799"/>
      <c r="E58" s="799"/>
      <c r="F58" s="799"/>
      <c r="G58" s="799"/>
    </row>
    <row r="59" spans="1:7" ht="35.25" customHeight="1" x14ac:dyDescent="0.35">
      <c r="A59" s="780" t="s">
        <v>67</v>
      </c>
      <c r="B59" s="780"/>
      <c r="C59" s="780"/>
      <c r="D59" s="780"/>
      <c r="E59" s="780"/>
      <c r="F59" s="780"/>
      <c r="G59" s="780"/>
    </row>
    <row r="60" spans="1:7" ht="45.75" customHeight="1" x14ac:dyDescent="0.35">
      <c r="A60" s="780" t="s">
        <v>68</v>
      </c>
      <c r="B60" s="780"/>
      <c r="C60" s="780"/>
      <c r="D60" s="780"/>
      <c r="E60" s="780"/>
      <c r="F60" s="780"/>
      <c r="G60" s="780"/>
    </row>
  </sheetData>
  <mergeCells count="20">
    <mergeCell ref="A59:G59"/>
    <mergeCell ref="A60:G60"/>
    <mergeCell ref="A53:G53"/>
    <mergeCell ref="A54:G54"/>
    <mergeCell ref="A55:G55"/>
    <mergeCell ref="A56:G56"/>
    <mergeCell ref="A57:G57"/>
    <mergeCell ref="A58:G58"/>
    <mergeCell ref="A50:G50"/>
    <mergeCell ref="A1:G1"/>
    <mergeCell ref="A4:A12"/>
    <mergeCell ref="C4:C8"/>
    <mergeCell ref="C9:C12"/>
    <mergeCell ref="A15:A34"/>
    <mergeCell ref="C25:C34"/>
    <mergeCell ref="A36:A37"/>
    <mergeCell ref="A38:A39"/>
    <mergeCell ref="A46:G46"/>
    <mergeCell ref="A48:G48"/>
    <mergeCell ref="A49:G49"/>
  </mergeCells>
  <pageMargins left="0.7" right="0.7" top="0.75" bottom="0.75" header="0.3" footer="0.3"/>
  <pageSetup paperSize="9" scale="54"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18AA65-E01E-4864-A484-6CD52895679D}">
  <sheetPr>
    <tabColor theme="4" tint="0.39997558519241921"/>
    <pageSetUpPr fitToPage="1"/>
  </sheetPr>
  <dimension ref="A1:K62"/>
  <sheetViews>
    <sheetView workbookViewId="0">
      <pane xSplit="3" ySplit="2" topLeftCell="D13" activePane="bottomRight" state="frozen"/>
      <selection activeCell="I5" sqref="I5"/>
      <selection pane="topRight" activeCell="I5" sqref="I5"/>
      <selection pane="bottomLeft" activeCell="I5" sqref="I5"/>
      <selection pane="bottomRight" activeCell="H1" sqref="H1:K1048576"/>
    </sheetView>
  </sheetViews>
  <sheetFormatPr defaultColWidth="8.7265625" defaultRowHeight="14.5" x14ac:dyDescent="0.35"/>
  <cols>
    <col min="1" max="1" width="15.1796875" style="403" customWidth="1"/>
    <col min="2" max="2" width="56.7265625" style="403" customWidth="1"/>
    <col min="3" max="3" width="13" style="403" customWidth="1"/>
    <col min="4" max="4" width="14.1796875" style="403" customWidth="1"/>
    <col min="5" max="5" width="14.54296875" style="403" customWidth="1"/>
    <col min="6" max="6" width="12.453125" style="403" customWidth="1"/>
    <col min="7" max="7" width="13.1796875" style="403" customWidth="1"/>
    <col min="8" max="9" width="0" style="403" hidden="1" customWidth="1"/>
    <col min="10" max="10" width="7.81640625" style="403" hidden="1" customWidth="1"/>
    <col min="11" max="11" width="31.81640625" style="403" hidden="1" customWidth="1"/>
    <col min="12" max="12" width="5" style="403" bestFit="1" customWidth="1"/>
    <col min="13" max="15" width="9" style="403" customWidth="1"/>
    <col min="16" max="16" width="6.54296875" style="403" bestFit="1" customWidth="1"/>
    <col min="17" max="17" width="7" style="403" bestFit="1" customWidth="1"/>
    <col min="18" max="16384" width="8.7265625" style="403"/>
  </cols>
  <sheetData>
    <row r="1" spans="1:11" ht="42" customHeight="1" x14ac:dyDescent="0.35">
      <c r="A1" s="801" t="s">
        <v>0</v>
      </c>
      <c r="B1" s="801"/>
      <c r="C1" s="801"/>
      <c r="D1" s="801"/>
      <c r="E1" s="801"/>
      <c r="F1" s="801"/>
      <c r="G1" s="801"/>
    </row>
    <row r="2" spans="1:11" ht="28.5" thickBot="1" x14ac:dyDescent="0.4">
      <c r="A2" s="404" t="s">
        <v>1</v>
      </c>
      <c r="B2" s="405"/>
      <c r="C2" s="406" t="s">
        <v>2</v>
      </c>
      <c r="D2" s="406" t="s">
        <v>3</v>
      </c>
      <c r="E2" s="407" t="s">
        <v>4</v>
      </c>
      <c r="F2" s="406" t="s">
        <v>5</v>
      </c>
      <c r="G2" s="406" t="s">
        <v>6</v>
      </c>
    </row>
    <row r="3" spans="1:11" ht="15" thickBot="1" x14ac:dyDescent="0.4">
      <c r="A3" s="408" t="s">
        <v>7</v>
      </c>
      <c r="B3" s="409" t="s">
        <v>8</v>
      </c>
      <c r="C3" s="410"/>
      <c r="D3" s="411">
        <f>(D10-D9)*D13</f>
        <v>0</v>
      </c>
      <c r="E3" s="411">
        <f>(E10-E9)*E13</f>
        <v>0</v>
      </c>
      <c r="F3" s="411">
        <f>(F10-F9)*F13</f>
        <v>0</v>
      </c>
      <c r="G3" s="412">
        <f>(G10-G9)*G13</f>
        <v>0</v>
      </c>
    </row>
    <row r="4" spans="1:11" ht="17.25" customHeight="1" x14ac:dyDescent="0.35">
      <c r="A4" s="802" t="s">
        <v>119</v>
      </c>
      <c r="B4" s="413" t="s">
        <v>10</v>
      </c>
      <c r="C4" s="805" t="s">
        <v>11</v>
      </c>
      <c r="D4" s="414">
        <v>36</v>
      </c>
      <c r="E4" s="415"/>
      <c r="F4" s="414"/>
      <c r="G4" s="416"/>
    </row>
    <row r="5" spans="1:11" x14ac:dyDescent="0.35">
      <c r="A5" s="803"/>
      <c r="B5" s="417" t="s">
        <v>12</v>
      </c>
      <c r="C5" s="805"/>
      <c r="D5" s="418">
        <f>11443</f>
        <v>11443</v>
      </c>
      <c r="E5" s="419"/>
      <c r="F5" s="419"/>
      <c r="G5" s="420"/>
    </row>
    <row r="6" spans="1:11" x14ac:dyDescent="0.35">
      <c r="A6" s="803"/>
      <c r="B6" s="417" t="s">
        <v>13</v>
      </c>
      <c r="C6" s="805"/>
      <c r="D6" s="418">
        <f>D5+D7-D8</f>
        <v>11443</v>
      </c>
      <c r="E6" s="419">
        <f>E5+E7-E8</f>
        <v>0</v>
      </c>
      <c r="F6" s="419">
        <f>F5+F7-F8</f>
        <v>0</v>
      </c>
      <c r="G6" s="420">
        <f>G5+G7-G8</f>
        <v>0</v>
      </c>
    </row>
    <row r="7" spans="1:11" ht="16.5" customHeight="1" x14ac:dyDescent="0.35">
      <c r="A7" s="803"/>
      <c r="B7" s="421" t="s">
        <v>14</v>
      </c>
      <c r="C7" s="805"/>
      <c r="D7" s="418"/>
      <c r="E7" s="419"/>
      <c r="F7" s="419"/>
      <c r="G7" s="420"/>
      <c r="K7" s="422"/>
    </row>
    <row r="8" spans="1:11" ht="14.25" customHeight="1" x14ac:dyDescent="0.35">
      <c r="A8" s="803"/>
      <c r="B8" s="421" t="s">
        <v>15</v>
      </c>
      <c r="C8" s="806"/>
      <c r="D8" s="419"/>
      <c r="E8" s="419"/>
      <c r="F8" s="419"/>
      <c r="G8" s="420"/>
    </row>
    <row r="9" spans="1:11" ht="16.5" customHeight="1" x14ac:dyDescent="0.35">
      <c r="A9" s="803"/>
      <c r="B9" s="417" t="s">
        <v>16</v>
      </c>
      <c r="C9" s="807" t="s">
        <v>17</v>
      </c>
      <c r="D9" s="418">
        <f>121398.29</f>
        <v>121398.29</v>
      </c>
      <c r="E9" s="419"/>
      <c r="F9" s="419"/>
      <c r="G9" s="420"/>
    </row>
    <row r="10" spans="1:11" ht="19.5" customHeight="1" x14ac:dyDescent="0.35">
      <c r="A10" s="803"/>
      <c r="B10" s="417" t="s">
        <v>18</v>
      </c>
      <c r="C10" s="808"/>
      <c r="D10" s="418">
        <f>D9+D11-D12</f>
        <v>121398.29</v>
      </c>
      <c r="E10" s="419">
        <f>E9+E11-E12</f>
        <v>0</v>
      </c>
      <c r="F10" s="419">
        <f>F9+F11-F12</f>
        <v>0</v>
      </c>
      <c r="G10" s="420">
        <f>G9+G11-G12</f>
        <v>0</v>
      </c>
      <c r="H10" s="423"/>
    </row>
    <row r="11" spans="1:11" ht="17.25" customHeight="1" x14ac:dyDescent="0.35">
      <c r="A11" s="803"/>
      <c r="B11" s="424" t="s">
        <v>19</v>
      </c>
      <c r="C11" s="808"/>
      <c r="D11" s="419"/>
      <c r="E11" s="419"/>
      <c r="F11" s="419"/>
      <c r="G11" s="420"/>
      <c r="K11" s="422"/>
    </row>
    <row r="12" spans="1:11" ht="17.25" customHeight="1" x14ac:dyDescent="0.35">
      <c r="A12" s="804"/>
      <c r="B12" s="424" t="s">
        <v>20</v>
      </c>
      <c r="C12" s="809"/>
      <c r="D12" s="419"/>
      <c r="E12" s="419"/>
      <c r="F12" s="419"/>
      <c r="G12" s="420"/>
    </row>
    <row r="13" spans="1:11" ht="30" customHeight="1" thickBot="1" x14ac:dyDescent="0.4">
      <c r="A13" s="425" t="s">
        <v>119</v>
      </c>
      <c r="B13" s="426" t="s">
        <v>22</v>
      </c>
      <c r="C13" s="427" t="s">
        <v>23</v>
      </c>
      <c r="D13" s="428">
        <v>1.1141919878266069</v>
      </c>
      <c r="E13" s="429"/>
      <c r="F13" s="429"/>
      <c r="G13" s="430"/>
      <c r="H13" s="431"/>
    </row>
    <row r="14" spans="1:11" ht="36" customHeight="1" thickBot="1" x14ac:dyDescent="0.4">
      <c r="A14" s="432" t="s">
        <v>24</v>
      </c>
      <c r="B14" s="433" t="s">
        <v>25</v>
      </c>
      <c r="C14" s="434"/>
      <c r="D14" s="435">
        <f>SUM(D16*D27,D17*D28,D18*D29,D19*D30,D20*D31,D21*D32,D22*D33,D25*D36,D23*D34,D24*D35)</f>
        <v>298.34069999999991</v>
      </c>
      <c r="E14" s="435">
        <f>SUM(E16*E27,E17*E28,E18*E29,E19*E30,E20*E31,E21*E32,E22*E33,E25*E36)</f>
        <v>0</v>
      </c>
      <c r="F14" s="435">
        <f>SUM(F16*F27,F17*F28,F18*F29,F19*F30,F20*F31,F21*F32,F22*F33,F25*F36)</f>
        <v>0</v>
      </c>
      <c r="G14" s="435">
        <f>SUM(G16*G27,G17*G28,G18*G29,G19*G30,G20*G31,G21*G32,G22*G33,G25*G36)</f>
        <v>0</v>
      </c>
      <c r="I14" s="403">
        <f>SUM(I16:I25)</f>
        <v>325.50069999999994</v>
      </c>
      <c r="J14" s="403">
        <f>SUM(I16:I22,I25)</f>
        <v>298.34069999999991</v>
      </c>
    </row>
    <row r="15" spans="1:11" ht="28.5" x14ac:dyDescent="0.35">
      <c r="A15" s="810" t="s">
        <v>119</v>
      </c>
      <c r="B15" s="436" t="s">
        <v>26</v>
      </c>
      <c r="C15" s="437" t="s">
        <v>27</v>
      </c>
      <c r="D15" s="438"/>
      <c r="E15" s="438"/>
      <c r="F15" s="438"/>
      <c r="G15" s="439"/>
    </row>
    <row r="16" spans="1:11" x14ac:dyDescent="0.35">
      <c r="A16" s="811"/>
      <c r="B16" s="440" t="s">
        <v>28</v>
      </c>
      <c r="C16" s="441" t="s">
        <v>29</v>
      </c>
      <c r="D16" s="442">
        <v>0.65</v>
      </c>
      <c r="E16" s="442"/>
      <c r="F16" s="442"/>
      <c r="G16" s="443"/>
      <c r="I16" s="403">
        <f>D16*D27</f>
        <v>8.0924999999999994</v>
      </c>
    </row>
    <row r="17" spans="1:9" x14ac:dyDescent="0.35">
      <c r="A17" s="811"/>
      <c r="B17" s="440" t="s">
        <v>30</v>
      </c>
      <c r="C17" s="441" t="s">
        <v>31</v>
      </c>
      <c r="D17" s="442">
        <v>914</v>
      </c>
      <c r="E17" s="442"/>
      <c r="F17" s="442"/>
      <c r="G17" s="443"/>
      <c r="I17" s="403">
        <f>D17*D28</f>
        <v>82.259999999999991</v>
      </c>
    </row>
    <row r="18" spans="1:9" x14ac:dyDescent="0.35">
      <c r="A18" s="811"/>
      <c r="B18" s="444" t="s">
        <v>32</v>
      </c>
      <c r="C18" s="441" t="s">
        <v>31</v>
      </c>
      <c r="D18" s="442"/>
      <c r="E18" s="442"/>
      <c r="F18" s="442"/>
      <c r="G18" s="443"/>
    </row>
    <row r="19" spans="1:9" x14ac:dyDescent="0.35">
      <c r="A19" s="811"/>
      <c r="B19" s="440" t="s">
        <v>33</v>
      </c>
      <c r="C19" s="441"/>
      <c r="D19" s="442"/>
      <c r="E19" s="442"/>
      <c r="F19" s="442"/>
      <c r="G19" s="443"/>
    </row>
    <row r="20" spans="1:9" x14ac:dyDescent="0.35">
      <c r="A20" s="811"/>
      <c r="B20" s="444" t="s">
        <v>34</v>
      </c>
      <c r="C20" s="441" t="s">
        <v>35</v>
      </c>
      <c r="D20" s="442">
        <v>488.86</v>
      </c>
      <c r="E20" s="442"/>
      <c r="F20" s="442"/>
      <c r="G20" s="443"/>
      <c r="I20" s="403">
        <f>D20*D31</f>
        <v>180.87819999999999</v>
      </c>
    </row>
    <row r="21" spans="1:9" x14ac:dyDescent="0.35">
      <c r="A21" s="811"/>
      <c r="B21" s="440" t="s">
        <v>36</v>
      </c>
      <c r="C21" s="441"/>
      <c r="D21" s="442"/>
      <c r="E21" s="442"/>
      <c r="F21" s="442"/>
      <c r="G21" s="443"/>
    </row>
    <row r="22" spans="1:9" s="450" customFormat="1" ht="14" x14ac:dyDescent="0.35">
      <c r="A22" s="811"/>
      <c r="B22" s="445" t="s">
        <v>37</v>
      </c>
      <c r="C22" s="446" t="s">
        <v>38</v>
      </c>
      <c r="D22" s="447">
        <v>3</v>
      </c>
      <c r="E22" s="448"/>
      <c r="F22" s="448"/>
      <c r="G22" s="449"/>
      <c r="I22" s="450">
        <f>D22*D33</f>
        <v>7.7099999999999991</v>
      </c>
    </row>
    <row r="23" spans="1:9" s="450" customFormat="1" ht="14" x14ac:dyDescent="0.35">
      <c r="A23" s="811"/>
      <c r="B23" s="451" t="s">
        <v>108</v>
      </c>
      <c r="C23" s="441" t="s">
        <v>31</v>
      </c>
      <c r="D23" s="452"/>
      <c r="E23" s="453"/>
      <c r="F23" s="453"/>
      <c r="G23" s="454"/>
    </row>
    <row r="24" spans="1:9" s="450" customFormat="1" ht="14" x14ac:dyDescent="0.35">
      <c r="A24" s="811"/>
      <c r="B24" s="455" t="s">
        <v>120</v>
      </c>
      <c r="C24" s="456" t="s">
        <v>31</v>
      </c>
      <c r="D24" s="457"/>
      <c r="E24" s="458"/>
      <c r="F24" s="458"/>
      <c r="G24" s="459"/>
      <c r="H24" s="706">
        <v>7</v>
      </c>
      <c r="I24" s="708">
        <f>H24*H35</f>
        <v>27.16</v>
      </c>
    </row>
    <row r="25" spans="1:9" s="465" customFormat="1" thickBot="1" x14ac:dyDescent="0.35">
      <c r="A25" s="811"/>
      <c r="B25" s="460" t="s">
        <v>39</v>
      </c>
      <c r="C25" s="461" t="s">
        <v>31</v>
      </c>
      <c r="D25" s="462">
        <v>2</v>
      </c>
      <c r="E25" s="463"/>
      <c r="F25" s="463"/>
      <c r="G25" s="464"/>
      <c r="I25" s="465">
        <f>D25*D36</f>
        <v>19.399999999999999</v>
      </c>
    </row>
    <row r="26" spans="1:9" x14ac:dyDescent="0.35">
      <c r="A26" s="811"/>
      <c r="B26" s="436" t="s">
        <v>40</v>
      </c>
      <c r="C26" s="813" t="s">
        <v>41</v>
      </c>
      <c r="D26" s="438"/>
      <c r="E26" s="438"/>
      <c r="F26" s="438"/>
      <c r="G26" s="439"/>
    </row>
    <row r="27" spans="1:9" x14ac:dyDescent="0.35">
      <c r="A27" s="811"/>
      <c r="B27" s="440" t="s">
        <v>28</v>
      </c>
      <c r="C27" s="814"/>
      <c r="D27" s="442">
        <v>12.45</v>
      </c>
      <c r="E27" s="442"/>
      <c r="F27" s="442"/>
      <c r="G27" s="443"/>
    </row>
    <row r="28" spans="1:9" x14ac:dyDescent="0.35">
      <c r="A28" s="811"/>
      <c r="B28" s="440" t="s">
        <v>30</v>
      </c>
      <c r="C28" s="814"/>
      <c r="D28" s="442">
        <v>0.09</v>
      </c>
      <c r="E28" s="442"/>
      <c r="F28" s="442"/>
      <c r="G28" s="443"/>
    </row>
    <row r="29" spans="1:9" x14ac:dyDescent="0.35">
      <c r="A29" s="811"/>
      <c r="B29" s="444" t="s">
        <v>32</v>
      </c>
      <c r="C29" s="814"/>
      <c r="D29" s="442"/>
      <c r="E29" s="442"/>
      <c r="F29" s="442"/>
      <c r="G29" s="443"/>
    </row>
    <row r="30" spans="1:9" x14ac:dyDescent="0.35">
      <c r="A30" s="811"/>
      <c r="B30" s="444" t="s">
        <v>42</v>
      </c>
      <c r="C30" s="814"/>
      <c r="D30" s="442"/>
      <c r="E30" s="442"/>
      <c r="F30" s="442"/>
      <c r="G30" s="443"/>
    </row>
    <row r="31" spans="1:9" ht="28.5" x14ac:dyDescent="0.35">
      <c r="A31" s="811"/>
      <c r="B31" s="444" t="s">
        <v>43</v>
      </c>
      <c r="C31" s="814"/>
      <c r="D31" s="442">
        <v>0.37</v>
      </c>
      <c r="E31" s="442"/>
      <c r="F31" s="442"/>
      <c r="G31" s="443"/>
    </row>
    <row r="32" spans="1:9" x14ac:dyDescent="0.35">
      <c r="A32" s="811"/>
      <c r="B32" s="440" t="s">
        <v>36</v>
      </c>
      <c r="C32" s="814"/>
      <c r="D32" s="442"/>
      <c r="E32" s="442"/>
      <c r="F32" s="442"/>
      <c r="G32" s="443"/>
    </row>
    <row r="33" spans="1:8" s="465" customFormat="1" ht="14" x14ac:dyDescent="0.3">
      <c r="A33" s="811"/>
      <c r="B33" s="466" t="s">
        <v>37</v>
      </c>
      <c r="C33" s="814"/>
      <c r="D33" s="467">
        <v>2.57</v>
      </c>
      <c r="E33" s="467"/>
      <c r="F33" s="467"/>
      <c r="G33" s="468"/>
    </row>
    <row r="34" spans="1:8" s="465" customFormat="1" ht="14" x14ac:dyDescent="0.3">
      <c r="A34" s="811"/>
      <c r="B34" s="469" t="s">
        <v>108</v>
      </c>
      <c r="C34" s="814"/>
      <c r="D34" s="442"/>
      <c r="E34" s="442"/>
      <c r="F34" s="442"/>
      <c r="G34" s="443"/>
    </row>
    <row r="35" spans="1:8" s="465" customFormat="1" ht="14" x14ac:dyDescent="0.3">
      <c r="A35" s="811"/>
      <c r="B35" s="451" t="s">
        <v>120</v>
      </c>
      <c r="C35" s="814"/>
      <c r="D35" s="442"/>
      <c r="E35" s="442"/>
      <c r="F35" s="442"/>
      <c r="G35" s="443"/>
      <c r="H35" s="707">
        <v>3.88</v>
      </c>
    </row>
    <row r="36" spans="1:8" s="465" customFormat="1" thickBot="1" x14ac:dyDescent="0.35">
      <c r="A36" s="812"/>
      <c r="B36" s="470" t="s">
        <v>39</v>
      </c>
      <c r="C36" s="815"/>
      <c r="D36" s="471">
        <v>9.6999999999999993</v>
      </c>
      <c r="E36" s="471"/>
      <c r="F36" s="471"/>
      <c r="G36" s="472"/>
    </row>
    <row r="37" spans="1:8" x14ac:dyDescent="0.35">
      <c r="A37" s="473" t="s">
        <v>44</v>
      </c>
      <c r="B37" s="474" t="s">
        <v>45</v>
      </c>
      <c r="C37" s="475"/>
      <c r="D37" s="476">
        <f>((D40/D41)-(D38/D39))*D39</f>
        <v>35054.820598674538</v>
      </c>
      <c r="E37" s="476" t="e">
        <f>((E40/E41)-(E39/#REF!))*#REF!</f>
        <v>#DIV/0!</v>
      </c>
      <c r="F37" s="476" t="e">
        <f>((F40/F41)-(F38/F39))*F39</f>
        <v>#DIV/0!</v>
      </c>
      <c r="G37" s="477" t="e">
        <f>((G40/G41)-(G38/G39))*G39</f>
        <v>#DIV/0!</v>
      </c>
    </row>
    <row r="38" spans="1:8" ht="65.25" customHeight="1" x14ac:dyDescent="0.35">
      <c r="A38" s="816" t="s">
        <v>119</v>
      </c>
      <c r="B38" s="478" t="s">
        <v>47</v>
      </c>
      <c r="C38" s="479" t="s">
        <v>48</v>
      </c>
      <c r="D38" s="480">
        <v>48730.84</v>
      </c>
      <c r="E38" s="481"/>
      <c r="F38" s="482"/>
      <c r="G38" s="483"/>
      <c r="H38" s="423"/>
    </row>
    <row r="39" spans="1:8" ht="15.75" customHeight="1" x14ac:dyDescent="0.35">
      <c r="A39" s="817"/>
      <c r="B39" s="478" t="s">
        <v>49</v>
      </c>
      <c r="C39" s="479" t="s">
        <v>17</v>
      </c>
      <c r="D39" s="484">
        <v>121398.29000000001</v>
      </c>
      <c r="E39" s="482"/>
      <c r="F39" s="482"/>
      <c r="G39" s="483"/>
      <c r="H39" s="423"/>
    </row>
    <row r="40" spans="1:8" ht="42.5" x14ac:dyDescent="0.35">
      <c r="A40" s="816" t="s">
        <v>121</v>
      </c>
      <c r="B40" s="478" t="s">
        <v>51</v>
      </c>
      <c r="C40" s="479" t="s">
        <v>48</v>
      </c>
      <c r="D40" s="480">
        <v>99233.78</v>
      </c>
      <c r="E40" s="482"/>
      <c r="F40" s="482"/>
      <c r="G40" s="483"/>
      <c r="H40" s="423"/>
    </row>
    <row r="41" spans="1:8" ht="15" thickBot="1" x14ac:dyDescent="0.4">
      <c r="A41" s="817"/>
      <c r="B41" s="485" t="s">
        <v>52</v>
      </c>
      <c r="C41" s="486" t="s">
        <v>17</v>
      </c>
      <c r="D41" s="487">
        <v>143781.29999999999</v>
      </c>
      <c r="E41" s="488"/>
      <c r="F41" s="488"/>
      <c r="G41" s="489"/>
      <c r="H41" s="423"/>
    </row>
    <row r="42" spans="1:8" x14ac:dyDescent="0.35">
      <c r="A42" s="490"/>
      <c r="B42" s="490"/>
      <c r="C42" s="490"/>
      <c r="D42" s="490"/>
      <c r="E42" s="490"/>
      <c r="F42" s="490"/>
      <c r="G42" s="490"/>
    </row>
    <row r="43" spans="1:8" x14ac:dyDescent="0.35">
      <c r="A43" s="490"/>
      <c r="B43" s="490"/>
      <c r="C43" s="490"/>
      <c r="D43" s="490"/>
      <c r="E43" s="490"/>
      <c r="F43" s="490"/>
      <c r="G43" s="490"/>
    </row>
    <row r="44" spans="1:8" ht="15" thickBot="1" x14ac:dyDescent="0.4">
      <c r="A44" s="490"/>
      <c r="B44" s="491" t="s">
        <v>53</v>
      </c>
      <c r="C44" s="492"/>
      <c r="D44" s="492"/>
      <c r="E44" s="492"/>
      <c r="F44" s="492"/>
      <c r="G44" s="492"/>
    </row>
    <row r="45" spans="1:8" ht="15" thickTop="1" x14ac:dyDescent="0.35">
      <c r="A45" s="490"/>
      <c r="B45" s="490"/>
      <c r="C45" s="490"/>
      <c r="D45" s="490"/>
      <c r="E45" s="490"/>
      <c r="F45" s="490"/>
      <c r="G45" s="490"/>
    </row>
    <row r="46" spans="1:8" x14ac:dyDescent="0.35">
      <c r="A46" s="490"/>
      <c r="B46" s="490"/>
      <c r="C46" s="490"/>
      <c r="D46" s="490"/>
      <c r="E46" s="490"/>
      <c r="F46" s="490"/>
      <c r="G46" s="490"/>
    </row>
    <row r="47" spans="1:8" x14ac:dyDescent="0.35">
      <c r="A47" s="490" t="s">
        <v>54</v>
      </c>
      <c r="B47" s="490"/>
      <c r="C47" s="490"/>
      <c r="D47" s="490"/>
      <c r="E47" s="490"/>
      <c r="F47" s="490"/>
      <c r="G47" s="490"/>
    </row>
    <row r="48" spans="1:8" ht="32.25" customHeight="1" x14ac:dyDescent="0.35">
      <c r="A48" s="800" t="s">
        <v>55</v>
      </c>
      <c r="B48" s="800"/>
      <c r="C48" s="800"/>
      <c r="D48" s="800"/>
      <c r="E48" s="800"/>
      <c r="F48" s="800"/>
      <c r="G48" s="800"/>
    </row>
    <row r="49" spans="1:7" x14ac:dyDescent="0.35">
      <c r="A49" s="465" t="s">
        <v>56</v>
      </c>
      <c r="B49" s="465"/>
      <c r="C49" s="465"/>
      <c r="D49" s="465"/>
      <c r="E49" s="465"/>
      <c r="F49" s="465"/>
      <c r="G49" s="465"/>
    </row>
    <row r="50" spans="1:7" ht="33.75" customHeight="1" x14ac:dyDescent="0.35">
      <c r="A50" s="818" t="s">
        <v>57</v>
      </c>
      <c r="B50" s="818"/>
      <c r="C50" s="818"/>
      <c r="D50" s="818"/>
      <c r="E50" s="818"/>
      <c r="F50" s="818"/>
      <c r="G50" s="818"/>
    </row>
    <row r="51" spans="1:7" ht="30.75" customHeight="1" x14ac:dyDescent="0.35">
      <c r="A51" s="800" t="s">
        <v>58</v>
      </c>
      <c r="B51" s="800"/>
      <c r="C51" s="800"/>
      <c r="D51" s="800"/>
      <c r="E51" s="800"/>
      <c r="F51" s="800"/>
      <c r="G51" s="800"/>
    </row>
    <row r="52" spans="1:7" ht="34.5" customHeight="1" x14ac:dyDescent="0.35">
      <c r="A52" s="800" t="s">
        <v>59</v>
      </c>
      <c r="B52" s="800"/>
      <c r="C52" s="800"/>
      <c r="D52" s="800"/>
      <c r="E52" s="800"/>
      <c r="F52" s="800"/>
      <c r="G52" s="800"/>
    </row>
    <row r="53" spans="1:7" x14ac:dyDescent="0.35">
      <c r="A53" s="465"/>
      <c r="B53" s="465"/>
      <c r="C53" s="465"/>
      <c r="D53" s="465"/>
      <c r="E53" s="465"/>
      <c r="F53" s="465"/>
      <c r="G53" s="465"/>
    </row>
    <row r="54" spans="1:7" x14ac:dyDescent="0.35">
      <c r="A54" s="493" t="s">
        <v>60</v>
      </c>
      <c r="B54" s="465"/>
      <c r="C54" s="465"/>
      <c r="D54" s="465"/>
      <c r="E54" s="465"/>
      <c r="F54" s="465"/>
      <c r="G54" s="465"/>
    </row>
    <row r="55" spans="1:7" ht="36" customHeight="1" x14ac:dyDescent="0.35">
      <c r="A55" s="800" t="s">
        <v>61</v>
      </c>
      <c r="B55" s="800"/>
      <c r="C55" s="800"/>
      <c r="D55" s="800"/>
      <c r="E55" s="800"/>
      <c r="F55" s="800"/>
      <c r="G55" s="800"/>
    </row>
    <row r="56" spans="1:7" ht="33" customHeight="1" x14ac:dyDescent="0.35">
      <c r="A56" s="800" t="s">
        <v>62</v>
      </c>
      <c r="B56" s="800"/>
      <c r="C56" s="800"/>
      <c r="D56" s="800"/>
      <c r="E56" s="800"/>
      <c r="F56" s="800"/>
      <c r="G56" s="800"/>
    </row>
    <row r="57" spans="1:7" ht="33" customHeight="1" x14ac:dyDescent="0.35">
      <c r="A57" s="800" t="s">
        <v>63</v>
      </c>
      <c r="B57" s="800"/>
      <c r="C57" s="800"/>
      <c r="D57" s="800"/>
      <c r="E57" s="800"/>
      <c r="F57" s="800"/>
      <c r="G57" s="800"/>
    </row>
    <row r="58" spans="1:7" ht="66" customHeight="1" x14ac:dyDescent="0.35">
      <c r="A58" s="800" t="s">
        <v>64</v>
      </c>
      <c r="B58" s="800"/>
      <c r="C58" s="800"/>
      <c r="D58" s="800"/>
      <c r="E58" s="800"/>
      <c r="F58" s="800"/>
      <c r="G58" s="800"/>
    </row>
    <row r="59" spans="1:7" ht="36" customHeight="1" x14ac:dyDescent="0.35">
      <c r="A59" s="800" t="s">
        <v>65</v>
      </c>
      <c r="B59" s="800"/>
      <c r="C59" s="800"/>
      <c r="D59" s="800"/>
      <c r="E59" s="800"/>
      <c r="F59" s="800"/>
      <c r="G59" s="800"/>
    </row>
    <row r="60" spans="1:7" ht="48.75" customHeight="1" x14ac:dyDescent="0.35">
      <c r="A60" s="819" t="s">
        <v>66</v>
      </c>
      <c r="B60" s="819"/>
      <c r="C60" s="819"/>
      <c r="D60" s="819"/>
      <c r="E60" s="819"/>
      <c r="F60" s="819"/>
      <c r="G60" s="819"/>
    </row>
    <row r="61" spans="1:7" ht="35.25" customHeight="1" x14ac:dyDescent="0.35">
      <c r="A61" s="800" t="s">
        <v>67</v>
      </c>
      <c r="B61" s="800"/>
      <c r="C61" s="800"/>
      <c r="D61" s="800"/>
      <c r="E61" s="800"/>
      <c r="F61" s="800"/>
      <c r="G61" s="800"/>
    </row>
    <row r="62" spans="1:7" ht="45.75" customHeight="1" x14ac:dyDescent="0.35">
      <c r="A62" s="800" t="s">
        <v>68</v>
      </c>
      <c r="B62" s="800"/>
      <c r="C62" s="800"/>
      <c r="D62" s="800"/>
      <c r="E62" s="800"/>
      <c r="F62" s="800"/>
      <c r="G62" s="800"/>
    </row>
  </sheetData>
  <mergeCells count="20">
    <mergeCell ref="A61:G61"/>
    <mergeCell ref="A62:G62"/>
    <mergeCell ref="A55:G55"/>
    <mergeCell ref="A56:G56"/>
    <mergeCell ref="A57:G57"/>
    <mergeCell ref="A58:G58"/>
    <mergeCell ref="A59:G59"/>
    <mergeCell ref="A60:G60"/>
    <mergeCell ref="A52:G52"/>
    <mergeCell ref="A1:G1"/>
    <mergeCell ref="A4:A12"/>
    <mergeCell ref="C4:C8"/>
    <mergeCell ref="C9:C12"/>
    <mergeCell ref="A15:A36"/>
    <mergeCell ref="C26:C36"/>
    <mergeCell ref="A38:A39"/>
    <mergeCell ref="A40:A41"/>
    <mergeCell ref="A48:G48"/>
    <mergeCell ref="A50:G50"/>
    <mergeCell ref="A51:G51"/>
  </mergeCells>
  <pageMargins left="0.7" right="0.7" top="0.75" bottom="0.75" header="0.3" footer="0.3"/>
  <pageSetup paperSize="9"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marts</vt:lpstr>
      <vt:lpstr>aprīlis</vt:lpstr>
      <vt:lpstr>maijs</vt:lpstr>
      <vt:lpstr>jūnijs</vt:lpstr>
      <vt:lpstr>jūlijs</vt:lpstr>
      <vt:lpstr>augusts</vt:lpstr>
      <vt:lpstr>septembris</vt:lpstr>
      <vt:lpstr>oktobris</vt:lpstr>
      <vt:lpstr>novembris</vt:lpstr>
      <vt:lpstr>decembris</vt:lpstr>
      <vt:lpstr>janvaris</vt:lpstr>
      <vt:lpstr>februaris</vt:lpstr>
      <vt:lpstr>PIVOT_apkopojums</vt:lpstr>
      <vt:lpstr>PIVOT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Oksana Zālīte</dc:creator>
  <cp:lastModifiedBy>Ilze Pence</cp:lastModifiedBy>
  <cp:lastPrinted>2022-05-11T08:30:41Z</cp:lastPrinted>
  <dcterms:created xsi:type="dcterms:W3CDTF">2021-05-26T14:04:12Z</dcterms:created>
  <dcterms:modified xsi:type="dcterms:W3CDTF">2022-05-17T11:46:50Z</dcterms:modified>
</cp:coreProperties>
</file>