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vide-my.sharepoint.com/personal/liva_snitko_kem_gov_lv/Documents/Desktop/Atblasta pasākumi/Atbalsts energoresursu izmaksu samaiznāšanai/2023_2024 apkures sezonas atbalsts/KEM_IZ_05.23/KEM IZ 15.05.2023/"/>
    </mc:Choice>
  </mc:AlternateContent>
  <xr:revisionPtr revIDLastSave="63" documentId="8_{F739CBC0-EFF0-4410-AAA8-8991A6C0FEC2}" xr6:coauthVersionLast="47" xr6:coauthVersionMax="47" xr10:uidLastSave="{284EAF8F-F90C-45AE-9DDC-6ACA6BE65680}"/>
  <bookViews>
    <workbookView minimized="1" xWindow="4440" yWindow="3180" windowWidth="6580" windowHeight="7360" activeTab="1" xr2:uid="{747DC67F-4CC9-4198-972D-74D200DF94BD}"/>
  </bookViews>
  <sheets>
    <sheet name="2023" sheetId="2" r:id="rId1"/>
    <sheet name="2024" sheetId="1" r:id="rId2"/>
  </sheets>
  <definedNames>
    <definedName name="_ftn1" localSheetId="0">'2023'!#REF!</definedName>
    <definedName name="_ftn1" localSheetId="1">'2024'!$A$21</definedName>
    <definedName name="_ftnref1" localSheetId="0">'2023'!$C$1</definedName>
    <definedName name="_ftnref1" localSheetId="1">'2024'!$C$1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1" l="1"/>
  <c r="C10" i="2"/>
  <c r="C4" i="1"/>
  <c r="C3" i="1"/>
  <c r="E4" i="2"/>
  <c r="E2" i="2"/>
  <c r="E10" i="2" l="1"/>
  <c r="C13" i="1"/>
  <c r="C15" i="1" l="1"/>
  <c r="C18" i="1" s="1"/>
  <c r="C19" i="1" s="1"/>
  <c r="C17" i="1"/>
</calcChain>
</file>

<file path=xl/sharedStrings.xml><?xml version="1.0" encoding="utf-8"?>
<sst xmlns="http://schemas.openxmlformats.org/spreadsheetml/2006/main" count="74" uniqueCount="69">
  <si>
    <t>Nr. p.k.</t>
  </si>
  <si>
    <t>Klasifikatoru (reģistru) izstrāde</t>
  </si>
  <si>
    <t>Pašapkalpošanās portāla izstrāde</t>
  </si>
  <si>
    <t>E‑pakalpojuma izstrāde</t>
  </si>
  <si>
    <t>Aktivitāte</t>
  </si>
  <si>
    <t>Integrācija ar VPM</t>
  </si>
  <si>
    <t>Integrācija ar PMLP</t>
  </si>
  <si>
    <t>Integrācija ar VID</t>
  </si>
  <si>
    <t>Integrācija ar eAdresi</t>
  </si>
  <si>
    <t>Integrācija ar Latvijas Atvērto datu portālu</t>
  </si>
  <si>
    <t>Atbalsta devēju datu iesūtīšanas un apstrādes izstrāde</t>
  </si>
  <si>
    <t>Problēmpieteikumu apstrādes moduļa izstrāde</t>
  </si>
  <si>
    <t>Finanšu pārvaldības moduļa izstrāde</t>
  </si>
  <si>
    <t>Izmaksas, EUR bez PVN</t>
  </si>
  <si>
    <t>Izmaksas KOPĀ, EUR bez PVN</t>
  </si>
  <si>
    <t>Lietotāju apmācības</t>
  </si>
  <si>
    <t>Integrācijas ar citu valsts un pašvaldības nozaru datu bāzēm*</t>
  </si>
  <si>
    <t>Sistēmas uzturēšana sākot ar 2023.gada oktobri (gadā)</t>
  </si>
  <si>
    <t>*</t>
  </si>
  <si>
    <t>Integrācijas ar DAGR, VIRSIS**</t>
  </si>
  <si>
    <t>**</t>
  </si>
  <si>
    <t>provizoriski 2024. gads</t>
  </si>
  <si>
    <t>Uzturēšana un attīstība</t>
  </si>
  <si>
    <t>Uzturēšanas un attīstības izmaksas KOPĀ, EUR bez PVN</t>
  </si>
  <si>
    <t>KOPĀ, EUR bez PVN</t>
  </si>
  <si>
    <t>iespējamās izmaksas</t>
  </si>
  <si>
    <t>Datu apmaiņas monitoringa izstrāde</t>
  </si>
  <si>
    <t>Izmaiņu pieprasījumi***</t>
  </si>
  <si>
    <t>***</t>
  </si>
  <si>
    <t>koncepcijas izstrādes laikā neparedzētās prasības, kas ir būtiskas Sistēmas darbībai</t>
  </si>
  <si>
    <t>Integrācija ir jāplāno uz 2024.gadu</t>
  </si>
  <si>
    <t>Summa izmaiņu pieprasījumiem ir jāparedz, taču tā var netiks apgūta vispār vai netiks apgūta pilnā apjomā</t>
  </si>
  <si>
    <t>Sistēmas koncepcijas izstrādes laikā iespējams nav apzinātas visas nepieciešamās integrācijas, līdz ar to jāparedz papildu rezerve</t>
  </si>
  <si>
    <t>2023.gada jāparedz - 75 750 EUR bez PVN. Sistēmas uzturēšana ir cita pozīcija EIS - cits neatkarīgs darījums</t>
  </si>
  <si>
    <t>Sistēmas lietotāja interfeisa izstrāde (backoffice portāls)</t>
  </si>
  <si>
    <t>Datu bāzes projektējuma papildinājums ar modulim nepieciešamajām tabulām, laukiem, saitēm. Norēķinu ar Atbalsta devējiem administrēšana (importi, eksporti, sadalījums), lietotāja interfeisa izstrāde, maksājumu sagatavošana SEPA vai csv formātā (veidņu sagatavošana un validācijas izstrāde). Maksājumu imports un eksporta funkcionalitātes nodrošināšana. Pārskatu funkcionalitāte</t>
  </si>
  <si>
    <t>Mācību materiālu - lietotāju un administratora rokasgrāmatas - izstrāde, gatavošanās mācībām, vides konfigurēšana un piemēru sagatavošana demonstrācijai, apmācību vadīšana.</t>
  </si>
  <si>
    <t>Visas pozīcija iekļauj sevī analīzi, PPS, PPA izstrādi, testēšanu, piegādi, projekta vadību, riskus u.tml. darbus</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</si>
  <si>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"Pašapkalpošanās portāla izstrāde"</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</si>
  <si>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t>
  </si>
  <si>
    <t>Integrācijas servisa (API) projektēšana un izstrāde,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"Pašapkalpošanās portāla izstrāde" un "E-pakalpojuma izstrāde"</t>
  </si>
  <si>
    <t xml:space="preserve">Datu kopu sagatavošana atbilstošā formātā (tai skaitā datu lauku tipi, garumi, validācijas). Datu apmaiņas saskarnes (REST API) izstrāde. Autorizācijas ar Latvijas Atvērto datu portālu mehānisma izstrāde. Automatizēto darbu regulārai datu apmaiņai izstrāde. Auditācija, žurnalēšana. Automatizēto darbu apmaiņai ar LAtvijas Atvērto datu portālu darbības monitoringa izstrāde (vai darbi nostrālā laicīgi, pietiekamā apjomā u.tml.). Integrācijas servisa apraksta izstrāde. Saslēgšana starp vairākām vidēm (testa, produkcijas).
</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</si>
  <si>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"E-pakalpojuma izstrāde", "Atbalsta devēju datu iesūtīšanas un apstrādes izstrāde"</t>
  </si>
  <si>
    <t xml:space="preserve">Datu bāzes projektējuma papildinājums ar modulim nepieciešamajām tabulām, laukiem, saitēm. Nodrošināta iespēja Atbalsta devējiem pašapkalpošanās portālā pieteikt pieteikumus, ko apstrādā BVKB darbinieki. Nodrošināta iespēja atbalsta saņemējiem pieteikt pieteikumu e-pakalpojumā. Pozīcija ietver lietotāja interfeisa izstrādi, Atbalsta devēju identificēšanu, iespēja pievienot aprakstu un pielikumus. Paziņojumu nosūtīšana BVKB darbiniekiem gan Sistēmā, gan e-pastā par jauno pieteikumu. Saņemt atgriezenisko saiti uz savu pieteikumu. Iespēja iegūt nepieciešamos pārskatus par pieteikumiem dažādos BVKB nepieciešamajos griezumos
</t>
  </si>
  <si>
    <t>E-pakalpojuma izstrāde, kas ļauj fiziskajām personām iegūt informāciju par viņām piešķirto atbalstu, kā arī pieteikt pieteikumu. Pozīcija ietver paša e-pakalpojuma izstrādi (interfeiss), autorizācijas mehānisma izstrādi, PMLP un VPM integrācijas servisu pieslēgšanu. E-pakalpojuma pieslēgšana pie Sistēmas datu bāzes datu apmaiņai. E-pakalpojuma ievadformu datu validācijas izstrāde. Iespēja saņemt atbildi par pieteikumu eAdresē vai e-pakalpojumā</t>
  </si>
  <si>
    <t>Bez pārskatiem</t>
  </si>
  <si>
    <t>Bez pārskatiem
Bez lietotāja profila
Bez eAdreses</t>
  </si>
  <si>
    <t>Daļa samazināta</t>
  </si>
  <si>
    <t>Daļa samazināta. 5 klasifikatori uz 2024.gadu</t>
  </si>
  <si>
    <t>Backoffice portāla papildinājumi ar pārskatu funkcionalitāti</t>
  </si>
  <si>
    <t>Klasifikatoru (reģistru) papildināšana ar nepieciešamajiem klasifikatoriem</t>
  </si>
  <si>
    <t>Klasifkatoru izstrāde (ievaformas, ievadlauki, atlases kritēriji, validācija, izmaiņu vēsture, saraksti) ~ 5 gab. un saslēgšana: 8 000 uz katru</t>
  </si>
  <si>
    <t>Pašapkalpošanās portāla papildināšana ar pārskatu, lietotāja profila un eAdreses funkcionalitāti</t>
  </si>
  <si>
    <t>Lietotāju apmācības par papildu izstrādāto funkcionalitāti</t>
  </si>
  <si>
    <t>Izmaksu salīdzinājums ERIS
EUR bez PVN</t>
  </si>
  <si>
    <t>Izmaksu salīdzinājums BIS
EUR bez PVN</t>
  </si>
  <si>
    <t>Pārvaldnieku saskarne -  30000 euro ar PVN</t>
  </si>
  <si>
    <t>Integrācija ar adrešu meklēšanas komponenti - 27538</t>
  </si>
  <si>
    <t>VID datu saņemšana un apstrāde 16957</t>
  </si>
  <si>
    <t>ERIS sākuma lapas lietotāja interfeiss bez funkcionalitātes - 26 357</t>
  </si>
  <si>
    <t>ERIS pamatfunkcionalitātes izstrāde (sistēmas kodola, datu noliktavas, publiskā portāla un biznesa procesu atbalsta sistēmas portāla funkcionalitāte) - 297520
VID datu saņemšana un apstrāde 16957
Valsts kases datu saņemšana un apstrāde - 17620
Lietotāju autorizācija un datu pārbaude - 8532</t>
  </si>
  <si>
    <t xml:space="preserve">Māju lietas portālā – 85000 eur arp PVN
Līgums par sistēmas lietošanu – 15000 eur ar PVN
Integrācija ar e-parakstu – 20000 eur ar PVN
</t>
  </si>
  <si>
    <t>Sistēmas arhitektūras izstrāde. Izstrādes, testa, akcepttesta un produkcijas vides izstrāde un konfigurēšana. Datu bāzes projektējums (tabulas, tabulu lauki, tipi, garumi, saites, validācijas u.tml.) (neskaitot Pašapkalpošanās portālu, Problēmpieteikumu apstrādes un Finanšu pārvaldības moduļus). Sistēmas lietotāja interfeisa izstrāde (ievadformas, saraksti, datu atlases filtri, izmaiņu vēsture). Lietotāju pārvaldība, lomas, piekļuves tiesības. Autorizācija, auditācija, žurnalēšana. Datu apstrādes algoritmu, uz kuru pamata tiek pieņemti lēmumi par atbalsta piešķiršanu, izstrāde. Datu saņemšanas no SOPA par maznodrošinātajiem izstrāde. BVKB nepieciešamo pārskatu izstrāde. No VID un PMLP saņemto datu apstrāde un nepieciešamo aprēķinu veikšana.
Sistēmas arhitektūra: 14 000
Sistēmas vižu izstrāde un konfigurēšana: 56 000
Datu bāzes projektējums: 28 000
Lietotāja interfeiss: 55 000
Lietotāju pārvaldība: 21 000
Autorizācija: 5 600
Auditācija, žurnalēšana: 14 000
SOPA datu apstrāde un savietošana: 8 400
VID datu apstrāde un savietošana: 11 200
PMLP datu apstrāde un savietošana: 8 400
Pārskati: 33 600
Algoritmu izstrāde un automatizēto lēmumu pieņemšana: 44 800</t>
  </si>
  <si>
    <t>Sistēmas darbībai nepieciešamo klasifikatoru servisa izstrāde. Kā minimums - atbalsta veidu, Atbalsta devēju, datu devēju, atbalsta apjoma reģistrs. Papildus ir Sistēmā iestrādātie (iešūtie) klasifikatori - statusi, periodi, notikumi, saziņas kanāli u.tml. Klasifikatoru servisa pieslēgšana pie backoffice portāla, Atbalsta devēju pašapkalpošanās portāla, lai visur tiktu izmantoti vienoti klasifikatori.
Klasifkatoru izstrāde (ievaformas, ievadlauki, atlases kritēriji, validācija, izmaiņu vēsture, saraksti) ~ 15 gab. un saslēgšana: 8 000 uz katru</t>
  </si>
  <si>
    <t xml:space="preserve">Pašapkalpošanās portāls Atbalsta devējiem. Izstrāde sastāv no papildus datu bāzesprojektējuma, interfeisa (ievadformas, saraksti, datu atlases filtri u.tml.), integrācijas ar backoffice portālu, autorizācijas, piekļuves kontroles, auditācijas un žurnalēšanas izstrāde. Tāpat pašapkalpošanās portālā tiks publicēti digitālie līgumu, kurus Atbalsta devēji digitāli varēs aizpildīt un parakstīt. Elektroniskā paraksta integrācija, lai līgumus varētu parakstīt elektroniski. BVKB darbiniekiem tiks nodrošināti paziņojumi par jauniem līgumiem (Sistēmā, e-pastā). Integrācija ar e-pasta serveri. Pašapkalpošanās portālā tiks publicētas veidnes datu iesūtīšanai, kuras Atbalsta devēji varēs lejupielādēt, aizpildīt ar datiem un augšupielādēt Sistēmā (sīkāk "Atbalsta devēju datu iesūtīšanas un apstrādes izstrāde"). Pašapkalpošanās portālā tiks izstrādātas vairāki pārksati, kas nepieciešamas Atbalsta devējiem iesniegto datu kontrolei un tās viņi pastāvīgi varēs iegūt, neprasot tās BVKB darbiniekiem. BVKB darbinieki varēs publicēt pašapkalpošanās portālā Atbalsta devējiem nepieciešamo informāciju. Atbalsta devējiem iespēja norādīt e-pastu paziņojumu saņemšanai no backoffice portāla (lietotāja profila izveide). VPM pieslēgšana. eAdreses pieslēgšana
Datu bāzes projektējums: 28 000
Lietotāja interfeiss: 73 800
Integrācija ar backoffice portālu: 48 000
Auditācija, žurnalēšana: 14 000
eParaksts integrācija: 18 000
Līgumu veidnes un to parakstīšanas funkcionalitāte: 14 000
Integrācija ar e-pasta serveri, e-pasta paziņojumu izsūtīšana: 5 000
Paziņojumi Sistēmā: 3 000
Pārskati: 40 000
Informācijas publicēšanas funkcionalitāte: 14 000
Lietotāja profils: 40 000
VPM pieslēgšana un apstrāde, piekļuves kontrole: 21 000
eAdreses pieslēgšana un apstrāde: 11 200
</t>
  </si>
  <si>
    <t>Datu apmaiņas veidnes izstrāde (datu lauku tipi, garumi), datu validācija, veidnes tehniskais apraksts, datu apmaiņas nodrošināšana caur DIT. Atbalsta devēju datu kvalitātes kontrole pret reģistriem un kļūdaino datu atgriešana. Funkcionalitātes nodrošināšana, ka var iesūtīt labotos datus līdz noteiktam termiņam. Auditācija, žurnalēšana. Starpservisu autorizācija. Integrācija ar e-pasta serveri. Paziņojumu sūtīšana pēc datu apstrādes
Datu apmaiņas veidne: 84 000
Datu apmaiņas veidnes tehniskais apraksts: 28 000
DIT pieslēgšana: 14 000
Datu pārbaude PMLP: 14 000
Atbalsta devēju datu kvalitātes kontrole, kļūdaino datu atgriešana: 28 000
Auditācija, žurnalēšana: 14 000
Autorizācija: 5 600
Datu atkārtotās iesūtīšanas funkcionalitāte: 62 400</t>
  </si>
  <si>
    <t>Tā kā lēmums par atbalsta piešķiršanu tiks pieņemts automatizēti, balstoties uz Sistēmas algoritmiem, ir jāparedz svarīgāko integrāciju un automatizēto lēmumu monitorings. Datu apmaiņas monitorings nodrošina gan informācijas attēlošanu Sistēmā, gan nosūtīšanu e-pastā.
1.Katras integrācijas monitorings - apmaiņa notika veiksmīgi/neveiksmīgi;
2.Atbalsta devēju iesūtīto datu apmaiņas monitorings - ir iesūtīts/nav, ir apstrādāts/nav, atbildes paziņojumi Atbalsta devējiem;
3.Iespējamo noviržu no normas identificēšana un ziņošana (saņemto datu skaits būtiski pārsniedz prognozēto, piešķirtā atbalsta apjoms būtiski pārsniedz vai nesasniedz prognozēto līmeni u.tml.).
Auditācija, žurnalēšana.
Integrācija ar e-pasta serveri.
Integrācijas - 4 gab. (SOPA, VID, PMLP, Latvijas Atvērto datu portāls): 10 000
Atbalsta devēju iesūtītie dati - 6 monitorējamie apgabali katram Atbalsta devējam (~10 gab.), kopā ~60 apgabali: 90 000
Novirzes - 4 integrācijas plus Atbalsta devēju dati (~10 gab.): 42 000
Integrācija ar e-pasta serveri, e-pasta paziņojumu izsūtīšana: 5 000
Paziņojumi Sistēmā: 3 000</t>
  </si>
  <si>
    <t>Izmaksas, EUR ar PVN</t>
  </si>
  <si>
    <t>KOPĀ,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</si>
</sst>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name val="Cambria"/>
      <family val="1"/>
      <charset val="186"/>
    </font>
    <font>
      <b/>
      <sz val="10"/>
      <color rgb="FF155452"/>
      <name val="Cambria"/>
      <family val="1"/>
      <charset val="186"/>
    </font>
    <font>
      <sz val="10"/>
      <color rgb="FF155452"/>
      <name val="Cambria"/>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3" borderId="0" xfId="0" applyFont="1" applyFill="1" applyAlignment="1">
      <alignment horizontal="center"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3" fontId="1" fillId="3" borderId="1" xfId="0" applyNumberFormat="1" applyFont="1" applyFill="1" applyBorder="1" applyAlignment="1">
      <alignment vertical="top" wrapText="1"/>
    </xf>
    <xf numFmtId="0" fontId="1" fillId="3" borderId="0" xfId="0" applyFont="1" applyFill="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vertical="top"/>
    </xf>
    <xf numFmtId="0" fontId="1" fillId="3" borderId="0" xfId="0" applyFont="1" applyFill="1" applyAlignment="1">
      <alignment wrapText="1"/>
    </xf>
    <xf numFmtId="3" fontId="1" fillId="3" borderId="0" xfId="0" applyNumberFormat="1" applyFont="1" applyFill="1" applyAlignment="1">
      <alignment wrapText="1"/>
    </xf>
    <xf numFmtId="3" fontId="2" fillId="3" borderId="2" xfId="0" applyNumberFormat="1" applyFont="1" applyFill="1" applyBorder="1" applyAlignment="1">
      <alignment vertical="top" wrapText="1"/>
    </xf>
    <xf numFmtId="0" fontId="3" fillId="3" borderId="2" xfId="0" applyFont="1" applyFill="1" applyBorder="1" applyAlignment="1">
      <alignment vertical="top" wrapText="1"/>
    </xf>
    <xf numFmtId="0" fontId="3" fillId="3" borderId="0" xfId="0" applyFont="1" applyFill="1" applyAlignment="1">
      <alignment vertical="top" wrapText="1"/>
    </xf>
    <xf numFmtId="0" fontId="1" fillId="0" borderId="0" xfId="0" applyFont="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vertical="top" wrapText="1"/>
    </xf>
    <xf numFmtId="3" fontId="1" fillId="0" borderId="1" xfId="0" applyNumberFormat="1" applyFont="1" applyBorder="1" applyAlignment="1">
      <alignment vertical="top" wrapText="1"/>
    </xf>
    <xf numFmtId="0" fontId="1" fillId="0" borderId="0" xfId="0" applyFont="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vertical="top"/>
    </xf>
    <xf numFmtId="9" fontId="1" fillId="0" borderId="1" xfId="0" applyNumberFormat="1" applyFont="1" applyBorder="1" applyAlignment="1">
      <alignment vertical="top" wrapText="1"/>
    </xf>
    <xf numFmtId="0" fontId="1" fillId="0" borderId="0" xfId="0" applyFont="1" applyAlignment="1">
      <alignment wrapText="1"/>
    </xf>
    <xf numFmtId="3" fontId="1" fillId="0" borderId="0" xfId="0" applyNumberFormat="1" applyFont="1" applyAlignment="1">
      <alignment wrapText="1"/>
    </xf>
    <xf numFmtId="3" fontId="2" fillId="0" borderId="1" xfId="0" applyNumberFormat="1" applyFont="1" applyBorder="1" applyAlignment="1">
      <alignment vertical="top"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0" xfId="0" applyFont="1" applyAlignment="1">
      <alignment horizontal="right" vertical="top" wrapText="1"/>
    </xf>
    <xf numFmtId="3" fontId="2" fillId="0" borderId="0" xfId="0" applyNumberFormat="1" applyFont="1" applyAlignment="1">
      <alignment vertical="top" wrapText="1"/>
    </xf>
    <xf numFmtId="0" fontId="2" fillId="3" borderId="1" xfId="0" applyFont="1" applyFill="1" applyBorder="1" applyAlignment="1">
      <alignment horizontal="right" vertical="top" wrapText="1"/>
    </xf>
    <xf numFmtId="0" fontId="2" fillId="3" borderId="2" xfId="0" applyFont="1" applyFill="1" applyBorder="1" applyAlignment="1">
      <alignment horizontal="right" vertical="top" wrapText="1"/>
    </xf>
    <xf numFmtId="0" fontId="1" fillId="0" borderId="0" xfId="0" applyFont="1" applyAlignment="1">
      <alignment horizontal="left" wrapText="1"/>
    </xf>
    <xf numFmtId="0" fontId="1" fillId="0" borderId="0" xfId="0" applyFont="1" applyAlignment="1">
      <alignment horizontal="left" vertical="top" wrapText="1"/>
    </xf>
    <xf numFmtId="0" fontId="2" fillId="0" borderId="1" xfId="0" applyFont="1" applyBorder="1" applyAlignment="1">
      <alignment horizontal="right" vertical="top" wrapText="1"/>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1554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1C29A-BC8B-4843-AF24-F4A72231DC38}">
  <dimension ref="A1:H54"/>
  <sheetViews>
    <sheetView zoomScale="90" zoomScaleNormal="90" workbookViewId="0">
      <selection activeCell="D16" sqref="D16"/>
    </sheetView>
  </sheetViews>
  <sheetFormatPr defaultColWidth="8.90625" defaultRowHeight="12.5" x14ac:dyDescent="0.25"/>
  <cols>
    <col min="1" max="1" width="5.36328125" style="10" customWidth="1"/>
    <col min="2" max="2" width="33.08984375" style="10" customWidth="1"/>
    <col min="3" max="3" width="11" style="10" customWidth="1"/>
    <col min="4" max="4" width="87.36328125" style="10" customWidth="1"/>
    <col min="5" max="5" width="11.36328125" style="10" customWidth="1"/>
    <col min="6" max="6" width="48.36328125" style="10" customWidth="1"/>
    <col min="7" max="7" width="41.08984375" style="10" customWidth="1"/>
    <col min="8" max="8" width="28.08984375" style="10" customWidth="1"/>
    <col min="9" max="16384" width="8.90625" style="10"/>
  </cols>
  <sheetData>
    <row r="1" spans="1:8" s="3" customFormat="1" ht="37.5" x14ac:dyDescent="0.35">
      <c r="A1" s="1" t="s">
        <v>0</v>
      </c>
      <c r="B1" s="1" t="s">
        <v>4</v>
      </c>
      <c r="C1" s="1" t="s">
        <v>67</v>
      </c>
      <c r="D1" s="2" t="s">
        <v>37</v>
      </c>
      <c r="E1" s="1" t="s">
        <v>13</v>
      </c>
      <c r="F1" s="1"/>
      <c r="G1" s="1" t="s">
        <v>54</v>
      </c>
      <c r="H1" s="1" t="s">
        <v>55</v>
      </c>
    </row>
    <row r="2" spans="1:8" s="7" customFormat="1" ht="262.5" x14ac:dyDescent="0.35">
      <c r="A2" s="4"/>
      <c r="B2" s="5" t="s">
        <v>34</v>
      </c>
      <c r="C2" s="6">
        <v>300000</v>
      </c>
      <c r="D2" s="5" t="s">
        <v>62</v>
      </c>
      <c r="E2" s="6">
        <f>300000-33600</f>
        <v>266400</v>
      </c>
      <c r="F2" s="5" t="s">
        <v>45</v>
      </c>
      <c r="G2" s="5" t="s">
        <v>60</v>
      </c>
      <c r="H2" s="5"/>
    </row>
    <row r="3" spans="1:8" s="7" customFormat="1" ht="87.5" x14ac:dyDescent="0.35">
      <c r="A3" s="4"/>
      <c r="B3" s="5" t="s">
        <v>1</v>
      </c>
      <c r="C3" s="6">
        <v>160000</v>
      </c>
      <c r="D3" s="5" t="s">
        <v>63</v>
      </c>
      <c r="E3" s="6">
        <v>120000</v>
      </c>
      <c r="F3" s="5" t="s">
        <v>48</v>
      </c>
      <c r="G3" s="5"/>
      <c r="H3" s="5"/>
    </row>
    <row r="4" spans="1:8" s="7" customFormat="1" ht="365.25" customHeight="1" x14ac:dyDescent="0.35">
      <c r="A4" s="4"/>
      <c r="B4" s="5" t="s">
        <v>2</v>
      </c>
      <c r="C4" s="6">
        <v>330000</v>
      </c>
      <c r="D4" s="5" t="s">
        <v>64</v>
      </c>
      <c r="E4" s="6">
        <f>330000-40000 - 40000-11200</f>
        <v>238800</v>
      </c>
      <c r="F4" s="5" t="s">
        <v>46</v>
      </c>
      <c r="G4" s="5" t="s">
        <v>59</v>
      </c>
      <c r="H4" s="5" t="s">
        <v>61</v>
      </c>
    </row>
    <row r="5" spans="1:8" s="7" customFormat="1" ht="62.5" x14ac:dyDescent="0.35">
      <c r="A5" s="4"/>
      <c r="B5" s="8" t="s">
        <v>5</v>
      </c>
      <c r="C5" s="6">
        <v>15000</v>
      </c>
      <c r="D5" s="5" t="s">
        <v>38</v>
      </c>
      <c r="E5" s="6">
        <v>15000</v>
      </c>
      <c r="F5" s="5"/>
      <c r="G5" s="5" t="s">
        <v>57</v>
      </c>
      <c r="H5" s="5"/>
    </row>
    <row r="6" spans="1:8" s="7" customFormat="1" ht="62.5" x14ac:dyDescent="0.35">
      <c r="A6" s="4"/>
      <c r="B6" s="8" t="s">
        <v>7</v>
      </c>
      <c r="C6" s="6">
        <v>15000</v>
      </c>
      <c r="D6" s="5" t="s">
        <v>39</v>
      </c>
      <c r="E6" s="6">
        <v>15000</v>
      </c>
      <c r="F6" s="5"/>
      <c r="G6" s="5" t="s">
        <v>58</v>
      </c>
      <c r="H6" s="5"/>
    </row>
    <row r="7" spans="1:8" s="7" customFormat="1" ht="75" x14ac:dyDescent="0.35">
      <c r="A7" s="4"/>
      <c r="B7" s="8" t="s">
        <v>6</v>
      </c>
      <c r="C7" s="6">
        <v>10000</v>
      </c>
      <c r="D7" s="5" t="s">
        <v>42</v>
      </c>
      <c r="E7" s="6">
        <v>10000</v>
      </c>
      <c r="F7" s="5"/>
      <c r="G7" s="5"/>
      <c r="H7" s="5"/>
    </row>
    <row r="8" spans="1:8" s="7" customFormat="1" ht="175" x14ac:dyDescent="0.35">
      <c r="A8" s="4"/>
      <c r="B8" s="5" t="s">
        <v>10</v>
      </c>
      <c r="C8" s="6">
        <v>250000</v>
      </c>
      <c r="D8" s="5" t="s">
        <v>65</v>
      </c>
      <c r="E8" s="6">
        <v>250000</v>
      </c>
      <c r="F8" s="5"/>
      <c r="G8" s="5"/>
      <c r="H8" s="5" t="s">
        <v>56</v>
      </c>
    </row>
    <row r="9" spans="1:8" s="7" customFormat="1" ht="25" x14ac:dyDescent="0.35">
      <c r="A9" s="4"/>
      <c r="B9" s="9" t="s">
        <v>15</v>
      </c>
      <c r="C9" s="6">
        <v>70000</v>
      </c>
      <c r="D9" s="5" t="s">
        <v>36</v>
      </c>
      <c r="E9" s="6">
        <v>45000</v>
      </c>
      <c r="F9" s="5" t="s">
        <v>47</v>
      </c>
      <c r="G9" s="5"/>
      <c r="H9" s="5"/>
    </row>
    <row r="10" spans="1:8" s="14" customFormat="1" x14ac:dyDescent="0.35">
      <c r="A10" s="30" t="s">
        <v>14</v>
      </c>
      <c r="B10" s="31"/>
      <c r="C10" s="12">
        <f>SUM(C2:C9)</f>
        <v>1150000</v>
      </c>
      <c r="D10" s="13"/>
      <c r="E10" s="12">
        <f>SUM(E2:E9)</f>
        <v>960200</v>
      </c>
    </row>
    <row r="11" spans="1:8" x14ac:dyDescent="0.25">
      <c r="C11" s="11"/>
    </row>
    <row r="12" spans="1:8" x14ac:dyDescent="0.25">
      <c r="C12" s="11"/>
    </row>
    <row r="13" spans="1:8" x14ac:dyDescent="0.25">
      <c r="C13" s="11"/>
    </row>
    <row r="14" spans="1:8" x14ac:dyDescent="0.25">
      <c r="C14" s="11"/>
    </row>
    <row r="15" spans="1:8" x14ac:dyDescent="0.25">
      <c r="C15" s="11"/>
    </row>
    <row r="16" spans="1:8" x14ac:dyDescent="0.25">
      <c r="C16" s="11"/>
    </row>
    <row r="17" spans="3:5" x14ac:dyDescent="0.25">
      <c r="C17" s="11"/>
      <c r="E17" s="11"/>
    </row>
    <row r="18" spans="3:5" x14ac:dyDescent="0.25">
      <c r="C18" s="11"/>
    </row>
    <row r="19" spans="3:5" x14ac:dyDescent="0.25">
      <c r="C19" s="11"/>
    </row>
    <row r="20" spans="3:5" x14ac:dyDescent="0.25">
      <c r="C20" s="11"/>
    </row>
    <row r="21" spans="3:5" x14ac:dyDescent="0.25">
      <c r="C21" s="11"/>
    </row>
    <row r="22" spans="3:5" x14ac:dyDescent="0.25">
      <c r="C22" s="11"/>
    </row>
    <row r="23" spans="3:5" x14ac:dyDescent="0.25">
      <c r="C23" s="11"/>
    </row>
    <row r="24" spans="3:5" x14ac:dyDescent="0.25">
      <c r="C24" s="11"/>
    </row>
    <row r="25" spans="3:5" x14ac:dyDescent="0.25">
      <c r="C25" s="11"/>
    </row>
    <row r="26" spans="3:5" x14ac:dyDescent="0.25">
      <c r="C26" s="11"/>
    </row>
    <row r="27" spans="3:5" x14ac:dyDescent="0.25">
      <c r="C27" s="11"/>
    </row>
    <row r="28" spans="3:5" x14ac:dyDescent="0.25">
      <c r="C28" s="11"/>
    </row>
    <row r="29" spans="3:5" x14ac:dyDescent="0.25">
      <c r="C29" s="11"/>
    </row>
    <row r="30" spans="3:5" x14ac:dyDescent="0.25">
      <c r="C30" s="11"/>
    </row>
    <row r="31" spans="3:5" x14ac:dyDescent="0.25">
      <c r="C31" s="11"/>
    </row>
    <row r="32" spans="3:5" x14ac:dyDescent="0.25">
      <c r="C32" s="11"/>
    </row>
    <row r="33" spans="3:3" x14ac:dyDescent="0.25">
      <c r="C33" s="11"/>
    </row>
    <row r="34" spans="3:3" x14ac:dyDescent="0.25">
      <c r="C34" s="11"/>
    </row>
    <row r="35" spans="3:3" x14ac:dyDescent="0.25">
      <c r="C35" s="11"/>
    </row>
    <row r="36" spans="3:3" x14ac:dyDescent="0.25">
      <c r="C36" s="11"/>
    </row>
    <row r="37" spans="3:3" x14ac:dyDescent="0.25">
      <c r="C37" s="11"/>
    </row>
    <row r="38" spans="3:3" x14ac:dyDescent="0.25">
      <c r="C38" s="11"/>
    </row>
    <row r="39" spans="3:3" x14ac:dyDescent="0.25">
      <c r="C39" s="11"/>
    </row>
    <row r="40" spans="3:3" x14ac:dyDescent="0.25">
      <c r="C40" s="11"/>
    </row>
    <row r="41" spans="3:3" x14ac:dyDescent="0.25">
      <c r="C41" s="11"/>
    </row>
    <row r="42" spans="3:3" x14ac:dyDescent="0.25">
      <c r="C42" s="11"/>
    </row>
    <row r="43" spans="3:3" x14ac:dyDescent="0.25">
      <c r="C43" s="11"/>
    </row>
    <row r="44" spans="3:3" x14ac:dyDescent="0.25">
      <c r="C44" s="11"/>
    </row>
    <row r="45" spans="3:3" x14ac:dyDescent="0.25">
      <c r="C45" s="11"/>
    </row>
    <row r="46" spans="3:3" x14ac:dyDescent="0.25">
      <c r="C46" s="11"/>
    </row>
    <row r="47" spans="3:3" x14ac:dyDescent="0.25">
      <c r="C47" s="11"/>
    </row>
    <row r="48" spans="3:3" x14ac:dyDescent="0.25">
      <c r="C48" s="11"/>
    </row>
    <row r="49" spans="3:3" x14ac:dyDescent="0.25">
      <c r="C49" s="11"/>
    </row>
    <row r="50" spans="3:3" x14ac:dyDescent="0.25">
      <c r="C50" s="11"/>
    </row>
    <row r="51" spans="3:3" x14ac:dyDescent="0.25">
      <c r="C51" s="11"/>
    </row>
    <row r="52" spans="3:3" x14ac:dyDescent="0.25">
      <c r="C52" s="11"/>
    </row>
    <row r="53" spans="3:3" x14ac:dyDescent="0.25">
      <c r="C53" s="11"/>
    </row>
    <row r="54" spans="3:3" x14ac:dyDescent="0.25">
      <c r="C54" s="11"/>
    </row>
  </sheetData>
  <mergeCells count="1">
    <mergeCell ref="A10:B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FCF5-2F42-499C-AE13-33BFB5C6451F}">
  <dimension ref="A1:E67"/>
  <sheetViews>
    <sheetView tabSelected="1" topLeftCell="C9" zoomScaleNormal="100" workbookViewId="0">
      <selection activeCell="D15" sqref="D15"/>
    </sheetView>
  </sheetViews>
  <sheetFormatPr defaultColWidth="8.90625" defaultRowHeight="12.5" x14ac:dyDescent="0.25"/>
  <cols>
    <col min="1" max="1" width="5.36328125" style="23" customWidth="1"/>
    <col min="2" max="2" width="61" style="23" customWidth="1"/>
    <col min="3" max="3" width="11" style="23" customWidth="1"/>
    <col min="4" max="4" width="110.54296875" style="23" customWidth="1"/>
    <col min="5" max="5" width="37" style="23" customWidth="1"/>
    <col min="6" max="6" width="62" style="23" customWidth="1"/>
    <col min="7" max="16384" width="8.90625" style="23"/>
  </cols>
  <sheetData>
    <row r="1" spans="1:5" s="15" customFormat="1" ht="37.5" x14ac:dyDescent="0.35">
      <c r="A1" s="26" t="s">
        <v>0</v>
      </c>
      <c r="B1" s="26" t="s">
        <v>4</v>
      </c>
      <c r="C1" s="26" t="s">
        <v>13</v>
      </c>
      <c r="D1" s="27" t="s">
        <v>37</v>
      </c>
    </row>
    <row r="2" spans="1:5" s="19" customFormat="1" x14ac:dyDescent="0.35">
      <c r="A2" s="16"/>
      <c r="B2" s="17" t="s">
        <v>49</v>
      </c>
      <c r="C2" s="18">
        <v>33600</v>
      </c>
      <c r="D2" s="17"/>
      <c r="E2" s="33"/>
    </row>
    <row r="3" spans="1:5" s="19" customFormat="1" x14ac:dyDescent="0.35">
      <c r="A3" s="16"/>
      <c r="B3" s="17" t="s">
        <v>50</v>
      </c>
      <c r="C3" s="18">
        <f>5*8000</f>
        <v>40000</v>
      </c>
      <c r="D3" s="17" t="s">
        <v>51</v>
      </c>
      <c r="E3" s="33"/>
    </row>
    <row r="4" spans="1:5" s="19" customFormat="1" ht="25" x14ac:dyDescent="0.35">
      <c r="A4" s="16"/>
      <c r="B4" s="17" t="s">
        <v>52</v>
      </c>
      <c r="C4" s="18">
        <f>40000+40000+11200</f>
        <v>91200</v>
      </c>
      <c r="D4" s="17"/>
    </row>
    <row r="5" spans="1:5" s="19" customFormat="1" ht="50" x14ac:dyDescent="0.35">
      <c r="A5" s="16"/>
      <c r="B5" s="20" t="s">
        <v>8</v>
      </c>
      <c r="C5" s="18">
        <v>15000</v>
      </c>
      <c r="D5" s="17" t="s">
        <v>40</v>
      </c>
    </row>
    <row r="6" spans="1:5" s="19" customFormat="1" ht="78" customHeight="1" x14ac:dyDescent="0.35">
      <c r="A6" s="16"/>
      <c r="B6" s="20" t="s">
        <v>9</v>
      </c>
      <c r="C6" s="18">
        <v>50000</v>
      </c>
      <c r="D6" s="17" t="s">
        <v>41</v>
      </c>
    </row>
    <row r="7" spans="1:5" s="19" customFormat="1" x14ac:dyDescent="0.35">
      <c r="A7" s="16"/>
      <c r="B7" s="20" t="s">
        <v>16</v>
      </c>
      <c r="C7" s="18">
        <v>75000</v>
      </c>
      <c r="D7" s="17" t="s">
        <v>32</v>
      </c>
    </row>
    <row r="8" spans="1:5" s="19" customFormat="1" ht="187.5" x14ac:dyDescent="0.35">
      <c r="A8" s="16"/>
      <c r="B8" s="17" t="s">
        <v>26</v>
      </c>
      <c r="C8" s="18">
        <v>150000</v>
      </c>
      <c r="D8" s="17" t="s">
        <v>66</v>
      </c>
    </row>
    <row r="9" spans="1:5" s="19" customFormat="1" ht="50" x14ac:dyDescent="0.35">
      <c r="A9" s="16"/>
      <c r="B9" s="17" t="s">
        <v>3</v>
      </c>
      <c r="C9" s="18">
        <v>140000</v>
      </c>
      <c r="D9" s="17" t="s">
        <v>44</v>
      </c>
    </row>
    <row r="10" spans="1:5" s="19" customFormat="1" ht="75" x14ac:dyDescent="0.35">
      <c r="A10" s="16"/>
      <c r="B10" s="17" t="s">
        <v>11</v>
      </c>
      <c r="C10" s="18">
        <v>170000</v>
      </c>
      <c r="D10" s="17" t="s">
        <v>43</v>
      </c>
    </row>
    <row r="11" spans="1:5" s="19" customFormat="1" ht="37.5" x14ac:dyDescent="0.35">
      <c r="A11" s="16"/>
      <c r="B11" s="17" t="s">
        <v>12</v>
      </c>
      <c r="C11" s="18">
        <v>200000</v>
      </c>
      <c r="D11" s="17" t="s">
        <v>35</v>
      </c>
    </row>
    <row r="12" spans="1:5" s="19" customFormat="1" x14ac:dyDescent="0.35">
      <c r="A12" s="16"/>
      <c r="B12" s="21" t="s">
        <v>53</v>
      </c>
      <c r="C12" s="18">
        <v>25000</v>
      </c>
      <c r="D12" s="17"/>
    </row>
    <row r="13" spans="1:5" s="19" customFormat="1" x14ac:dyDescent="0.35">
      <c r="A13" s="34" t="s">
        <v>14</v>
      </c>
      <c r="B13" s="34"/>
      <c r="C13" s="25">
        <f>SUM(C2:C12)</f>
        <v>989800</v>
      </c>
      <c r="D13" s="17"/>
    </row>
    <row r="14" spans="1:5" s="19" customFormat="1" x14ac:dyDescent="0.35">
      <c r="A14" s="35" t="s">
        <v>22</v>
      </c>
      <c r="B14" s="35"/>
      <c r="C14" s="35"/>
      <c r="D14" s="17"/>
    </row>
    <row r="15" spans="1:5" s="19" customFormat="1" x14ac:dyDescent="0.35">
      <c r="A15" s="16"/>
      <c r="B15" s="17" t="s">
        <v>17</v>
      </c>
      <c r="C15" s="18">
        <f>0.15*C13</f>
        <v>148470</v>
      </c>
      <c r="D15" s="22" t="s">
        <v>33</v>
      </c>
    </row>
    <row r="16" spans="1:5" s="19" customFormat="1" x14ac:dyDescent="0.35">
      <c r="A16" s="16"/>
      <c r="B16" s="17" t="s">
        <v>19</v>
      </c>
      <c r="C16" s="18">
        <v>120000</v>
      </c>
      <c r="D16" s="17" t="s">
        <v>30</v>
      </c>
    </row>
    <row r="17" spans="1:4" s="19" customFormat="1" x14ac:dyDescent="0.35">
      <c r="A17" s="16"/>
      <c r="B17" s="17" t="s">
        <v>27</v>
      </c>
      <c r="C17" s="18">
        <f>C13*10%</f>
        <v>98980</v>
      </c>
      <c r="D17" s="17" t="s">
        <v>31</v>
      </c>
    </row>
    <row r="18" spans="1:4" s="19" customFormat="1" x14ac:dyDescent="0.35">
      <c r="A18" s="34" t="s">
        <v>23</v>
      </c>
      <c r="B18" s="34"/>
      <c r="C18" s="25">
        <f>SUM(C15:C16)</f>
        <v>268470</v>
      </c>
      <c r="D18" s="17"/>
    </row>
    <row r="19" spans="1:4" s="19" customFormat="1" x14ac:dyDescent="0.35">
      <c r="A19" s="34" t="s">
        <v>24</v>
      </c>
      <c r="B19" s="34"/>
      <c r="C19" s="25">
        <f>SUM(C13+C18)</f>
        <v>1258270</v>
      </c>
      <c r="D19" s="17"/>
    </row>
    <row r="20" spans="1:4" s="19" customFormat="1" x14ac:dyDescent="0.35">
      <c r="A20" s="28"/>
      <c r="B20" s="28" t="s">
        <v>68</v>
      </c>
      <c r="C20" s="29">
        <f>C19*1.21</f>
        <v>1522506.7</v>
      </c>
    </row>
    <row r="21" spans="1:4" x14ac:dyDescent="0.25">
      <c r="A21" s="23" t="s">
        <v>18</v>
      </c>
      <c r="B21" s="23" t="s">
        <v>25</v>
      </c>
      <c r="C21" s="24"/>
    </row>
    <row r="22" spans="1:4" x14ac:dyDescent="0.25">
      <c r="A22" s="23" t="s">
        <v>20</v>
      </c>
      <c r="B22" s="23" t="s">
        <v>21</v>
      </c>
      <c r="C22" s="24"/>
    </row>
    <row r="23" spans="1:4" x14ac:dyDescent="0.25">
      <c r="A23" s="23" t="s">
        <v>28</v>
      </c>
      <c r="B23" s="32" t="s">
        <v>29</v>
      </c>
      <c r="C23" s="32"/>
    </row>
    <row r="24" spans="1:4" x14ac:dyDescent="0.25">
      <c r="C24" s="24"/>
    </row>
    <row r="25" spans="1:4" x14ac:dyDescent="0.25">
      <c r="C25" s="24"/>
    </row>
    <row r="26" spans="1:4" x14ac:dyDescent="0.25">
      <c r="C26" s="24"/>
    </row>
    <row r="27" spans="1:4" x14ac:dyDescent="0.25">
      <c r="C27" s="24"/>
    </row>
    <row r="28" spans="1:4" x14ac:dyDescent="0.25">
      <c r="C28" s="24"/>
    </row>
    <row r="29" spans="1:4" x14ac:dyDescent="0.25">
      <c r="C29" s="24"/>
    </row>
    <row r="30" spans="1:4" x14ac:dyDescent="0.25">
      <c r="C30" s="24"/>
    </row>
    <row r="31" spans="1:4" x14ac:dyDescent="0.25">
      <c r="C31" s="24"/>
    </row>
    <row r="32" spans="1:4" x14ac:dyDescent="0.25">
      <c r="C32" s="24"/>
    </row>
    <row r="33" spans="3:4" x14ac:dyDescent="0.25">
      <c r="C33" s="24"/>
    </row>
    <row r="34" spans="3:4" x14ac:dyDescent="0.25">
      <c r="C34" s="24"/>
    </row>
    <row r="35" spans="3:4" x14ac:dyDescent="0.25">
      <c r="C35" s="24"/>
    </row>
    <row r="36" spans="3:4" x14ac:dyDescent="0.25">
      <c r="C36" s="24"/>
    </row>
    <row r="37" spans="3:4" x14ac:dyDescent="0.25">
      <c r="C37" s="24"/>
    </row>
    <row r="38" spans="3:4" x14ac:dyDescent="0.25">
      <c r="C38" s="24"/>
      <c r="D38" s="24"/>
    </row>
    <row r="39" spans="3:4" x14ac:dyDescent="0.25">
      <c r="C39" s="24"/>
    </row>
    <row r="40" spans="3:4" x14ac:dyDescent="0.25">
      <c r="C40" s="24"/>
    </row>
    <row r="41" spans="3:4" x14ac:dyDescent="0.25">
      <c r="C41" s="24"/>
    </row>
    <row r="42" spans="3:4" x14ac:dyDescent="0.25">
      <c r="C42" s="24"/>
    </row>
    <row r="43" spans="3:4" x14ac:dyDescent="0.25">
      <c r="C43" s="24"/>
    </row>
    <row r="44" spans="3:4" x14ac:dyDescent="0.25">
      <c r="C44" s="24"/>
    </row>
    <row r="45" spans="3:4" x14ac:dyDescent="0.25">
      <c r="C45" s="24"/>
    </row>
    <row r="46" spans="3:4" x14ac:dyDescent="0.25">
      <c r="C46" s="24"/>
    </row>
    <row r="47" spans="3:4" x14ac:dyDescent="0.25">
      <c r="C47" s="24"/>
    </row>
    <row r="48" spans="3:4" x14ac:dyDescent="0.25">
      <c r="C48" s="24"/>
    </row>
    <row r="49" spans="3:3" x14ac:dyDescent="0.25">
      <c r="C49" s="24"/>
    </row>
    <row r="50" spans="3:3" x14ac:dyDescent="0.25">
      <c r="C50" s="24"/>
    </row>
    <row r="51" spans="3:3" x14ac:dyDescent="0.25">
      <c r="C51" s="24"/>
    </row>
    <row r="52" spans="3:3" x14ac:dyDescent="0.25">
      <c r="C52" s="24"/>
    </row>
    <row r="53" spans="3:3" x14ac:dyDescent="0.25">
      <c r="C53" s="24"/>
    </row>
    <row r="54" spans="3:3" x14ac:dyDescent="0.25">
      <c r="C54" s="24"/>
    </row>
    <row r="55" spans="3:3" x14ac:dyDescent="0.25">
      <c r="C55" s="24"/>
    </row>
    <row r="56" spans="3:3" x14ac:dyDescent="0.25">
      <c r="C56" s="24"/>
    </row>
    <row r="57" spans="3:3" x14ac:dyDescent="0.25">
      <c r="C57" s="24"/>
    </row>
    <row r="58" spans="3:3" x14ac:dyDescent="0.25">
      <c r="C58" s="24"/>
    </row>
    <row r="59" spans="3:3" x14ac:dyDescent="0.25">
      <c r="C59" s="24"/>
    </row>
    <row r="60" spans="3:3" x14ac:dyDescent="0.25">
      <c r="C60" s="24"/>
    </row>
    <row r="61" spans="3:3" x14ac:dyDescent="0.25">
      <c r="C61" s="24"/>
    </row>
    <row r="62" spans="3:3" x14ac:dyDescent="0.25">
      <c r="C62" s="24"/>
    </row>
    <row r="63" spans="3:3" x14ac:dyDescent="0.25">
      <c r="C63" s="24"/>
    </row>
    <row r="64" spans="3:3" x14ac:dyDescent="0.25">
      <c r="C64" s="24"/>
    </row>
    <row r="65" spans="3:3" x14ac:dyDescent="0.25">
      <c r="C65" s="24"/>
    </row>
    <row r="66" spans="3:3" x14ac:dyDescent="0.25">
      <c r="C66" s="24"/>
    </row>
    <row r="67" spans="3:3" x14ac:dyDescent="0.25">
      <c r="C67" s="24"/>
    </row>
  </sheetData>
  <mergeCells count="6">
    <mergeCell ref="B23:C23"/>
    <mergeCell ref="E2:E3"/>
    <mergeCell ref="A13:B13"/>
    <mergeCell ref="A18:B18"/>
    <mergeCell ref="A14:C14"/>
    <mergeCell ref="A19:B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2023</vt:lpstr>
      <vt:lpstr>2024</vt:lpstr>
      <vt:lpstr>'2024'!_ftn1</vt:lpstr>
      <vt:lpstr>'2023'!_ftnref1</vt:lpstr>
      <vt:lpstr>'2024'!_ftnref1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Līva Šnitko</cp:lastModifiedBy>
  <dcterms:created xsi:type="dcterms:W3CDTF">2023-03-05T15:47:27Z</dcterms:created>
  <dcterms:modified xsi:type="dcterms:W3CDTF">2023-05-17T14:21:45Z</dcterms:modified>
</cp:coreProperties>
</file>