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ese.kalva\Desktop\Grozijumi 811 un 1113 par LJA\811 grozījumi\Pēc Fm atzinuma\"/>
    </mc:Choice>
  </mc:AlternateContent>
  <bookViews>
    <workbookView xWindow="0" yWindow="0" windowWidth="20496" windowHeight="7152"/>
  </bookViews>
  <sheets>
    <sheet name="Papildu finansējums_ uzraudzība" sheetId="1" r:id="rId1"/>
    <sheet name="Algas prognoze" sheetId="2" r:id="rId2"/>
  </sheets>
  <definedNames>
    <definedName name="_xlnm._FilterDatabase" localSheetId="0" hidden="1">'Papildu finansējums_ uzraudzība'!$A$2:$R$24</definedName>
    <definedName name="_xlnm.Print_Area" localSheetId="0">'Papildu finansējums_ uzraudzība'!$A$1:$AB$26</definedName>
    <definedName name="_xlnm.Print_Titles" localSheetId="0">'Papildu finansējums_ uzraudzība'!$A:$Q,'Papildu finansējums_ uzraudzība'!$4:$7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22" i="1" l="1"/>
  <c r="AB22" i="1" s="1"/>
  <c r="V23" i="1"/>
  <c r="U23" i="1"/>
  <c r="T23" i="1"/>
  <c r="S23" i="1"/>
  <c r="R23" i="1"/>
  <c r="Q23" i="1"/>
  <c r="P23" i="1"/>
  <c r="N23" i="1"/>
  <c r="K23" i="1"/>
  <c r="L23" i="1"/>
  <c r="R22" i="1"/>
  <c r="S22" i="1"/>
  <c r="T22" i="1"/>
  <c r="P22" i="1"/>
  <c r="Q22" i="1"/>
  <c r="O22" i="1"/>
  <c r="O23" i="1"/>
  <c r="N22" i="1"/>
  <c r="M22" i="1"/>
  <c r="M23" i="1"/>
  <c r="L22" i="1"/>
  <c r="K22" i="1" l="1"/>
  <c r="K9" i="1"/>
  <c r="K13" i="1"/>
  <c r="K14" i="1"/>
  <c r="K15" i="1"/>
  <c r="K17" i="1"/>
  <c r="K19" i="1"/>
  <c r="K8" i="1"/>
  <c r="L8" i="1" s="1"/>
  <c r="B23" i="1"/>
  <c r="E22" i="1"/>
  <c r="J7" i="2" l="1"/>
  <c r="K6" i="2"/>
  <c r="I21" i="1"/>
  <c r="I20" i="1"/>
  <c r="K20" i="1" s="1"/>
  <c r="I18" i="1"/>
  <c r="I16" i="1"/>
  <c r="I12" i="1"/>
  <c r="I11" i="1"/>
  <c r="I10" i="1"/>
  <c r="K10" i="1" s="1"/>
  <c r="C7" i="2" l="1"/>
  <c r="K12" i="1"/>
  <c r="L12" i="1" s="1"/>
  <c r="K18" i="1"/>
  <c r="K21" i="1"/>
  <c r="K16" i="1"/>
  <c r="K11" i="1"/>
  <c r="M12" i="1"/>
  <c r="E7" i="2" l="1"/>
  <c r="F7" i="2" s="1"/>
  <c r="C8" i="2"/>
  <c r="D8" i="2" s="1"/>
  <c r="C9" i="2" s="1"/>
  <c r="D9" i="2" s="1"/>
  <c r="E8" i="2"/>
  <c r="F8" i="2" s="1"/>
  <c r="E9" i="2" l="1"/>
  <c r="C10" i="2"/>
  <c r="D10" i="2" s="1"/>
  <c r="L18" i="1"/>
  <c r="L19" i="1"/>
  <c r="E10" i="2" l="1"/>
  <c r="F10" i="2" s="1"/>
  <c r="C11" i="2"/>
  <c r="D11" i="2" s="1"/>
  <c r="F9" i="2"/>
  <c r="L11" i="1"/>
  <c r="N11" i="1"/>
  <c r="O11" i="1" s="1"/>
  <c r="P11" i="1" s="1"/>
  <c r="Q11" i="1" s="1"/>
  <c r="I23" i="1"/>
  <c r="E11" i="2" l="1"/>
  <c r="C12" i="2"/>
  <c r="D12" i="2" s="1"/>
  <c r="R11" i="1"/>
  <c r="S11" i="1" s="1"/>
  <c r="T11" i="1" s="1"/>
  <c r="U11" i="1" s="1"/>
  <c r="V11" i="1" s="1"/>
  <c r="W11" i="1" s="1"/>
  <c r="X11" i="1" s="1"/>
  <c r="Y11" i="1" s="1"/>
  <c r="Z11" i="1" s="1"/>
  <c r="M11" i="1"/>
  <c r="E9" i="1"/>
  <c r="E12" i="2" l="1"/>
  <c r="F12" i="2" s="1"/>
  <c r="C13" i="2"/>
  <c r="D13" i="2" s="1"/>
  <c r="F11" i="2"/>
  <c r="AB11" i="1"/>
  <c r="E17" i="1"/>
  <c r="E10" i="1"/>
  <c r="E15" i="1"/>
  <c r="E12" i="1"/>
  <c r="E11" i="1"/>
  <c r="E13" i="2" l="1"/>
  <c r="C14" i="2"/>
  <c r="D14" i="2" s="1"/>
  <c r="E16" i="1"/>
  <c r="E20" i="1"/>
  <c r="E21" i="1"/>
  <c r="E14" i="2" l="1"/>
  <c r="F14" i="2" s="1"/>
  <c r="C15" i="2"/>
  <c r="D15" i="2" s="1"/>
  <c r="F13" i="2"/>
  <c r="E14" i="1"/>
  <c r="E18" i="1"/>
  <c r="E19" i="1"/>
  <c r="E15" i="2" l="1"/>
  <c r="C16" i="2"/>
  <c r="D16" i="2" s="1"/>
  <c r="E8" i="1"/>
  <c r="E16" i="2" l="1"/>
  <c r="F16" i="2" s="1"/>
  <c r="C17" i="2"/>
  <c r="D17" i="2" s="1"/>
  <c r="F15" i="2"/>
  <c r="E13" i="1"/>
  <c r="E17" i="2" l="1"/>
  <c r="F17" i="2" s="1"/>
  <c r="C18" i="2"/>
  <c r="D18" i="2" s="1"/>
  <c r="L20" i="1"/>
  <c r="N17" i="1"/>
  <c r="N13" i="1"/>
  <c r="O13" i="1" s="1"/>
  <c r="P13" i="1" s="1"/>
  <c r="Q13" i="1" s="1"/>
  <c r="R13" i="1" s="1"/>
  <c r="L16" i="1"/>
  <c r="M16" i="1" s="1"/>
  <c r="N16" i="1" s="1"/>
  <c r="O16" i="1" s="1"/>
  <c r="N9" i="1"/>
  <c r="O9" i="1" s="1"/>
  <c r="P9" i="1" s="1"/>
  <c r="Q9" i="1" s="1"/>
  <c r="R9" i="1" s="1"/>
  <c r="S9" i="1" s="1"/>
  <c r="T9" i="1" s="1"/>
  <c r="U9" i="1" s="1"/>
  <c r="V9" i="1" s="1"/>
  <c r="W9" i="1" s="1"/>
  <c r="X9" i="1" s="1"/>
  <c r="Y9" i="1" s="1"/>
  <c r="Z9" i="1" s="1"/>
  <c r="L9" i="1"/>
  <c r="M19" i="1"/>
  <c r="M18" i="1"/>
  <c r="L15" i="1"/>
  <c r="N15" i="1"/>
  <c r="O15" i="1" s="1"/>
  <c r="P15" i="1" s="1"/>
  <c r="E18" i="2" l="1"/>
  <c r="F18" i="2" s="1"/>
  <c r="C19" i="2"/>
  <c r="D19" i="2" s="1"/>
  <c r="M9" i="1"/>
  <c r="AB9" i="1" s="1"/>
  <c r="M20" i="1"/>
  <c r="L17" i="1"/>
  <c r="M17" i="1" s="1"/>
  <c r="N20" i="1"/>
  <c r="O20" i="1" s="1"/>
  <c r="P20" i="1" s="1"/>
  <c r="Q20" i="1" s="1"/>
  <c r="R20" i="1" s="1"/>
  <c r="S20" i="1" s="1"/>
  <c r="T20" i="1" s="1"/>
  <c r="U20" i="1" s="1"/>
  <c r="V20" i="1" s="1"/>
  <c r="W20" i="1" s="1"/>
  <c r="X20" i="1" s="1"/>
  <c r="Y20" i="1" s="1"/>
  <c r="L21" i="1"/>
  <c r="N19" i="1"/>
  <c r="O19" i="1" s="1"/>
  <c r="P19" i="1" s="1"/>
  <c r="Q19" i="1" s="1"/>
  <c r="R19" i="1" s="1"/>
  <c r="S19" i="1" s="1"/>
  <c r="T19" i="1" s="1"/>
  <c r="N18" i="1"/>
  <c r="O18" i="1" s="1"/>
  <c r="P18" i="1" s="1"/>
  <c r="Q18" i="1" s="1"/>
  <c r="R18" i="1" s="1"/>
  <c r="S18" i="1" s="1"/>
  <c r="T18" i="1" s="1"/>
  <c r="U18" i="1" s="1"/>
  <c r="V18" i="1" s="1"/>
  <c r="W18" i="1" s="1"/>
  <c r="X18" i="1" s="1"/>
  <c r="Y18" i="1" s="1"/>
  <c r="Z18" i="1" s="1"/>
  <c r="L13" i="1"/>
  <c r="P16" i="1"/>
  <c r="Q16" i="1" s="1"/>
  <c r="R16" i="1" s="1"/>
  <c r="S16" i="1" s="1"/>
  <c r="Q15" i="1"/>
  <c r="R15" i="1" s="1"/>
  <c r="S15" i="1" s="1"/>
  <c r="T15" i="1" s="1"/>
  <c r="O17" i="1"/>
  <c r="P17" i="1" s="1"/>
  <c r="Q17" i="1" s="1"/>
  <c r="T17" i="1" s="1"/>
  <c r="N12" i="1"/>
  <c r="M15" i="1"/>
  <c r="S13" i="1"/>
  <c r="T13" i="1" s="1"/>
  <c r="U13" i="1" s="1"/>
  <c r="V13" i="1" s="1"/>
  <c r="W13" i="1" s="1"/>
  <c r="X13" i="1" s="1"/>
  <c r="Y13" i="1" s="1"/>
  <c r="Z13" i="1" s="1"/>
  <c r="L14" i="1"/>
  <c r="M14" i="1" s="1"/>
  <c r="N14" i="1" s="1"/>
  <c r="O14" i="1" s="1"/>
  <c r="P14" i="1" s="1"/>
  <c r="Q14" i="1" s="1"/>
  <c r="R14" i="1" s="1"/>
  <c r="S14" i="1" s="1"/>
  <c r="T14" i="1" s="1"/>
  <c r="U14" i="1" s="1"/>
  <c r="V14" i="1" s="1"/>
  <c r="W14" i="1" s="1"/>
  <c r="X14" i="1" s="1"/>
  <c r="Y14" i="1" s="1"/>
  <c r="L10" i="1"/>
  <c r="N10" i="1"/>
  <c r="O10" i="1" s="1"/>
  <c r="P10" i="1" s="1"/>
  <c r="Q10" i="1" s="1"/>
  <c r="R10" i="1" s="1"/>
  <c r="S10" i="1" s="1"/>
  <c r="T10" i="1" s="1"/>
  <c r="U10" i="1" s="1"/>
  <c r="V10" i="1" s="1"/>
  <c r="W10" i="1" s="1"/>
  <c r="X10" i="1" s="1"/>
  <c r="Y10" i="1" s="1"/>
  <c r="Z10" i="1" s="1"/>
  <c r="E19" i="2" l="1"/>
  <c r="F19" i="2" s="1"/>
  <c r="C20" i="2"/>
  <c r="D20" i="2" s="1"/>
  <c r="M13" i="1"/>
  <c r="AB13" i="1"/>
  <c r="M21" i="1"/>
  <c r="N21" i="1" s="1"/>
  <c r="O21" i="1" s="1"/>
  <c r="P21" i="1" s="1"/>
  <c r="Q21" i="1" s="1"/>
  <c r="R21" i="1" s="1"/>
  <c r="S21" i="1" s="1"/>
  <c r="T21" i="1" s="1"/>
  <c r="U21" i="1" s="1"/>
  <c r="V21" i="1" s="1"/>
  <c r="W21" i="1" s="1"/>
  <c r="X21" i="1" s="1"/>
  <c r="Y21" i="1" s="1"/>
  <c r="Z21" i="1" s="1"/>
  <c r="O12" i="1"/>
  <c r="P12" i="1" s="1"/>
  <c r="Q12" i="1" s="1"/>
  <c r="R12" i="1" s="1"/>
  <c r="S12" i="1" s="1"/>
  <c r="N8" i="1"/>
  <c r="O8" i="1" s="1"/>
  <c r="P8" i="1" s="1"/>
  <c r="Q8" i="1" s="1"/>
  <c r="R8" i="1" s="1"/>
  <c r="S8" i="1" s="1"/>
  <c r="T8" i="1" s="1"/>
  <c r="U8" i="1" s="1"/>
  <c r="V8" i="1" s="1"/>
  <c r="W8" i="1" s="1"/>
  <c r="X8" i="1" s="1"/>
  <c r="Z14" i="1"/>
  <c r="AB14" i="1" s="1"/>
  <c r="M10" i="1"/>
  <c r="AB10" i="1" s="1"/>
  <c r="U19" i="1"/>
  <c r="V19" i="1" s="1"/>
  <c r="W19" i="1" s="1"/>
  <c r="X19" i="1" s="1"/>
  <c r="Y19" i="1" s="1"/>
  <c r="Z19" i="1" s="1"/>
  <c r="AA19" i="1" s="1"/>
  <c r="AB16" i="1"/>
  <c r="U15" i="1"/>
  <c r="V15" i="1" s="1"/>
  <c r="Z20" i="1" l="1"/>
  <c r="AB20" i="1" s="1"/>
  <c r="AB21" i="1"/>
  <c r="E20" i="2"/>
  <c r="F20" i="2" s="1"/>
  <c r="C21" i="2"/>
  <c r="D21" i="2" s="1"/>
  <c r="AB12" i="1"/>
  <c r="AA23" i="1"/>
  <c r="AB19" i="1"/>
  <c r="Y8" i="1"/>
  <c r="AB17" i="1"/>
  <c r="AB18" i="1"/>
  <c r="W15" i="1"/>
  <c r="M8" i="1"/>
  <c r="E21" i="2" l="1"/>
  <c r="F21" i="2" s="1"/>
  <c r="C22" i="2"/>
  <c r="D22" i="2" s="1"/>
  <c r="Z8" i="1"/>
  <c r="X15" i="1"/>
  <c r="E22" i="2" l="1"/>
  <c r="F22" i="2" s="1"/>
  <c r="C23" i="2"/>
  <c r="D23" i="2" s="1"/>
  <c r="Y15" i="1"/>
  <c r="X23" i="1"/>
  <c r="AB8" i="1"/>
  <c r="E23" i="2" l="1"/>
  <c r="F23" i="2" s="1"/>
  <c r="C24" i="2"/>
  <c r="D24" i="2" s="1"/>
  <c r="Z15" i="1"/>
  <c r="Y23" i="1"/>
  <c r="E24" i="2" l="1"/>
  <c r="AB15" i="1"/>
  <c r="Z23" i="1"/>
  <c r="AB23" i="1" l="1"/>
  <c r="F24" i="2"/>
  <c r="F25" i="2" s="1"/>
  <c r="E25" i="2"/>
  <c r="G25" i="2" s="1"/>
  <c r="W23" i="1" l="1"/>
</calcChain>
</file>

<file path=xl/comments1.xml><?xml version="1.0" encoding="utf-8"?>
<comments xmlns="http://schemas.openxmlformats.org/spreadsheetml/2006/main">
  <authors>
    <author>Inese Kalva</author>
    <author>Inta Švirksta</author>
  </authors>
  <commentList>
    <comment ref="K6" authorId="0" shapeId="0">
      <text>
        <r>
          <rPr>
            <b/>
            <sz val="9"/>
            <color indexed="81"/>
            <rFont val="Tahoma"/>
            <family val="2"/>
          </rPr>
          <t>Inese Kalva:</t>
        </r>
        <r>
          <rPr>
            <sz val="9"/>
            <color indexed="81"/>
            <rFont val="Tahoma"/>
            <family val="2"/>
          </rPr>
          <t xml:space="preserve">
Projekta dzīves cikla sestais gads</t>
        </r>
      </text>
    </comment>
    <comment ref="Y6" authorId="1" shapeId="0">
      <text>
        <r>
          <rPr>
            <b/>
            <sz val="9"/>
            <color indexed="81"/>
            <rFont val="Tahoma"/>
            <family val="2"/>
            <charset val="186"/>
          </rPr>
          <t>Vēsma Abizāre-Vagre</t>
        </r>
        <r>
          <rPr>
            <sz val="9"/>
            <color indexed="81"/>
            <rFont val="Tahoma"/>
            <family val="2"/>
            <charset val="186"/>
          </rPr>
          <t xml:space="preserve">
amortizācijas periods 20 gadi, ja projekta ietvaros veikti ieguldījumi būvēs, ēkās</t>
        </r>
      </text>
    </comment>
    <comment ref="Z6" authorId="1" shapeId="0">
      <text>
        <r>
          <rPr>
            <b/>
            <sz val="9"/>
            <color indexed="81"/>
            <rFont val="Tahoma"/>
            <family val="2"/>
            <charset val="186"/>
          </rPr>
          <t>Vēsma Abizāre-Vagre:</t>
        </r>
        <r>
          <rPr>
            <sz val="9"/>
            <color indexed="81"/>
            <rFont val="Tahoma"/>
            <family val="2"/>
            <charset val="186"/>
          </rPr>
          <t xml:space="preserve">
 uzraudzība, ko veic, vērtējot papilldinošās saimnieciskās darbības kapacitāti pēdējā projekta dzīves cikla gadā, ja veikta būvniecība. </t>
        </r>
      </text>
    </comment>
    <comment ref="K19" authorId="0" shapeId="0">
      <text>
        <r>
          <rPr>
            <b/>
            <sz val="9"/>
            <color indexed="81"/>
            <rFont val="Tahoma"/>
            <family val="2"/>
          </rPr>
          <t>Inese Kalva:</t>
        </r>
        <r>
          <rPr>
            <sz val="9"/>
            <color indexed="81"/>
            <rFont val="Tahoma"/>
            <family val="2"/>
          </rPr>
          <t xml:space="preserve">
Projekta dzīves cikla piektais gads</t>
        </r>
      </text>
    </comment>
  </commentList>
</comments>
</file>

<file path=xl/sharedStrings.xml><?xml version="1.0" encoding="utf-8"?>
<sst xmlns="http://schemas.openxmlformats.org/spreadsheetml/2006/main" count="218" uniqueCount="125">
  <si>
    <t>Projekta ietvaros veiktās aktivitātes</t>
  </si>
  <si>
    <t>Pārbaužu veicēju skaits</t>
  </si>
  <si>
    <t>Kopā</t>
  </si>
  <si>
    <t>Anotācijas pielikums</t>
  </si>
  <si>
    <t>Aparatūras iegāde</t>
  </si>
  <si>
    <t>Latvijas Universitāte</t>
  </si>
  <si>
    <t>Projekts</t>
  </si>
  <si>
    <t>Daugavpils Universitāte</t>
  </si>
  <si>
    <t>Latvijas Lauksaimniecības universitāte</t>
  </si>
  <si>
    <t>Rīgas Stradiņa universitāte</t>
  </si>
  <si>
    <t>Rīgas Tehniskā universitāte</t>
  </si>
  <si>
    <t>Ventspils Augstskola</t>
  </si>
  <si>
    <t>Vidzemes Augstskola</t>
  </si>
  <si>
    <t>EUR</t>
  </si>
  <si>
    <t>%</t>
  </si>
  <si>
    <t>LLU</t>
  </si>
  <si>
    <t>Jāņa Čakstes bulvāris 5, Jelgava, LV-3001</t>
  </si>
  <si>
    <t>Rīgas iela 22, Jelgava, LV-3004</t>
  </si>
  <si>
    <t>Akadēmijas iela 19, Jelgava, LV-3001</t>
  </si>
  <si>
    <t>Akadēmijas iela 11, Jelgava, LV-3001</t>
  </si>
  <si>
    <t>Lielā iela 2, Jelgava, LV-3001</t>
  </si>
  <si>
    <t>Āzenes iela 12, Rīga, LV-1048</t>
  </si>
  <si>
    <t>Ķīpsalas iela 6B, Rīga, LV-1048</t>
  </si>
  <si>
    <t>Ķīpsalas iela 6A, Rīga, LV-1048</t>
  </si>
  <si>
    <t>Paula Valdena iela 3, Rīga, LV-1048</t>
  </si>
  <si>
    <t>Āzenes iela 12 k-1, Rīga, LV-1048</t>
  </si>
  <si>
    <t>Zunda krastmala 10, Rīga, LV-1048</t>
  </si>
  <si>
    <t>Paula Valdena iela 1, Rīga, LV-1048</t>
  </si>
  <si>
    <t>RTU</t>
  </si>
  <si>
    <t xml:space="preserve">ViA </t>
  </si>
  <si>
    <t>Cēsu iela 4, Valmiera, LV-4201</t>
  </si>
  <si>
    <t>Tērbatas iela 10, Valmiera, LV-4201</t>
  </si>
  <si>
    <t>DU</t>
  </si>
  <si>
    <t>Īstenošanas vietu skaits</t>
  </si>
  <si>
    <t>Raiņa bulvāris 19, Rīga, LV-1050</t>
  </si>
  <si>
    <t>Jelgavas iela 1, Rīga, LV-1004</t>
  </si>
  <si>
    <t>Jelgavas iela 3, Rīga, LV-1004</t>
  </si>
  <si>
    <t>LU</t>
  </si>
  <si>
    <t>Ilgas, Skrudalienas pag., Daugavpils nov., LV-5470</t>
  </si>
  <si>
    <t>Parādes iela 1A, Daugavpils, LV-5401</t>
  </si>
  <si>
    <t>Pārbaude_darba dienas gadā</t>
  </si>
  <si>
    <t>līdz 2021.g. III. cet.</t>
  </si>
  <si>
    <t>Projekta īstenošanas periods</t>
  </si>
  <si>
    <t>-</t>
  </si>
  <si>
    <t>Papildu finansējums kopā, EUR</t>
  </si>
  <si>
    <t>+</t>
  </si>
  <si>
    <t>Netiešie izdevumi</t>
  </si>
  <si>
    <t>Darba alga h</t>
  </si>
  <si>
    <t xml:space="preserve">Vecākā eksperta atalgojums </t>
  </si>
  <si>
    <t>Darba vietas izmaksas</t>
  </si>
  <si>
    <t>darba vietas izmaksas stundā</t>
  </si>
  <si>
    <t>Institūcija</t>
  </si>
  <si>
    <t>Projekta īstenošanas vieta</t>
  </si>
  <si>
    <r>
      <rPr>
        <i/>
        <sz val="11"/>
        <color theme="1"/>
        <rFont val="Times New Roman"/>
        <family val="1"/>
        <charset val="186"/>
      </rPr>
      <t>2. tabula.</t>
    </r>
    <r>
      <rPr>
        <sz val="11"/>
        <color theme="1"/>
        <rFont val="Times New Roman"/>
        <family val="1"/>
        <charset val="186"/>
      </rPr>
      <t xml:space="preserve"> Uzraudzībai nepieciešāmā finansējuma aprēķināšanai nepieciešamie papildu dati</t>
    </r>
  </si>
  <si>
    <r>
      <rPr>
        <b/>
        <i/>
        <sz val="11"/>
        <color theme="1"/>
        <rFont val="Calibri"/>
        <family val="2"/>
        <charset val="186"/>
        <scheme val="minor"/>
      </rPr>
      <t xml:space="preserve">3.tabula. </t>
    </r>
    <r>
      <rPr>
        <b/>
        <sz val="11"/>
        <color theme="1"/>
        <rFont val="Calibri"/>
        <family val="2"/>
        <charset val="186"/>
        <scheme val="minor"/>
      </rPr>
      <t xml:space="preserve">Darba algas un darba vietas izmaksu prognoze </t>
    </r>
  </si>
  <si>
    <t>Akciju sabiedrība "Transporta un sakaru institūts"</t>
  </si>
  <si>
    <t>TSI</t>
  </si>
  <si>
    <t>Lomonosova iela 1 k-3, Rīga, LV-1019</t>
  </si>
  <si>
    <t>Varšavas iela 43B, Daugavpils, LV-5404 </t>
  </si>
  <si>
    <t>Kronvalda bulvāris 1, Rīga, LV-1010 </t>
  </si>
  <si>
    <t>Ķīpsalas iela 6, Rīga, LV-1048</t>
  </si>
  <si>
    <t>Pēterlauki, Platones pag., Jelgavas nov., LV-3021</t>
  </si>
  <si>
    <t>Jāzepa Vītola Latvijas Mūzikas akadēmija</t>
  </si>
  <si>
    <t>Krišjāņa Barona iela 1, Rīga, LV-1050</t>
  </si>
  <si>
    <t>Raiņa bulvāris 23, Rīga, LV-1050</t>
  </si>
  <si>
    <t>JVLMA</t>
  </si>
  <si>
    <t>līdz 2019.g. IV. cet.</t>
  </si>
  <si>
    <t>Kandavas iela 1, Daugavpils, LV-5401</t>
  </si>
  <si>
    <t>Parādes iela 1, Daugavpils, LV-5401</t>
  </si>
  <si>
    <t>Vienības iela 13, Daugavpils, LV-5401 </t>
  </si>
  <si>
    <t>līdz 2020. IV. cet.</t>
  </si>
  <si>
    <t>Hipokrāta iela 1, Rīga, LV-1079</t>
  </si>
  <si>
    <t>Vidus prospekts 38, Jūrmala, LV-2010</t>
  </si>
  <si>
    <t>Imantas 7. līnija 1, Rīga, LV-1083</t>
  </si>
  <si>
    <t>RSU</t>
  </si>
  <si>
    <t>Pilsoņu iela 13 k-10, Rīga, LV-1002 </t>
  </si>
  <si>
    <t>Konsula iela 21, Rīga, LV-1007 </t>
  </si>
  <si>
    <t>Anniņmuižas bulvāris 26A, Rīga, LV-1067</t>
  </si>
  <si>
    <t>VeA</t>
  </si>
  <si>
    <t>Inženieru iela 101A, Ventspils, LV-3601 </t>
  </si>
  <si>
    <t>Inženieru iela 101, Ventspils, LV-3601</t>
  </si>
  <si>
    <t>līdz 2020.g. II. cet.</t>
  </si>
  <si>
    <t>Latvijas Kultūras akadēmija</t>
  </si>
  <si>
    <t>līdz 2018 IV. cet.</t>
  </si>
  <si>
    <t>Ludzas iela 24, Rīga, LV-1003</t>
  </si>
  <si>
    <t>LKuA</t>
  </si>
  <si>
    <t>Bruņinieku iela 57, Rīga, LV-1011 </t>
  </si>
  <si>
    <t>Elijas iela 17, Rīga, LV-1050</t>
  </si>
  <si>
    <t>Liepājas Universitāte</t>
  </si>
  <si>
    <t>līdz 2018.g. II.cet.</t>
  </si>
  <si>
    <t>Rēzeknes Tehnoloģiju akadēmija</t>
  </si>
  <si>
    <t>Atbrīvošanas aleja 115 k-4, Rēzekne, LV-4601</t>
  </si>
  <si>
    <r>
      <t>Atbrīvošanas aleja 115, Rēzekne, LV-4601</t>
    </r>
    <r>
      <rPr>
        <sz val="10"/>
        <color rgb="FF000000"/>
        <rFont val="Arial"/>
        <family val="2"/>
      </rPr>
      <t> </t>
    </r>
  </si>
  <si>
    <t>RTA</t>
  </si>
  <si>
    <t>Latvijas Mākslas akadēmija</t>
  </si>
  <si>
    <t>līdz 2022.g. IV cet.</t>
  </si>
  <si>
    <t>LMA</t>
  </si>
  <si>
    <t>Kalpaka bulvāris 13, Rīga, LV-1050</t>
  </si>
  <si>
    <t>Jāņa Kugas iela 11, Ikšķile, Ikšķiles nov., LV-5052</t>
  </si>
  <si>
    <t>Latvijas Sporta pedagoģijas akadēmija</t>
  </si>
  <si>
    <t xml:space="preserve">Strazdu iela 1, Jelgava, LV-3004
Nr. 09000260234001 </t>
  </si>
  <si>
    <t xml:space="preserve">Strazdu iela 1, Jelgava, LV-3004
Nr. 09000260234015 </t>
  </si>
  <si>
    <t xml:space="preserve">Kristapa Helmaņa iela 8, Jelgava, LV-3004
Nr.09000120011002 </t>
  </si>
  <si>
    <t xml:space="preserve">Kristapa Helmaņa iela 8, Jelgava, LV-3004
Nr.09000270156003 </t>
  </si>
  <si>
    <t>Kristapa Helmaņa iela 8, Jelgava, LV-3004
Nr.09000270156004</t>
  </si>
  <si>
    <r>
      <t xml:space="preserve">Kristapa Helmaņa iela 8, Jelgava, LV-3004
</t>
    </r>
    <r>
      <rPr>
        <sz val="10"/>
        <rFont val="Arial"/>
        <family val="2"/>
      </rPr>
      <t xml:space="preserve"> Nr.09000270156001</t>
    </r>
  </si>
  <si>
    <t>Projekta kopējais attiecināmais finansējums</t>
  </si>
  <si>
    <t>vietas</t>
  </si>
  <si>
    <t>dienas</t>
  </si>
  <si>
    <t>Latvijas Jūras akadēmija</t>
  </si>
  <si>
    <t>līdz 2020.g. I. cet.</t>
  </si>
  <si>
    <t>līdz 2022.g. III. cet.</t>
  </si>
  <si>
    <t>līdz 2022.g. IV. cet.</t>
  </si>
  <si>
    <t>līdz 2022 g.IV. cet.</t>
  </si>
  <si>
    <t>līdz 2021.g. IV. cet.</t>
  </si>
  <si>
    <t>līdz 2021.g. II cet.</t>
  </si>
  <si>
    <t>Vienkāršotā atjaunošana nelielā apmērā veikta Vidzemes Augstskolā un Latvijas Kultūras akadēmijā</t>
  </si>
  <si>
    <r>
      <rPr>
        <b/>
        <i/>
        <sz val="11"/>
        <color theme="1"/>
        <rFont val="Times New Roman"/>
        <family val="1"/>
        <charset val="186"/>
      </rPr>
      <t>1. tabula</t>
    </r>
    <r>
      <rPr>
        <b/>
        <sz val="11"/>
        <color theme="1"/>
        <rFont val="Times New Roman"/>
        <family val="1"/>
        <charset val="186"/>
      </rPr>
      <t>. Papildu administratīvo izmaksu, kas nepieciešamas, lai nodrošinātu 8.1.1. specifiskā atbalsta mērķa projektu uzraudzību projektu ietvaros modernizētās infrastruktūras amortizācijas periodā,  aprēķins</t>
    </r>
  </si>
  <si>
    <t xml:space="preserve">Likme, EUR/h </t>
  </si>
  <si>
    <r>
      <t>Projekta infrastruktūras amortizācijas periods, kas ietver pēcuzraudzības periodu</t>
    </r>
    <r>
      <rPr>
        <vertAlign val="superscript"/>
        <sz val="12"/>
        <color theme="1"/>
        <rFont val="Times New Roman"/>
        <family val="1"/>
        <charset val="186"/>
      </rPr>
      <t>1</t>
    </r>
    <r>
      <rPr>
        <sz val="12"/>
        <color theme="1"/>
        <rFont val="Times New Roman"/>
        <family val="1"/>
        <charset val="186"/>
      </rPr>
      <t xml:space="preserve"> un papildu pārskata periodu</t>
    </r>
    <r>
      <rPr>
        <vertAlign val="superscript"/>
        <sz val="12"/>
        <color theme="1"/>
        <rFont val="Times New Roman"/>
        <family val="1"/>
        <charset val="186"/>
      </rPr>
      <t>2</t>
    </r>
  </si>
  <si>
    <r>
      <rPr>
        <vertAlign val="superscript"/>
        <sz val="11"/>
        <color theme="1"/>
        <rFont val="Times New Roman"/>
        <family val="1"/>
        <charset val="186"/>
      </rPr>
      <t>1</t>
    </r>
    <r>
      <rPr>
        <sz val="11"/>
        <color theme="1"/>
        <rFont val="Times New Roman"/>
        <family val="1"/>
        <charset val="186"/>
      </rPr>
      <t>- pēcuzraudzības periods</t>
    </r>
  </si>
  <si>
    <r>
      <rPr>
        <vertAlign val="superscript"/>
        <sz val="11"/>
        <color theme="1"/>
        <rFont val="Times New Roman"/>
        <family val="1"/>
        <charset val="186"/>
      </rPr>
      <t>2</t>
    </r>
    <r>
      <rPr>
        <sz val="11"/>
        <color theme="1"/>
        <rFont val="Times New Roman"/>
        <family val="1"/>
        <charset val="186"/>
      </rPr>
      <t>- papildu pārskata periods</t>
    </r>
  </si>
  <si>
    <t>Būvniecība, vienkāršotā atjaunošana</t>
  </si>
  <si>
    <t>Stundas 2022.g.</t>
  </si>
  <si>
    <t>VSAOI (darba davēja likme 23,59%)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</si>
</sst>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4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4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color rgb="FF000000"/>
      <name val="Arial"/>
      <family val="2"/>
    </font>
    <font>
      <sz val="10"/>
      <color rgb="FF000000"/>
      <name val="Arial"/>
      <family val="2"/>
      <charset val="186"/>
    </font>
    <font>
      <b/>
      <sz val="11"/>
      <color theme="1"/>
      <name val="Calibri"/>
      <family val="2"/>
      <charset val="186"/>
      <scheme val="minor"/>
    </font>
    <font>
      <b/>
      <sz val="1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i/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b/>
      <i/>
      <sz val="11"/>
      <color theme="1"/>
      <name val="Calibri"/>
      <family val="2"/>
      <charset val="186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1"/>
      <name val="Times New Roman"/>
      <family val="1"/>
      <charset val="186"/>
    </font>
    <font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sz val="12"/>
      <color theme="1"/>
      <name val="Times New Roman"/>
      <family val="1"/>
      <charset val="186"/>
    </font>
    <font>
      <vertAlign val="superscript"/>
      <sz val="12"/>
      <color theme="1"/>
      <name val="Times New Roman"/>
      <family val="1"/>
      <charset val="186"/>
    </font>
    <font>
      <vertAlign val="superscript"/>
      <sz val="11"/>
      <color theme="1"/>
      <name val="Times New Roman"/>
      <family val="1"/>
      <charset val="18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2" fillId="0" borderId="0" xfId="0" applyFont="1"/>
    <xf numFmtId="0" fontId="2" fillId="0" borderId="2" xfId="0" applyFont="1" applyBorder="1"/>
    <xf numFmtId="2" fontId="2" fillId="0" borderId="0" xfId="0" applyNumberFormat="1" applyFont="1"/>
    <xf numFmtId="2" fontId="2" fillId="0" borderId="2" xfId="0" applyNumberFormat="1" applyFont="1" applyBorder="1"/>
    <xf numFmtId="0" fontId="2" fillId="3" borderId="0" xfId="0" applyFont="1" applyFill="1"/>
    <xf numFmtId="0" fontId="1" fillId="3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/>
    <xf numFmtId="0" fontId="1" fillId="0" borderId="0" xfId="0" applyFont="1" applyBorder="1" applyAlignment="1">
      <alignment horizontal="center"/>
    </xf>
    <xf numFmtId="0" fontId="2" fillId="4" borderId="2" xfId="0" applyFont="1" applyFill="1" applyBorder="1"/>
    <xf numFmtId="0" fontId="2" fillId="0" borderId="6" xfId="0" applyFont="1" applyBorder="1"/>
    <xf numFmtId="0" fontId="2" fillId="4" borderId="6" xfId="0" applyFont="1" applyFill="1" applyBorder="1"/>
    <xf numFmtId="3" fontId="1" fillId="0" borderId="0" xfId="0" applyNumberFormat="1" applyFont="1"/>
    <xf numFmtId="0" fontId="2" fillId="0" borderId="2" xfId="0" applyFont="1" applyBorder="1" applyAlignment="1">
      <alignment vertical="center"/>
    </xf>
    <xf numFmtId="2" fontId="2" fillId="0" borderId="2" xfId="0" applyNumberFormat="1" applyFont="1" applyBorder="1" applyAlignment="1">
      <alignment vertical="center"/>
    </xf>
    <xf numFmtId="3" fontId="1" fillId="0" borderId="3" xfId="0" applyNumberFormat="1" applyFont="1" applyBorder="1" applyAlignment="1"/>
    <xf numFmtId="9" fontId="0" fillId="0" borderId="0" xfId="0" applyNumberFormat="1"/>
    <xf numFmtId="2" fontId="0" fillId="0" borderId="0" xfId="0" applyNumberFormat="1"/>
    <xf numFmtId="0" fontId="4" fillId="3" borderId="2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1" fillId="0" borderId="2" xfId="0" applyFont="1" applyBorder="1"/>
    <xf numFmtId="1" fontId="2" fillId="0" borderId="2" xfId="0" applyNumberFormat="1" applyFont="1" applyBorder="1"/>
    <xf numFmtId="0" fontId="5" fillId="0" borderId="2" xfId="0" applyNumberFormat="1" applyFont="1" applyFill="1" applyBorder="1" applyAlignment="1">
      <alignment vertical="top" wrapText="1" readingOrder="1"/>
    </xf>
    <xf numFmtId="0" fontId="6" fillId="0" borderId="2" xfId="0" applyNumberFormat="1" applyFont="1" applyFill="1" applyBorder="1" applyAlignment="1">
      <alignment vertical="top" wrapText="1" readingOrder="1"/>
    </xf>
    <xf numFmtId="0" fontId="13" fillId="0" borderId="2" xfId="0" applyNumberFormat="1" applyFont="1" applyFill="1" applyBorder="1" applyAlignment="1">
      <alignment vertical="top" wrapText="1" readingOrder="1"/>
    </xf>
    <xf numFmtId="0" fontId="4" fillId="3" borderId="11" xfId="0" applyFont="1" applyFill="1" applyBorder="1" applyAlignment="1">
      <alignment horizontal="center" vertical="center"/>
    </xf>
    <xf numFmtId="3" fontId="15" fillId="0" borderId="2" xfId="0" applyNumberFormat="1" applyFont="1" applyFill="1" applyBorder="1" applyAlignment="1">
      <alignment horizontal="center" vertical="center"/>
    </xf>
    <xf numFmtId="9" fontId="15" fillId="0" borderId="2" xfId="0" applyNumberFormat="1" applyFont="1" applyBorder="1" applyAlignment="1">
      <alignment vertical="center"/>
    </xf>
    <xf numFmtId="0" fontId="15" fillId="3" borderId="2" xfId="0" applyFont="1" applyFill="1" applyBorder="1" applyAlignment="1">
      <alignment vertical="center" wrapText="1"/>
    </xf>
    <xf numFmtId="9" fontId="15" fillId="0" borderId="2" xfId="0" applyNumberFormat="1" applyFont="1" applyBorder="1" applyAlignment="1">
      <alignment horizontal="center" vertical="center"/>
    </xf>
    <xf numFmtId="164" fontId="15" fillId="0" borderId="2" xfId="0" applyNumberFormat="1" applyFont="1" applyBorder="1" applyAlignment="1">
      <alignment vertical="center"/>
    </xf>
    <xf numFmtId="3" fontId="15" fillId="0" borderId="2" xfId="0" applyNumberFormat="1" applyFont="1" applyFill="1" applyBorder="1" applyAlignment="1">
      <alignment horizontal="center" vertical="center" wrapText="1"/>
    </xf>
    <xf numFmtId="0" fontId="15" fillId="0" borderId="2" xfId="0" applyFont="1" applyBorder="1"/>
    <xf numFmtId="0" fontId="8" fillId="0" borderId="2" xfId="0" applyFont="1" applyBorder="1" applyAlignment="1"/>
    <xf numFmtId="3" fontId="8" fillId="0" borderId="2" xfId="0" applyNumberFormat="1" applyFont="1" applyBorder="1" applyAlignment="1"/>
    <xf numFmtId="0" fontId="2" fillId="5" borderId="2" xfId="0" applyFont="1" applyFill="1" applyBorder="1"/>
    <xf numFmtId="0" fontId="4" fillId="3" borderId="4" xfId="0" applyFont="1" applyFill="1" applyBorder="1" applyAlignment="1">
      <alignment horizontal="center" vertical="center"/>
    </xf>
    <xf numFmtId="0" fontId="2" fillId="5" borderId="6" xfId="0" applyFont="1" applyFill="1" applyBorder="1"/>
    <xf numFmtId="0" fontId="2" fillId="5" borderId="3" xfId="0" applyFont="1" applyFill="1" applyBorder="1"/>
    <xf numFmtId="3" fontId="15" fillId="3" borderId="2" xfId="0" applyNumberFormat="1" applyFont="1" applyFill="1" applyBorder="1" applyAlignment="1">
      <alignment horizontal="center" vertical="center"/>
    </xf>
    <xf numFmtId="0" fontId="15" fillId="4" borderId="3" xfId="0" applyFont="1" applyFill="1" applyBorder="1"/>
    <xf numFmtId="0" fontId="2" fillId="4" borderId="3" xfId="0" applyFont="1" applyFill="1" applyBorder="1"/>
    <xf numFmtId="0" fontId="2" fillId="3" borderId="3" xfId="0" applyFont="1" applyFill="1" applyBorder="1"/>
    <xf numFmtId="9" fontId="8" fillId="0" borderId="2" xfId="0" applyNumberFormat="1" applyFont="1" applyBorder="1" applyAlignment="1">
      <alignment vertical="center"/>
    </xf>
    <xf numFmtId="0" fontId="2" fillId="5" borderId="0" xfId="0" applyFont="1" applyFill="1"/>
    <xf numFmtId="0" fontId="2" fillId="4" borderId="0" xfId="0" applyFont="1" applyFill="1"/>
    <xf numFmtId="0" fontId="2" fillId="0" borderId="0" xfId="0" applyFont="1" applyFill="1"/>
    <xf numFmtId="2" fontId="2" fillId="0" borderId="0" xfId="0" applyNumberFormat="1" applyFont="1" applyFill="1"/>
    <xf numFmtId="0" fontId="1" fillId="0" borderId="0" xfId="0" applyFont="1" applyFill="1" applyAlignment="1"/>
    <xf numFmtId="3" fontId="1" fillId="0" borderId="0" xfId="0" applyNumberFormat="1" applyFont="1" applyFill="1"/>
    <xf numFmtId="0" fontId="1" fillId="0" borderId="2" xfId="0" applyFont="1" applyFill="1" applyBorder="1"/>
    <xf numFmtId="0" fontId="1" fillId="0" borderId="2" xfId="0" applyFont="1" applyFill="1" applyBorder="1" applyAlignment="1">
      <alignment wrapText="1"/>
    </xf>
    <xf numFmtId="0" fontId="3" fillId="0" borderId="0" xfId="0" applyFont="1" applyFill="1"/>
    <xf numFmtId="3" fontId="2" fillId="0" borderId="0" xfId="0" applyNumberFormat="1" applyFont="1" applyFill="1"/>
    <xf numFmtId="0" fontId="2" fillId="0" borderId="2" xfId="0" applyFont="1" applyFill="1" applyBorder="1"/>
    <xf numFmtId="0" fontId="14" fillId="0" borderId="2" xfId="0" applyFont="1" applyFill="1" applyBorder="1" applyAlignment="1">
      <alignment wrapText="1"/>
    </xf>
    <xf numFmtId="0" fontId="0" fillId="0" borderId="2" xfId="0" applyBorder="1"/>
    <xf numFmtId="2" fontId="0" fillId="0" borderId="2" xfId="0" applyNumberFormat="1" applyBorder="1"/>
    <xf numFmtId="9" fontId="0" fillId="0" borderId="2" xfId="0" applyNumberFormat="1" applyBorder="1"/>
    <xf numFmtId="2" fontId="23" fillId="0" borderId="2" xfId="0" applyNumberFormat="1" applyFont="1" applyBorder="1"/>
    <xf numFmtId="0" fontId="2" fillId="0" borderId="9" xfId="0" applyFont="1" applyFill="1" applyBorder="1" applyAlignment="1">
      <alignment horizont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9" fillId="3" borderId="5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8" fillId="3" borderId="9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3" fontId="2" fillId="2" borderId="2" xfId="0" applyNumberFormat="1" applyFont="1" applyFill="1" applyBorder="1"/>
    <xf numFmtId="3" fontId="2" fillId="2" borderId="3" xfId="0" applyNumberFormat="1" applyFont="1" applyFill="1" applyBorder="1"/>
    <xf numFmtId="3" fontId="1" fillId="2" borderId="3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/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'Papildu finansējums_ uzraudzība'!$F$28:$F$29</c:f>
              <c:numCache>
                <c:formatCode>General</c:formatCode>
                <c:ptCount val="2"/>
                <c:pt idx="0">
                  <c:v>1</c:v>
                </c:pt>
                <c:pt idx="1">
                  <c:v>12</c:v>
                </c:pt>
              </c:numCache>
            </c:numRef>
          </c:xVal>
          <c:yVal>
            <c:numRef>
              <c:f>'Papildu finansējums_ uzraudzība'!$G$28:$G$29</c:f>
              <c:numCache>
                <c:formatCode>General</c:formatCode>
                <c:ptCount val="2"/>
                <c:pt idx="0">
                  <c:v>2</c:v>
                </c:pt>
                <c:pt idx="1">
                  <c:v>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1404656"/>
        <c:axId val="381407400"/>
      </c:scatterChart>
      <c:valAx>
        <c:axId val="381404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1407400"/>
        <c:crosses val="autoZero"/>
        <c:crossBetween val="midCat"/>
      </c:valAx>
      <c:valAx>
        <c:axId val="381407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14046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161925</xdr:colOff>
      <xdr:row>28</xdr:row>
      <xdr:rowOff>176212</xdr:rowOff>
    </xdr:from>
    <xdr:to>
      <xdr:col>11</xdr:col>
      <xdr:colOff>85725</xdr:colOff>
      <xdr:row>33</xdr:row>
      <xdr:rowOff>652462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4</xdr:col>
      <xdr:colOff>541020</xdr:colOff>
      <xdr:row>12</xdr:row>
      <xdr:rowOff>53340</xdr:rowOff>
    </xdr:from>
    <xdr:ext cx="184731" cy="264560"/>
    <xdr:sp macro="" textlink="">
      <xdr:nvSpPr>
        <xdr:cNvPr id="4" name="TextBox 3"/>
        <xdr:cNvSpPr txBox="1"/>
      </xdr:nvSpPr>
      <xdr:spPr>
        <a:xfrm>
          <a:off x="6042660" y="32918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986"/>
  <sheetViews>
    <sheetView tabSelected="1" zoomScale="110" zoomScaleNormal="110" zoomScaleSheetLayoutView="100" workbookViewId="0">
      <selection activeCell="A4" sqref="A4:A7"/>
    </sheetView>
  </sheetViews>
  <sheetFormatPr defaultColWidth="9.109375" defaultRowHeight="13.8" x14ac:dyDescent="0.25"/>
  <cols>
    <col min="1" max="1" width="35.44140625" style="1" customWidth="1"/>
    <col min="2" max="2" width="17.6640625" style="1" customWidth="1"/>
    <col min="3" max="3" width="12" style="1" customWidth="1"/>
    <col min="4" max="4" width="15.109375" style="5" customWidth="1"/>
    <col min="5" max="5" width="10.44140625" style="5" customWidth="1"/>
    <col min="6" max="6" width="12.44140625" style="5" customWidth="1"/>
    <col min="7" max="7" width="20.109375" style="5" customWidth="1"/>
    <col min="8" max="8" width="11.88671875" style="1" customWidth="1"/>
    <col min="9" max="9" width="9.5546875" style="1" customWidth="1"/>
    <col min="10" max="10" width="15.6640625" style="3" customWidth="1"/>
    <col min="11" max="11" width="10.88671875" style="1" customWidth="1"/>
    <col min="12" max="13" width="9.109375" style="1"/>
    <col min="14" max="14" width="9.44140625" style="1" bestFit="1" customWidth="1"/>
    <col min="15" max="27" width="9.109375" style="1"/>
    <col min="28" max="28" width="12.6640625" style="1" customWidth="1"/>
    <col min="29" max="16384" width="9.109375" style="1"/>
  </cols>
  <sheetData>
    <row r="1" spans="1:28" x14ac:dyDescent="0.25">
      <c r="A1" s="73" t="s">
        <v>3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spans="1:28" ht="21.75" customHeight="1" x14ac:dyDescent="0.3">
      <c r="A2" s="74" t="s">
        <v>117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5"/>
    </row>
    <row r="3" spans="1:28" x14ac:dyDescent="0.25">
      <c r="A3" s="7"/>
      <c r="B3" s="7"/>
      <c r="C3" s="10"/>
      <c r="D3" s="6"/>
      <c r="E3" s="6"/>
      <c r="F3" s="6"/>
      <c r="G3" s="6"/>
      <c r="H3" s="7"/>
      <c r="I3" s="7"/>
      <c r="J3" s="7"/>
      <c r="K3" s="10"/>
      <c r="L3" s="7"/>
      <c r="M3" s="7"/>
      <c r="N3" s="7"/>
      <c r="O3" s="7"/>
      <c r="P3" s="7"/>
      <c r="Q3" s="8"/>
    </row>
    <row r="4" spans="1:28" ht="39.75" customHeight="1" x14ac:dyDescent="0.25">
      <c r="A4" s="76" t="s">
        <v>6</v>
      </c>
      <c r="B4" s="70" t="s">
        <v>106</v>
      </c>
      <c r="C4" s="79" t="s">
        <v>0</v>
      </c>
      <c r="D4" s="80"/>
      <c r="E4" s="81"/>
      <c r="F4" s="70" t="s">
        <v>33</v>
      </c>
      <c r="G4" s="70" t="s">
        <v>42</v>
      </c>
      <c r="H4" s="70" t="s">
        <v>1</v>
      </c>
      <c r="I4" s="70" t="s">
        <v>40</v>
      </c>
      <c r="J4" s="70" t="s">
        <v>118</v>
      </c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6"/>
      <c r="AA4" s="27"/>
      <c r="AB4" s="67" t="s">
        <v>44</v>
      </c>
    </row>
    <row r="5" spans="1:28" ht="31.5" customHeight="1" x14ac:dyDescent="0.25">
      <c r="A5" s="77"/>
      <c r="B5" s="71"/>
      <c r="C5" s="70" t="s">
        <v>4</v>
      </c>
      <c r="D5" s="63" t="s">
        <v>122</v>
      </c>
      <c r="E5" s="64"/>
      <c r="F5" s="71"/>
      <c r="G5" s="71"/>
      <c r="H5" s="71"/>
      <c r="I5" s="71"/>
      <c r="J5" s="71"/>
      <c r="K5" s="82" t="s">
        <v>119</v>
      </c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4"/>
      <c r="AA5" s="38"/>
      <c r="AB5" s="68"/>
    </row>
    <row r="6" spans="1:28" ht="21.75" customHeight="1" x14ac:dyDescent="0.25">
      <c r="A6" s="77"/>
      <c r="B6" s="71"/>
      <c r="C6" s="71"/>
      <c r="D6" s="65"/>
      <c r="E6" s="66"/>
      <c r="F6" s="71"/>
      <c r="G6" s="71"/>
      <c r="H6" s="71"/>
      <c r="I6" s="71"/>
      <c r="J6" s="71"/>
      <c r="K6" s="23">
        <v>6</v>
      </c>
      <c r="L6" s="23">
        <v>7</v>
      </c>
      <c r="M6" s="23">
        <v>8</v>
      </c>
      <c r="N6" s="23">
        <v>9</v>
      </c>
      <c r="O6" s="23">
        <v>10</v>
      </c>
      <c r="P6" s="23">
        <v>11</v>
      </c>
      <c r="Q6" s="23">
        <v>12</v>
      </c>
      <c r="R6" s="23">
        <v>13</v>
      </c>
      <c r="S6" s="23">
        <v>14</v>
      </c>
      <c r="T6" s="23">
        <v>15</v>
      </c>
      <c r="U6" s="23">
        <v>16</v>
      </c>
      <c r="V6" s="23">
        <v>17</v>
      </c>
      <c r="W6" s="23">
        <v>18</v>
      </c>
      <c r="X6" s="23">
        <v>19</v>
      </c>
      <c r="Y6" s="23">
        <v>20</v>
      </c>
      <c r="Z6" s="23">
        <v>21</v>
      </c>
      <c r="AA6" s="23">
        <v>22</v>
      </c>
      <c r="AB6" s="68"/>
    </row>
    <row r="7" spans="1:28" ht="15.6" x14ac:dyDescent="0.25">
      <c r="A7" s="78"/>
      <c r="B7" s="72"/>
      <c r="C7" s="72"/>
      <c r="D7" s="21" t="s">
        <v>13</v>
      </c>
      <c r="E7" s="21" t="s">
        <v>14</v>
      </c>
      <c r="F7" s="72"/>
      <c r="G7" s="72"/>
      <c r="H7" s="72"/>
      <c r="I7" s="72"/>
      <c r="J7" s="72"/>
      <c r="K7" s="20">
        <v>2023</v>
      </c>
      <c r="L7" s="20">
        <v>2024</v>
      </c>
      <c r="M7" s="20">
        <v>2025</v>
      </c>
      <c r="N7" s="20">
        <v>2026</v>
      </c>
      <c r="O7" s="20">
        <v>2027</v>
      </c>
      <c r="P7" s="20">
        <v>2028</v>
      </c>
      <c r="Q7" s="20">
        <v>2029</v>
      </c>
      <c r="R7" s="20">
        <v>2030</v>
      </c>
      <c r="S7" s="20">
        <v>2031</v>
      </c>
      <c r="T7" s="20">
        <v>2032</v>
      </c>
      <c r="U7" s="20">
        <v>2033</v>
      </c>
      <c r="V7" s="20">
        <v>2034</v>
      </c>
      <c r="W7" s="20">
        <v>2035</v>
      </c>
      <c r="X7" s="20">
        <v>2036</v>
      </c>
      <c r="Y7" s="20">
        <v>2037</v>
      </c>
      <c r="Z7" s="20">
        <v>2038</v>
      </c>
      <c r="AA7" s="20">
        <v>2039</v>
      </c>
      <c r="AB7" s="69"/>
    </row>
    <row r="8" spans="1:28" ht="30" customHeight="1" x14ac:dyDescent="0.25">
      <c r="A8" s="30" t="s">
        <v>55</v>
      </c>
      <c r="B8" s="28">
        <v>1246177</v>
      </c>
      <c r="C8" s="31" t="s">
        <v>45</v>
      </c>
      <c r="D8" s="28">
        <v>343393.51</v>
      </c>
      <c r="E8" s="29">
        <f t="shared" ref="E8:E22" si="0">D8/B8</f>
        <v>0.27555757328212604</v>
      </c>
      <c r="F8" s="28">
        <v>2</v>
      </c>
      <c r="G8" s="29" t="s">
        <v>110</v>
      </c>
      <c r="H8" s="15">
        <v>2</v>
      </c>
      <c r="I8" s="15">
        <v>5</v>
      </c>
      <c r="J8" s="16">
        <v>19.45</v>
      </c>
      <c r="K8" s="11">
        <f t="shared" ref="K8:K22" si="1">ROUND(H8*I8*J8*8,0)</f>
        <v>1556</v>
      </c>
      <c r="L8" s="11">
        <f>K8</f>
        <v>1556</v>
      </c>
      <c r="M8" s="11">
        <f t="shared" ref="L8:M21" si="2">L8</f>
        <v>1556</v>
      </c>
      <c r="N8" s="37">
        <f>IF(E8&lt;9.9%,0,K8)</f>
        <v>1556</v>
      </c>
      <c r="O8" s="37">
        <f>N8</f>
        <v>1556</v>
      </c>
      <c r="P8" s="37">
        <f t="shared" ref="P8:Z9" si="3">O8</f>
        <v>1556</v>
      </c>
      <c r="Q8" s="37">
        <f t="shared" si="3"/>
        <v>1556</v>
      </c>
      <c r="R8" s="37">
        <f t="shared" si="3"/>
        <v>1556</v>
      </c>
      <c r="S8" s="37">
        <f t="shared" si="3"/>
        <v>1556</v>
      </c>
      <c r="T8" s="37">
        <f t="shared" si="3"/>
        <v>1556</v>
      </c>
      <c r="U8" s="37">
        <f t="shared" si="3"/>
        <v>1556</v>
      </c>
      <c r="V8" s="37">
        <f t="shared" si="3"/>
        <v>1556</v>
      </c>
      <c r="W8" s="37">
        <f t="shared" si="3"/>
        <v>1556</v>
      </c>
      <c r="X8" s="37">
        <f t="shared" si="3"/>
        <v>1556</v>
      </c>
      <c r="Y8" s="37">
        <f t="shared" si="3"/>
        <v>1556</v>
      </c>
      <c r="Z8" s="2">
        <f t="shared" si="3"/>
        <v>1556</v>
      </c>
      <c r="AA8" s="12" t="s">
        <v>43</v>
      </c>
      <c r="AB8" s="88">
        <f>SUM(K8:Z8)</f>
        <v>24896</v>
      </c>
    </row>
    <row r="9" spans="1:28" x14ac:dyDescent="0.25">
      <c r="A9" s="30" t="s">
        <v>10</v>
      </c>
      <c r="B9" s="41">
        <v>11725073</v>
      </c>
      <c r="C9" s="31" t="s">
        <v>45</v>
      </c>
      <c r="D9" s="28">
        <v>9070268</v>
      </c>
      <c r="E9" s="32">
        <f t="shared" si="0"/>
        <v>0.77357880842191773</v>
      </c>
      <c r="F9" s="28">
        <v>9</v>
      </c>
      <c r="G9" s="29" t="s">
        <v>111</v>
      </c>
      <c r="H9" s="15">
        <v>2</v>
      </c>
      <c r="I9" s="15">
        <v>5</v>
      </c>
      <c r="J9" s="16">
        <v>19.45</v>
      </c>
      <c r="K9" s="11">
        <f t="shared" si="1"/>
        <v>1556</v>
      </c>
      <c r="L9" s="11">
        <f t="shared" si="2"/>
        <v>1556</v>
      </c>
      <c r="M9" s="11">
        <f t="shared" si="2"/>
        <v>1556</v>
      </c>
      <c r="N9" s="11">
        <f>IF(D9="-",0,K9)</f>
        <v>1556</v>
      </c>
      <c r="O9" s="11">
        <f>N9</f>
        <v>1556</v>
      </c>
      <c r="P9" s="37">
        <f t="shared" si="3"/>
        <v>1556</v>
      </c>
      <c r="Q9" s="37">
        <f t="shared" si="3"/>
        <v>1556</v>
      </c>
      <c r="R9" s="37">
        <f t="shared" si="3"/>
        <v>1556</v>
      </c>
      <c r="S9" s="37">
        <f t="shared" si="3"/>
        <v>1556</v>
      </c>
      <c r="T9" s="37">
        <f t="shared" si="3"/>
        <v>1556</v>
      </c>
      <c r="U9" s="37">
        <f t="shared" si="3"/>
        <v>1556</v>
      </c>
      <c r="V9" s="37">
        <f t="shared" si="3"/>
        <v>1556</v>
      </c>
      <c r="W9" s="37">
        <f t="shared" si="3"/>
        <v>1556</v>
      </c>
      <c r="X9" s="37">
        <f t="shared" si="3"/>
        <v>1556</v>
      </c>
      <c r="Y9" s="37">
        <f t="shared" si="3"/>
        <v>1556</v>
      </c>
      <c r="Z9" s="2">
        <f t="shared" si="3"/>
        <v>1556</v>
      </c>
      <c r="AA9" s="12" t="s">
        <v>43</v>
      </c>
      <c r="AB9" s="88">
        <f t="shared" ref="AB9:AB21" si="4">SUM(K9:AA9)</f>
        <v>24896</v>
      </c>
    </row>
    <row r="10" spans="1:28" ht="18.75" customHeight="1" x14ac:dyDescent="0.25">
      <c r="A10" s="30" t="s">
        <v>8</v>
      </c>
      <c r="B10" s="28">
        <v>3549651</v>
      </c>
      <c r="C10" s="31" t="s">
        <v>45</v>
      </c>
      <c r="D10" s="28">
        <v>1244034</v>
      </c>
      <c r="E10" s="29">
        <f t="shared" si="0"/>
        <v>0.35046656699489614</v>
      </c>
      <c r="F10" s="28">
        <v>12</v>
      </c>
      <c r="G10" s="29" t="s">
        <v>41</v>
      </c>
      <c r="H10" s="15">
        <v>2</v>
      </c>
      <c r="I10" s="15">
        <f t="shared" ref="I10:I20" si="5">ROUND(0.27*F10+1.7,0)</f>
        <v>5</v>
      </c>
      <c r="J10" s="16">
        <v>19.45</v>
      </c>
      <c r="K10" s="11">
        <f t="shared" si="1"/>
        <v>1556</v>
      </c>
      <c r="L10" s="11">
        <f t="shared" si="2"/>
        <v>1556</v>
      </c>
      <c r="M10" s="11">
        <f t="shared" si="2"/>
        <v>1556</v>
      </c>
      <c r="N10" s="11">
        <f>IF(D10="-",0,K10)</f>
        <v>1556</v>
      </c>
      <c r="O10" s="37">
        <f t="shared" ref="O10:O20" si="6">N10</f>
        <v>1556</v>
      </c>
      <c r="P10" s="37">
        <f>O10</f>
        <v>1556</v>
      </c>
      <c r="Q10" s="37">
        <f t="shared" ref="Q10:S12" si="7">P10</f>
        <v>1556</v>
      </c>
      <c r="R10" s="37">
        <f t="shared" si="7"/>
        <v>1556</v>
      </c>
      <c r="S10" s="37">
        <f t="shared" si="7"/>
        <v>1556</v>
      </c>
      <c r="T10" s="37">
        <f t="shared" ref="T10:W10" si="8">S10</f>
        <v>1556</v>
      </c>
      <c r="U10" s="37">
        <f t="shared" si="8"/>
        <v>1556</v>
      </c>
      <c r="V10" s="37">
        <f t="shared" si="8"/>
        <v>1556</v>
      </c>
      <c r="W10" s="37">
        <f t="shared" si="8"/>
        <v>1556</v>
      </c>
      <c r="X10" s="37">
        <f>W10</f>
        <v>1556</v>
      </c>
      <c r="Y10" s="37">
        <f t="shared" ref="Y10:Z13" si="9">X10</f>
        <v>1556</v>
      </c>
      <c r="Z10" s="12">
        <f>Y10</f>
        <v>1556</v>
      </c>
      <c r="AA10" s="12" t="s">
        <v>43</v>
      </c>
      <c r="AB10" s="88">
        <f t="shared" si="4"/>
        <v>24896</v>
      </c>
    </row>
    <row r="11" spans="1:28" x14ac:dyDescent="0.25">
      <c r="A11" s="30" t="s">
        <v>62</v>
      </c>
      <c r="B11" s="28">
        <v>527412</v>
      </c>
      <c r="C11" s="31" t="s">
        <v>45</v>
      </c>
      <c r="D11" s="28">
        <v>81989</v>
      </c>
      <c r="E11" s="29">
        <f t="shared" si="0"/>
        <v>0.15545531766436865</v>
      </c>
      <c r="F11" s="28">
        <v>2</v>
      </c>
      <c r="G11" s="29" t="s">
        <v>66</v>
      </c>
      <c r="H11" s="15">
        <v>2</v>
      </c>
      <c r="I11" s="15">
        <f t="shared" si="5"/>
        <v>2</v>
      </c>
      <c r="J11" s="16">
        <v>19.45</v>
      </c>
      <c r="K11" s="11">
        <f t="shared" si="1"/>
        <v>622</v>
      </c>
      <c r="L11" s="11">
        <f>K11</f>
        <v>622</v>
      </c>
      <c r="M11" s="37">
        <f t="shared" si="2"/>
        <v>622</v>
      </c>
      <c r="N11" s="37">
        <f>IF(D11="-",0,K11)</f>
        <v>622</v>
      </c>
      <c r="O11" s="37">
        <f t="shared" si="6"/>
        <v>622</v>
      </c>
      <c r="P11" s="37">
        <f>O11</f>
        <v>622</v>
      </c>
      <c r="Q11" s="37">
        <f t="shared" si="7"/>
        <v>622</v>
      </c>
      <c r="R11" s="37">
        <f>Q11</f>
        <v>622</v>
      </c>
      <c r="S11" s="37">
        <f>R11</f>
        <v>622</v>
      </c>
      <c r="T11" s="37">
        <f t="shared" ref="T11:X11" si="10">S11</f>
        <v>622</v>
      </c>
      <c r="U11" s="37">
        <f t="shared" si="10"/>
        <v>622</v>
      </c>
      <c r="V11" s="37">
        <f t="shared" si="10"/>
        <v>622</v>
      </c>
      <c r="W11" s="37">
        <f t="shared" si="10"/>
        <v>622</v>
      </c>
      <c r="X11" s="37">
        <f t="shared" si="10"/>
        <v>622</v>
      </c>
      <c r="Y11" s="37">
        <f t="shared" si="9"/>
        <v>622</v>
      </c>
      <c r="Z11" s="2">
        <f t="shared" si="9"/>
        <v>622</v>
      </c>
      <c r="AA11" s="12" t="s">
        <v>43</v>
      </c>
      <c r="AB11" s="88">
        <f t="shared" si="4"/>
        <v>9952</v>
      </c>
    </row>
    <row r="12" spans="1:28" ht="21.75" customHeight="1" x14ac:dyDescent="0.25">
      <c r="A12" s="30" t="s">
        <v>7</v>
      </c>
      <c r="B12" s="28">
        <v>1425103</v>
      </c>
      <c r="C12" s="31" t="s">
        <v>45</v>
      </c>
      <c r="D12" s="28">
        <v>0</v>
      </c>
      <c r="E12" s="29">
        <f t="shared" si="0"/>
        <v>0</v>
      </c>
      <c r="F12" s="28">
        <v>5</v>
      </c>
      <c r="G12" s="29" t="s">
        <v>70</v>
      </c>
      <c r="H12" s="15">
        <v>2</v>
      </c>
      <c r="I12" s="15">
        <f t="shared" si="5"/>
        <v>3</v>
      </c>
      <c r="J12" s="16">
        <v>19.45</v>
      </c>
      <c r="K12" s="11">
        <f t="shared" si="1"/>
        <v>934</v>
      </c>
      <c r="L12" s="11">
        <f>+K12</f>
        <v>934</v>
      </c>
      <c r="M12" s="11">
        <f t="shared" si="2"/>
        <v>934</v>
      </c>
      <c r="N12" s="37">
        <f>M12</f>
        <v>934</v>
      </c>
      <c r="O12" s="37">
        <f t="shared" si="6"/>
        <v>934</v>
      </c>
      <c r="P12" s="37">
        <f>IF(D12="-",0,O12)</f>
        <v>934</v>
      </c>
      <c r="Q12" s="37">
        <f>P12</f>
        <v>934</v>
      </c>
      <c r="R12" s="37">
        <f t="shared" si="7"/>
        <v>934</v>
      </c>
      <c r="S12" s="1">
        <f>R12</f>
        <v>934</v>
      </c>
      <c r="T12" s="12" t="s">
        <v>43</v>
      </c>
      <c r="U12" s="12" t="s">
        <v>43</v>
      </c>
      <c r="V12" s="12" t="s">
        <v>43</v>
      </c>
      <c r="W12" s="12" t="s">
        <v>43</v>
      </c>
      <c r="X12" s="12" t="s">
        <v>43</v>
      </c>
      <c r="Y12" s="12" t="s">
        <v>43</v>
      </c>
      <c r="Z12" s="12" t="s">
        <v>43</v>
      </c>
      <c r="AA12" s="12" t="s">
        <v>43</v>
      </c>
      <c r="AB12" s="88">
        <f t="shared" si="4"/>
        <v>8406</v>
      </c>
    </row>
    <row r="13" spans="1:28" ht="21.75" customHeight="1" x14ac:dyDescent="0.25">
      <c r="A13" s="30" t="s">
        <v>5</v>
      </c>
      <c r="B13" s="28">
        <v>13026117</v>
      </c>
      <c r="C13" s="31" t="s">
        <v>45</v>
      </c>
      <c r="D13" s="28">
        <v>7428312</v>
      </c>
      <c r="E13" s="29">
        <f t="shared" si="0"/>
        <v>0.57026295710379382</v>
      </c>
      <c r="F13" s="28">
        <v>7</v>
      </c>
      <c r="G13" s="29" t="s">
        <v>112</v>
      </c>
      <c r="H13" s="15">
        <v>2</v>
      </c>
      <c r="I13" s="15">
        <v>5</v>
      </c>
      <c r="J13" s="16">
        <v>19.45</v>
      </c>
      <c r="K13" s="11">
        <f t="shared" si="1"/>
        <v>1556</v>
      </c>
      <c r="L13" s="11">
        <f t="shared" si="2"/>
        <v>1556</v>
      </c>
      <c r="M13" s="11">
        <f t="shared" si="2"/>
        <v>1556</v>
      </c>
      <c r="N13" s="11">
        <f>IF(D13="-",0,K13)</f>
        <v>1556</v>
      </c>
      <c r="O13" s="11">
        <f t="shared" si="6"/>
        <v>1556</v>
      </c>
      <c r="P13" s="37">
        <f>IF(D13="-",0,O13)</f>
        <v>1556</v>
      </c>
      <c r="Q13" s="37">
        <f>IF(E13="-",0,P13)</f>
        <v>1556</v>
      </c>
      <c r="R13" s="37">
        <f>IF(G13="-",0,Q13)</f>
        <v>1556</v>
      </c>
      <c r="S13" s="37">
        <f>IF(H13="-",0,R13)</f>
        <v>1556</v>
      </c>
      <c r="T13" s="37">
        <f>IF(I13="-",0,S13)</f>
        <v>1556</v>
      </c>
      <c r="U13" s="37">
        <f>IF(J13="-",0,T13)</f>
        <v>1556</v>
      </c>
      <c r="V13" s="37">
        <f>U13</f>
        <v>1556</v>
      </c>
      <c r="W13" s="37">
        <f t="shared" ref="W13:X13" si="11">V13</f>
        <v>1556</v>
      </c>
      <c r="X13" s="37">
        <f t="shared" si="11"/>
        <v>1556</v>
      </c>
      <c r="Y13" s="37">
        <f t="shared" si="9"/>
        <v>1556</v>
      </c>
      <c r="Z13" s="12">
        <f>Y13</f>
        <v>1556</v>
      </c>
      <c r="AA13" s="12" t="s">
        <v>43</v>
      </c>
      <c r="AB13" s="88">
        <f t="shared" si="4"/>
        <v>24896</v>
      </c>
    </row>
    <row r="14" spans="1:28" x14ac:dyDescent="0.25">
      <c r="A14" s="30" t="s">
        <v>9</v>
      </c>
      <c r="B14" s="28">
        <v>6243821</v>
      </c>
      <c r="C14" s="31" t="s">
        <v>45</v>
      </c>
      <c r="D14" s="28">
        <v>3926037</v>
      </c>
      <c r="E14" s="29">
        <f t="shared" si="0"/>
        <v>0.62878756453780471</v>
      </c>
      <c r="F14" s="28">
        <v>2</v>
      </c>
      <c r="G14" s="29" t="s">
        <v>113</v>
      </c>
      <c r="H14" s="15">
        <v>2</v>
      </c>
      <c r="I14" s="15">
        <v>5</v>
      </c>
      <c r="J14" s="16">
        <v>19.45</v>
      </c>
      <c r="K14" s="11">
        <f t="shared" si="1"/>
        <v>1556</v>
      </c>
      <c r="L14" s="11">
        <f t="shared" si="2"/>
        <v>1556</v>
      </c>
      <c r="M14" s="11">
        <f>L14</f>
        <v>1556</v>
      </c>
      <c r="N14" s="11">
        <f>M14</f>
        <v>1556</v>
      </c>
      <c r="O14" s="11">
        <f t="shared" si="6"/>
        <v>1556</v>
      </c>
      <c r="P14" s="37">
        <f>O14</f>
        <v>1556</v>
      </c>
      <c r="Q14" s="37">
        <f t="shared" ref="Q14:X14" si="12">P14</f>
        <v>1556</v>
      </c>
      <c r="R14" s="37">
        <f t="shared" si="12"/>
        <v>1556</v>
      </c>
      <c r="S14" s="37">
        <f t="shared" si="12"/>
        <v>1556</v>
      </c>
      <c r="T14" s="37">
        <f t="shared" si="12"/>
        <v>1556</v>
      </c>
      <c r="U14" s="37">
        <f t="shared" si="12"/>
        <v>1556</v>
      </c>
      <c r="V14" s="37">
        <f t="shared" si="12"/>
        <v>1556</v>
      </c>
      <c r="W14" s="37">
        <f t="shared" si="12"/>
        <v>1556</v>
      </c>
      <c r="X14" s="37">
        <f t="shared" si="12"/>
        <v>1556</v>
      </c>
      <c r="Y14" s="39">
        <f>X14</f>
        <v>1556</v>
      </c>
      <c r="Z14" s="12">
        <f>Y14</f>
        <v>1556</v>
      </c>
      <c r="AA14" s="12" t="s">
        <v>43</v>
      </c>
      <c r="AB14" s="88">
        <f t="shared" si="4"/>
        <v>24896</v>
      </c>
    </row>
    <row r="15" spans="1:28" x14ac:dyDescent="0.25">
      <c r="A15" s="30" t="s">
        <v>11</v>
      </c>
      <c r="B15" s="28">
        <v>1750542</v>
      </c>
      <c r="C15" s="31" t="s">
        <v>45</v>
      </c>
      <c r="D15" s="28">
        <v>489000</v>
      </c>
      <c r="E15" s="29">
        <f t="shared" si="0"/>
        <v>0.2793420552034741</v>
      </c>
      <c r="F15" s="28">
        <v>2</v>
      </c>
      <c r="G15" s="29" t="s">
        <v>114</v>
      </c>
      <c r="H15" s="15">
        <v>2</v>
      </c>
      <c r="I15" s="15">
        <v>3</v>
      </c>
      <c r="J15" s="16">
        <v>19.45</v>
      </c>
      <c r="K15" s="11">
        <f t="shared" si="1"/>
        <v>934</v>
      </c>
      <c r="L15" s="11">
        <f t="shared" si="2"/>
        <v>934</v>
      </c>
      <c r="M15" s="11">
        <f t="shared" si="2"/>
        <v>934</v>
      </c>
      <c r="N15" s="11">
        <f>IF(D15="-",0,K15)</f>
        <v>934</v>
      </c>
      <c r="O15" s="37">
        <f t="shared" si="6"/>
        <v>934</v>
      </c>
      <c r="P15" s="37">
        <f t="shared" ref="P15:Q17" si="13">IF(D15="-",0,O15)</f>
        <v>934</v>
      </c>
      <c r="Q15" s="37">
        <f t="shared" si="13"/>
        <v>934</v>
      </c>
      <c r="R15" s="37">
        <f>IF(G15="-",0,Q15)</f>
        <v>934</v>
      </c>
      <c r="S15" s="37">
        <f>IF(H15="-",0,R15)</f>
        <v>934</v>
      </c>
      <c r="T15" s="37">
        <f>IF(I15="-",0,S15)</f>
        <v>934</v>
      </c>
      <c r="U15" s="37">
        <f>IF(J15="-",0,T15)</f>
        <v>934</v>
      </c>
      <c r="V15" s="37">
        <f>U15</f>
        <v>934</v>
      </c>
      <c r="W15" s="37">
        <f>V15</f>
        <v>934</v>
      </c>
      <c r="X15" s="37">
        <f t="shared" ref="X15:Z15" si="14">W15</f>
        <v>934</v>
      </c>
      <c r="Y15" s="37">
        <f t="shared" si="14"/>
        <v>934</v>
      </c>
      <c r="Z15" s="12">
        <f t="shared" si="14"/>
        <v>934</v>
      </c>
      <c r="AA15" s="12" t="s">
        <v>43</v>
      </c>
      <c r="AB15" s="88">
        <f t="shared" si="4"/>
        <v>14944</v>
      </c>
    </row>
    <row r="16" spans="1:28" x14ac:dyDescent="0.25">
      <c r="A16" s="30" t="s">
        <v>12</v>
      </c>
      <c r="B16" s="28">
        <v>599938</v>
      </c>
      <c r="C16" s="31" t="s">
        <v>45</v>
      </c>
      <c r="D16" s="28">
        <v>8679</v>
      </c>
      <c r="E16" s="45">
        <f t="shared" si="0"/>
        <v>1.4466494871136684E-2</v>
      </c>
      <c r="F16" s="28">
        <v>4</v>
      </c>
      <c r="G16" s="29" t="s">
        <v>81</v>
      </c>
      <c r="H16" s="15">
        <v>2</v>
      </c>
      <c r="I16" s="15">
        <f t="shared" si="5"/>
        <v>3</v>
      </c>
      <c r="J16" s="16">
        <v>19.45</v>
      </c>
      <c r="K16" s="11">
        <f t="shared" si="1"/>
        <v>934</v>
      </c>
      <c r="L16" s="11">
        <f t="shared" si="2"/>
        <v>934</v>
      </c>
      <c r="M16" s="11">
        <f t="shared" si="2"/>
        <v>934</v>
      </c>
      <c r="N16" s="37">
        <f>M16</f>
        <v>934</v>
      </c>
      <c r="O16" s="37">
        <f>N16</f>
        <v>934</v>
      </c>
      <c r="P16" s="37">
        <f t="shared" si="13"/>
        <v>934</v>
      </c>
      <c r="Q16" s="37">
        <f t="shared" si="13"/>
        <v>934</v>
      </c>
      <c r="R16" s="37">
        <f>IF(G16="-",0,Q16)</f>
        <v>934</v>
      </c>
      <c r="S16" s="2">
        <f>IF(H16="-",0,R16)</f>
        <v>934</v>
      </c>
      <c r="T16" s="12" t="s">
        <v>43</v>
      </c>
      <c r="U16" s="12" t="s">
        <v>43</v>
      </c>
      <c r="V16" s="12" t="s">
        <v>43</v>
      </c>
      <c r="W16" s="12" t="s">
        <v>43</v>
      </c>
      <c r="X16" s="12" t="s">
        <v>43</v>
      </c>
      <c r="Y16" s="12" t="s">
        <v>43</v>
      </c>
      <c r="Z16" s="12" t="s">
        <v>43</v>
      </c>
      <c r="AA16" s="12" t="s">
        <v>43</v>
      </c>
      <c r="AB16" s="88">
        <f t="shared" si="4"/>
        <v>8406</v>
      </c>
    </row>
    <row r="17" spans="1:28" x14ac:dyDescent="0.25">
      <c r="A17" s="30" t="s">
        <v>82</v>
      </c>
      <c r="B17" s="28">
        <v>649522</v>
      </c>
      <c r="C17" s="31" t="s">
        <v>45</v>
      </c>
      <c r="D17" s="28">
        <v>24672</v>
      </c>
      <c r="E17" s="45">
        <f t="shared" si="0"/>
        <v>3.7984856556051987E-2</v>
      </c>
      <c r="F17" s="28">
        <v>3</v>
      </c>
      <c r="G17" s="29" t="s">
        <v>83</v>
      </c>
      <c r="H17" s="15">
        <v>2</v>
      </c>
      <c r="I17" s="15">
        <v>4</v>
      </c>
      <c r="J17" s="16">
        <v>19.45</v>
      </c>
      <c r="K17" s="11">
        <f t="shared" si="1"/>
        <v>1245</v>
      </c>
      <c r="L17" s="37">
        <f t="shared" si="2"/>
        <v>1245</v>
      </c>
      <c r="M17" s="37">
        <f t="shared" si="2"/>
        <v>1245</v>
      </c>
      <c r="N17" s="37">
        <f>IF(D17="-",0,K17)</f>
        <v>1245</v>
      </c>
      <c r="O17" s="37">
        <f t="shared" si="6"/>
        <v>1245</v>
      </c>
      <c r="P17" s="37">
        <f t="shared" si="13"/>
        <v>1245</v>
      </c>
      <c r="Q17" s="12">
        <f t="shared" si="13"/>
        <v>1245</v>
      </c>
      <c r="R17" s="12" t="s">
        <v>43</v>
      </c>
      <c r="S17" s="12" t="s">
        <v>43</v>
      </c>
      <c r="T17" s="2" t="str">
        <f>IF(I17="-",0,S17)</f>
        <v>-</v>
      </c>
      <c r="U17" s="12" t="s">
        <v>43</v>
      </c>
      <c r="V17" s="12" t="s">
        <v>43</v>
      </c>
      <c r="W17" s="12" t="s">
        <v>43</v>
      </c>
      <c r="X17" s="12" t="s">
        <v>43</v>
      </c>
      <c r="Y17" s="12" t="s">
        <v>43</v>
      </c>
      <c r="Z17" s="12" t="s">
        <v>43</v>
      </c>
      <c r="AA17" s="12" t="s">
        <v>43</v>
      </c>
      <c r="AB17" s="88">
        <f t="shared" si="4"/>
        <v>8715</v>
      </c>
    </row>
    <row r="18" spans="1:28" x14ac:dyDescent="0.25">
      <c r="A18" s="30" t="s">
        <v>88</v>
      </c>
      <c r="B18" s="28">
        <v>970574</v>
      </c>
      <c r="C18" s="31" t="s">
        <v>45</v>
      </c>
      <c r="D18" s="33">
        <v>839461</v>
      </c>
      <c r="E18" s="29">
        <f t="shared" si="0"/>
        <v>0.86491189749570874</v>
      </c>
      <c r="F18" s="28">
        <v>1</v>
      </c>
      <c r="G18" s="29" t="s">
        <v>89</v>
      </c>
      <c r="H18" s="15">
        <v>2</v>
      </c>
      <c r="I18" s="15">
        <f t="shared" si="5"/>
        <v>2</v>
      </c>
      <c r="J18" s="16">
        <v>19.45</v>
      </c>
      <c r="K18" s="11">
        <f t="shared" si="1"/>
        <v>622</v>
      </c>
      <c r="L18" s="37">
        <f>ROUND(H18*I18*J18*8,0)</f>
        <v>622</v>
      </c>
      <c r="M18" s="37">
        <f t="shared" si="2"/>
        <v>622</v>
      </c>
      <c r="N18" s="37">
        <f>M18</f>
        <v>622</v>
      </c>
      <c r="O18" s="37">
        <f t="shared" si="6"/>
        <v>622</v>
      </c>
      <c r="P18" s="37">
        <f t="shared" ref="P18:Y18" si="15">+O18</f>
        <v>622</v>
      </c>
      <c r="Q18" s="37">
        <f t="shared" si="15"/>
        <v>622</v>
      </c>
      <c r="R18" s="37">
        <f t="shared" si="15"/>
        <v>622</v>
      </c>
      <c r="S18" s="37">
        <f t="shared" si="15"/>
        <v>622</v>
      </c>
      <c r="T18" s="37">
        <f t="shared" si="15"/>
        <v>622</v>
      </c>
      <c r="U18" s="37">
        <f t="shared" si="15"/>
        <v>622</v>
      </c>
      <c r="V18" s="37">
        <f t="shared" si="15"/>
        <v>622</v>
      </c>
      <c r="W18" s="37">
        <f t="shared" si="15"/>
        <v>622</v>
      </c>
      <c r="X18" s="37">
        <f t="shared" si="15"/>
        <v>622</v>
      </c>
      <c r="Y18" s="37">
        <f t="shared" si="15"/>
        <v>622</v>
      </c>
      <c r="Z18" s="2">
        <f>Y18</f>
        <v>622</v>
      </c>
      <c r="AA18" s="12" t="s">
        <v>43</v>
      </c>
      <c r="AB18" s="88">
        <f t="shared" si="4"/>
        <v>9952</v>
      </c>
    </row>
    <row r="19" spans="1:28" ht="21.75" customHeight="1" x14ac:dyDescent="0.25">
      <c r="A19" s="30" t="s">
        <v>90</v>
      </c>
      <c r="B19" s="28">
        <v>964917</v>
      </c>
      <c r="C19" s="31" t="s">
        <v>45</v>
      </c>
      <c r="D19" s="28">
        <v>285086</v>
      </c>
      <c r="E19" s="29">
        <f t="shared" si="0"/>
        <v>0.29545131861082352</v>
      </c>
      <c r="F19" s="28">
        <v>2</v>
      </c>
      <c r="G19" s="29" t="s">
        <v>83</v>
      </c>
      <c r="H19" s="15">
        <v>2</v>
      </c>
      <c r="I19" s="15">
        <v>4</v>
      </c>
      <c r="J19" s="16">
        <v>19.45</v>
      </c>
      <c r="K19" s="11">
        <f t="shared" si="1"/>
        <v>1245</v>
      </c>
      <c r="L19" s="37">
        <f>ROUND(H19*I19*J19*8,0)</f>
        <v>1245</v>
      </c>
      <c r="M19" s="37">
        <f t="shared" si="2"/>
        <v>1245</v>
      </c>
      <c r="N19" s="37">
        <f>M19</f>
        <v>1245</v>
      </c>
      <c r="O19" s="37">
        <f t="shared" si="6"/>
        <v>1245</v>
      </c>
      <c r="P19" s="37">
        <f>IF(D19="-",0,O19)</f>
        <v>1245</v>
      </c>
      <c r="Q19" s="37">
        <f>IF(E19="-",0,P19)</f>
        <v>1245</v>
      </c>
      <c r="R19" s="37">
        <f>IF(G19="-",0,Q19)</f>
        <v>1245</v>
      </c>
      <c r="S19" s="37">
        <f>IF(H19="-",0,R19)</f>
        <v>1245</v>
      </c>
      <c r="T19" s="37">
        <f>IF(I19="-",0,S19)</f>
        <v>1245</v>
      </c>
      <c r="U19" s="37">
        <f>IF(J19="-",0,T19)</f>
        <v>1245</v>
      </c>
      <c r="V19" s="37">
        <f>U19</f>
        <v>1245</v>
      </c>
      <c r="W19" s="37">
        <f>V19</f>
        <v>1245</v>
      </c>
      <c r="X19" s="37">
        <f t="shared" ref="X19:Z20" si="16">W19</f>
        <v>1245</v>
      </c>
      <c r="Y19" s="37">
        <f t="shared" si="16"/>
        <v>1245</v>
      </c>
      <c r="Z19" s="37">
        <f t="shared" si="16"/>
        <v>1245</v>
      </c>
      <c r="AA19" s="2">
        <f>Z19</f>
        <v>1245</v>
      </c>
      <c r="AB19" s="88">
        <f t="shared" si="4"/>
        <v>21165</v>
      </c>
    </row>
    <row r="20" spans="1:28" x14ac:dyDescent="0.25">
      <c r="A20" s="34" t="s">
        <v>94</v>
      </c>
      <c r="B20" s="28">
        <v>684265</v>
      </c>
      <c r="C20" s="31" t="s">
        <v>45</v>
      </c>
      <c r="D20" s="28">
        <v>192115</v>
      </c>
      <c r="E20" s="29">
        <f t="shared" si="0"/>
        <v>0.28076110863481252</v>
      </c>
      <c r="F20" s="28">
        <v>2</v>
      </c>
      <c r="G20" s="29" t="s">
        <v>95</v>
      </c>
      <c r="H20" s="15">
        <v>2</v>
      </c>
      <c r="I20" s="15">
        <f t="shared" si="5"/>
        <v>2</v>
      </c>
      <c r="J20" s="16">
        <v>19.45</v>
      </c>
      <c r="K20" s="11">
        <f t="shared" si="1"/>
        <v>622</v>
      </c>
      <c r="L20" s="11">
        <f t="shared" si="2"/>
        <v>622</v>
      </c>
      <c r="M20" s="11">
        <f t="shared" si="2"/>
        <v>622</v>
      </c>
      <c r="N20" s="13">
        <f>IF(D20="-",0,K20)</f>
        <v>622</v>
      </c>
      <c r="O20" s="13">
        <f t="shared" si="6"/>
        <v>622</v>
      </c>
      <c r="P20" s="37">
        <f>O20</f>
        <v>622</v>
      </c>
      <c r="Q20" s="37">
        <f t="shared" ref="Q20:W20" si="17">P20</f>
        <v>622</v>
      </c>
      <c r="R20" s="37">
        <f t="shared" si="17"/>
        <v>622</v>
      </c>
      <c r="S20" s="37">
        <f t="shared" si="17"/>
        <v>622</v>
      </c>
      <c r="T20" s="37">
        <f t="shared" si="17"/>
        <v>622</v>
      </c>
      <c r="U20" s="37">
        <f t="shared" si="17"/>
        <v>622</v>
      </c>
      <c r="V20" s="37">
        <f t="shared" si="17"/>
        <v>622</v>
      </c>
      <c r="W20" s="37">
        <f t="shared" si="17"/>
        <v>622</v>
      </c>
      <c r="X20" s="37">
        <f t="shared" si="16"/>
        <v>622</v>
      </c>
      <c r="Y20" s="37">
        <f t="shared" si="16"/>
        <v>622</v>
      </c>
      <c r="Z20" s="2">
        <f t="shared" ref="Z20" si="18">IF(M20="-",0,Y20)</f>
        <v>622</v>
      </c>
      <c r="AA20" s="12"/>
      <c r="AB20" s="88">
        <f t="shared" si="4"/>
        <v>9952</v>
      </c>
    </row>
    <row r="21" spans="1:28" x14ac:dyDescent="0.25">
      <c r="A21" s="34" t="s">
        <v>99</v>
      </c>
      <c r="B21" s="28">
        <v>886873</v>
      </c>
      <c r="C21" s="31" t="s">
        <v>45</v>
      </c>
      <c r="D21" s="28">
        <v>263664</v>
      </c>
      <c r="E21" s="29">
        <f t="shared" si="0"/>
        <v>0.29729623068917421</v>
      </c>
      <c r="F21" s="28">
        <v>1</v>
      </c>
      <c r="G21" s="29" t="s">
        <v>115</v>
      </c>
      <c r="H21" s="15">
        <v>2</v>
      </c>
      <c r="I21" s="15">
        <f>ROUND(0.27*F21+1.7,0)</f>
        <v>2</v>
      </c>
      <c r="J21" s="16">
        <v>19.45</v>
      </c>
      <c r="K21" s="11">
        <f t="shared" si="1"/>
        <v>622</v>
      </c>
      <c r="L21" s="11">
        <f t="shared" si="2"/>
        <v>622</v>
      </c>
      <c r="M21" s="11">
        <f t="shared" si="2"/>
        <v>622</v>
      </c>
      <c r="N21" s="11">
        <f>+M21</f>
        <v>622</v>
      </c>
      <c r="O21" s="37">
        <f t="shared" ref="O21:Y22" si="19">+N21</f>
        <v>622</v>
      </c>
      <c r="P21" s="37">
        <f t="shared" si="19"/>
        <v>622</v>
      </c>
      <c r="Q21" s="37">
        <f t="shared" si="19"/>
        <v>622</v>
      </c>
      <c r="R21" s="37">
        <f t="shared" si="19"/>
        <v>622</v>
      </c>
      <c r="S21" s="37">
        <f t="shared" si="19"/>
        <v>622</v>
      </c>
      <c r="T21" s="37">
        <f t="shared" si="19"/>
        <v>622</v>
      </c>
      <c r="U21" s="37">
        <f t="shared" si="19"/>
        <v>622</v>
      </c>
      <c r="V21" s="37">
        <f t="shared" si="19"/>
        <v>622</v>
      </c>
      <c r="W21" s="37">
        <f t="shared" si="19"/>
        <v>622</v>
      </c>
      <c r="X21" s="37">
        <f t="shared" si="19"/>
        <v>622</v>
      </c>
      <c r="Y21" s="37">
        <f t="shared" si="19"/>
        <v>622</v>
      </c>
      <c r="Z21" s="2">
        <f t="shared" ref="Z21" si="20">Y21</f>
        <v>622</v>
      </c>
      <c r="AA21" s="12"/>
      <c r="AB21" s="88">
        <f t="shared" si="4"/>
        <v>9952</v>
      </c>
    </row>
    <row r="22" spans="1:28" x14ac:dyDescent="0.25">
      <c r="A22" s="34" t="s">
        <v>109</v>
      </c>
      <c r="B22" s="28">
        <v>273478</v>
      </c>
      <c r="C22" s="31" t="s">
        <v>45</v>
      </c>
      <c r="D22" s="28">
        <v>0</v>
      </c>
      <c r="E22" s="29">
        <f t="shared" si="0"/>
        <v>0</v>
      </c>
      <c r="F22" s="28">
        <v>1</v>
      </c>
      <c r="G22" s="29" t="s">
        <v>95</v>
      </c>
      <c r="H22" s="15">
        <v>2</v>
      </c>
      <c r="I22" s="15">
        <v>2</v>
      </c>
      <c r="J22" s="16">
        <v>19.45</v>
      </c>
      <c r="K22" s="11">
        <f t="shared" si="1"/>
        <v>622</v>
      </c>
      <c r="L22" s="11">
        <f>+K22</f>
        <v>622</v>
      </c>
      <c r="M22" s="11">
        <f>+L22</f>
        <v>622</v>
      </c>
      <c r="N22" s="42">
        <f>+M22</f>
        <v>622</v>
      </c>
      <c r="O22" s="43">
        <f>+N22</f>
        <v>622</v>
      </c>
      <c r="P22" s="40">
        <f t="shared" si="19"/>
        <v>622</v>
      </c>
      <c r="Q22" s="40">
        <f t="shared" si="19"/>
        <v>622</v>
      </c>
      <c r="R22" s="40">
        <f t="shared" ref="R22" si="21">+Q22</f>
        <v>622</v>
      </c>
      <c r="S22" s="40">
        <f t="shared" ref="S22" si="22">+R22</f>
        <v>622</v>
      </c>
      <c r="T22" s="40">
        <f t="shared" ref="T22:U22" si="23">+S22</f>
        <v>622</v>
      </c>
      <c r="U22" s="44">
        <f t="shared" si="23"/>
        <v>622</v>
      </c>
      <c r="V22" s="12" t="s">
        <v>43</v>
      </c>
      <c r="W22" s="12" t="s">
        <v>43</v>
      </c>
      <c r="X22" s="12" t="s">
        <v>43</v>
      </c>
      <c r="Y22" s="12" t="s">
        <v>43</v>
      </c>
      <c r="Z22" s="12" t="s">
        <v>43</v>
      </c>
      <c r="AA22" s="12" t="s">
        <v>43</v>
      </c>
      <c r="AB22" s="89">
        <f>SUM(K22:AA22)</f>
        <v>6842</v>
      </c>
    </row>
    <row r="23" spans="1:28" x14ac:dyDescent="0.25">
      <c r="A23" s="35" t="s">
        <v>2</v>
      </c>
      <c r="B23" s="36">
        <f>SUM(B8:B22)</f>
        <v>44523463</v>
      </c>
      <c r="C23" s="35"/>
      <c r="D23" s="35"/>
      <c r="E23" s="35"/>
      <c r="F23" s="28"/>
      <c r="G23" s="35"/>
      <c r="H23" s="9"/>
      <c r="I23" s="22">
        <f>SUM(I8:I21)</f>
        <v>50</v>
      </c>
      <c r="J23" s="4"/>
      <c r="K23" s="17">
        <f t="shared" ref="K23:V23" si="24">SUM(K8:K22)</f>
        <v>16182</v>
      </c>
      <c r="L23" s="17">
        <f t="shared" si="24"/>
        <v>16182</v>
      </c>
      <c r="M23" s="17">
        <f t="shared" si="24"/>
        <v>16182</v>
      </c>
      <c r="N23" s="17">
        <f t="shared" si="24"/>
        <v>16182</v>
      </c>
      <c r="O23" s="17">
        <f t="shared" si="24"/>
        <v>16182</v>
      </c>
      <c r="P23" s="17">
        <f t="shared" si="24"/>
        <v>16182</v>
      </c>
      <c r="Q23" s="17">
        <f t="shared" si="24"/>
        <v>16182</v>
      </c>
      <c r="R23" s="17">
        <f t="shared" si="24"/>
        <v>14937</v>
      </c>
      <c r="S23" s="17">
        <f t="shared" si="24"/>
        <v>14937</v>
      </c>
      <c r="T23" s="17">
        <f t="shared" si="24"/>
        <v>13069</v>
      </c>
      <c r="U23" s="17">
        <f t="shared" si="24"/>
        <v>13069</v>
      </c>
      <c r="V23" s="17">
        <f t="shared" si="24"/>
        <v>12447</v>
      </c>
      <c r="W23" s="17">
        <f t="shared" ref="W23:AA23" si="25">SUM(W8:W21)</f>
        <v>12447</v>
      </c>
      <c r="X23" s="17">
        <f t="shared" si="25"/>
        <v>12447</v>
      </c>
      <c r="Y23" s="17">
        <f t="shared" si="25"/>
        <v>12447</v>
      </c>
      <c r="Z23" s="17">
        <f t="shared" si="25"/>
        <v>12447</v>
      </c>
      <c r="AA23" s="17">
        <f t="shared" si="25"/>
        <v>1245</v>
      </c>
      <c r="AB23" s="90">
        <f>SUM(AB8:AB22)</f>
        <v>232766</v>
      </c>
    </row>
    <row r="24" spans="1:28" ht="30" customHeight="1" x14ac:dyDescent="0.25">
      <c r="A24" s="1" t="s">
        <v>116</v>
      </c>
      <c r="D24" s="1"/>
      <c r="E24" s="1"/>
      <c r="F24" s="1"/>
      <c r="G24" s="1"/>
      <c r="J24" s="1"/>
      <c r="AB24" s="14"/>
    </row>
    <row r="25" spans="1:28" ht="27" customHeight="1" x14ac:dyDescent="0.25">
      <c r="A25" s="47" t="s">
        <v>120</v>
      </c>
      <c r="D25" s="1"/>
      <c r="E25" s="1"/>
      <c r="F25" s="1"/>
      <c r="G25" s="1"/>
      <c r="J25" s="1"/>
      <c r="AB25" s="14"/>
    </row>
    <row r="26" spans="1:28" ht="32.25" customHeight="1" x14ac:dyDescent="0.25">
      <c r="A26" s="46" t="s">
        <v>121</v>
      </c>
      <c r="D26" s="1"/>
      <c r="E26" s="1"/>
      <c r="F26" s="1"/>
      <c r="G26" s="1"/>
      <c r="AB26" s="14"/>
    </row>
    <row r="27" spans="1:28" s="48" customFormat="1" ht="50.25" customHeight="1" x14ac:dyDescent="0.25">
      <c r="A27" s="62" t="s">
        <v>53</v>
      </c>
      <c r="B27" s="62"/>
      <c r="F27" s="48" t="s">
        <v>107</v>
      </c>
      <c r="G27" s="48" t="s">
        <v>108</v>
      </c>
      <c r="J27" s="49"/>
      <c r="K27" s="49"/>
      <c r="L27" s="50"/>
      <c r="M27" s="50"/>
      <c r="N27" s="50"/>
      <c r="O27" s="50"/>
      <c r="P27" s="50"/>
      <c r="Q27" s="51"/>
    </row>
    <row r="28" spans="1:28" s="48" customFormat="1" ht="28.8" x14ac:dyDescent="0.35">
      <c r="A28" s="52" t="s">
        <v>51</v>
      </c>
      <c r="B28" s="53" t="s">
        <v>52</v>
      </c>
      <c r="C28" s="54"/>
      <c r="F28" s="48">
        <v>1</v>
      </c>
      <c r="G28" s="48">
        <v>2</v>
      </c>
      <c r="J28" s="49"/>
      <c r="Q28" s="55"/>
    </row>
    <row r="29" spans="1:28" s="48" customFormat="1" ht="26.4" x14ac:dyDescent="0.35">
      <c r="A29" s="56" t="s">
        <v>56</v>
      </c>
      <c r="B29" s="24" t="s">
        <v>57</v>
      </c>
      <c r="C29" s="54"/>
      <c r="F29" s="48">
        <v>12</v>
      </c>
      <c r="G29" s="48">
        <v>5</v>
      </c>
      <c r="J29" s="49"/>
    </row>
    <row r="30" spans="1:28" s="48" customFormat="1" ht="39.6" x14ac:dyDescent="0.35">
      <c r="A30" s="56" t="s">
        <v>56</v>
      </c>
      <c r="B30" s="24" t="s">
        <v>58</v>
      </c>
      <c r="C30" s="54"/>
      <c r="J30" s="49"/>
    </row>
    <row r="31" spans="1:28" s="48" customFormat="1" ht="39.6" x14ac:dyDescent="0.35">
      <c r="A31" s="56" t="s">
        <v>15</v>
      </c>
      <c r="B31" s="24" t="s">
        <v>16</v>
      </c>
      <c r="C31" s="54"/>
      <c r="J31" s="49"/>
    </row>
    <row r="32" spans="1:28" s="48" customFormat="1" ht="26.4" x14ac:dyDescent="0.35">
      <c r="A32" s="56" t="s">
        <v>15</v>
      </c>
      <c r="B32" s="24" t="s">
        <v>17</v>
      </c>
      <c r="C32" s="54"/>
      <c r="J32" s="49"/>
    </row>
    <row r="33" spans="1:10" s="48" customFormat="1" ht="52.8" x14ac:dyDescent="0.35">
      <c r="A33" s="56" t="s">
        <v>15</v>
      </c>
      <c r="B33" s="24" t="s">
        <v>100</v>
      </c>
      <c r="C33" s="54"/>
      <c r="J33" s="49"/>
    </row>
    <row r="34" spans="1:10" s="48" customFormat="1" ht="51.75" customHeight="1" x14ac:dyDescent="0.35">
      <c r="A34" s="56" t="s">
        <v>15</v>
      </c>
      <c r="B34" s="24" t="s">
        <v>101</v>
      </c>
      <c r="C34" s="54"/>
      <c r="J34" s="49"/>
    </row>
    <row r="35" spans="1:10" s="48" customFormat="1" ht="26.4" x14ac:dyDescent="0.35">
      <c r="A35" s="56" t="s">
        <v>15</v>
      </c>
      <c r="B35" s="24" t="s">
        <v>20</v>
      </c>
      <c r="C35" s="54"/>
      <c r="J35" s="49"/>
    </row>
    <row r="36" spans="1:10" s="48" customFormat="1" ht="26.4" x14ac:dyDescent="0.35">
      <c r="A36" s="56" t="s">
        <v>15</v>
      </c>
      <c r="B36" s="24" t="s">
        <v>18</v>
      </c>
      <c r="C36" s="54"/>
      <c r="J36" s="49"/>
    </row>
    <row r="37" spans="1:10" s="48" customFormat="1" ht="26.4" x14ac:dyDescent="0.35">
      <c r="A37" s="56" t="s">
        <v>15</v>
      </c>
      <c r="B37" s="24" t="s">
        <v>19</v>
      </c>
      <c r="C37" s="54"/>
      <c r="J37" s="49"/>
    </row>
    <row r="38" spans="1:10" s="48" customFormat="1" ht="57" customHeight="1" x14ac:dyDescent="0.35">
      <c r="A38" s="56" t="s">
        <v>15</v>
      </c>
      <c r="B38" s="24" t="s">
        <v>105</v>
      </c>
      <c r="C38" s="54"/>
      <c r="J38" s="49"/>
    </row>
    <row r="39" spans="1:10" s="48" customFormat="1" ht="52.8" x14ac:dyDescent="0.35">
      <c r="A39" s="56" t="s">
        <v>15</v>
      </c>
      <c r="B39" s="24" t="s">
        <v>102</v>
      </c>
      <c r="C39" s="54"/>
      <c r="J39" s="49"/>
    </row>
    <row r="40" spans="1:10" s="48" customFormat="1" ht="52.8" x14ac:dyDescent="0.35">
      <c r="A40" s="56" t="s">
        <v>15</v>
      </c>
      <c r="B40" s="24" t="s">
        <v>103</v>
      </c>
      <c r="C40" s="54"/>
      <c r="J40" s="49"/>
    </row>
    <row r="41" spans="1:10" s="48" customFormat="1" ht="52.8" x14ac:dyDescent="0.35">
      <c r="A41" s="56" t="s">
        <v>15</v>
      </c>
      <c r="B41" s="24" t="s">
        <v>104</v>
      </c>
      <c r="C41" s="54"/>
      <c r="J41" s="49"/>
    </row>
    <row r="42" spans="1:10" s="48" customFormat="1" ht="39.6" x14ac:dyDescent="0.35">
      <c r="A42" s="56" t="s">
        <v>15</v>
      </c>
      <c r="B42" s="24" t="s">
        <v>61</v>
      </c>
      <c r="C42" s="54"/>
      <c r="J42" s="49"/>
    </row>
    <row r="43" spans="1:10" s="48" customFormat="1" ht="26.4" x14ac:dyDescent="0.35">
      <c r="A43" s="56" t="s">
        <v>28</v>
      </c>
      <c r="B43" s="24" t="s">
        <v>21</v>
      </c>
      <c r="C43" s="54"/>
      <c r="J43" s="49"/>
    </row>
    <row r="44" spans="1:10" s="48" customFormat="1" ht="26.4" x14ac:dyDescent="0.35">
      <c r="A44" s="56" t="s">
        <v>28</v>
      </c>
      <c r="B44" s="26" t="s">
        <v>60</v>
      </c>
      <c r="C44" s="54"/>
      <c r="J44" s="49"/>
    </row>
    <row r="45" spans="1:10" s="48" customFormat="1" ht="26.4" x14ac:dyDescent="0.35">
      <c r="A45" s="56" t="s">
        <v>28</v>
      </c>
      <c r="B45" s="24" t="s">
        <v>22</v>
      </c>
      <c r="C45" s="54"/>
      <c r="J45" s="49"/>
    </row>
    <row r="46" spans="1:10" s="48" customFormat="1" ht="26.4" x14ac:dyDescent="0.35">
      <c r="A46" s="56" t="s">
        <v>28</v>
      </c>
      <c r="B46" s="24" t="s">
        <v>23</v>
      </c>
      <c r="C46" s="54"/>
      <c r="J46" s="49"/>
    </row>
    <row r="47" spans="1:10" s="48" customFormat="1" ht="26.4" x14ac:dyDescent="0.35">
      <c r="A47" s="56" t="s">
        <v>28</v>
      </c>
      <c r="B47" s="24" t="s">
        <v>24</v>
      </c>
      <c r="C47" s="54"/>
      <c r="J47" s="49"/>
    </row>
    <row r="48" spans="1:10" s="48" customFormat="1" ht="26.4" x14ac:dyDescent="0.35">
      <c r="A48" s="56" t="s">
        <v>28</v>
      </c>
      <c r="B48" s="24" t="s">
        <v>25</v>
      </c>
      <c r="C48" s="54"/>
      <c r="J48" s="49"/>
    </row>
    <row r="49" spans="1:10" s="48" customFormat="1" ht="26.4" x14ac:dyDescent="0.35">
      <c r="A49" s="56" t="s">
        <v>28</v>
      </c>
      <c r="B49" s="24" t="s">
        <v>26</v>
      </c>
      <c r="C49" s="54"/>
      <c r="J49" s="49"/>
    </row>
    <row r="50" spans="1:10" s="48" customFormat="1" ht="26.4" x14ac:dyDescent="0.25">
      <c r="A50" s="56" t="s">
        <v>28</v>
      </c>
      <c r="B50" s="24" t="s">
        <v>27</v>
      </c>
      <c r="J50" s="49"/>
    </row>
    <row r="51" spans="1:10" s="48" customFormat="1" ht="26.4" x14ac:dyDescent="0.25">
      <c r="A51" s="56" t="s">
        <v>28</v>
      </c>
      <c r="B51" s="26" t="s">
        <v>59</v>
      </c>
      <c r="J51" s="49"/>
    </row>
    <row r="52" spans="1:10" s="48" customFormat="1" ht="26.4" x14ac:dyDescent="0.25">
      <c r="A52" s="56" t="s">
        <v>65</v>
      </c>
      <c r="B52" s="24" t="s">
        <v>63</v>
      </c>
      <c r="J52" s="49"/>
    </row>
    <row r="53" spans="1:10" s="48" customFormat="1" ht="26.4" x14ac:dyDescent="0.25">
      <c r="A53" s="56" t="s">
        <v>65</v>
      </c>
      <c r="B53" s="24" t="s">
        <v>64</v>
      </c>
      <c r="J53" s="49"/>
    </row>
    <row r="54" spans="1:10" s="48" customFormat="1" ht="26.4" x14ac:dyDescent="0.25">
      <c r="A54" s="56" t="s">
        <v>29</v>
      </c>
      <c r="B54" s="25" t="s">
        <v>30</v>
      </c>
      <c r="J54" s="49"/>
    </row>
    <row r="55" spans="1:10" s="48" customFormat="1" ht="26.4" x14ac:dyDescent="0.25">
      <c r="A55" s="56" t="s">
        <v>29</v>
      </c>
      <c r="B55" s="25" t="s">
        <v>31</v>
      </c>
      <c r="J55" s="49"/>
    </row>
    <row r="56" spans="1:10" s="48" customFormat="1" ht="39.6" x14ac:dyDescent="0.25">
      <c r="A56" s="56" t="s">
        <v>32</v>
      </c>
      <c r="B56" s="25" t="s">
        <v>38</v>
      </c>
      <c r="J56" s="49"/>
    </row>
    <row r="57" spans="1:10" s="48" customFormat="1" ht="39.6" x14ac:dyDescent="0.25">
      <c r="A57" s="56" t="s">
        <v>32</v>
      </c>
      <c r="B57" s="25" t="s">
        <v>69</v>
      </c>
      <c r="J57" s="49"/>
    </row>
    <row r="58" spans="1:10" s="48" customFormat="1" ht="39.6" x14ac:dyDescent="0.25">
      <c r="A58" s="56" t="s">
        <v>32</v>
      </c>
      <c r="B58" s="25" t="s">
        <v>68</v>
      </c>
      <c r="J58" s="49"/>
    </row>
    <row r="59" spans="1:10" s="48" customFormat="1" ht="39.6" x14ac:dyDescent="0.25">
      <c r="A59" s="56" t="s">
        <v>32</v>
      </c>
      <c r="B59" s="25" t="s">
        <v>67</v>
      </c>
      <c r="J59" s="49"/>
    </row>
    <row r="60" spans="1:10" s="48" customFormat="1" ht="39.6" x14ac:dyDescent="0.25">
      <c r="A60" s="56" t="s">
        <v>32</v>
      </c>
      <c r="B60" s="25" t="s">
        <v>39</v>
      </c>
      <c r="J60" s="49"/>
    </row>
    <row r="61" spans="1:10" s="48" customFormat="1" ht="26.4" x14ac:dyDescent="0.25">
      <c r="A61" s="56" t="s">
        <v>37</v>
      </c>
      <c r="B61" s="25" t="s">
        <v>36</v>
      </c>
      <c r="J61" s="49"/>
    </row>
    <row r="62" spans="1:10" s="48" customFormat="1" ht="26.4" x14ac:dyDescent="0.25">
      <c r="A62" s="56" t="s">
        <v>37</v>
      </c>
      <c r="B62" s="25" t="s">
        <v>35</v>
      </c>
      <c r="J62" s="49"/>
    </row>
    <row r="63" spans="1:10" s="48" customFormat="1" ht="26.4" x14ac:dyDescent="0.25">
      <c r="A63" s="56" t="s">
        <v>37</v>
      </c>
      <c r="B63" s="25" t="s">
        <v>34</v>
      </c>
      <c r="J63" s="49"/>
    </row>
    <row r="64" spans="1:10" s="48" customFormat="1" ht="26.4" x14ac:dyDescent="0.25">
      <c r="A64" s="56" t="s">
        <v>37</v>
      </c>
      <c r="B64" s="25" t="s">
        <v>71</v>
      </c>
      <c r="J64" s="49"/>
    </row>
    <row r="65" spans="1:10" s="48" customFormat="1" ht="26.4" x14ac:dyDescent="0.25">
      <c r="A65" s="56" t="s">
        <v>37</v>
      </c>
      <c r="B65" s="25" t="s">
        <v>72</v>
      </c>
      <c r="J65" s="49"/>
    </row>
    <row r="66" spans="1:10" s="48" customFormat="1" ht="26.4" x14ac:dyDescent="0.25">
      <c r="A66" s="56" t="s">
        <v>37</v>
      </c>
      <c r="B66" s="25" t="s">
        <v>73</v>
      </c>
      <c r="J66" s="49"/>
    </row>
    <row r="67" spans="1:10" s="48" customFormat="1" ht="26.4" x14ac:dyDescent="0.25">
      <c r="A67" s="56" t="s">
        <v>37</v>
      </c>
      <c r="B67" s="25" t="s">
        <v>75</v>
      </c>
      <c r="J67" s="49"/>
    </row>
    <row r="68" spans="1:10" s="48" customFormat="1" ht="26.4" x14ac:dyDescent="0.25">
      <c r="A68" s="56" t="s">
        <v>74</v>
      </c>
      <c r="B68" s="25" t="s">
        <v>76</v>
      </c>
      <c r="J68" s="49"/>
    </row>
    <row r="69" spans="1:10" s="48" customFormat="1" ht="39.6" x14ac:dyDescent="0.25">
      <c r="A69" s="56" t="s">
        <v>74</v>
      </c>
      <c r="B69" s="25" t="s">
        <v>77</v>
      </c>
      <c r="J69" s="49"/>
    </row>
    <row r="70" spans="1:10" s="48" customFormat="1" ht="26.4" x14ac:dyDescent="0.25">
      <c r="A70" s="56" t="s">
        <v>78</v>
      </c>
      <c r="B70" s="25" t="s">
        <v>79</v>
      </c>
      <c r="J70" s="49"/>
    </row>
    <row r="71" spans="1:10" s="48" customFormat="1" ht="28.5" customHeight="1" x14ac:dyDescent="0.25">
      <c r="A71" s="56" t="s">
        <v>78</v>
      </c>
      <c r="B71" s="25" t="s">
        <v>80</v>
      </c>
      <c r="J71" s="49"/>
    </row>
    <row r="72" spans="1:10" s="48" customFormat="1" ht="26.4" x14ac:dyDescent="0.25">
      <c r="A72" s="56" t="s">
        <v>85</v>
      </c>
      <c r="B72" s="57" t="s">
        <v>84</v>
      </c>
      <c r="J72" s="49"/>
    </row>
    <row r="73" spans="1:10" s="48" customFormat="1" ht="26.4" x14ac:dyDescent="0.25">
      <c r="A73" s="56" t="s">
        <v>85</v>
      </c>
      <c r="B73" s="25" t="s">
        <v>86</v>
      </c>
      <c r="J73" s="49"/>
    </row>
    <row r="74" spans="1:10" s="48" customFormat="1" ht="26.4" x14ac:dyDescent="0.25">
      <c r="A74" s="56" t="s">
        <v>85</v>
      </c>
      <c r="B74" s="25" t="s">
        <v>87</v>
      </c>
      <c r="J74" s="49"/>
    </row>
    <row r="75" spans="1:10" s="48" customFormat="1" ht="39.6" x14ac:dyDescent="0.25">
      <c r="A75" s="56" t="s">
        <v>93</v>
      </c>
      <c r="B75" s="25" t="s">
        <v>91</v>
      </c>
      <c r="J75" s="49"/>
    </row>
    <row r="76" spans="1:10" s="48" customFormat="1" ht="39.6" x14ac:dyDescent="0.25">
      <c r="A76" s="56" t="s">
        <v>93</v>
      </c>
      <c r="B76" s="57" t="s">
        <v>92</v>
      </c>
      <c r="J76" s="49"/>
    </row>
    <row r="77" spans="1:10" s="48" customFormat="1" ht="26.4" x14ac:dyDescent="0.25">
      <c r="A77" s="56" t="s">
        <v>96</v>
      </c>
      <c r="B77" s="25" t="s">
        <v>97</v>
      </c>
      <c r="J77" s="49"/>
    </row>
    <row r="78" spans="1:10" s="48" customFormat="1" ht="39.6" x14ac:dyDescent="0.25">
      <c r="A78" s="56" t="s">
        <v>96</v>
      </c>
      <c r="B78" s="57" t="s">
        <v>98</v>
      </c>
      <c r="J78" s="49"/>
    </row>
    <row r="79" spans="1:10" s="48" customFormat="1" x14ac:dyDescent="0.25">
      <c r="A79" s="48">
        <v>8</v>
      </c>
      <c r="B79" s="55">
        <v>30</v>
      </c>
      <c r="J79" s="49"/>
    </row>
    <row r="80" spans="1:10" s="48" customFormat="1" x14ac:dyDescent="0.25">
      <c r="A80" s="48">
        <v>2</v>
      </c>
      <c r="B80" s="48">
        <v>0.5</v>
      </c>
      <c r="J80" s="49"/>
    </row>
    <row r="81" spans="10:10" s="48" customFormat="1" x14ac:dyDescent="0.25">
      <c r="J81" s="49"/>
    </row>
    <row r="82" spans="10:10" s="48" customFormat="1" x14ac:dyDescent="0.25">
      <c r="J82" s="49"/>
    </row>
    <row r="83" spans="10:10" s="48" customFormat="1" x14ac:dyDescent="0.25">
      <c r="J83" s="49"/>
    </row>
    <row r="84" spans="10:10" s="48" customFormat="1" x14ac:dyDescent="0.25">
      <c r="J84" s="49"/>
    </row>
    <row r="85" spans="10:10" s="48" customFormat="1" x14ac:dyDescent="0.25">
      <c r="J85" s="49"/>
    </row>
    <row r="86" spans="10:10" s="48" customFormat="1" x14ac:dyDescent="0.25">
      <c r="J86" s="49"/>
    </row>
    <row r="87" spans="10:10" s="48" customFormat="1" x14ac:dyDescent="0.25">
      <c r="J87" s="49"/>
    </row>
    <row r="88" spans="10:10" s="48" customFormat="1" x14ac:dyDescent="0.25">
      <c r="J88" s="49"/>
    </row>
    <row r="89" spans="10:10" s="48" customFormat="1" x14ac:dyDescent="0.25">
      <c r="J89" s="49"/>
    </row>
    <row r="90" spans="10:10" s="48" customFormat="1" x14ac:dyDescent="0.25">
      <c r="J90" s="49"/>
    </row>
    <row r="91" spans="10:10" s="48" customFormat="1" x14ac:dyDescent="0.25">
      <c r="J91" s="49"/>
    </row>
    <row r="92" spans="10:10" s="48" customFormat="1" x14ac:dyDescent="0.25">
      <c r="J92" s="49"/>
    </row>
    <row r="93" spans="10:10" s="48" customFormat="1" x14ac:dyDescent="0.25">
      <c r="J93" s="49"/>
    </row>
    <row r="94" spans="10:10" s="48" customFormat="1" x14ac:dyDescent="0.25">
      <c r="J94" s="49"/>
    </row>
    <row r="95" spans="10:10" s="48" customFormat="1" x14ac:dyDescent="0.25">
      <c r="J95" s="49"/>
    </row>
    <row r="96" spans="10:10" s="48" customFormat="1" x14ac:dyDescent="0.25">
      <c r="J96" s="49"/>
    </row>
    <row r="97" spans="10:10" s="48" customFormat="1" x14ac:dyDescent="0.25">
      <c r="J97" s="49"/>
    </row>
    <row r="98" spans="10:10" s="48" customFormat="1" x14ac:dyDescent="0.25">
      <c r="J98" s="49"/>
    </row>
    <row r="99" spans="10:10" s="48" customFormat="1" x14ac:dyDescent="0.25">
      <c r="J99" s="49"/>
    </row>
    <row r="100" spans="10:10" s="48" customFormat="1" x14ac:dyDescent="0.25">
      <c r="J100" s="49"/>
    </row>
    <row r="101" spans="10:10" s="48" customFormat="1" x14ac:dyDescent="0.25">
      <c r="J101" s="49"/>
    </row>
    <row r="102" spans="10:10" s="48" customFormat="1" x14ac:dyDescent="0.25">
      <c r="J102" s="49"/>
    </row>
    <row r="103" spans="10:10" s="48" customFormat="1" x14ac:dyDescent="0.25">
      <c r="J103" s="49"/>
    </row>
    <row r="104" spans="10:10" s="48" customFormat="1" x14ac:dyDescent="0.25">
      <c r="J104" s="49"/>
    </row>
    <row r="105" spans="10:10" s="48" customFormat="1" x14ac:dyDescent="0.25">
      <c r="J105" s="49"/>
    </row>
    <row r="106" spans="10:10" s="48" customFormat="1" x14ac:dyDescent="0.25">
      <c r="J106" s="49"/>
    </row>
    <row r="107" spans="10:10" s="48" customFormat="1" x14ac:dyDescent="0.25">
      <c r="J107" s="49"/>
    </row>
    <row r="108" spans="10:10" s="48" customFormat="1" x14ac:dyDescent="0.25">
      <c r="J108" s="49"/>
    </row>
    <row r="109" spans="10:10" s="48" customFormat="1" x14ac:dyDescent="0.25">
      <c r="J109" s="49"/>
    </row>
    <row r="110" spans="10:10" s="48" customFormat="1" x14ac:dyDescent="0.25">
      <c r="J110" s="49"/>
    </row>
    <row r="111" spans="10:10" s="48" customFormat="1" x14ac:dyDescent="0.25">
      <c r="J111" s="49"/>
    </row>
    <row r="112" spans="10:10" s="48" customFormat="1" x14ac:dyDescent="0.25">
      <c r="J112" s="49"/>
    </row>
    <row r="113" spans="10:10" s="48" customFormat="1" x14ac:dyDescent="0.25">
      <c r="J113" s="49"/>
    </row>
    <row r="114" spans="10:10" s="48" customFormat="1" x14ac:dyDescent="0.25">
      <c r="J114" s="49"/>
    </row>
    <row r="115" spans="10:10" s="48" customFormat="1" x14ac:dyDescent="0.25">
      <c r="J115" s="49"/>
    </row>
    <row r="116" spans="10:10" s="48" customFormat="1" x14ac:dyDescent="0.25">
      <c r="J116" s="49"/>
    </row>
    <row r="117" spans="10:10" s="48" customFormat="1" x14ac:dyDescent="0.25">
      <c r="J117" s="49"/>
    </row>
    <row r="118" spans="10:10" s="48" customFormat="1" x14ac:dyDescent="0.25">
      <c r="J118" s="49"/>
    </row>
    <row r="119" spans="10:10" s="48" customFormat="1" x14ac:dyDescent="0.25">
      <c r="J119" s="49"/>
    </row>
    <row r="120" spans="10:10" s="48" customFormat="1" x14ac:dyDescent="0.25">
      <c r="J120" s="49"/>
    </row>
    <row r="121" spans="10:10" s="48" customFormat="1" x14ac:dyDescent="0.25">
      <c r="J121" s="49"/>
    </row>
    <row r="122" spans="10:10" s="48" customFormat="1" x14ac:dyDescent="0.25">
      <c r="J122" s="49"/>
    </row>
    <row r="123" spans="10:10" s="48" customFormat="1" x14ac:dyDescent="0.25">
      <c r="J123" s="49"/>
    </row>
    <row r="124" spans="10:10" s="48" customFormat="1" x14ac:dyDescent="0.25">
      <c r="J124" s="49"/>
    </row>
    <row r="125" spans="10:10" s="48" customFormat="1" x14ac:dyDescent="0.25">
      <c r="J125" s="49"/>
    </row>
    <row r="126" spans="10:10" s="48" customFormat="1" x14ac:dyDescent="0.25">
      <c r="J126" s="49"/>
    </row>
    <row r="127" spans="10:10" s="48" customFormat="1" x14ac:dyDescent="0.25">
      <c r="J127" s="49"/>
    </row>
    <row r="128" spans="10:10" s="48" customFormat="1" x14ac:dyDescent="0.25">
      <c r="J128" s="49"/>
    </row>
    <row r="129" spans="10:10" s="48" customFormat="1" x14ac:dyDescent="0.25">
      <c r="J129" s="49"/>
    </row>
    <row r="130" spans="10:10" s="48" customFormat="1" x14ac:dyDescent="0.25">
      <c r="J130" s="49"/>
    </row>
    <row r="131" spans="10:10" s="48" customFormat="1" x14ac:dyDescent="0.25">
      <c r="J131" s="49"/>
    </row>
    <row r="132" spans="10:10" s="48" customFormat="1" x14ac:dyDescent="0.25">
      <c r="J132" s="49"/>
    </row>
    <row r="133" spans="10:10" s="48" customFormat="1" x14ac:dyDescent="0.25">
      <c r="J133" s="49"/>
    </row>
    <row r="134" spans="10:10" s="48" customFormat="1" x14ac:dyDescent="0.25">
      <c r="J134" s="49"/>
    </row>
    <row r="135" spans="10:10" s="48" customFormat="1" x14ac:dyDescent="0.25">
      <c r="J135" s="49"/>
    </row>
    <row r="136" spans="10:10" s="48" customFormat="1" x14ac:dyDescent="0.25">
      <c r="J136" s="49"/>
    </row>
    <row r="137" spans="10:10" s="48" customFormat="1" x14ac:dyDescent="0.25">
      <c r="J137" s="49"/>
    </row>
    <row r="138" spans="10:10" s="48" customFormat="1" x14ac:dyDescent="0.25">
      <c r="J138" s="49"/>
    </row>
    <row r="139" spans="10:10" s="48" customFormat="1" x14ac:dyDescent="0.25">
      <c r="J139" s="49"/>
    </row>
    <row r="140" spans="10:10" s="48" customFormat="1" x14ac:dyDescent="0.25">
      <c r="J140" s="49"/>
    </row>
    <row r="141" spans="10:10" s="48" customFormat="1" x14ac:dyDescent="0.25">
      <c r="J141" s="49"/>
    </row>
    <row r="142" spans="10:10" s="48" customFormat="1" x14ac:dyDescent="0.25">
      <c r="J142" s="49"/>
    </row>
    <row r="143" spans="10:10" s="48" customFormat="1" x14ac:dyDescent="0.25">
      <c r="J143" s="49"/>
    </row>
    <row r="144" spans="10:10" s="48" customFormat="1" x14ac:dyDescent="0.25">
      <c r="J144" s="49"/>
    </row>
    <row r="145" spans="10:10" s="48" customFormat="1" x14ac:dyDescent="0.25">
      <c r="J145" s="49"/>
    </row>
    <row r="146" spans="10:10" s="48" customFormat="1" x14ac:dyDescent="0.25">
      <c r="J146" s="49"/>
    </row>
    <row r="147" spans="10:10" s="48" customFormat="1" x14ac:dyDescent="0.25">
      <c r="J147" s="49"/>
    </row>
    <row r="148" spans="10:10" s="48" customFormat="1" x14ac:dyDescent="0.25">
      <c r="J148" s="49"/>
    </row>
    <row r="149" spans="10:10" s="48" customFormat="1" x14ac:dyDescent="0.25">
      <c r="J149" s="49"/>
    </row>
    <row r="150" spans="10:10" s="48" customFormat="1" x14ac:dyDescent="0.25">
      <c r="J150" s="49"/>
    </row>
    <row r="151" spans="10:10" s="48" customFormat="1" x14ac:dyDescent="0.25">
      <c r="J151" s="49"/>
    </row>
    <row r="152" spans="10:10" s="48" customFormat="1" x14ac:dyDescent="0.25">
      <c r="J152" s="49"/>
    </row>
    <row r="153" spans="10:10" s="48" customFormat="1" x14ac:dyDescent="0.25">
      <c r="J153" s="49"/>
    </row>
    <row r="154" spans="10:10" s="48" customFormat="1" x14ac:dyDescent="0.25">
      <c r="J154" s="49"/>
    </row>
    <row r="155" spans="10:10" s="48" customFormat="1" x14ac:dyDescent="0.25">
      <c r="J155" s="49"/>
    </row>
    <row r="156" spans="10:10" s="48" customFormat="1" x14ac:dyDescent="0.25">
      <c r="J156" s="49"/>
    </row>
    <row r="157" spans="10:10" s="48" customFormat="1" x14ac:dyDescent="0.25">
      <c r="J157" s="49"/>
    </row>
    <row r="158" spans="10:10" s="48" customFormat="1" x14ac:dyDescent="0.25">
      <c r="J158" s="49"/>
    </row>
    <row r="159" spans="10:10" s="48" customFormat="1" x14ac:dyDescent="0.25">
      <c r="J159" s="49"/>
    </row>
    <row r="160" spans="10:10" s="48" customFormat="1" x14ac:dyDescent="0.25">
      <c r="J160" s="49"/>
    </row>
    <row r="161" spans="10:10" s="48" customFormat="1" x14ac:dyDescent="0.25">
      <c r="J161" s="49"/>
    </row>
    <row r="162" spans="10:10" s="48" customFormat="1" x14ac:dyDescent="0.25">
      <c r="J162" s="49"/>
    </row>
    <row r="163" spans="10:10" s="48" customFormat="1" x14ac:dyDescent="0.25">
      <c r="J163" s="49"/>
    </row>
    <row r="164" spans="10:10" s="48" customFormat="1" x14ac:dyDescent="0.25">
      <c r="J164" s="49"/>
    </row>
    <row r="165" spans="10:10" s="48" customFormat="1" x14ac:dyDescent="0.25">
      <c r="J165" s="49"/>
    </row>
    <row r="166" spans="10:10" s="48" customFormat="1" x14ac:dyDescent="0.25">
      <c r="J166" s="49"/>
    </row>
    <row r="167" spans="10:10" s="48" customFormat="1" x14ac:dyDescent="0.25">
      <c r="J167" s="49"/>
    </row>
    <row r="168" spans="10:10" s="48" customFormat="1" x14ac:dyDescent="0.25">
      <c r="J168" s="49"/>
    </row>
    <row r="169" spans="10:10" s="48" customFormat="1" x14ac:dyDescent="0.25">
      <c r="J169" s="49"/>
    </row>
    <row r="170" spans="10:10" s="48" customFormat="1" x14ac:dyDescent="0.25">
      <c r="J170" s="49"/>
    </row>
    <row r="171" spans="10:10" s="48" customFormat="1" x14ac:dyDescent="0.25">
      <c r="J171" s="49"/>
    </row>
    <row r="172" spans="10:10" s="48" customFormat="1" x14ac:dyDescent="0.25">
      <c r="J172" s="49"/>
    </row>
    <row r="173" spans="10:10" s="48" customFormat="1" x14ac:dyDescent="0.25">
      <c r="J173" s="49"/>
    </row>
    <row r="174" spans="10:10" s="48" customFormat="1" x14ac:dyDescent="0.25">
      <c r="J174" s="49"/>
    </row>
    <row r="175" spans="10:10" s="48" customFormat="1" x14ac:dyDescent="0.25">
      <c r="J175" s="49"/>
    </row>
    <row r="176" spans="10:10" s="48" customFormat="1" x14ac:dyDescent="0.25">
      <c r="J176" s="49"/>
    </row>
    <row r="177" spans="10:10" s="48" customFormat="1" x14ac:dyDescent="0.25">
      <c r="J177" s="49"/>
    </row>
    <row r="178" spans="10:10" s="48" customFormat="1" x14ac:dyDescent="0.25">
      <c r="J178" s="49"/>
    </row>
    <row r="179" spans="10:10" s="48" customFormat="1" x14ac:dyDescent="0.25">
      <c r="J179" s="49"/>
    </row>
    <row r="180" spans="10:10" s="48" customFormat="1" x14ac:dyDescent="0.25">
      <c r="J180" s="49"/>
    </row>
    <row r="181" spans="10:10" s="48" customFormat="1" x14ac:dyDescent="0.25">
      <c r="J181" s="49"/>
    </row>
    <row r="182" spans="10:10" s="48" customFormat="1" x14ac:dyDescent="0.25">
      <c r="J182" s="49"/>
    </row>
    <row r="183" spans="10:10" s="48" customFormat="1" x14ac:dyDescent="0.25">
      <c r="J183" s="49"/>
    </row>
    <row r="184" spans="10:10" s="48" customFormat="1" x14ac:dyDescent="0.25">
      <c r="J184" s="49"/>
    </row>
    <row r="185" spans="10:10" s="48" customFormat="1" x14ac:dyDescent="0.25">
      <c r="J185" s="49"/>
    </row>
    <row r="186" spans="10:10" s="48" customFormat="1" x14ac:dyDescent="0.25">
      <c r="J186" s="49"/>
    </row>
    <row r="187" spans="10:10" s="48" customFormat="1" x14ac:dyDescent="0.25">
      <c r="J187" s="49"/>
    </row>
    <row r="188" spans="10:10" s="48" customFormat="1" x14ac:dyDescent="0.25">
      <c r="J188" s="49"/>
    </row>
    <row r="189" spans="10:10" s="48" customFormat="1" x14ac:dyDescent="0.25">
      <c r="J189" s="49"/>
    </row>
    <row r="190" spans="10:10" s="48" customFormat="1" x14ac:dyDescent="0.25">
      <c r="J190" s="49"/>
    </row>
    <row r="191" spans="10:10" s="48" customFormat="1" x14ac:dyDescent="0.25">
      <c r="J191" s="49"/>
    </row>
    <row r="192" spans="10:10" s="48" customFormat="1" x14ac:dyDescent="0.25">
      <c r="J192" s="49"/>
    </row>
    <row r="193" spans="10:10" s="48" customFormat="1" x14ac:dyDescent="0.25">
      <c r="J193" s="49"/>
    </row>
    <row r="194" spans="10:10" s="48" customFormat="1" x14ac:dyDescent="0.25">
      <c r="J194" s="49"/>
    </row>
    <row r="195" spans="10:10" s="48" customFormat="1" x14ac:dyDescent="0.25">
      <c r="J195" s="49"/>
    </row>
    <row r="196" spans="10:10" s="48" customFormat="1" x14ac:dyDescent="0.25">
      <c r="J196" s="49"/>
    </row>
    <row r="197" spans="10:10" s="48" customFormat="1" x14ac:dyDescent="0.25">
      <c r="J197" s="49"/>
    </row>
    <row r="198" spans="10:10" s="48" customFormat="1" x14ac:dyDescent="0.25">
      <c r="J198" s="49"/>
    </row>
    <row r="199" spans="10:10" s="48" customFormat="1" x14ac:dyDescent="0.25">
      <c r="J199" s="49"/>
    </row>
    <row r="200" spans="10:10" s="48" customFormat="1" x14ac:dyDescent="0.25">
      <c r="J200" s="49"/>
    </row>
    <row r="201" spans="10:10" s="48" customFormat="1" x14ac:dyDescent="0.25">
      <c r="J201" s="49"/>
    </row>
    <row r="202" spans="10:10" s="48" customFormat="1" x14ac:dyDescent="0.25">
      <c r="J202" s="49"/>
    </row>
    <row r="203" spans="10:10" s="48" customFormat="1" x14ac:dyDescent="0.25">
      <c r="J203" s="49"/>
    </row>
    <row r="204" spans="10:10" s="48" customFormat="1" x14ac:dyDescent="0.25">
      <c r="J204" s="49"/>
    </row>
    <row r="205" spans="10:10" s="48" customFormat="1" x14ac:dyDescent="0.25">
      <c r="J205" s="49"/>
    </row>
    <row r="206" spans="10:10" s="48" customFormat="1" x14ac:dyDescent="0.25">
      <c r="J206" s="49"/>
    </row>
    <row r="207" spans="10:10" s="48" customFormat="1" x14ac:dyDescent="0.25">
      <c r="J207" s="49"/>
    </row>
    <row r="208" spans="10:10" s="48" customFormat="1" x14ac:dyDescent="0.25">
      <c r="J208" s="49"/>
    </row>
    <row r="209" spans="10:10" s="48" customFormat="1" x14ac:dyDescent="0.25">
      <c r="J209" s="49"/>
    </row>
    <row r="210" spans="10:10" s="48" customFormat="1" x14ac:dyDescent="0.25">
      <c r="J210" s="49"/>
    </row>
    <row r="211" spans="10:10" s="48" customFormat="1" x14ac:dyDescent="0.25">
      <c r="J211" s="49"/>
    </row>
    <row r="212" spans="10:10" s="48" customFormat="1" x14ac:dyDescent="0.25">
      <c r="J212" s="49"/>
    </row>
    <row r="213" spans="10:10" s="48" customFormat="1" x14ac:dyDescent="0.25">
      <c r="J213" s="49"/>
    </row>
    <row r="214" spans="10:10" s="48" customFormat="1" x14ac:dyDescent="0.25">
      <c r="J214" s="49"/>
    </row>
    <row r="215" spans="10:10" s="48" customFormat="1" x14ac:dyDescent="0.25">
      <c r="J215" s="49"/>
    </row>
    <row r="216" spans="10:10" s="48" customFormat="1" x14ac:dyDescent="0.25">
      <c r="J216" s="49"/>
    </row>
    <row r="217" spans="10:10" s="48" customFormat="1" x14ac:dyDescent="0.25">
      <c r="J217" s="49"/>
    </row>
    <row r="218" spans="10:10" s="48" customFormat="1" x14ac:dyDescent="0.25">
      <c r="J218" s="49"/>
    </row>
    <row r="219" spans="10:10" s="48" customFormat="1" x14ac:dyDescent="0.25">
      <c r="J219" s="49"/>
    </row>
    <row r="220" spans="10:10" s="48" customFormat="1" x14ac:dyDescent="0.25">
      <c r="J220" s="49"/>
    </row>
    <row r="221" spans="10:10" s="48" customFormat="1" x14ac:dyDescent="0.25">
      <c r="J221" s="49"/>
    </row>
    <row r="222" spans="10:10" s="48" customFormat="1" x14ac:dyDescent="0.25">
      <c r="J222" s="49"/>
    </row>
    <row r="223" spans="10:10" s="48" customFormat="1" x14ac:dyDescent="0.25">
      <c r="J223" s="49"/>
    </row>
    <row r="224" spans="10:10" s="48" customFormat="1" x14ac:dyDescent="0.25">
      <c r="J224" s="49"/>
    </row>
    <row r="225" spans="10:10" s="48" customFormat="1" x14ac:dyDescent="0.25">
      <c r="J225" s="49"/>
    </row>
    <row r="226" spans="10:10" s="48" customFormat="1" x14ac:dyDescent="0.25">
      <c r="J226" s="49"/>
    </row>
    <row r="227" spans="10:10" s="48" customFormat="1" x14ac:dyDescent="0.25">
      <c r="J227" s="49"/>
    </row>
    <row r="228" spans="10:10" s="48" customFormat="1" x14ac:dyDescent="0.25">
      <c r="J228" s="49"/>
    </row>
    <row r="229" spans="10:10" s="48" customFormat="1" x14ac:dyDescent="0.25">
      <c r="J229" s="49"/>
    </row>
    <row r="230" spans="10:10" s="48" customFormat="1" x14ac:dyDescent="0.25">
      <c r="J230" s="49"/>
    </row>
    <row r="231" spans="10:10" s="48" customFormat="1" x14ac:dyDescent="0.25">
      <c r="J231" s="49"/>
    </row>
    <row r="232" spans="10:10" s="48" customFormat="1" x14ac:dyDescent="0.25">
      <c r="J232" s="49"/>
    </row>
    <row r="233" spans="10:10" s="48" customFormat="1" x14ac:dyDescent="0.25">
      <c r="J233" s="49"/>
    </row>
    <row r="234" spans="10:10" s="48" customFormat="1" x14ac:dyDescent="0.25">
      <c r="J234" s="49"/>
    </row>
    <row r="235" spans="10:10" s="48" customFormat="1" x14ac:dyDescent="0.25">
      <c r="J235" s="49"/>
    </row>
    <row r="236" spans="10:10" s="48" customFormat="1" x14ac:dyDescent="0.25">
      <c r="J236" s="49"/>
    </row>
    <row r="237" spans="10:10" s="48" customFormat="1" x14ac:dyDescent="0.25">
      <c r="J237" s="49"/>
    </row>
    <row r="238" spans="10:10" s="48" customFormat="1" x14ac:dyDescent="0.25">
      <c r="J238" s="49"/>
    </row>
    <row r="239" spans="10:10" s="48" customFormat="1" x14ac:dyDescent="0.25">
      <c r="J239" s="49"/>
    </row>
    <row r="240" spans="10:10" s="48" customFormat="1" x14ac:dyDescent="0.25">
      <c r="J240" s="49"/>
    </row>
    <row r="241" spans="10:10" s="48" customFormat="1" x14ac:dyDescent="0.25">
      <c r="J241" s="49"/>
    </row>
    <row r="242" spans="10:10" s="48" customFormat="1" x14ac:dyDescent="0.25">
      <c r="J242" s="49"/>
    </row>
    <row r="243" spans="10:10" s="48" customFormat="1" x14ac:dyDescent="0.25">
      <c r="J243" s="49"/>
    </row>
    <row r="244" spans="10:10" s="48" customFormat="1" x14ac:dyDescent="0.25">
      <c r="J244" s="49"/>
    </row>
    <row r="245" spans="10:10" s="48" customFormat="1" x14ac:dyDescent="0.25">
      <c r="J245" s="49"/>
    </row>
    <row r="246" spans="10:10" s="48" customFormat="1" x14ac:dyDescent="0.25">
      <c r="J246" s="49"/>
    </row>
    <row r="247" spans="10:10" s="48" customFormat="1" x14ac:dyDescent="0.25">
      <c r="J247" s="49"/>
    </row>
    <row r="248" spans="10:10" s="48" customFormat="1" x14ac:dyDescent="0.25">
      <c r="J248" s="49"/>
    </row>
    <row r="249" spans="10:10" s="48" customFormat="1" x14ac:dyDescent="0.25">
      <c r="J249" s="49"/>
    </row>
    <row r="250" spans="10:10" s="48" customFormat="1" x14ac:dyDescent="0.25">
      <c r="J250" s="49"/>
    </row>
    <row r="251" spans="10:10" s="48" customFormat="1" x14ac:dyDescent="0.25">
      <c r="J251" s="49"/>
    </row>
    <row r="252" spans="10:10" s="48" customFormat="1" x14ac:dyDescent="0.25">
      <c r="J252" s="49"/>
    </row>
    <row r="253" spans="10:10" s="48" customFormat="1" x14ac:dyDescent="0.25">
      <c r="J253" s="49"/>
    </row>
    <row r="254" spans="10:10" s="48" customFormat="1" x14ac:dyDescent="0.25">
      <c r="J254" s="49"/>
    </row>
    <row r="255" spans="10:10" s="48" customFormat="1" x14ac:dyDescent="0.25">
      <c r="J255" s="49"/>
    </row>
    <row r="256" spans="10:10" s="48" customFormat="1" x14ac:dyDescent="0.25">
      <c r="J256" s="49"/>
    </row>
    <row r="257" spans="10:10" s="48" customFormat="1" x14ac:dyDescent="0.25">
      <c r="J257" s="49"/>
    </row>
    <row r="258" spans="10:10" s="48" customFormat="1" x14ac:dyDescent="0.25">
      <c r="J258" s="49"/>
    </row>
    <row r="259" spans="10:10" s="48" customFormat="1" x14ac:dyDescent="0.25">
      <c r="J259" s="49"/>
    </row>
    <row r="260" spans="10:10" s="48" customFormat="1" x14ac:dyDescent="0.25">
      <c r="J260" s="49"/>
    </row>
    <row r="261" spans="10:10" s="48" customFormat="1" x14ac:dyDescent="0.25">
      <c r="J261" s="49"/>
    </row>
    <row r="262" spans="10:10" s="48" customFormat="1" x14ac:dyDescent="0.25">
      <c r="J262" s="49"/>
    </row>
    <row r="263" spans="10:10" s="48" customFormat="1" x14ac:dyDescent="0.25">
      <c r="J263" s="49"/>
    </row>
    <row r="264" spans="10:10" s="48" customFormat="1" x14ac:dyDescent="0.25">
      <c r="J264" s="49"/>
    </row>
    <row r="265" spans="10:10" s="48" customFormat="1" x14ac:dyDescent="0.25">
      <c r="J265" s="49"/>
    </row>
    <row r="266" spans="10:10" s="48" customFormat="1" x14ac:dyDescent="0.25">
      <c r="J266" s="49"/>
    </row>
    <row r="267" spans="10:10" s="48" customFormat="1" x14ac:dyDescent="0.25">
      <c r="J267" s="49"/>
    </row>
    <row r="268" spans="10:10" s="48" customFormat="1" x14ac:dyDescent="0.25">
      <c r="J268" s="49"/>
    </row>
    <row r="269" spans="10:10" s="48" customFormat="1" x14ac:dyDescent="0.25">
      <c r="J269" s="49"/>
    </row>
    <row r="270" spans="10:10" s="48" customFormat="1" x14ac:dyDescent="0.25">
      <c r="J270" s="49"/>
    </row>
    <row r="271" spans="10:10" s="48" customFormat="1" x14ac:dyDescent="0.25">
      <c r="J271" s="49"/>
    </row>
    <row r="272" spans="10:10" s="48" customFormat="1" x14ac:dyDescent="0.25">
      <c r="J272" s="49"/>
    </row>
    <row r="273" spans="10:10" s="48" customFormat="1" x14ac:dyDescent="0.25">
      <c r="J273" s="49"/>
    </row>
    <row r="274" spans="10:10" s="48" customFormat="1" x14ac:dyDescent="0.25">
      <c r="J274" s="49"/>
    </row>
    <row r="275" spans="10:10" s="48" customFormat="1" x14ac:dyDescent="0.25">
      <c r="J275" s="49"/>
    </row>
    <row r="276" spans="10:10" s="48" customFormat="1" x14ac:dyDescent="0.25">
      <c r="J276" s="49"/>
    </row>
    <row r="277" spans="10:10" s="48" customFormat="1" x14ac:dyDescent="0.25">
      <c r="J277" s="49"/>
    </row>
    <row r="278" spans="10:10" s="48" customFormat="1" x14ac:dyDescent="0.25">
      <c r="J278" s="49"/>
    </row>
    <row r="279" spans="10:10" s="48" customFormat="1" x14ac:dyDescent="0.25">
      <c r="J279" s="49"/>
    </row>
    <row r="280" spans="10:10" s="48" customFormat="1" x14ac:dyDescent="0.25">
      <c r="J280" s="49"/>
    </row>
    <row r="281" spans="10:10" s="48" customFormat="1" x14ac:dyDescent="0.25">
      <c r="J281" s="49"/>
    </row>
    <row r="282" spans="10:10" s="48" customFormat="1" x14ac:dyDescent="0.25">
      <c r="J282" s="49"/>
    </row>
    <row r="283" spans="10:10" s="48" customFormat="1" x14ac:dyDescent="0.25">
      <c r="J283" s="49"/>
    </row>
    <row r="284" spans="10:10" s="48" customFormat="1" x14ac:dyDescent="0.25">
      <c r="J284" s="49"/>
    </row>
    <row r="285" spans="10:10" s="48" customFormat="1" x14ac:dyDescent="0.25">
      <c r="J285" s="49"/>
    </row>
    <row r="286" spans="10:10" s="48" customFormat="1" x14ac:dyDescent="0.25">
      <c r="J286" s="49"/>
    </row>
    <row r="287" spans="10:10" s="48" customFormat="1" x14ac:dyDescent="0.25">
      <c r="J287" s="49"/>
    </row>
    <row r="288" spans="10:10" s="48" customFormat="1" x14ac:dyDescent="0.25">
      <c r="J288" s="49"/>
    </row>
    <row r="289" spans="10:10" s="48" customFormat="1" x14ac:dyDescent="0.25">
      <c r="J289" s="49"/>
    </row>
    <row r="290" spans="10:10" s="48" customFormat="1" x14ac:dyDescent="0.25">
      <c r="J290" s="49"/>
    </row>
    <row r="291" spans="10:10" s="48" customFormat="1" x14ac:dyDescent="0.25">
      <c r="J291" s="49"/>
    </row>
    <row r="292" spans="10:10" s="48" customFormat="1" x14ac:dyDescent="0.25">
      <c r="J292" s="49"/>
    </row>
    <row r="293" spans="10:10" s="48" customFormat="1" x14ac:dyDescent="0.25">
      <c r="J293" s="49"/>
    </row>
    <row r="294" spans="10:10" s="48" customFormat="1" x14ac:dyDescent="0.25">
      <c r="J294" s="49"/>
    </row>
    <row r="295" spans="10:10" s="48" customFormat="1" x14ac:dyDescent="0.25">
      <c r="J295" s="49"/>
    </row>
    <row r="296" spans="10:10" s="48" customFormat="1" x14ac:dyDescent="0.25">
      <c r="J296" s="49"/>
    </row>
    <row r="297" spans="10:10" s="48" customFormat="1" x14ac:dyDescent="0.25">
      <c r="J297" s="49"/>
    </row>
    <row r="298" spans="10:10" s="48" customFormat="1" x14ac:dyDescent="0.25">
      <c r="J298" s="49"/>
    </row>
    <row r="299" spans="10:10" s="48" customFormat="1" x14ac:dyDescent="0.25">
      <c r="J299" s="49"/>
    </row>
    <row r="300" spans="10:10" s="48" customFormat="1" x14ac:dyDescent="0.25">
      <c r="J300" s="49"/>
    </row>
    <row r="301" spans="10:10" s="48" customFormat="1" x14ac:dyDescent="0.25">
      <c r="J301" s="49"/>
    </row>
    <row r="302" spans="10:10" s="48" customFormat="1" x14ac:dyDescent="0.25">
      <c r="J302" s="49"/>
    </row>
    <row r="303" spans="10:10" s="48" customFormat="1" x14ac:dyDescent="0.25">
      <c r="J303" s="49"/>
    </row>
    <row r="304" spans="10:10" s="48" customFormat="1" x14ac:dyDescent="0.25">
      <c r="J304" s="49"/>
    </row>
    <row r="305" spans="10:10" s="48" customFormat="1" x14ac:dyDescent="0.25">
      <c r="J305" s="49"/>
    </row>
    <row r="306" spans="10:10" s="48" customFormat="1" x14ac:dyDescent="0.25">
      <c r="J306" s="49"/>
    </row>
    <row r="307" spans="10:10" s="48" customFormat="1" x14ac:dyDescent="0.25">
      <c r="J307" s="49"/>
    </row>
    <row r="308" spans="10:10" s="48" customFormat="1" x14ac:dyDescent="0.25">
      <c r="J308" s="49"/>
    </row>
    <row r="309" spans="10:10" s="48" customFormat="1" x14ac:dyDescent="0.25">
      <c r="J309" s="49"/>
    </row>
    <row r="310" spans="10:10" s="48" customFormat="1" x14ac:dyDescent="0.25">
      <c r="J310" s="49"/>
    </row>
    <row r="311" spans="10:10" s="48" customFormat="1" x14ac:dyDescent="0.25">
      <c r="J311" s="49"/>
    </row>
    <row r="312" spans="10:10" s="48" customFormat="1" x14ac:dyDescent="0.25">
      <c r="J312" s="49"/>
    </row>
    <row r="313" spans="10:10" s="48" customFormat="1" x14ac:dyDescent="0.25">
      <c r="J313" s="49"/>
    </row>
    <row r="314" spans="10:10" s="48" customFormat="1" x14ac:dyDescent="0.25">
      <c r="J314" s="49"/>
    </row>
    <row r="315" spans="10:10" s="48" customFormat="1" x14ac:dyDescent="0.25">
      <c r="J315" s="49"/>
    </row>
    <row r="316" spans="10:10" s="48" customFormat="1" x14ac:dyDescent="0.25">
      <c r="J316" s="49"/>
    </row>
    <row r="317" spans="10:10" s="48" customFormat="1" x14ac:dyDescent="0.25">
      <c r="J317" s="49"/>
    </row>
    <row r="318" spans="10:10" s="48" customFormat="1" x14ac:dyDescent="0.25">
      <c r="J318" s="49"/>
    </row>
    <row r="319" spans="10:10" s="48" customFormat="1" x14ac:dyDescent="0.25">
      <c r="J319" s="49"/>
    </row>
    <row r="320" spans="10:10" s="48" customFormat="1" x14ac:dyDescent="0.25">
      <c r="J320" s="49"/>
    </row>
    <row r="321" spans="10:10" s="48" customFormat="1" x14ac:dyDescent="0.25">
      <c r="J321" s="49"/>
    </row>
    <row r="322" spans="10:10" s="48" customFormat="1" x14ac:dyDescent="0.25">
      <c r="J322" s="49"/>
    </row>
    <row r="323" spans="10:10" s="48" customFormat="1" x14ac:dyDescent="0.25">
      <c r="J323" s="49"/>
    </row>
    <row r="324" spans="10:10" s="48" customFormat="1" x14ac:dyDescent="0.25">
      <c r="J324" s="49"/>
    </row>
    <row r="325" spans="10:10" s="48" customFormat="1" x14ac:dyDescent="0.25">
      <c r="J325" s="49"/>
    </row>
    <row r="326" spans="10:10" s="48" customFormat="1" x14ac:dyDescent="0.25">
      <c r="J326" s="49"/>
    </row>
    <row r="327" spans="10:10" s="48" customFormat="1" x14ac:dyDescent="0.25">
      <c r="J327" s="49"/>
    </row>
    <row r="328" spans="10:10" s="48" customFormat="1" x14ac:dyDescent="0.25">
      <c r="J328" s="49"/>
    </row>
    <row r="329" spans="10:10" s="48" customFormat="1" x14ac:dyDescent="0.25">
      <c r="J329" s="49"/>
    </row>
    <row r="330" spans="10:10" s="48" customFormat="1" x14ac:dyDescent="0.25">
      <c r="J330" s="49"/>
    </row>
    <row r="331" spans="10:10" s="48" customFormat="1" x14ac:dyDescent="0.25">
      <c r="J331" s="49"/>
    </row>
    <row r="332" spans="10:10" s="48" customFormat="1" x14ac:dyDescent="0.25">
      <c r="J332" s="49"/>
    </row>
    <row r="333" spans="10:10" s="48" customFormat="1" x14ac:dyDescent="0.25">
      <c r="J333" s="49"/>
    </row>
    <row r="334" spans="10:10" s="48" customFormat="1" x14ac:dyDescent="0.25">
      <c r="J334" s="49"/>
    </row>
    <row r="335" spans="10:10" s="48" customFormat="1" x14ac:dyDescent="0.25">
      <c r="J335" s="49"/>
    </row>
    <row r="336" spans="10:10" s="48" customFormat="1" x14ac:dyDescent="0.25">
      <c r="J336" s="49"/>
    </row>
    <row r="337" spans="10:10" s="48" customFormat="1" x14ac:dyDescent="0.25">
      <c r="J337" s="49"/>
    </row>
    <row r="338" spans="10:10" s="48" customFormat="1" x14ac:dyDescent="0.25">
      <c r="J338" s="49"/>
    </row>
    <row r="339" spans="10:10" s="48" customFormat="1" x14ac:dyDescent="0.25">
      <c r="J339" s="49"/>
    </row>
    <row r="340" spans="10:10" s="48" customFormat="1" x14ac:dyDescent="0.25">
      <c r="J340" s="49"/>
    </row>
    <row r="341" spans="10:10" s="48" customFormat="1" x14ac:dyDescent="0.25">
      <c r="J341" s="49"/>
    </row>
    <row r="342" spans="10:10" s="48" customFormat="1" x14ac:dyDescent="0.25">
      <c r="J342" s="49"/>
    </row>
    <row r="343" spans="10:10" s="48" customFormat="1" x14ac:dyDescent="0.25">
      <c r="J343" s="49"/>
    </row>
    <row r="344" spans="10:10" s="48" customFormat="1" x14ac:dyDescent="0.25">
      <c r="J344" s="49"/>
    </row>
    <row r="345" spans="10:10" s="48" customFormat="1" x14ac:dyDescent="0.25">
      <c r="J345" s="49"/>
    </row>
    <row r="346" spans="10:10" s="48" customFormat="1" x14ac:dyDescent="0.25">
      <c r="J346" s="49"/>
    </row>
    <row r="347" spans="10:10" s="48" customFormat="1" x14ac:dyDescent="0.25">
      <c r="J347" s="49"/>
    </row>
    <row r="348" spans="10:10" s="48" customFormat="1" x14ac:dyDescent="0.25">
      <c r="J348" s="49"/>
    </row>
    <row r="349" spans="10:10" s="48" customFormat="1" x14ac:dyDescent="0.25">
      <c r="J349" s="49"/>
    </row>
    <row r="350" spans="10:10" s="48" customFormat="1" x14ac:dyDescent="0.25">
      <c r="J350" s="49"/>
    </row>
    <row r="351" spans="10:10" s="48" customFormat="1" x14ac:dyDescent="0.25">
      <c r="J351" s="49"/>
    </row>
    <row r="352" spans="10:10" s="48" customFormat="1" x14ac:dyDescent="0.25">
      <c r="J352" s="49"/>
    </row>
    <row r="353" spans="10:10" s="48" customFormat="1" x14ac:dyDescent="0.25">
      <c r="J353" s="49"/>
    </row>
    <row r="354" spans="10:10" s="48" customFormat="1" x14ac:dyDescent="0.25">
      <c r="J354" s="49"/>
    </row>
    <row r="355" spans="10:10" s="48" customFormat="1" x14ac:dyDescent="0.25">
      <c r="J355" s="49"/>
    </row>
    <row r="356" spans="10:10" s="48" customFormat="1" x14ac:dyDescent="0.25">
      <c r="J356" s="49"/>
    </row>
    <row r="357" spans="10:10" s="48" customFormat="1" x14ac:dyDescent="0.25">
      <c r="J357" s="49"/>
    </row>
    <row r="358" spans="10:10" s="48" customFormat="1" x14ac:dyDescent="0.25">
      <c r="J358" s="49"/>
    </row>
    <row r="359" spans="10:10" s="48" customFormat="1" x14ac:dyDescent="0.25">
      <c r="J359" s="49"/>
    </row>
    <row r="360" spans="10:10" s="48" customFormat="1" x14ac:dyDescent="0.25">
      <c r="J360" s="49"/>
    </row>
    <row r="361" spans="10:10" s="48" customFormat="1" x14ac:dyDescent="0.25">
      <c r="J361" s="49"/>
    </row>
    <row r="362" spans="10:10" s="48" customFormat="1" x14ac:dyDescent="0.25">
      <c r="J362" s="49"/>
    </row>
    <row r="363" spans="10:10" s="48" customFormat="1" x14ac:dyDescent="0.25">
      <c r="J363" s="49"/>
    </row>
    <row r="364" spans="10:10" s="48" customFormat="1" x14ac:dyDescent="0.25">
      <c r="J364" s="49"/>
    </row>
    <row r="365" spans="10:10" s="48" customFormat="1" x14ac:dyDescent="0.25">
      <c r="J365" s="49"/>
    </row>
    <row r="366" spans="10:10" s="48" customFormat="1" x14ac:dyDescent="0.25">
      <c r="J366" s="49"/>
    </row>
    <row r="367" spans="10:10" s="48" customFormat="1" x14ac:dyDescent="0.25">
      <c r="J367" s="49"/>
    </row>
    <row r="368" spans="10:10" s="48" customFormat="1" x14ac:dyDescent="0.25">
      <c r="J368" s="49"/>
    </row>
    <row r="369" spans="10:10" s="48" customFormat="1" x14ac:dyDescent="0.25">
      <c r="J369" s="49"/>
    </row>
    <row r="370" spans="10:10" s="48" customFormat="1" x14ac:dyDescent="0.25">
      <c r="J370" s="49"/>
    </row>
    <row r="371" spans="10:10" s="48" customFormat="1" x14ac:dyDescent="0.25">
      <c r="J371" s="49"/>
    </row>
    <row r="372" spans="10:10" s="48" customFormat="1" x14ac:dyDescent="0.25">
      <c r="J372" s="49"/>
    </row>
    <row r="373" spans="10:10" s="48" customFormat="1" x14ac:dyDescent="0.25">
      <c r="J373" s="49"/>
    </row>
    <row r="374" spans="10:10" s="48" customFormat="1" x14ac:dyDescent="0.25">
      <c r="J374" s="49"/>
    </row>
    <row r="375" spans="10:10" s="48" customFormat="1" x14ac:dyDescent="0.25">
      <c r="J375" s="49"/>
    </row>
    <row r="376" spans="10:10" s="48" customFormat="1" x14ac:dyDescent="0.25">
      <c r="J376" s="49"/>
    </row>
    <row r="377" spans="10:10" s="48" customFormat="1" x14ac:dyDescent="0.25">
      <c r="J377" s="49"/>
    </row>
    <row r="378" spans="10:10" s="48" customFormat="1" x14ac:dyDescent="0.25">
      <c r="J378" s="49"/>
    </row>
    <row r="379" spans="10:10" s="48" customFormat="1" x14ac:dyDescent="0.25">
      <c r="J379" s="49"/>
    </row>
    <row r="380" spans="10:10" s="48" customFormat="1" x14ac:dyDescent="0.25">
      <c r="J380" s="49"/>
    </row>
    <row r="381" spans="10:10" s="48" customFormat="1" x14ac:dyDescent="0.25">
      <c r="J381" s="49"/>
    </row>
    <row r="382" spans="10:10" s="48" customFormat="1" x14ac:dyDescent="0.25">
      <c r="J382" s="49"/>
    </row>
    <row r="383" spans="10:10" s="48" customFormat="1" x14ac:dyDescent="0.25">
      <c r="J383" s="49"/>
    </row>
    <row r="384" spans="10:10" s="48" customFormat="1" x14ac:dyDescent="0.25">
      <c r="J384" s="49"/>
    </row>
    <row r="385" spans="10:10" s="48" customFormat="1" x14ac:dyDescent="0.25">
      <c r="J385" s="49"/>
    </row>
    <row r="386" spans="10:10" s="48" customFormat="1" x14ac:dyDescent="0.25">
      <c r="J386" s="49"/>
    </row>
    <row r="387" spans="10:10" s="48" customFormat="1" x14ac:dyDescent="0.25">
      <c r="J387" s="49"/>
    </row>
    <row r="388" spans="10:10" s="48" customFormat="1" x14ac:dyDescent="0.25">
      <c r="J388" s="49"/>
    </row>
    <row r="389" spans="10:10" s="48" customFormat="1" x14ac:dyDescent="0.25">
      <c r="J389" s="49"/>
    </row>
    <row r="390" spans="10:10" s="48" customFormat="1" x14ac:dyDescent="0.25">
      <c r="J390" s="49"/>
    </row>
    <row r="391" spans="10:10" s="48" customFormat="1" x14ac:dyDescent="0.25">
      <c r="J391" s="49"/>
    </row>
    <row r="392" spans="10:10" s="48" customFormat="1" x14ac:dyDescent="0.25">
      <c r="J392" s="49"/>
    </row>
    <row r="393" spans="10:10" s="48" customFormat="1" x14ac:dyDescent="0.25">
      <c r="J393" s="49"/>
    </row>
    <row r="394" spans="10:10" s="48" customFormat="1" x14ac:dyDescent="0.25">
      <c r="J394" s="49"/>
    </row>
    <row r="395" spans="10:10" s="48" customFormat="1" x14ac:dyDescent="0.25">
      <c r="J395" s="49"/>
    </row>
    <row r="396" spans="10:10" s="48" customFormat="1" x14ac:dyDescent="0.25">
      <c r="J396" s="49"/>
    </row>
    <row r="397" spans="10:10" s="48" customFormat="1" x14ac:dyDescent="0.25">
      <c r="J397" s="49"/>
    </row>
    <row r="398" spans="10:10" s="48" customFormat="1" x14ac:dyDescent="0.25">
      <c r="J398" s="49"/>
    </row>
    <row r="399" spans="10:10" s="48" customFormat="1" x14ac:dyDescent="0.25">
      <c r="J399" s="49"/>
    </row>
    <row r="400" spans="10:10" s="48" customFormat="1" x14ac:dyDescent="0.25">
      <c r="J400" s="49"/>
    </row>
    <row r="401" spans="10:10" s="48" customFormat="1" x14ac:dyDescent="0.25">
      <c r="J401" s="49"/>
    </row>
    <row r="402" spans="10:10" s="48" customFormat="1" x14ac:dyDescent="0.25">
      <c r="J402" s="49"/>
    </row>
    <row r="403" spans="10:10" s="48" customFormat="1" x14ac:dyDescent="0.25">
      <c r="J403" s="49"/>
    </row>
    <row r="404" spans="10:10" s="48" customFormat="1" x14ac:dyDescent="0.25">
      <c r="J404" s="49"/>
    </row>
    <row r="405" spans="10:10" s="48" customFormat="1" x14ac:dyDescent="0.25">
      <c r="J405" s="49"/>
    </row>
    <row r="406" spans="10:10" s="48" customFormat="1" x14ac:dyDescent="0.25">
      <c r="J406" s="49"/>
    </row>
    <row r="407" spans="10:10" s="48" customFormat="1" x14ac:dyDescent="0.25">
      <c r="J407" s="49"/>
    </row>
    <row r="408" spans="10:10" s="48" customFormat="1" x14ac:dyDescent="0.25">
      <c r="J408" s="49"/>
    </row>
    <row r="409" spans="10:10" s="48" customFormat="1" x14ac:dyDescent="0.25">
      <c r="J409" s="49"/>
    </row>
    <row r="410" spans="10:10" s="48" customFormat="1" x14ac:dyDescent="0.25">
      <c r="J410" s="49"/>
    </row>
    <row r="411" spans="10:10" s="48" customFormat="1" x14ac:dyDescent="0.25">
      <c r="J411" s="49"/>
    </row>
    <row r="412" spans="10:10" s="48" customFormat="1" x14ac:dyDescent="0.25">
      <c r="J412" s="49"/>
    </row>
    <row r="413" spans="10:10" s="48" customFormat="1" x14ac:dyDescent="0.25">
      <c r="J413" s="49"/>
    </row>
    <row r="414" spans="10:10" s="48" customFormat="1" x14ac:dyDescent="0.25">
      <c r="J414" s="49"/>
    </row>
    <row r="415" spans="10:10" s="48" customFormat="1" x14ac:dyDescent="0.25">
      <c r="J415" s="49"/>
    </row>
    <row r="416" spans="10:10" s="48" customFormat="1" x14ac:dyDescent="0.25">
      <c r="J416" s="49"/>
    </row>
    <row r="417" spans="10:10" s="48" customFormat="1" x14ac:dyDescent="0.25">
      <c r="J417" s="49"/>
    </row>
    <row r="418" spans="10:10" s="48" customFormat="1" x14ac:dyDescent="0.25">
      <c r="J418" s="49"/>
    </row>
    <row r="419" spans="10:10" s="48" customFormat="1" x14ac:dyDescent="0.25">
      <c r="J419" s="49"/>
    </row>
    <row r="420" spans="10:10" s="48" customFormat="1" x14ac:dyDescent="0.25">
      <c r="J420" s="49"/>
    </row>
    <row r="421" spans="10:10" s="48" customFormat="1" x14ac:dyDescent="0.25">
      <c r="J421" s="49"/>
    </row>
    <row r="422" spans="10:10" s="48" customFormat="1" x14ac:dyDescent="0.25">
      <c r="J422" s="49"/>
    </row>
    <row r="423" spans="10:10" s="48" customFormat="1" x14ac:dyDescent="0.25">
      <c r="J423" s="49"/>
    </row>
    <row r="424" spans="10:10" s="48" customFormat="1" x14ac:dyDescent="0.25">
      <c r="J424" s="49"/>
    </row>
    <row r="425" spans="10:10" s="48" customFormat="1" x14ac:dyDescent="0.25">
      <c r="J425" s="49"/>
    </row>
    <row r="426" spans="10:10" s="48" customFormat="1" x14ac:dyDescent="0.25">
      <c r="J426" s="49"/>
    </row>
    <row r="427" spans="10:10" s="48" customFormat="1" x14ac:dyDescent="0.25">
      <c r="J427" s="49"/>
    </row>
    <row r="428" spans="10:10" s="48" customFormat="1" x14ac:dyDescent="0.25">
      <c r="J428" s="49"/>
    </row>
    <row r="429" spans="10:10" s="48" customFormat="1" x14ac:dyDescent="0.25">
      <c r="J429" s="49"/>
    </row>
    <row r="430" spans="10:10" s="48" customFormat="1" x14ac:dyDescent="0.25">
      <c r="J430" s="49"/>
    </row>
    <row r="431" spans="10:10" s="48" customFormat="1" x14ac:dyDescent="0.25">
      <c r="J431" s="49"/>
    </row>
    <row r="432" spans="10:10" s="48" customFormat="1" x14ac:dyDescent="0.25">
      <c r="J432" s="49"/>
    </row>
    <row r="433" spans="10:10" s="48" customFormat="1" x14ac:dyDescent="0.25">
      <c r="J433" s="49"/>
    </row>
    <row r="434" spans="10:10" s="48" customFormat="1" x14ac:dyDescent="0.25">
      <c r="J434" s="49"/>
    </row>
    <row r="435" spans="10:10" s="48" customFormat="1" x14ac:dyDescent="0.25">
      <c r="J435" s="49"/>
    </row>
    <row r="436" spans="10:10" s="48" customFormat="1" x14ac:dyDescent="0.25">
      <c r="J436" s="49"/>
    </row>
    <row r="437" spans="10:10" s="48" customFormat="1" x14ac:dyDescent="0.25">
      <c r="J437" s="49"/>
    </row>
    <row r="438" spans="10:10" s="48" customFormat="1" x14ac:dyDescent="0.25">
      <c r="J438" s="49"/>
    </row>
    <row r="439" spans="10:10" s="48" customFormat="1" x14ac:dyDescent="0.25">
      <c r="J439" s="49"/>
    </row>
    <row r="440" spans="10:10" s="48" customFormat="1" x14ac:dyDescent="0.25">
      <c r="J440" s="49"/>
    </row>
    <row r="441" spans="10:10" s="48" customFormat="1" x14ac:dyDescent="0.25">
      <c r="J441" s="49"/>
    </row>
    <row r="442" spans="10:10" s="48" customFormat="1" x14ac:dyDescent="0.25">
      <c r="J442" s="49"/>
    </row>
    <row r="443" spans="10:10" s="48" customFormat="1" x14ac:dyDescent="0.25">
      <c r="J443" s="49"/>
    </row>
    <row r="444" spans="10:10" s="48" customFormat="1" x14ac:dyDescent="0.25">
      <c r="J444" s="49"/>
    </row>
    <row r="445" spans="10:10" s="48" customFormat="1" x14ac:dyDescent="0.25">
      <c r="J445" s="49"/>
    </row>
    <row r="446" spans="10:10" s="48" customFormat="1" x14ac:dyDescent="0.25">
      <c r="J446" s="49"/>
    </row>
    <row r="447" spans="10:10" s="48" customFormat="1" x14ac:dyDescent="0.25">
      <c r="J447" s="49"/>
    </row>
    <row r="448" spans="10:10" s="48" customFormat="1" x14ac:dyDescent="0.25">
      <c r="J448" s="49"/>
    </row>
    <row r="449" spans="10:10" s="48" customFormat="1" x14ac:dyDescent="0.25">
      <c r="J449" s="49"/>
    </row>
    <row r="450" spans="10:10" s="48" customFormat="1" x14ac:dyDescent="0.25">
      <c r="J450" s="49"/>
    </row>
    <row r="451" spans="10:10" s="48" customFormat="1" x14ac:dyDescent="0.25">
      <c r="J451" s="49"/>
    </row>
    <row r="452" spans="10:10" s="48" customFormat="1" x14ac:dyDescent="0.25">
      <c r="J452" s="49"/>
    </row>
    <row r="453" spans="10:10" s="48" customFormat="1" x14ac:dyDescent="0.25">
      <c r="J453" s="49"/>
    </row>
    <row r="454" spans="10:10" s="48" customFormat="1" x14ac:dyDescent="0.25">
      <c r="J454" s="49"/>
    </row>
    <row r="455" spans="10:10" s="48" customFormat="1" x14ac:dyDescent="0.25">
      <c r="J455" s="49"/>
    </row>
    <row r="456" spans="10:10" s="48" customFormat="1" x14ac:dyDescent="0.25">
      <c r="J456" s="49"/>
    </row>
    <row r="457" spans="10:10" s="48" customFormat="1" x14ac:dyDescent="0.25">
      <c r="J457" s="49"/>
    </row>
    <row r="458" spans="10:10" s="48" customFormat="1" x14ac:dyDescent="0.25">
      <c r="J458" s="49"/>
    </row>
    <row r="459" spans="10:10" s="48" customFormat="1" x14ac:dyDescent="0.25">
      <c r="J459" s="49"/>
    </row>
    <row r="460" spans="10:10" s="48" customFormat="1" x14ac:dyDescent="0.25">
      <c r="J460" s="49"/>
    </row>
    <row r="461" spans="10:10" s="48" customFormat="1" x14ac:dyDescent="0.25">
      <c r="J461" s="49"/>
    </row>
    <row r="462" spans="10:10" s="48" customFormat="1" x14ac:dyDescent="0.25">
      <c r="J462" s="49"/>
    </row>
    <row r="463" spans="10:10" s="48" customFormat="1" x14ac:dyDescent="0.25">
      <c r="J463" s="49"/>
    </row>
    <row r="464" spans="10:10" s="48" customFormat="1" x14ac:dyDescent="0.25">
      <c r="J464" s="49"/>
    </row>
    <row r="465" spans="10:10" s="48" customFormat="1" x14ac:dyDescent="0.25">
      <c r="J465" s="49"/>
    </row>
    <row r="466" spans="10:10" s="48" customFormat="1" x14ac:dyDescent="0.25">
      <c r="J466" s="49"/>
    </row>
    <row r="467" spans="10:10" s="48" customFormat="1" x14ac:dyDescent="0.25">
      <c r="J467" s="49"/>
    </row>
    <row r="468" spans="10:10" s="48" customFormat="1" x14ac:dyDescent="0.25">
      <c r="J468" s="49"/>
    </row>
    <row r="469" spans="10:10" s="48" customFormat="1" x14ac:dyDescent="0.25">
      <c r="J469" s="49"/>
    </row>
    <row r="470" spans="10:10" s="48" customFormat="1" x14ac:dyDescent="0.25">
      <c r="J470" s="49"/>
    </row>
    <row r="471" spans="10:10" s="48" customFormat="1" x14ac:dyDescent="0.25">
      <c r="J471" s="49"/>
    </row>
    <row r="472" spans="10:10" s="48" customFormat="1" x14ac:dyDescent="0.25">
      <c r="J472" s="49"/>
    </row>
    <row r="473" spans="10:10" s="48" customFormat="1" x14ac:dyDescent="0.25">
      <c r="J473" s="49"/>
    </row>
    <row r="474" spans="10:10" s="48" customFormat="1" x14ac:dyDescent="0.25">
      <c r="J474" s="49"/>
    </row>
    <row r="475" spans="10:10" s="48" customFormat="1" x14ac:dyDescent="0.25">
      <c r="J475" s="49"/>
    </row>
    <row r="476" spans="10:10" s="48" customFormat="1" x14ac:dyDescent="0.25">
      <c r="J476" s="49"/>
    </row>
    <row r="477" spans="10:10" s="48" customFormat="1" x14ac:dyDescent="0.25">
      <c r="J477" s="49"/>
    </row>
    <row r="478" spans="10:10" s="48" customFormat="1" x14ac:dyDescent="0.25">
      <c r="J478" s="49"/>
    </row>
    <row r="479" spans="10:10" s="48" customFormat="1" x14ac:dyDescent="0.25">
      <c r="J479" s="49"/>
    </row>
    <row r="480" spans="10:10" s="48" customFormat="1" x14ac:dyDescent="0.25">
      <c r="J480" s="49"/>
    </row>
    <row r="481" spans="10:10" s="48" customFormat="1" x14ac:dyDescent="0.25">
      <c r="J481" s="49"/>
    </row>
    <row r="482" spans="10:10" s="48" customFormat="1" x14ac:dyDescent="0.25">
      <c r="J482" s="49"/>
    </row>
    <row r="483" spans="10:10" s="48" customFormat="1" x14ac:dyDescent="0.25">
      <c r="J483" s="49"/>
    </row>
    <row r="484" spans="10:10" s="48" customFormat="1" x14ac:dyDescent="0.25">
      <c r="J484" s="49"/>
    </row>
    <row r="485" spans="10:10" s="48" customFormat="1" x14ac:dyDescent="0.25">
      <c r="J485" s="49"/>
    </row>
    <row r="486" spans="10:10" s="48" customFormat="1" x14ac:dyDescent="0.25">
      <c r="J486" s="49"/>
    </row>
    <row r="487" spans="10:10" s="48" customFormat="1" x14ac:dyDescent="0.25">
      <c r="J487" s="49"/>
    </row>
    <row r="488" spans="10:10" s="48" customFormat="1" x14ac:dyDescent="0.25">
      <c r="J488" s="49"/>
    </row>
    <row r="489" spans="10:10" s="48" customFormat="1" x14ac:dyDescent="0.25">
      <c r="J489" s="49"/>
    </row>
    <row r="490" spans="10:10" s="48" customFormat="1" x14ac:dyDescent="0.25">
      <c r="J490" s="49"/>
    </row>
    <row r="491" spans="10:10" s="48" customFormat="1" x14ac:dyDescent="0.25">
      <c r="J491" s="49"/>
    </row>
    <row r="492" spans="10:10" s="48" customFormat="1" x14ac:dyDescent="0.25">
      <c r="J492" s="49"/>
    </row>
    <row r="493" spans="10:10" s="48" customFormat="1" x14ac:dyDescent="0.25">
      <c r="J493" s="49"/>
    </row>
    <row r="494" spans="10:10" s="48" customFormat="1" x14ac:dyDescent="0.25">
      <c r="J494" s="49"/>
    </row>
    <row r="495" spans="10:10" s="48" customFormat="1" x14ac:dyDescent="0.25">
      <c r="J495" s="49"/>
    </row>
    <row r="496" spans="10:10" s="48" customFormat="1" x14ac:dyDescent="0.25">
      <c r="J496" s="49"/>
    </row>
    <row r="497" spans="10:10" s="48" customFormat="1" x14ac:dyDescent="0.25">
      <c r="J497" s="49"/>
    </row>
    <row r="498" spans="10:10" s="48" customFormat="1" x14ac:dyDescent="0.25">
      <c r="J498" s="49"/>
    </row>
    <row r="499" spans="10:10" s="48" customFormat="1" x14ac:dyDescent="0.25">
      <c r="J499" s="49"/>
    </row>
    <row r="500" spans="10:10" s="48" customFormat="1" x14ac:dyDescent="0.25">
      <c r="J500" s="49"/>
    </row>
    <row r="501" spans="10:10" s="48" customFormat="1" x14ac:dyDescent="0.25">
      <c r="J501" s="49"/>
    </row>
    <row r="502" spans="10:10" s="48" customFormat="1" x14ac:dyDescent="0.25">
      <c r="J502" s="49"/>
    </row>
    <row r="503" spans="10:10" s="48" customFormat="1" x14ac:dyDescent="0.25">
      <c r="J503" s="49"/>
    </row>
    <row r="504" spans="10:10" s="48" customFormat="1" x14ac:dyDescent="0.25">
      <c r="J504" s="49"/>
    </row>
    <row r="505" spans="10:10" s="48" customFormat="1" x14ac:dyDescent="0.25">
      <c r="J505" s="49"/>
    </row>
    <row r="506" spans="10:10" s="48" customFormat="1" x14ac:dyDescent="0.25">
      <c r="J506" s="49"/>
    </row>
    <row r="507" spans="10:10" s="48" customFormat="1" x14ac:dyDescent="0.25">
      <c r="J507" s="49"/>
    </row>
    <row r="508" spans="10:10" s="48" customFormat="1" x14ac:dyDescent="0.25">
      <c r="J508" s="49"/>
    </row>
    <row r="509" spans="10:10" s="48" customFormat="1" x14ac:dyDescent="0.25">
      <c r="J509" s="49"/>
    </row>
    <row r="510" spans="10:10" s="48" customFormat="1" x14ac:dyDescent="0.25">
      <c r="J510" s="49"/>
    </row>
    <row r="511" spans="10:10" s="48" customFormat="1" x14ac:dyDescent="0.25">
      <c r="J511" s="49"/>
    </row>
    <row r="512" spans="10:10" s="48" customFormat="1" x14ac:dyDescent="0.25">
      <c r="J512" s="49"/>
    </row>
    <row r="513" spans="10:10" s="48" customFormat="1" x14ac:dyDescent="0.25">
      <c r="J513" s="49"/>
    </row>
    <row r="514" spans="10:10" s="48" customFormat="1" x14ac:dyDescent="0.25">
      <c r="J514" s="49"/>
    </row>
    <row r="515" spans="10:10" s="48" customFormat="1" x14ac:dyDescent="0.25">
      <c r="J515" s="49"/>
    </row>
    <row r="516" spans="10:10" s="48" customFormat="1" x14ac:dyDescent="0.25">
      <c r="J516" s="49"/>
    </row>
    <row r="517" spans="10:10" s="48" customFormat="1" x14ac:dyDescent="0.25">
      <c r="J517" s="49"/>
    </row>
    <row r="518" spans="10:10" s="48" customFormat="1" x14ac:dyDescent="0.25">
      <c r="J518" s="49"/>
    </row>
    <row r="519" spans="10:10" s="48" customFormat="1" x14ac:dyDescent="0.25">
      <c r="J519" s="49"/>
    </row>
    <row r="520" spans="10:10" s="48" customFormat="1" x14ac:dyDescent="0.25">
      <c r="J520" s="49"/>
    </row>
    <row r="521" spans="10:10" s="48" customFormat="1" x14ac:dyDescent="0.25">
      <c r="J521" s="49"/>
    </row>
    <row r="522" spans="10:10" s="48" customFormat="1" x14ac:dyDescent="0.25">
      <c r="J522" s="49"/>
    </row>
    <row r="523" spans="10:10" s="48" customFormat="1" x14ac:dyDescent="0.25">
      <c r="J523" s="49"/>
    </row>
    <row r="524" spans="10:10" s="48" customFormat="1" x14ac:dyDescent="0.25">
      <c r="J524" s="49"/>
    </row>
    <row r="525" spans="10:10" s="48" customFormat="1" x14ac:dyDescent="0.25">
      <c r="J525" s="49"/>
    </row>
    <row r="526" spans="10:10" s="48" customFormat="1" x14ac:dyDescent="0.25">
      <c r="J526" s="49"/>
    </row>
    <row r="527" spans="10:10" s="48" customFormat="1" x14ac:dyDescent="0.25">
      <c r="J527" s="49"/>
    </row>
    <row r="528" spans="10:10" s="48" customFormat="1" x14ac:dyDescent="0.25">
      <c r="J528" s="49"/>
    </row>
    <row r="529" spans="10:10" s="48" customFormat="1" x14ac:dyDescent="0.25">
      <c r="J529" s="49"/>
    </row>
    <row r="530" spans="10:10" s="48" customFormat="1" x14ac:dyDescent="0.25">
      <c r="J530" s="49"/>
    </row>
    <row r="531" spans="10:10" s="48" customFormat="1" x14ac:dyDescent="0.25">
      <c r="J531" s="49"/>
    </row>
    <row r="532" spans="10:10" s="48" customFormat="1" x14ac:dyDescent="0.25">
      <c r="J532" s="49"/>
    </row>
    <row r="533" spans="10:10" s="48" customFormat="1" x14ac:dyDescent="0.25">
      <c r="J533" s="49"/>
    </row>
    <row r="534" spans="10:10" s="48" customFormat="1" x14ac:dyDescent="0.25">
      <c r="J534" s="49"/>
    </row>
    <row r="535" spans="10:10" s="48" customFormat="1" x14ac:dyDescent="0.25">
      <c r="J535" s="49"/>
    </row>
    <row r="536" spans="10:10" s="48" customFormat="1" x14ac:dyDescent="0.25">
      <c r="J536" s="49"/>
    </row>
    <row r="537" spans="10:10" s="48" customFormat="1" x14ac:dyDescent="0.25">
      <c r="J537" s="49"/>
    </row>
    <row r="538" spans="10:10" s="48" customFormat="1" x14ac:dyDescent="0.25">
      <c r="J538" s="49"/>
    </row>
    <row r="539" spans="10:10" s="48" customFormat="1" x14ac:dyDescent="0.25">
      <c r="J539" s="49"/>
    </row>
    <row r="540" spans="10:10" s="48" customFormat="1" x14ac:dyDescent="0.25">
      <c r="J540" s="49"/>
    </row>
    <row r="541" spans="10:10" s="48" customFormat="1" x14ac:dyDescent="0.25">
      <c r="J541" s="49"/>
    </row>
    <row r="542" spans="10:10" s="48" customFormat="1" x14ac:dyDescent="0.25">
      <c r="J542" s="49"/>
    </row>
    <row r="543" spans="10:10" s="48" customFormat="1" x14ac:dyDescent="0.25">
      <c r="J543" s="49"/>
    </row>
    <row r="544" spans="10:10" s="48" customFormat="1" x14ac:dyDescent="0.25">
      <c r="J544" s="49"/>
    </row>
    <row r="545" spans="10:10" s="48" customFormat="1" x14ac:dyDescent="0.25">
      <c r="J545" s="49"/>
    </row>
    <row r="546" spans="10:10" s="48" customFormat="1" x14ac:dyDescent="0.25">
      <c r="J546" s="49"/>
    </row>
    <row r="547" spans="10:10" s="48" customFormat="1" x14ac:dyDescent="0.25">
      <c r="J547" s="49"/>
    </row>
    <row r="548" spans="10:10" s="48" customFormat="1" x14ac:dyDescent="0.25">
      <c r="J548" s="49"/>
    </row>
    <row r="549" spans="10:10" s="48" customFormat="1" x14ac:dyDescent="0.25">
      <c r="J549" s="49"/>
    </row>
    <row r="550" spans="10:10" s="48" customFormat="1" x14ac:dyDescent="0.25">
      <c r="J550" s="49"/>
    </row>
    <row r="551" spans="10:10" s="48" customFormat="1" x14ac:dyDescent="0.25">
      <c r="J551" s="49"/>
    </row>
    <row r="552" spans="10:10" s="48" customFormat="1" x14ac:dyDescent="0.25">
      <c r="J552" s="49"/>
    </row>
    <row r="553" spans="10:10" s="48" customFormat="1" x14ac:dyDescent="0.25">
      <c r="J553" s="49"/>
    </row>
    <row r="554" spans="10:10" s="48" customFormat="1" x14ac:dyDescent="0.25">
      <c r="J554" s="49"/>
    </row>
    <row r="555" spans="10:10" s="48" customFormat="1" x14ac:dyDescent="0.25">
      <c r="J555" s="49"/>
    </row>
    <row r="556" spans="10:10" s="48" customFormat="1" x14ac:dyDescent="0.25">
      <c r="J556" s="49"/>
    </row>
    <row r="557" spans="10:10" s="48" customFormat="1" x14ac:dyDescent="0.25">
      <c r="J557" s="49"/>
    </row>
    <row r="558" spans="10:10" s="48" customFormat="1" x14ac:dyDescent="0.25">
      <c r="J558" s="49"/>
    </row>
    <row r="559" spans="10:10" s="48" customFormat="1" x14ac:dyDescent="0.25">
      <c r="J559" s="49"/>
    </row>
    <row r="560" spans="10:10" s="48" customFormat="1" x14ac:dyDescent="0.25">
      <c r="J560" s="49"/>
    </row>
    <row r="561" spans="10:10" s="48" customFormat="1" x14ac:dyDescent="0.25">
      <c r="J561" s="49"/>
    </row>
    <row r="562" spans="10:10" s="48" customFormat="1" x14ac:dyDescent="0.25">
      <c r="J562" s="49"/>
    </row>
    <row r="563" spans="10:10" s="48" customFormat="1" x14ac:dyDescent="0.25">
      <c r="J563" s="49"/>
    </row>
    <row r="564" spans="10:10" s="48" customFormat="1" x14ac:dyDescent="0.25">
      <c r="J564" s="49"/>
    </row>
    <row r="565" spans="10:10" s="48" customFormat="1" x14ac:dyDescent="0.25">
      <c r="J565" s="49"/>
    </row>
    <row r="566" spans="10:10" s="48" customFormat="1" x14ac:dyDescent="0.25">
      <c r="J566" s="49"/>
    </row>
    <row r="567" spans="10:10" s="48" customFormat="1" x14ac:dyDescent="0.25">
      <c r="J567" s="49"/>
    </row>
    <row r="568" spans="10:10" s="48" customFormat="1" x14ac:dyDescent="0.25">
      <c r="J568" s="49"/>
    </row>
    <row r="569" spans="10:10" s="48" customFormat="1" x14ac:dyDescent="0.25">
      <c r="J569" s="49"/>
    </row>
    <row r="570" spans="10:10" s="48" customFormat="1" x14ac:dyDescent="0.25">
      <c r="J570" s="49"/>
    </row>
    <row r="571" spans="10:10" s="48" customFormat="1" x14ac:dyDescent="0.25">
      <c r="J571" s="49"/>
    </row>
    <row r="572" spans="10:10" s="48" customFormat="1" x14ac:dyDescent="0.25">
      <c r="J572" s="49"/>
    </row>
    <row r="573" spans="10:10" s="48" customFormat="1" x14ac:dyDescent="0.25">
      <c r="J573" s="49"/>
    </row>
    <row r="574" spans="10:10" s="48" customFormat="1" x14ac:dyDescent="0.25">
      <c r="J574" s="49"/>
    </row>
    <row r="575" spans="10:10" s="48" customFormat="1" x14ac:dyDescent="0.25">
      <c r="J575" s="49"/>
    </row>
    <row r="576" spans="10:10" s="48" customFormat="1" x14ac:dyDescent="0.25">
      <c r="J576" s="49"/>
    </row>
    <row r="577" spans="10:10" s="48" customFormat="1" x14ac:dyDescent="0.25">
      <c r="J577" s="49"/>
    </row>
    <row r="578" spans="10:10" s="48" customFormat="1" x14ac:dyDescent="0.25">
      <c r="J578" s="49"/>
    </row>
    <row r="579" spans="10:10" s="48" customFormat="1" x14ac:dyDescent="0.25">
      <c r="J579" s="49"/>
    </row>
    <row r="580" spans="10:10" s="48" customFormat="1" x14ac:dyDescent="0.25">
      <c r="J580" s="49"/>
    </row>
    <row r="581" spans="10:10" s="48" customFormat="1" x14ac:dyDescent="0.25">
      <c r="J581" s="49"/>
    </row>
    <row r="582" spans="10:10" s="48" customFormat="1" x14ac:dyDescent="0.25">
      <c r="J582" s="49"/>
    </row>
    <row r="583" spans="10:10" s="48" customFormat="1" x14ac:dyDescent="0.25">
      <c r="J583" s="49"/>
    </row>
    <row r="584" spans="10:10" s="48" customFormat="1" x14ac:dyDescent="0.25">
      <c r="J584" s="49"/>
    </row>
    <row r="585" spans="10:10" s="48" customFormat="1" x14ac:dyDescent="0.25">
      <c r="J585" s="49"/>
    </row>
    <row r="586" spans="10:10" s="48" customFormat="1" x14ac:dyDescent="0.25">
      <c r="J586" s="49"/>
    </row>
    <row r="587" spans="10:10" s="48" customFormat="1" x14ac:dyDescent="0.25">
      <c r="J587" s="49"/>
    </row>
    <row r="588" spans="10:10" s="48" customFormat="1" x14ac:dyDescent="0.25">
      <c r="J588" s="49"/>
    </row>
    <row r="589" spans="10:10" s="48" customFormat="1" x14ac:dyDescent="0.25">
      <c r="J589" s="49"/>
    </row>
    <row r="590" spans="10:10" s="48" customFormat="1" x14ac:dyDescent="0.25">
      <c r="J590" s="49"/>
    </row>
    <row r="591" spans="10:10" s="48" customFormat="1" x14ac:dyDescent="0.25">
      <c r="J591" s="49"/>
    </row>
    <row r="592" spans="10:10" s="48" customFormat="1" x14ac:dyDescent="0.25">
      <c r="J592" s="49"/>
    </row>
    <row r="593" spans="10:10" s="48" customFormat="1" x14ac:dyDescent="0.25">
      <c r="J593" s="49"/>
    </row>
    <row r="594" spans="10:10" s="48" customFormat="1" x14ac:dyDescent="0.25">
      <c r="J594" s="49"/>
    </row>
    <row r="595" spans="10:10" s="48" customFormat="1" x14ac:dyDescent="0.25">
      <c r="J595" s="49"/>
    </row>
    <row r="596" spans="10:10" s="48" customFormat="1" x14ac:dyDescent="0.25">
      <c r="J596" s="49"/>
    </row>
    <row r="597" spans="10:10" s="48" customFormat="1" x14ac:dyDescent="0.25">
      <c r="J597" s="49"/>
    </row>
    <row r="598" spans="10:10" s="48" customFormat="1" x14ac:dyDescent="0.25">
      <c r="J598" s="49"/>
    </row>
    <row r="599" spans="10:10" s="48" customFormat="1" x14ac:dyDescent="0.25">
      <c r="J599" s="49"/>
    </row>
    <row r="600" spans="10:10" s="48" customFormat="1" x14ac:dyDescent="0.25">
      <c r="J600" s="49"/>
    </row>
    <row r="601" spans="10:10" s="48" customFormat="1" x14ac:dyDescent="0.25">
      <c r="J601" s="49"/>
    </row>
    <row r="602" spans="10:10" s="48" customFormat="1" x14ac:dyDescent="0.25">
      <c r="J602" s="49"/>
    </row>
    <row r="603" spans="10:10" s="48" customFormat="1" x14ac:dyDescent="0.25">
      <c r="J603" s="49"/>
    </row>
    <row r="604" spans="10:10" s="48" customFormat="1" x14ac:dyDescent="0.25">
      <c r="J604" s="49"/>
    </row>
    <row r="605" spans="10:10" s="48" customFormat="1" x14ac:dyDescent="0.25">
      <c r="J605" s="49"/>
    </row>
    <row r="606" spans="10:10" s="48" customFormat="1" x14ac:dyDescent="0.25">
      <c r="J606" s="49"/>
    </row>
    <row r="607" spans="10:10" s="48" customFormat="1" x14ac:dyDescent="0.25">
      <c r="J607" s="49"/>
    </row>
    <row r="608" spans="10:10" s="48" customFormat="1" x14ac:dyDescent="0.25">
      <c r="J608" s="49"/>
    </row>
    <row r="609" spans="10:10" s="48" customFormat="1" x14ac:dyDescent="0.25">
      <c r="J609" s="49"/>
    </row>
    <row r="610" spans="10:10" s="48" customFormat="1" x14ac:dyDescent="0.25">
      <c r="J610" s="49"/>
    </row>
    <row r="611" spans="10:10" s="48" customFormat="1" x14ac:dyDescent="0.25">
      <c r="J611" s="49"/>
    </row>
    <row r="612" spans="10:10" s="48" customFormat="1" x14ac:dyDescent="0.25">
      <c r="J612" s="49"/>
    </row>
    <row r="613" spans="10:10" s="48" customFormat="1" x14ac:dyDescent="0.25">
      <c r="J613" s="49"/>
    </row>
    <row r="614" spans="10:10" s="48" customFormat="1" x14ac:dyDescent="0.25">
      <c r="J614" s="49"/>
    </row>
    <row r="615" spans="10:10" s="48" customFormat="1" x14ac:dyDescent="0.25">
      <c r="J615" s="49"/>
    </row>
    <row r="616" spans="10:10" s="48" customFormat="1" x14ac:dyDescent="0.25">
      <c r="J616" s="49"/>
    </row>
    <row r="617" spans="10:10" s="48" customFormat="1" x14ac:dyDescent="0.25">
      <c r="J617" s="49"/>
    </row>
    <row r="618" spans="10:10" s="48" customFormat="1" x14ac:dyDescent="0.25">
      <c r="J618" s="49"/>
    </row>
    <row r="619" spans="10:10" s="48" customFormat="1" x14ac:dyDescent="0.25">
      <c r="J619" s="49"/>
    </row>
    <row r="620" spans="10:10" s="48" customFormat="1" x14ac:dyDescent="0.25">
      <c r="J620" s="49"/>
    </row>
    <row r="621" spans="10:10" s="48" customFormat="1" x14ac:dyDescent="0.25">
      <c r="J621" s="49"/>
    </row>
    <row r="622" spans="10:10" s="48" customFormat="1" x14ac:dyDescent="0.25">
      <c r="J622" s="49"/>
    </row>
    <row r="623" spans="10:10" s="48" customFormat="1" x14ac:dyDescent="0.25">
      <c r="J623" s="49"/>
    </row>
    <row r="624" spans="10:10" s="48" customFormat="1" x14ac:dyDescent="0.25">
      <c r="J624" s="49"/>
    </row>
    <row r="625" spans="10:10" s="48" customFormat="1" x14ac:dyDescent="0.25">
      <c r="J625" s="49"/>
    </row>
    <row r="626" spans="10:10" s="48" customFormat="1" x14ac:dyDescent="0.25">
      <c r="J626" s="49"/>
    </row>
    <row r="627" spans="10:10" s="48" customFormat="1" x14ac:dyDescent="0.25">
      <c r="J627" s="49"/>
    </row>
    <row r="628" spans="10:10" s="48" customFormat="1" x14ac:dyDescent="0.25">
      <c r="J628" s="49"/>
    </row>
    <row r="629" spans="10:10" s="48" customFormat="1" x14ac:dyDescent="0.25">
      <c r="J629" s="49"/>
    </row>
    <row r="630" spans="10:10" s="48" customFormat="1" x14ac:dyDescent="0.25">
      <c r="J630" s="49"/>
    </row>
    <row r="631" spans="10:10" s="48" customFormat="1" x14ac:dyDescent="0.25">
      <c r="J631" s="49"/>
    </row>
    <row r="632" spans="10:10" s="48" customFormat="1" x14ac:dyDescent="0.25">
      <c r="J632" s="49"/>
    </row>
    <row r="633" spans="10:10" s="48" customFormat="1" x14ac:dyDescent="0.25">
      <c r="J633" s="49"/>
    </row>
    <row r="634" spans="10:10" s="48" customFormat="1" x14ac:dyDescent="0.25">
      <c r="J634" s="49"/>
    </row>
    <row r="635" spans="10:10" s="48" customFormat="1" x14ac:dyDescent="0.25">
      <c r="J635" s="49"/>
    </row>
    <row r="636" spans="10:10" s="48" customFormat="1" x14ac:dyDescent="0.25">
      <c r="J636" s="49"/>
    </row>
    <row r="637" spans="10:10" s="48" customFormat="1" x14ac:dyDescent="0.25">
      <c r="J637" s="49"/>
    </row>
    <row r="638" spans="10:10" s="48" customFormat="1" x14ac:dyDescent="0.25">
      <c r="J638" s="49"/>
    </row>
    <row r="639" spans="10:10" s="48" customFormat="1" x14ac:dyDescent="0.25">
      <c r="J639" s="49"/>
    </row>
    <row r="640" spans="10:10" s="48" customFormat="1" x14ac:dyDescent="0.25">
      <c r="J640" s="49"/>
    </row>
    <row r="641" spans="10:10" s="48" customFormat="1" x14ac:dyDescent="0.25">
      <c r="J641" s="49"/>
    </row>
    <row r="642" spans="10:10" s="48" customFormat="1" x14ac:dyDescent="0.25">
      <c r="J642" s="49"/>
    </row>
    <row r="643" spans="10:10" s="48" customFormat="1" x14ac:dyDescent="0.25">
      <c r="J643" s="49"/>
    </row>
    <row r="644" spans="10:10" s="48" customFormat="1" x14ac:dyDescent="0.25">
      <c r="J644" s="49"/>
    </row>
    <row r="645" spans="10:10" s="48" customFormat="1" x14ac:dyDescent="0.25">
      <c r="J645" s="49"/>
    </row>
    <row r="646" spans="10:10" s="48" customFormat="1" x14ac:dyDescent="0.25">
      <c r="J646" s="49"/>
    </row>
    <row r="647" spans="10:10" s="48" customFormat="1" x14ac:dyDescent="0.25">
      <c r="J647" s="49"/>
    </row>
    <row r="648" spans="10:10" s="48" customFormat="1" x14ac:dyDescent="0.25">
      <c r="J648" s="49"/>
    </row>
    <row r="649" spans="10:10" s="48" customFormat="1" x14ac:dyDescent="0.25">
      <c r="J649" s="49"/>
    </row>
    <row r="650" spans="10:10" s="48" customFormat="1" x14ac:dyDescent="0.25">
      <c r="J650" s="49"/>
    </row>
    <row r="651" spans="10:10" s="48" customFormat="1" x14ac:dyDescent="0.25">
      <c r="J651" s="49"/>
    </row>
    <row r="652" spans="10:10" s="48" customFormat="1" x14ac:dyDescent="0.25">
      <c r="J652" s="49"/>
    </row>
    <row r="653" spans="10:10" s="48" customFormat="1" x14ac:dyDescent="0.25">
      <c r="J653" s="49"/>
    </row>
    <row r="654" spans="10:10" s="48" customFormat="1" x14ac:dyDescent="0.25">
      <c r="J654" s="49"/>
    </row>
    <row r="655" spans="10:10" s="48" customFormat="1" x14ac:dyDescent="0.25">
      <c r="J655" s="49"/>
    </row>
    <row r="656" spans="10:10" s="48" customFormat="1" x14ac:dyDescent="0.25">
      <c r="J656" s="49"/>
    </row>
    <row r="657" spans="10:10" s="48" customFormat="1" x14ac:dyDescent="0.25">
      <c r="J657" s="49"/>
    </row>
    <row r="658" spans="10:10" s="48" customFormat="1" x14ac:dyDescent="0.25">
      <c r="J658" s="49"/>
    </row>
    <row r="659" spans="10:10" s="48" customFormat="1" x14ac:dyDescent="0.25">
      <c r="J659" s="49"/>
    </row>
    <row r="660" spans="10:10" s="48" customFormat="1" x14ac:dyDescent="0.25">
      <c r="J660" s="49"/>
    </row>
    <row r="661" spans="10:10" s="48" customFormat="1" x14ac:dyDescent="0.25">
      <c r="J661" s="49"/>
    </row>
    <row r="662" spans="10:10" s="48" customFormat="1" x14ac:dyDescent="0.25">
      <c r="J662" s="49"/>
    </row>
    <row r="663" spans="10:10" s="48" customFormat="1" x14ac:dyDescent="0.25">
      <c r="J663" s="49"/>
    </row>
    <row r="664" spans="10:10" s="48" customFormat="1" x14ac:dyDescent="0.25">
      <c r="J664" s="49"/>
    </row>
    <row r="665" spans="10:10" s="48" customFormat="1" x14ac:dyDescent="0.25">
      <c r="J665" s="49"/>
    </row>
    <row r="666" spans="10:10" s="48" customFormat="1" x14ac:dyDescent="0.25">
      <c r="J666" s="49"/>
    </row>
    <row r="667" spans="10:10" s="48" customFormat="1" x14ac:dyDescent="0.25">
      <c r="J667" s="49"/>
    </row>
    <row r="668" spans="10:10" s="48" customFormat="1" x14ac:dyDescent="0.25">
      <c r="J668" s="49"/>
    </row>
    <row r="669" spans="10:10" s="48" customFormat="1" x14ac:dyDescent="0.25">
      <c r="J669" s="49"/>
    </row>
    <row r="670" spans="10:10" s="48" customFormat="1" x14ac:dyDescent="0.25">
      <c r="J670" s="49"/>
    </row>
    <row r="671" spans="10:10" s="48" customFormat="1" x14ac:dyDescent="0.25">
      <c r="J671" s="49"/>
    </row>
    <row r="672" spans="10:10" s="48" customFormat="1" x14ac:dyDescent="0.25">
      <c r="J672" s="49"/>
    </row>
    <row r="673" spans="10:10" s="48" customFormat="1" x14ac:dyDescent="0.25">
      <c r="J673" s="49"/>
    </row>
    <row r="674" spans="10:10" s="48" customFormat="1" x14ac:dyDescent="0.25">
      <c r="J674" s="49"/>
    </row>
    <row r="675" spans="10:10" s="48" customFormat="1" x14ac:dyDescent="0.25">
      <c r="J675" s="49"/>
    </row>
    <row r="676" spans="10:10" s="48" customFormat="1" x14ac:dyDescent="0.25">
      <c r="J676" s="49"/>
    </row>
    <row r="677" spans="10:10" s="48" customFormat="1" x14ac:dyDescent="0.25">
      <c r="J677" s="49"/>
    </row>
    <row r="678" spans="10:10" s="48" customFormat="1" x14ac:dyDescent="0.25">
      <c r="J678" s="49"/>
    </row>
    <row r="679" spans="10:10" s="48" customFormat="1" x14ac:dyDescent="0.25">
      <c r="J679" s="49"/>
    </row>
    <row r="680" spans="10:10" s="48" customFormat="1" x14ac:dyDescent="0.25">
      <c r="J680" s="49"/>
    </row>
    <row r="681" spans="10:10" s="48" customFormat="1" x14ac:dyDescent="0.25">
      <c r="J681" s="49"/>
    </row>
    <row r="682" spans="10:10" s="48" customFormat="1" x14ac:dyDescent="0.25">
      <c r="J682" s="49"/>
    </row>
    <row r="683" spans="10:10" s="48" customFormat="1" x14ac:dyDescent="0.25">
      <c r="J683" s="49"/>
    </row>
    <row r="684" spans="10:10" s="48" customFormat="1" x14ac:dyDescent="0.25">
      <c r="J684" s="49"/>
    </row>
    <row r="685" spans="10:10" s="48" customFormat="1" x14ac:dyDescent="0.25">
      <c r="J685" s="49"/>
    </row>
    <row r="686" spans="10:10" s="48" customFormat="1" x14ac:dyDescent="0.25">
      <c r="J686" s="49"/>
    </row>
    <row r="687" spans="10:10" s="48" customFormat="1" x14ac:dyDescent="0.25">
      <c r="J687" s="49"/>
    </row>
    <row r="688" spans="10:10" s="48" customFormat="1" x14ac:dyDescent="0.25">
      <c r="J688" s="49"/>
    </row>
    <row r="689" spans="10:10" s="48" customFormat="1" x14ac:dyDescent="0.25">
      <c r="J689" s="49"/>
    </row>
    <row r="690" spans="10:10" s="48" customFormat="1" x14ac:dyDescent="0.25">
      <c r="J690" s="49"/>
    </row>
    <row r="691" spans="10:10" s="48" customFormat="1" x14ac:dyDescent="0.25">
      <c r="J691" s="49"/>
    </row>
    <row r="692" spans="10:10" s="48" customFormat="1" x14ac:dyDescent="0.25">
      <c r="J692" s="49"/>
    </row>
    <row r="693" spans="10:10" s="48" customFormat="1" x14ac:dyDescent="0.25">
      <c r="J693" s="49"/>
    </row>
    <row r="694" spans="10:10" s="48" customFormat="1" x14ac:dyDescent="0.25">
      <c r="J694" s="49"/>
    </row>
    <row r="695" spans="10:10" s="48" customFormat="1" x14ac:dyDescent="0.25">
      <c r="J695" s="49"/>
    </row>
    <row r="696" spans="10:10" s="48" customFormat="1" x14ac:dyDescent="0.25">
      <c r="J696" s="49"/>
    </row>
    <row r="697" spans="10:10" s="48" customFormat="1" x14ac:dyDescent="0.25">
      <c r="J697" s="49"/>
    </row>
    <row r="698" spans="10:10" s="48" customFormat="1" x14ac:dyDescent="0.25">
      <c r="J698" s="49"/>
    </row>
    <row r="699" spans="10:10" s="48" customFormat="1" x14ac:dyDescent="0.25">
      <c r="J699" s="49"/>
    </row>
    <row r="700" spans="10:10" s="48" customFormat="1" x14ac:dyDescent="0.25">
      <c r="J700" s="49"/>
    </row>
    <row r="701" spans="10:10" s="48" customFormat="1" x14ac:dyDescent="0.25">
      <c r="J701" s="49"/>
    </row>
    <row r="702" spans="10:10" s="48" customFormat="1" x14ac:dyDescent="0.25">
      <c r="J702" s="49"/>
    </row>
    <row r="703" spans="10:10" s="48" customFormat="1" x14ac:dyDescent="0.25">
      <c r="J703" s="49"/>
    </row>
    <row r="704" spans="10:10" s="48" customFormat="1" x14ac:dyDescent="0.25">
      <c r="J704" s="49"/>
    </row>
    <row r="705" spans="10:10" s="48" customFormat="1" x14ac:dyDescent="0.25">
      <c r="J705" s="49"/>
    </row>
    <row r="706" spans="10:10" s="48" customFormat="1" x14ac:dyDescent="0.25">
      <c r="J706" s="49"/>
    </row>
    <row r="707" spans="10:10" s="48" customFormat="1" x14ac:dyDescent="0.25">
      <c r="J707" s="49"/>
    </row>
    <row r="708" spans="10:10" s="48" customFormat="1" x14ac:dyDescent="0.25">
      <c r="J708" s="49"/>
    </row>
    <row r="709" spans="10:10" s="48" customFormat="1" x14ac:dyDescent="0.25">
      <c r="J709" s="49"/>
    </row>
    <row r="710" spans="10:10" s="48" customFormat="1" x14ac:dyDescent="0.25">
      <c r="J710" s="49"/>
    </row>
    <row r="711" spans="10:10" s="48" customFormat="1" x14ac:dyDescent="0.25">
      <c r="J711" s="49"/>
    </row>
    <row r="712" spans="10:10" s="48" customFormat="1" x14ac:dyDescent="0.25">
      <c r="J712" s="49"/>
    </row>
    <row r="713" spans="10:10" s="48" customFormat="1" x14ac:dyDescent="0.25">
      <c r="J713" s="49"/>
    </row>
    <row r="714" spans="10:10" s="48" customFormat="1" x14ac:dyDescent="0.25">
      <c r="J714" s="49"/>
    </row>
    <row r="715" spans="10:10" s="48" customFormat="1" x14ac:dyDescent="0.25">
      <c r="J715" s="49"/>
    </row>
    <row r="716" spans="10:10" s="48" customFormat="1" x14ac:dyDescent="0.25">
      <c r="J716" s="49"/>
    </row>
    <row r="717" spans="10:10" s="48" customFormat="1" x14ac:dyDescent="0.25">
      <c r="J717" s="49"/>
    </row>
    <row r="718" spans="10:10" s="48" customFormat="1" x14ac:dyDescent="0.25">
      <c r="J718" s="49"/>
    </row>
    <row r="719" spans="10:10" s="48" customFormat="1" x14ac:dyDescent="0.25">
      <c r="J719" s="49"/>
    </row>
    <row r="720" spans="10:10" s="48" customFormat="1" x14ac:dyDescent="0.25">
      <c r="J720" s="49"/>
    </row>
    <row r="721" spans="10:10" s="48" customFormat="1" x14ac:dyDescent="0.25">
      <c r="J721" s="49"/>
    </row>
    <row r="722" spans="10:10" s="48" customFormat="1" x14ac:dyDescent="0.25">
      <c r="J722" s="49"/>
    </row>
    <row r="723" spans="10:10" s="48" customFormat="1" x14ac:dyDescent="0.25">
      <c r="J723" s="49"/>
    </row>
    <row r="724" spans="10:10" s="48" customFormat="1" x14ac:dyDescent="0.25">
      <c r="J724" s="49"/>
    </row>
    <row r="725" spans="10:10" s="48" customFormat="1" x14ac:dyDescent="0.25">
      <c r="J725" s="49"/>
    </row>
    <row r="726" spans="10:10" s="48" customFormat="1" x14ac:dyDescent="0.25">
      <c r="J726" s="49"/>
    </row>
    <row r="727" spans="10:10" s="48" customFormat="1" x14ac:dyDescent="0.25">
      <c r="J727" s="49"/>
    </row>
    <row r="728" spans="10:10" s="48" customFormat="1" x14ac:dyDescent="0.25">
      <c r="J728" s="49"/>
    </row>
    <row r="729" spans="10:10" s="48" customFormat="1" x14ac:dyDescent="0.25">
      <c r="J729" s="49"/>
    </row>
    <row r="730" spans="10:10" s="48" customFormat="1" x14ac:dyDescent="0.25">
      <c r="J730" s="49"/>
    </row>
    <row r="731" spans="10:10" s="48" customFormat="1" x14ac:dyDescent="0.25">
      <c r="J731" s="49"/>
    </row>
    <row r="732" spans="10:10" s="48" customFormat="1" x14ac:dyDescent="0.25">
      <c r="J732" s="49"/>
    </row>
    <row r="733" spans="10:10" s="48" customFormat="1" x14ac:dyDescent="0.25">
      <c r="J733" s="49"/>
    </row>
    <row r="734" spans="10:10" s="48" customFormat="1" x14ac:dyDescent="0.25">
      <c r="J734" s="49"/>
    </row>
    <row r="735" spans="10:10" s="48" customFormat="1" x14ac:dyDescent="0.25">
      <c r="J735" s="49"/>
    </row>
    <row r="736" spans="10:10" s="48" customFormat="1" x14ac:dyDescent="0.25">
      <c r="J736" s="49"/>
    </row>
    <row r="737" spans="10:10" s="48" customFormat="1" x14ac:dyDescent="0.25">
      <c r="J737" s="49"/>
    </row>
    <row r="738" spans="10:10" s="48" customFormat="1" x14ac:dyDescent="0.25">
      <c r="J738" s="49"/>
    </row>
    <row r="739" spans="10:10" s="48" customFormat="1" x14ac:dyDescent="0.25">
      <c r="J739" s="49"/>
    </row>
    <row r="740" spans="10:10" s="48" customFormat="1" x14ac:dyDescent="0.25">
      <c r="J740" s="49"/>
    </row>
    <row r="741" spans="10:10" s="48" customFormat="1" x14ac:dyDescent="0.25">
      <c r="J741" s="49"/>
    </row>
    <row r="742" spans="10:10" s="48" customFormat="1" x14ac:dyDescent="0.25">
      <c r="J742" s="49"/>
    </row>
    <row r="743" spans="10:10" s="48" customFormat="1" x14ac:dyDescent="0.25">
      <c r="J743" s="49"/>
    </row>
    <row r="744" spans="10:10" s="48" customFormat="1" x14ac:dyDescent="0.25">
      <c r="J744" s="49"/>
    </row>
    <row r="745" spans="10:10" s="48" customFormat="1" x14ac:dyDescent="0.25">
      <c r="J745" s="49"/>
    </row>
    <row r="746" spans="10:10" s="48" customFormat="1" x14ac:dyDescent="0.25">
      <c r="J746" s="49"/>
    </row>
    <row r="747" spans="10:10" s="48" customFormat="1" x14ac:dyDescent="0.25">
      <c r="J747" s="49"/>
    </row>
    <row r="748" spans="10:10" s="48" customFormat="1" x14ac:dyDescent="0.25">
      <c r="J748" s="49"/>
    </row>
    <row r="749" spans="10:10" s="48" customFormat="1" x14ac:dyDescent="0.25">
      <c r="J749" s="49"/>
    </row>
    <row r="750" spans="10:10" s="48" customFormat="1" x14ac:dyDescent="0.25">
      <c r="J750" s="49"/>
    </row>
    <row r="751" spans="10:10" s="48" customFormat="1" x14ac:dyDescent="0.25">
      <c r="J751" s="49"/>
    </row>
    <row r="752" spans="10:10" s="48" customFormat="1" x14ac:dyDescent="0.25">
      <c r="J752" s="49"/>
    </row>
    <row r="753" spans="10:10" s="48" customFormat="1" x14ac:dyDescent="0.25">
      <c r="J753" s="49"/>
    </row>
    <row r="754" spans="10:10" s="48" customFormat="1" x14ac:dyDescent="0.25">
      <c r="J754" s="49"/>
    </row>
    <row r="755" spans="10:10" s="48" customFormat="1" x14ac:dyDescent="0.25">
      <c r="J755" s="49"/>
    </row>
    <row r="756" spans="10:10" s="48" customFormat="1" x14ac:dyDescent="0.25">
      <c r="J756" s="49"/>
    </row>
    <row r="757" spans="10:10" s="48" customFormat="1" x14ac:dyDescent="0.25">
      <c r="J757" s="49"/>
    </row>
    <row r="758" spans="10:10" s="48" customFormat="1" x14ac:dyDescent="0.25">
      <c r="J758" s="49"/>
    </row>
    <row r="759" spans="10:10" s="48" customFormat="1" x14ac:dyDescent="0.25">
      <c r="J759" s="49"/>
    </row>
    <row r="760" spans="10:10" s="48" customFormat="1" x14ac:dyDescent="0.25">
      <c r="J760" s="49"/>
    </row>
    <row r="761" spans="10:10" s="48" customFormat="1" x14ac:dyDescent="0.25">
      <c r="J761" s="49"/>
    </row>
    <row r="762" spans="10:10" s="48" customFormat="1" x14ac:dyDescent="0.25">
      <c r="J762" s="49"/>
    </row>
    <row r="763" spans="10:10" s="48" customFormat="1" x14ac:dyDescent="0.25">
      <c r="J763" s="49"/>
    </row>
    <row r="764" spans="10:10" s="48" customFormat="1" x14ac:dyDescent="0.25">
      <c r="J764" s="49"/>
    </row>
    <row r="765" spans="10:10" s="48" customFormat="1" x14ac:dyDescent="0.25">
      <c r="J765" s="49"/>
    </row>
    <row r="766" spans="10:10" s="48" customFormat="1" x14ac:dyDescent="0.25">
      <c r="J766" s="49"/>
    </row>
    <row r="767" spans="10:10" s="48" customFormat="1" x14ac:dyDescent="0.25">
      <c r="J767" s="49"/>
    </row>
    <row r="768" spans="10:10" s="48" customFormat="1" x14ac:dyDescent="0.25">
      <c r="J768" s="49"/>
    </row>
    <row r="769" spans="10:10" s="48" customFormat="1" x14ac:dyDescent="0.25">
      <c r="J769" s="49"/>
    </row>
    <row r="770" spans="10:10" s="48" customFormat="1" x14ac:dyDescent="0.25">
      <c r="J770" s="49"/>
    </row>
    <row r="771" spans="10:10" s="48" customFormat="1" x14ac:dyDescent="0.25">
      <c r="J771" s="49"/>
    </row>
    <row r="772" spans="10:10" s="48" customFormat="1" x14ac:dyDescent="0.25">
      <c r="J772" s="49"/>
    </row>
    <row r="773" spans="10:10" s="48" customFormat="1" x14ac:dyDescent="0.25">
      <c r="J773" s="49"/>
    </row>
    <row r="774" spans="10:10" s="48" customFormat="1" x14ac:dyDescent="0.25">
      <c r="J774" s="49"/>
    </row>
    <row r="775" spans="10:10" s="48" customFormat="1" x14ac:dyDescent="0.25">
      <c r="J775" s="49"/>
    </row>
    <row r="776" spans="10:10" s="48" customFormat="1" x14ac:dyDescent="0.25">
      <c r="J776" s="49"/>
    </row>
    <row r="777" spans="10:10" s="48" customFormat="1" x14ac:dyDescent="0.25">
      <c r="J777" s="49"/>
    </row>
    <row r="778" spans="10:10" s="48" customFormat="1" x14ac:dyDescent="0.25">
      <c r="J778" s="49"/>
    </row>
    <row r="779" spans="10:10" s="48" customFormat="1" x14ac:dyDescent="0.25">
      <c r="J779" s="49"/>
    </row>
    <row r="780" spans="10:10" s="48" customFormat="1" x14ac:dyDescent="0.25">
      <c r="J780" s="49"/>
    </row>
    <row r="781" spans="10:10" s="48" customFormat="1" x14ac:dyDescent="0.25">
      <c r="J781" s="49"/>
    </row>
    <row r="782" spans="10:10" s="48" customFormat="1" x14ac:dyDescent="0.25">
      <c r="J782" s="49"/>
    </row>
    <row r="783" spans="10:10" s="48" customFormat="1" x14ac:dyDescent="0.25">
      <c r="J783" s="49"/>
    </row>
    <row r="784" spans="10:10" s="48" customFormat="1" x14ac:dyDescent="0.25">
      <c r="J784" s="49"/>
    </row>
    <row r="785" spans="10:10" s="48" customFormat="1" x14ac:dyDescent="0.25">
      <c r="J785" s="49"/>
    </row>
    <row r="786" spans="10:10" s="48" customFormat="1" x14ac:dyDescent="0.25">
      <c r="J786" s="49"/>
    </row>
    <row r="787" spans="10:10" s="48" customFormat="1" x14ac:dyDescent="0.25">
      <c r="J787" s="49"/>
    </row>
    <row r="788" spans="10:10" s="48" customFormat="1" x14ac:dyDescent="0.25">
      <c r="J788" s="49"/>
    </row>
    <row r="789" spans="10:10" s="48" customFormat="1" x14ac:dyDescent="0.25">
      <c r="J789" s="49"/>
    </row>
    <row r="790" spans="10:10" s="48" customFormat="1" x14ac:dyDescent="0.25">
      <c r="J790" s="49"/>
    </row>
    <row r="791" spans="10:10" s="48" customFormat="1" x14ac:dyDescent="0.25">
      <c r="J791" s="49"/>
    </row>
    <row r="792" spans="10:10" s="48" customFormat="1" x14ac:dyDescent="0.25">
      <c r="J792" s="49"/>
    </row>
    <row r="793" spans="10:10" s="48" customFormat="1" x14ac:dyDescent="0.25">
      <c r="J793" s="49"/>
    </row>
    <row r="794" spans="10:10" s="48" customFormat="1" x14ac:dyDescent="0.25">
      <c r="J794" s="49"/>
    </row>
    <row r="795" spans="10:10" s="48" customFormat="1" x14ac:dyDescent="0.25">
      <c r="J795" s="49"/>
    </row>
    <row r="796" spans="10:10" s="48" customFormat="1" x14ac:dyDescent="0.25">
      <c r="J796" s="49"/>
    </row>
    <row r="797" spans="10:10" s="48" customFormat="1" x14ac:dyDescent="0.25">
      <c r="J797" s="49"/>
    </row>
    <row r="798" spans="10:10" s="48" customFormat="1" x14ac:dyDescent="0.25">
      <c r="J798" s="49"/>
    </row>
    <row r="799" spans="10:10" s="48" customFormat="1" x14ac:dyDescent="0.25">
      <c r="J799" s="49"/>
    </row>
    <row r="800" spans="10:10" s="48" customFormat="1" x14ac:dyDescent="0.25">
      <c r="J800" s="49"/>
    </row>
    <row r="801" spans="10:10" s="48" customFormat="1" x14ac:dyDescent="0.25">
      <c r="J801" s="49"/>
    </row>
    <row r="802" spans="10:10" s="48" customFormat="1" x14ac:dyDescent="0.25">
      <c r="J802" s="49"/>
    </row>
    <row r="803" spans="10:10" s="48" customFormat="1" x14ac:dyDescent="0.25">
      <c r="J803" s="49"/>
    </row>
    <row r="804" spans="10:10" s="48" customFormat="1" x14ac:dyDescent="0.25">
      <c r="J804" s="49"/>
    </row>
    <row r="805" spans="10:10" s="48" customFormat="1" x14ac:dyDescent="0.25">
      <c r="J805" s="49"/>
    </row>
    <row r="806" spans="10:10" s="48" customFormat="1" x14ac:dyDescent="0.25">
      <c r="J806" s="49"/>
    </row>
    <row r="807" spans="10:10" s="48" customFormat="1" x14ac:dyDescent="0.25">
      <c r="J807" s="49"/>
    </row>
    <row r="808" spans="10:10" s="48" customFormat="1" x14ac:dyDescent="0.25">
      <c r="J808" s="49"/>
    </row>
    <row r="809" spans="10:10" s="48" customFormat="1" x14ac:dyDescent="0.25">
      <c r="J809" s="49"/>
    </row>
    <row r="810" spans="10:10" s="48" customFormat="1" x14ac:dyDescent="0.25">
      <c r="J810" s="49"/>
    </row>
    <row r="811" spans="10:10" s="48" customFormat="1" x14ac:dyDescent="0.25">
      <c r="J811" s="49"/>
    </row>
    <row r="812" spans="10:10" s="48" customFormat="1" x14ac:dyDescent="0.25">
      <c r="J812" s="49"/>
    </row>
    <row r="813" spans="10:10" s="48" customFormat="1" x14ac:dyDescent="0.25">
      <c r="J813" s="49"/>
    </row>
    <row r="814" spans="10:10" s="48" customFormat="1" x14ac:dyDescent="0.25">
      <c r="J814" s="49"/>
    </row>
    <row r="815" spans="10:10" s="48" customFormat="1" x14ac:dyDescent="0.25">
      <c r="J815" s="49"/>
    </row>
    <row r="816" spans="10:10" s="48" customFormat="1" x14ac:dyDescent="0.25">
      <c r="J816" s="49"/>
    </row>
    <row r="817" spans="10:10" s="48" customFormat="1" x14ac:dyDescent="0.25">
      <c r="J817" s="49"/>
    </row>
    <row r="818" spans="10:10" s="48" customFormat="1" x14ac:dyDescent="0.25">
      <c r="J818" s="49"/>
    </row>
    <row r="819" spans="10:10" s="48" customFormat="1" x14ac:dyDescent="0.25">
      <c r="J819" s="49"/>
    </row>
    <row r="820" spans="10:10" s="48" customFormat="1" x14ac:dyDescent="0.25">
      <c r="J820" s="49"/>
    </row>
    <row r="821" spans="10:10" s="48" customFormat="1" x14ac:dyDescent="0.25">
      <c r="J821" s="49"/>
    </row>
    <row r="822" spans="10:10" s="48" customFormat="1" x14ac:dyDescent="0.25">
      <c r="J822" s="49"/>
    </row>
    <row r="823" spans="10:10" s="48" customFormat="1" x14ac:dyDescent="0.25">
      <c r="J823" s="49"/>
    </row>
    <row r="824" spans="10:10" s="48" customFormat="1" x14ac:dyDescent="0.25">
      <c r="J824" s="49"/>
    </row>
    <row r="825" spans="10:10" s="48" customFormat="1" x14ac:dyDescent="0.25">
      <c r="J825" s="49"/>
    </row>
    <row r="826" spans="10:10" s="48" customFormat="1" x14ac:dyDescent="0.25">
      <c r="J826" s="49"/>
    </row>
    <row r="827" spans="10:10" s="48" customFormat="1" x14ac:dyDescent="0.25">
      <c r="J827" s="49"/>
    </row>
    <row r="828" spans="10:10" s="48" customFormat="1" x14ac:dyDescent="0.25">
      <c r="J828" s="49"/>
    </row>
    <row r="829" spans="10:10" s="48" customFormat="1" x14ac:dyDescent="0.25">
      <c r="J829" s="49"/>
    </row>
    <row r="830" spans="10:10" s="48" customFormat="1" x14ac:dyDescent="0.25">
      <c r="J830" s="49"/>
    </row>
    <row r="831" spans="10:10" s="48" customFormat="1" x14ac:dyDescent="0.25">
      <c r="J831" s="49"/>
    </row>
    <row r="832" spans="10:10" s="48" customFormat="1" x14ac:dyDescent="0.25">
      <c r="J832" s="49"/>
    </row>
    <row r="833" spans="10:10" s="48" customFormat="1" x14ac:dyDescent="0.25">
      <c r="J833" s="49"/>
    </row>
    <row r="834" spans="10:10" s="48" customFormat="1" x14ac:dyDescent="0.25">
      <c r="J834" s="49"/>
    </row>
    <row r="835" spans="10:10" s="48" customFormat="1" x14ac:dyDescent="0.25">
      <c r="J835" s="49"/>
    </row>
    <row r="836" spans="10:10" s="48" customFormat="1" x14ac:dyDescent="0.25">
      <c r="J836" s="49"/>
    </row>
    <row r="837" spans="10:10" s="48" customFormat="1" x14ac:dyDescent="0.25">
      <c r="J837" s="49"/>
    </row>
    <row r="838" spans="10:10" s="48" customFormat="1" x14ac:dyDescent="0.25">
      <c r="J838" s="49"/>
    </row>
    <row r="839" spans="10:10" s="48" customFormat="1" x14ac:dyDescent="0.25">
      <c r="J839" s="49"/>
    </row>
    <row r="840" spans="10:10" s="48" customFormat="1" x14ac:dyDescent="0.25">
      <c r="J840" s="49"/>
    </row>
    <row r="841" spans="10:10" s="48" customFormat="1" x14ac:dyDescent="0.25">
      <c r="J841" s="49"/>
    </row>
    <row r="842" spans="10:10" s="48" customFormat="1" x14ac:dyDescent="0.25">
      <c r="J842" s="49"/>
    </row>
    <row r="843" spans="10:10" s="48" customFormat="1" x14ac:dyDescent="0.25">
      <c r="J843" s="49"/>
    </row>
    <row r="844" spans="10:10" s="48" customFormat="1" x14ac:dyDescent="0.25">
      <c r="J844" s="49"/>
    </row>
    <row r="845" spans="10:10" s="48" customFormat="1" x14ac:dyDescent="0.25">
      <c r="J845" s="49"/>
    </row>
    <row r="846" spans="10:10" s="48" customFormat="1" x14ac:dyDescent="0.25">
      <c r="J846" s="49"/>
    </row>
    <row r="847" spans="10:10" s="48" customFormat="1" x14ac:dyDescent="0.25">
      <c r="J847" s="49"/>
    </row>
    <row r="848" spans="10:10" s="48" customFormat="1" x14ac:dyDescent="0.25">
      <c r="J848" s="49"/>
    </row>
    <row r="849" spans="10:10" s="48" customFormat="1" x14ac:dyDescent="0.25">
      <c r="J849" s="49"/>
    </row>
    <row r="850" spans="10:10" s="48" customFormat="1" x14ac:dyDescent="0.25">
      <c r="J850" s="49"/>
    </row>
    <row r="851" spans="10:10" s="48" customFormat="1" x14ac:dyDescent="0.25">
      <c r="J851" s="49"/>
    </row>
    <row r="852" spans="10:10" s="48" customFormat="1" x14ac:dyDescent="0.25">
      <c r="J852" s="49"/>
    </row>
    <row r="853" spans="10:10" s="48" customFormat="1" x14ac:dyDescent="0.25">
      <c r="J853" s="49"/>
    </row>
    <row r="854" spans="10:10" s="48" customFormat="1" x14ac:dyDescent="0.25">
      <c r="J854" s="49"/>
    </row>
    <row r="855" spans="10:10" s="48" customFormat="1" x14ac:dyDescent="0.25">
      <c r="J855" s="49"/>
    </row>
    <row r="856" spans="10:10" s="48" customFormat="1" x14ac:dyDescent="0.25">
      <c r="J856" s="49"/>
    </row>
    <row r="857" spans="10:10" s="48" customFormat="1" x14ac:dyDescent="0.25">
      <c r="J857" s="49"/>
    </row>
    <row r="858" spans="10:10" s="48" customFormat="1" x14ac:dyDescent="0.25">
      <c r="J858" s="49"/>
    </row>
    <row r="859" spans="10:10" s="48" customFormat="1" x14ac:dyDescent="0.25">
      <c r="J859" s="49"/>
    </row>
    <row r="860" spans="10:10" s="48" customFormat="1" x14ac:dyDescent="0.25">
      <c r="J860" s="49"/>
    </row>
    <row r="861" spans="10:10" s="48" customFormat="1" x14ac:dyDescent="0.25">
      <c r="J861" s="49"/>
    </row>
    <row r="862" spans="10:10" s="48" customFormat="1" x14ac:dyDescent="0.25">
      <c r="J862" s="49"/>
    </row>
    <row r="863" spans="10:10" s="48" customFormat="1" x14ac:dyDescent="0.25">
      <c r="J863" s="49"/>
    </row>
    <row r="864" spans="10:10" s="48" customFormat="1" x14ac:dyDescent="0.25">
      <c r="J864" s="49"/>
    </row>
    <row r="865" spans="10:10" s="48" customFormat="1" x14ac:dyDescent="0.25">
      <c r="J865" s="49"/>
    </row>
    <row r="866" spans="10:10" s="48" customFormat="1" x14ac:dyDescent="0.25">
      <c r="J866" s="49"/>
    </row>
    <row r="867" spans="10:10" s="48" customFormat="1" x14ac:dyDescent="0.25">
      <c r="J867" s="49"/>
    </row>
    <row r="868" spans="10:10" s="48" customFormat="1" x14ac:dyDescent="0.25">
      <c r="J868" s="49"/>
    </row>
    <row r="869" spans="10:10" s="48" customFormat="1" x14ac:dyDescent="0.25">
      <c r="J869" s="49"/>
    </row>
    <row r="870" spans="10:10" s="48" customFormat="1" x14ac:dyDescent="0.25">
      <c r="J870" s="49"/>
    </row>
    <row r="871" spans="10:10" s="48" customFormat="1" x14ac:dyDescent="0.25">
      <c r="J871" s="49"/>
    </row>
    <row r="872" spans="10:10" s="48" customFormat="1" x14ac:dyDescent="0.25">
      <c r="J872" s="49"/>
    </row>
    <row r="873" spans="10:10" s="48" customFormat="1" x14ac:dyDescent="0.25">
      <c r="J873" s="49"/>
    </row>
    <row r="874" spans="10:10" s="48" customFormat="1" x14ac:dyDescent="0.25">
      <c r="J874" s="49"/>
    </row>
    <row r="875" spans="10:10" s="48" customFormat="1" x14ac:dyDescent="0.25">
      <c r="J875" s="49"/>
    </row>
    <row r="876" spans="10:10" s="48" customFormat="1" x14ac:dyDescent="0.25">
      <c r="J876" s="49"/>
    </row>
    <row r="877" spans="10:10" s="48" customFormat="1" x14ac:dyDescent="0.25">
      <c r="J877" s="49"/>
    </row>
    <row r="878" spans="10:10" s="48" customFormat="1" x14ac:dyDescent="0.25">
      <c r="J878" s="49"/>
    </row>
    <row r="879" spans="10:10" s="48" customFormat="1" x14ac:dyDescent="0.25">
      <c r="J879" s="49"/>
    </row>
    <row r="880" spans="10:10" s="48" customFormat="1" x14ac:dyDescent="0.25">
      <c r="J880" s="49"/>
    </row>
    <row r="881" spans="10:10" s="48" customFormat="1" x14ac:dyDescent="0.25">
      <c r="J881" s="49"/>
    </row>
    <row r="882" spans="10:10" s="48" customFormat="1" x14ac:dyDescent="0.25">
      <c r="J882" s="49"/>
    </row>
    <row r="883" spans="10:10" s="48" customFormat="1" x14ac:dyDescent="0.25">
      <c r="J883" s="49"/>
    </row>
    <row r="884" spans="10:10" s="48" customFormat="1" x14ac:dyDescent="0.25">
      <c r="J884" s="49"/>
    </row>
    <row r="885" spans="10:10" s="48" customFormat="1" x14ac:dyDescent="0.25">
      <c r="J885" s="49"/>
    </row>
    <row r="886" spans="10:10" s="48" customFormat="1" x14ac:dyDescent="0.25">
      <c r="J886" s="49"/>
    </row>
    <row r="887" spans="10:10" s="48" customFormat="1" x14ac:dyDescent="0.25">
      <c r="J887" s="49"/>
    </row>
    <row r="888" spans="10:10" s="48" customFormat="1" x14ac:dyDescent="0.25">
      <c r="J888" s="49"/>
    </row>
    <row r="889" spans="10:10" s="48" customFormat="1" x14ac:dyDescent="0.25">
      <c r="J889" s="49"/>
    </row>
    <row r="890" spans="10:10" s="48" customFormat="1" x14ac:dyDescent="0.25">
      <c r="J890" s="49"/>
    </row>
    <row r="891" spans="10:10" s="48" customFormat="1" x14ac:dyDescent="0.25">
      <c r="J891" s="49"/>
    </row>
    <row r="892" spans="10:10" s="48" customFormat="1" x14ac:dyDescent="0.25">
      <c r="J892" s="49"/>
    </row>
    <row r="893" spans="10:10" s="48" customFormat="1" x14ac:dyDescent="0.25">
      <c r="J893" s="49"/>
    </row>
    <row r="894" spans="10:10" s="48" customFormat="1" x14ac:dyDescent="0.25">
      <c r="J894" s="49"/>
    </row>
    <row r="895" spans="10:10" s="48" customFormat="1" x14ac:dyDescent="0.25">
      <c r="J895" s="49"/>
    </row>
    <row r="896" spans="10:10" s="48" customFormat="1" x14ac:dyDescent="0.25">
      <c r="J896" s="49"/>
    </row>
    <row r="897" spans="10:10" s="48" customFormat="1" x14ac:dyDescent="0.25">
      <c r="J897" s="49"/>
    </row>
    <row r="898" spans="10:10" s="48" customFormat="1" x14ac:dyDescent="0.25">
      <c r="J898" s="49"/>
    </row>
    <row r="899" spans="10:10" s="48" customFormat="1" x14ac:dyDescent="0.25">
      <c r="J899" s="49"/>
    </row>
    <row r="900" spans="10:10" s="48" customFormat="1" x14ac:dyDescent="0.25">
      <c r="J900" s="49"/>
    </row>
    <row r="901" spans="10:10" s="48" customFormat="1" x14ac:dyDescent="0.25">
      <c r="J901" s="49"/>
    </row>
    <row r="902" spans="10:10" s="48" customFormat="1" x14ac:dyDescent="0.25">
      <c r="J902" s="49"/>
    </row>
    <row r="903" spans="10:10" s="48" customFormat="1" x14ac:dyDescent="0.25">
      <c r="J903" s="49"/>
    </row>
    <row r="904" spans="10:10" s="48" customFormat="1" x14ac:dyDescent="0.25">
      <c r="J904" s="49"/>
    </row>
    <row r="905" spans="10:10" s="48" customFormat="1" x14ac:dyDescent="0.25">
      <c r="J905" s="49"/>
    </row>
    <row r="906" spans="10:10" s="48" customFormat="1" x14ac:dyDescent="0.25">
      <c r="J906" s="49"/>
    </row>
    <row r="907" spans="10:10" s="48" customFormat="1" x14ac:dyDescent="0.25">
      <c r="J907" s="49"/>
    </row>
    <row r="908" spans="10:10" s="48" customFormat="1" x14ac:dyDescent="0.25">
      <c r="J908" s="49"/>
    </row>
    <row r="909" spans="10:10" s="48" customFormat="1" x14ac:dyDescent="0.25">
      <c r="J909" s="49"/>
    </row>
    <row r="910" spans="10:10" s="48" customFormat="1" x14ac:dyDescent="0.25">
      <c r="J910" s="49"/>
    </row>
    <row r="911" spans="10:10" s="48" customFormat="1" x14ac:dyDescent="0.25">
      <c r="J911" s="49"/>
    </row>
    <row r="912" spans="10:10" s="48" customFormat="1" x14ac:dyDescent="0.25">
      <c r="J912" s="49"/>
    </row>
    <row r="913" spans="10:10" s="48" customFormat="1" x14ac:dyDescent="0.25">
      <c r="J913" s="49"/>
    </row>
    <row r="914" spans="10:10" s="48" customFormat="1" x14ac:dyDescent="0.25">
      <c r="J914" s="49"/>
    </row>
    <row r="915" spans="10:10" s="48" customFormat="1" x14ac:dyDescent="0.25">
      <c r="J915" s="49"/>
    </row>
    <row r="916" spans="10:10" s="48" customFormat="1" x14ac:dyDescent="0.25">
      <c r="J916" s="49"/>
    </row>
    <row r="917" spans="10:10" s="48" customFormat="1" x14ac:dyDescent="0.25">
      <c r="J917" s="49"/>
    </row>
    <row r="918" spans="10:10" s="48" customFormat="1" x14ac:dyDescent="0.25">
      <c r="J918" s="49"/>
    </row>
    <row r="919" spans="10:10" s="48" customFormat="1" x14ac:dyDescent="0.25">
      <c r="J919" s="49"/>
    </row>
    <row r="920" spans="10:10" s="48" customFormat="1" x14ac:dyDescent="0.25">
      <c r="J920" s="49"/>
    </row>
    <row r="921" spans="10:10" s="48" customFormat="1" x14ac:dyDescent="0.25">
      <c r="J921" s="49"/>
    </row>
    <row r="922" spans="10:10" s="48" customFormat="1" x14ac:dyDescent="0.25">
      <c r="J922" s="49"/>
    </row>
    <row r="923" spans="10:10" s="48" customFormat="1" x14ac:dyDescent="0.25">
      <c r="J923" s="49"/>
    </row>
    <row r="924" spans="10:10" s="48" customFormat="1" x14ac:dyDescent="0.25">
      <c r="J924" s="49"/>
    </row>
    <row r="925" spans="10:10" s="48" customFormat="1" x14ac:dyDescent="0.25">
      <c r="J925" s="49"/>
    </row>
    <row r="926" spans="10:10" s="48" customFormat="1" x14ac:dyDescent="0.25">
      <c r="J926" s="49"/>
    </row>
    <row r="927" spans="10:10" s="48" customFormat="1" x14ac:dyDescent="0.25">
      <c r="J927" s="49"/>
    </row>
    <row r="928" spans="10:10" s="48" customFormat="1" x14ac:dyDescent="0.25">
      <c r="J928" s="49"/>
    </row>
    <row r="929" spans="10:10" s="48" customFormat="1" x14ac:dyDescent="0.25">
      <c r="J929" s="49"/>
    </row>
    <row r="930" spans="10:10" s="48" customFormat="1" x14ac:dyDescent="0.25">
      <c r="J930" s="49"/>
    </row>
    <row r="931" spans="10:10" s="48" customFormat="1" x14ac:dyDescent="0.25">
      <c r="J931" s="49"/>
    </row>
    <row r="932" spans="10:10" s="48" customFormat="1" x14ac:dyDescent="0.25">
      <c r="J932" s="49"/>
    </row>
    <row r="933" spans="10:10" s="48" customFormat="1" x14ac:dyDescent="0.25">
      <c r="J933" s="49"/>
    </row>
    <row r="934" spans="10:10" s="48" customFormat="1" x14ac:dyDescent="0.25">
      <c r="J934" s="49"/>
    </row>
    <row r="935" spans="10:10" s="48" customFormat="1" x14ac:dyDescent="0.25">
      <c r="J935" s="49"/>
    </row>
    <row r="936" spans="10:10" s="48" customFormat="1" x14ac:dyDescent="0.25">
      <c r="J936" s="49"/>
    </row>
    <row r="937" spans="10:10" s="48" customFormat="1" x14ac:dyDescent="0.25">
      <c r="J937" s="49"/>
    </row>
    <row r="938" spans="10:10" s="48" customFormat="1" x14ac:dyDescent="0.25">
      <c r="J938" s="49"/>
    </row>
    <row r="939" spans="10:10" s="48" customFormat="1" x14ac:dyDescent="0.25">
      <c r="J939" s="49"/>
    </row>
    <row r="940" spans="10:10" s="48" customFormat="1" x14ac:dyDescent="0.25">
      <c r="J940" s="49"/>
    </row>
    <row r="941" spans="10:10" s="48" customFormat="1" x14ac:dyDescent="0.25">
      <c r="J941" s="49"/>
    </row>
    <row r="942" spans="10:10" s="48" customFormat="1" x14ac:dyDescent="0.25">
      <c r="J942" s="49"/>
    </row>
    <row r="943" spans="10:10" s="48" customFormat="1" x14ac:dyDescent="0.25">
      <c r="J943" s="49"/>
    </row>
    <row r="944" spans="10:10" s="48" customFormat="1" x14ac:dyDescent="0.25">
      <c r="J944" s="49"/>
    </row>
    <row r="945" spans="10:10" s="48" customFormat="1" x14ac:dyDescent="0.25">
      <c r="J945" s="49"/>
    </row>
    <row r="946" spans="10:10" s="48" customFormat="1" x14ac:dyDescent="0.25">
      <c r="J946" s="49"/>
    </row>
    <row r="947" spans="10:10" s="48" customFormat="1" x14ac:dyDescent="0.25">
      <c r="J947" s="49"/>
    </row>
    <row r="948" spans="10:10" s="48" customFormat="1" x14ac:dyDescent="0.25">
      <c r="J948" s="49"/>
    </row>
    <row r="949" spans="10:10" s="48" customFormat="1" x14ac:dyDescent="0.25">
      <c r="J949" s="49"/>
    </row>
    <row r="950" spans="10:10" s="48" customFormat="1" x14ac:dyDescent="0.25">
      <c r="J950" s="49"/>
    </row>
    <row r="951" spans="10:10" s="48" customFormat="1" x14ac:dyDescent="0.25">
      <c r="J951" s="49"/>
    </row>
    <row r="952" spans="10:10" s="48" customFormat="1" x14ac:dyDescent="0.25">
      <c r="J952" s="49"/>
    </row>
    <row r="953" spans="10:10" s="48" customFormat="1" x14ac:dyDescent="0.25">
      <c r="J953" s="49"/>
    </row>
    <row r="954" spans="10:10" s="48" customFormat="1" x14ac:dyDescent="0.25">
      <c r="J954" s="49"/>
    </row>
    <row r="955" spans="10:10" s="48" customFormat="1" x14ac:dyDescent="0.25">
      <c r="J955" s="49"/>
    </row>
    <row r="956" spans="10:10" s="48" customFormat="1" x14ac:dyDescent="0.25">
      <c r="J956" s="49"/>
    </row>
    <row r="957" spans="10:10" s="48" customFormat="1" x14ac:dyDescent="0.25">
      <c r="J957" s="49"/>
    </row>
    <row r="958" spans="10:10" s="48" customFormat="1" x14ac:dyDescent="0.25">
      <c r="J958" s="49"/>
    </row>
    <row r="959" spans="10:10" s="48" customFormat="1" x14ac:dyDescent="0.25">
      <c r="J959" s="49"/>
    </row>
    <row r="960" spans="10:10" s="48" customFormat="1" x14ac:dyDescent="0.25">
      <c r="J960" s="49"/>
    </row>
    <row r="961" spans="10:10" s="48" customFormat="1" x14ac:dyDescent="0.25">
      <c r="J961" s="49"/>
    </row>
    <row r="962" spans="10:10" s="48" customFormat="1" x14ac:dyDescent="0.25">
      <c r="J962" s="49"/>
    </row>
    <row r="963" spans="10:10" s="48" customFormat="1" x14ac:dyDescent="0.25">
      <c r="J963" s="49"/>
    </row>
    <row r="964" spans="10:10" s="48" customFormat="1" x14ac:dyDescent="0.25">
      <c r="J964" s="49"/>
    </row>
    <row r="965" spans="10:10" s="48" customFormat="1" x14ac:dyDescent="0.25">
      <c r="J965" s="49"/>
    </row>
    <row r="966" spans="10:10" s="48" customFormat="1" x14ac:dyDescent="0.25">
      <c r="J966" s="49"/>
    </row>
    <row r="967" spans="10:10" s="48" customFormat="1" x14ac:dyDescent="0.25">
      <c r="J967" s="49"/>
    </row>
    <row r="968" spans="10:10" s="48" customFormat="1" x14ac:dyDescent="0.25">
      <c r="J968" s="49"/>
    </row>
    <row r="969" spans="10:10" s="48" customFormat="1" x14ac:dyDescent="0.25">
      <c r="J969" s="49"/>
    </row>
    <row r="970" spans="10:10" s="48" customFormat="1" x14ac:dyDescent="0.25">
      <c r="J970" s="49"/>
    </row>
    <row r="971" spans="10:10" s="48" customFormat="1" x14ac:dyDescent="0.25">
      <c r="J971" s="49"/>
    </row>
    <row r="972" spans="10:10" s="48" customFormat="1" x14ac:dyDescent="0.25">
      <c r="J972" s="49"/>
    </row>
    <row r="973" spans="10:10" s="48" customFormat="1" x14ac:dyDescent="0.25">
      <c r="J973" s="49"/>
    </row>
    <row r="974" spans="10:10" s="48" customFormat="1" x14ac:dyDescent="0.25">
      <c r="J974" s="49"/>
    </row>
    <row r="975" spans="10:10" s="48" customFormat="1" x14ac:dyDescent="0.25">
      <c r="J975" s="49"/>
    </row>
    <row r="976" spans="10:10" s="48" customFormat="1" x14ac:dyDescent="0.25">
      <c r="J976" s="49"/>
    </row>
    <row r="977" spans="10:10" s="48" customFormat="1" x14ac:dyDescent="0.25">
      <c r="J977" s="49"/>
    </row>
    <row r="978" spans="10:10" s="48" customFormat="1" x14ac:dyDescent="0.25">
      <c r="J978" s="49"/>
    </row>
    <row r="979" spans="10:10" s="48" customFormat="1" x14ac:dyDescent="0.25">
      <c r="J979" s="49"/>
    </row>
    <row r="980" spans="10:10" s="48" customFormat="1" x14ac:dyDescent="0.25">
      <c r="J980" s="49"/>
    </row>
    <row r="981" spans="10:10" s="48" customFormat="1" x14ac:dyDescent="0.25">
      <c r="J981" s="49"/>
    </row>
    <row r="982" spans="10:10" s="48" customFormat="1" x14ac:dyDescent="0.25">
      <c r="J982" s="49"/>
    </row>
    <row r="983" spans="10:10" s="48" customFormat="1" x14ac:dyDescent="0.25">
      <c r="J983" s="49"/>
    </row>
    <row r="984" spans="10:10" s="48" customFormat="1" x14ac:dyDescent="0.25">
      <c r="J984" s="49"/>
    </row>
    <row r="985" spans="10:10" s="48" customFormat="1" x14ac:dyDescent="0.25">
      <c r="J985" s="49"/>
    </row>
    <row r="986" spans="10:10" s="48" customFormat="1" x14ac:dyDescent="0.25">
      <c r="J986" s="49"/>
    </row>
  </sheetData>
  <sortState ref="A9:Z21">
    <sortCondition ref="A9:A21"/>
  </sortState>
  <mergeCells count="16">
    <mergeCell ref="A27:B27"/>
    <mergeCell ref="D5:E6"/>
    <mergeCell ref="AB4:AB7"/>
    <mergeCell ref="G4:G7"/>
    <mergeCell ref="A1:Q1"/>
    <mergeCell ref="A2:Q2"/>
    <mergeCell ref="A4:A7"/>
    <mergeCell ref="B4:B7"/>
    <mergeCell ref="H4:H7"/>
    <mergeCell ref="I4:I7"/>
    <mergeCell ref="J4:J7"/>
    <mergeCell ref="C5:C7"/>
    <mergeCell ref="C4:E4"/>
    <mergeCell ref="F4:F7"/>
    <mergeCell ref="K5:Z5"/>
    <mergeCell ref="K4:Z4"/>
  </mergeCells>
  <pageMargins left="0.70866141732283472" right="0.70866141732283472" top="0.74803149606299213" bottom="0.74803149606299213" header="0.31496062992125984" footer="0.31496062992125984"/>
  <pageSetup paperSize="9" scale="25" orientation="landscape" r:id="rId1"/>
  <rowBreaks count="1" manualBreakCount="1">
    <brk id="28" max="16383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activeCell="I25" sqref="I25"/>
    </sheetView>
  </sheetViews>
  <sheetFormatPr defaultColWidth="16" defaultRowHeight="14.4" x14ac:dyDescent="0.3"/>
  <cols>
    <col min="1" max="1" width="19.5546875" customWidth="1"/>
    <col min="2" max="2" width="9.21875" customWidth="1"/>
    <col min="10" max="10" width="19.88671875" customWidth="1"/>
  </cols>
  <sheetData>
    <row r="1" spans="1:12" x14ac:dyDescent="0.3">
      <c r="A1" s="87" t="s">
        <v>54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</row>
    <row r="2" spans="1:12" x14ac:dyDescent="0.3">
      <c r="D2" s="18"/>
    </row>
    <row r="3" spans="1:12" x14ac:dyDescent="0.3">
      <c r="A3" t="s">
        <v>48</v>
      </c>
      <c r="C3">
        <v>1813</v>
      </c>
    </row>
    <row r="4" spans="1:12" x14ac:dyDescent="0.3">
      <c r="A4" t="s">
        <v>124</v>
      </c>
      <c r="C4">
        <v>427.69</v>
      </c>
    </row>
    <row r="5" spans="1:12" x14ac:dyDescent="0.3">
      <c r="E5" t="s">
        <v>47</v>
      </c>
      <c r="F5" t="s">
        <v>46</v>
      </c>
      <c r="G5" t="s">
        <v>118</v>
      </c>
      <c r="I5" t="s">
        <v>49</v>
      </c>
      <c r="J5" t="s">
        <v>123</v>
      </c>
      <c r="K5" t="s">
        <v>50</v>
      </c>
    </row>
    <row r="6" spans="1:12" x14ac:dyDescent="0.3">
      <c r="E6" s="19">
        <v>168.17</v>
      </c>
      <c r="F6" s="18">
        <v>0.122</v>
      </c>
      <c r="I6">
        <v>3000</v>
      </c>
      <c r="J6">
        <v>2018</v>
      </c>
      <c r="K6">
        <f>I6/J6</f>
        <v>1.4866204162537167</v>
      </c>
    </row>
    <row r="7" spans="1:12" x14ac:dyDescent="0.3">
      <c r="A7" s="58">
        <v>2022</v>
      </c>
      <c r="B7" s="58"/>
      <c r="C7" s="58">
        <f>C3+C4</f>
        <v>2240.69</v>
      </c>
      <c r="D7" s="58"/>
      <c r="E7" s="59">
        <f>C7/E6</f>
        <v>13.323957899744308</v>
      </c>
      <c r="F7" s="59">
        <f>E7*$F$6</f>
        <v>1.6255228637688055</v>
      </c>
      <c r="G7" s="58"/>
      <c r="J7">
        <f>J6/12</f>
        <v>168.16666666666666</v>
      </c>
    </row>
    <row r="8" spans="1:12" x14ac:dyDescent="0.3">
      <c r="A8" s="58">
        <v>2023</v>
      </c>
      <c r="B8" s="60">
        <v>0.03</v>
      </c>
      <c r="C8" s="58">
        <f>C7*B8</f>
        <v>67.220699999999994</v>
      </c>
      <c r="D8" s="59">
        <f>C7+C8</f>
        <v>2307.9106999999999</v>
      </c>
      <c r="E8" s="59">
        <f>D8/$E$6</f>
        <v>13.723676636736636</v>
      </c>
      <c r="F8" s="59">
        <f t="shared" ref="F8:F24" si="0">E8*$F$6</f>
        <v>1.6742885496818696</v>
      </c>
      <c r="G8" s="58"/>
    </row>
    <row r="9" spans="1:12" x14ac:dyDescent="0.3">
      <c r="A9" s="58">
        <v>2024</v>
      </c>
      <c r="B9" s="58"/>
      <c r="C9" s="58">
        <f>D8*B8</f>
        <v>69.237320999999994</v>
      </c>
      <c r="D9" s="59">
        <f>C9+D8</f>
        <v>2377.148021</v>
      </c>
      <c r="E9" s="59">
        <f t="shared" ref="E9:E21" si="1">D9/$E$6</f>
        <v>14.135386935838735</v>
      </c>
      <c r="F9" s="59">
        <f t="shared" si="0"/>
        <v>1.7245172061723257</v>
      </c>
      <c r="G9" s="58"/>
    </row>
    <row r="10" spans="1:12" x14ac:dyDescent="0.3">
      <c r="A10" s="58">
        <v>2025</v>
      </c>
      <c r="B10" s="58"/>
      <c r="C10" s="58">
        <f>D9*B8</f>
        <v>71.314440629999993</v>
      </c>
      <c r="D10" s="59">
        <f t="shared" ref="D10:D24" si="2">D9+C10</f>
        <v>2448.4624616299998</v>
      </c>
      <c r="E10" s="59">
        <f t="shared" si="1"/>
        <v>14.559448543913897</v>
      </c>
      <c r="F10" s="59">
        <f t="shared" si="0"/>
        <v>1.7762527223574953</v>
      </c>
      <c r="G10" s="58"/>
    </row>
    <row r="11" spans="1:12" x14ac:dyDescent="0.3">
      <c r="A11" s="58">
        <v>2026</v>
      </c>
      <c r="B11" s="58"/>
      <c r="C11" s="58">
        <f>D10*B8</f>
        <v>73.453873848899988</v>
      </c>
      <c r="D11" s="59">
        <f t="shared" si="2"/>
        <v>2521.9163354788998</v>
      </c>
      <c r="E11" s="59">
        <f t="shared" si="1"/>
        <v>14.996232000231313</v>
      </c>
      <c r="F11" s="59">
        <f t="shared" si="0"/>
        <v>1.8295403040282201</v>
      </c>
      <c r="G11" s="58"/>
    </row>
    <row r="12" spans="1:12" x14ac:dyDescent="0.3">
      <c r="A12" s="58">
        <v>2027</v>
      </c>
      <c r="B12" s="58"/>
      <c r="C12" s="58">
        <f>D11*B8</f>
        <v>75.657490064366996</v>
      </c>
      <c r="D12" s="59">
        <f t="shared" si="2"/>
        <v>2597.5738255432666</v>
      </c>
      <c r="E12" s="59">
        <f t="shared" si="1"/>
        <v>15.446118960238252</v>
      </c>
      <c r="F12" s="59">
        <f t="shared" si="0"/>
        <v>1.8844265131490667</v>
      </c>
      <c r="G12" s="58"/>
    </row>
    <row r="13" spans="1:12" x14ac:dyDescent="0.3">
      <c r="A13" s="58">
        <v>2028</v>
      </c>
      <c r="B13" s="58"/>
      <c r="C13" s="58">
        <f>D12*B8</f>
        <v>77.927214766297993</v>
      </c>
      <c r="D13" s="59">
        <f t="shared" si="2"/>
        <v>2675.5010403095648</v>
      </c>
      <c r="E13" s="59">
        <f t="shared" si="1"/>
        <v>15.909502529045401</v>
      </c>
      <c r="F13" s="59">
        <f t="shared" si="0"/>
        <v>1.9409593085435388</v>
      </c>
      <c r="G13" s="58"/>
    </row>
    <row r="14" spans="1:12" x14ac:dyDescent="0.3">
      <c r="A14" s="58">
        <v>2029</v>
      </c>
      <c r="B14" s="58"/>
      <c r="C14" s="58">
        <f>D13*B8</f>
        <v>80.265031209286946</v>
      </c>
      <c r="D14" s="59">
        <f t="shared" si="2"/>
        <v>2755.7660715188517</v>
      </c>
      <c r="E14" s="59">
        <f t="shared" si="1"/>
        <v>16.386787604916762</v>
      </c>
      <c r="F14" s="59">
        <f t="shared" si="0"/>
        <v>1.9991880877998449</v>
      </c>
      <c r="G14" s="58"/>
    </row>
    <row r="15" spans="1:12" x14ac:dyDescent="0.3">
      <c r="A15" s="58">
        <v>2030</v>
      </c>
      <c r="B15" s="58"/>
      <c r="C15" s="58">
        <f>D14*B8</f>
        <v>82.672982145565555</v>
      </c>
      <c r="D15" s="59">
        <f t="shared" si="2"/>
        <v>2838.4390536644173</v>
      </c>
      <c r="E15" s="59">
        <f t="shared" si="1"/>
        <v>16.878391233064267</v>
      </c>
      <c r="F15" s="59">
        <f t="shared" si="0"/>
        <v>2.0591637304338404</v>
      </c>
      <c r="G15" s="58"/>
    </row>
    <row r="16" spans="1:12" x14ac:dyDescent="0.3">
      <c r="A16" s="58">
        <v>2031</v>
      </c>
      <c r="B16" s="58"/>
      <c r="C16" s="58">
        <f>D15*B8</f>
        <v>85.153171609932514</v>
      </c>
      <c r="D16" s="59">
        <f t="shared" si="2"/>
        <v>2923.5922252743499</v>
      </c>
      <c r="E16" s="59">
        <f t="shared" si="1"/>
        <v>17.384742970056195</v>
      </c>
      <c r="F16" s="59">
        <f t="shared" si="0"/>
        <v>2.1209386423468559</v>
      </c>
      <c r="G16" s="58"/>
    </row>
    <row r="17" spans="1:7" x14ac:dyDescent="0.3">
      <c r="A17" s="58">
        <v>2032</v>
      </c>
      <c r="B17" s="58"/>
      <c r="C17" s="58">
        <f>D16*B8</f>
        <v>87.707766758230491</v>
      </c>
      <c r="D17" s="59">
        <f t="shared" si="2"/>
        <v>3011.2999920325801</v>
      </c>
      <c r="E17" s="59">
        <f t="shared" si="1"/>
        <v>17.90628525915788</v>
      </c>
      <c r="F17" s="59">
        <f t="shared" si="0"/>
        <v>2.1845668016172612</v>
      </c>
      <c r="G17" s="58"/>
    </row>
    <row r="18" spans="1:7" x14ac:dyDescent="0.3">
      <c r="A18" s="58">
        <v>2033</v>
      </c>
      <c r="B18" s="58"/>
      <c r="C18" s="58">
        <f>D17*B8</f>
        <v>90.338999760977401</v>
      </c>
      <c r="D18" s="59">
        <f t="shared" si="2"/>
        <v>3101.6389917935576</v>
      </c>
      <c r="E18" s="59">
        <f t="shared" si="1"/>
        <v>18.443473816932613</v>
      </c>
      <c r="F18" s="59">
        <f t="shared" si="0"/>
        <v>2.2501038056657787</v>
      </c>
      <c r="G18" s="58"/>
    </row>
    <row r="19" spans="1:7" x14ac:dyDescent="0.3">
      <c r="A19" s="58">
        <v>2034</v>
      </c>
      <c r="B19" s="58"/>
      <c r="C19" s="58">
        <f>D18*B8</f>
        <v>93.049169753806723</v>
      </c>
      <c r="D19" s="59">
        <f t="shared" si="2"/>
        <v>3194.6881615473644</v>
      </c>
      <c r="E19" s="59">
        <f t="shared" si="1"/>
        <v>18.996778031440595</v>
      </c>
      <c r="F19" s="59">
        <f t="shared" si="0"/>
        <v>2.3176069198357525</v>
      </c>
      <c r="G19" s="58"/>
    </row>
    <row r="20" spans="1:7" x14ac:dyDescent="0.3">
      <c r="A20" s="58">
        <v>2035</v>
      </c>
      <c r="B20" s="58"/>
      <c r="C20" s="58">
        <f>D19*B8</f>
        <v>95.840644846420929</v>
      </c>
      <c r="D20" s="59">
        <f t="shared" si="2"/>
        <v>3290.5288063937855</v>
      </c>
      <c r="E20" s="59">
        <f t="shared" si="1"/>
        <v>19.566681372383812</v>
      </c>
      <c r="F20" s="59">
        <f t="shared" si="0"/>
        <v>2.3871351274308248</v>
      </c>
      <c r="G20" s="58"/>
    </row>
    <row r="21" spans="1:7" x14ac:dyDescent="0.3">
      <c r="A21" s="58">
        <v>2036</v>
      </c>
      <c r="B21" s="58"/>
      <c r="C21" s="58">
        <f>D20*B8</f>
        <v>98.715864191813566</v>
      </c>
      <c r="D21" s="59">
        <f t="shared" si="2"/>
        <v>3389.2446705855991</v>
      </c>
      <c r="E21" s="59">
        <f t="shared" si="1"/>
        <v>20.153681813555327</v>
      </c>
      <c r="F21" s="59">
        <f t="shared" si="0"/>
        <v>2.4587491812537499</v>
      </c>
      <c r="G21" s="58"/>
    </row>
    <row r="22" spans="1:7" x14ac:dyDescent="0.3">
      <c r="A22" s="58">
        <v>2037</v>
      </c>
      <c r="B22" s="58"/>
      <c r="C22" s="58">
        <f>D21*B8</f>
        <v>101.67734011756797</v>
      </c>
      <c r="D22" s="59">
        <f t="shared" si="2"/>
        <v>3490.922010703167</v>
      </c>
      <c r="E22" s="59">
        <f>D22/$E$6</f>
        <v>20.758292267961988</v>
      </c>
      <c r="F22" s="59">
        <f t="shared" si="0"/>
        <v>2.5325116566913626</v>
      </c>
      <c r="G22" s="58"/>
    </row>
    <row r="23" spans="1:7" x14ac:dyDescent="0.3">
      <c r="A23" s="58">
        <v>2038</v>
      </c>
      <c r="B23" s="58"/>
      <c r="C23" s="58">
        <f>D22*B8</f>
        <v>104.727660321095</v>
      </c>
      <c r="D23" s="59">
        <f t="shared" si="2"/>
        <v>3595.6496710242618</v>
      </c>
      <c r="E23" s="59">
        <f t="shared" ref="E23:E24" si="3">D23/$E$6</f>
        <v>21.381041036000845</v>
      </c>
      <c r="F23" s="59">
        <f t="shared" si="0"/>
        <v>2.6084870063921031</v>
      </c>
      <c r="G23" s="58"/>
    </row>
    <row r="24" spans="1:7" x14ac:dyDescent="0.3">
      <c r="A24" s="58">
        <v>2039</v>
      </c>
      <c r="B24" s="58"/>
      <c r="C24" s="58">
        <f>D23*B8</f>
        <v>107.86949013072785</v>
      </c>
      <c r="D24" s="59">
        <f t="shared" si="2"/>
        <v>3703.5191611549899</v>
      </c>
      <c r="E24" s="59">
        <f t="shared" si="3"/>
        <v>22.022472267080872</v>
      </c>
      <c r="F24" s="59">
        <f t="shared" si="0"/>
        <v>2.6867416165838662</v>
      </c>
      <c r="G24" s="58"/>
    </row>
    <row r="25" spans="1:7" x14ac:dyDescent="0.3">
      <c r="A25" s="58"/>
      <c r="B25" s="58"/>
      <c r="C25" s="58"/>
      <c r="D25" s="58"/>
      <c r="E25" s="61">
        <f>AVERAGE(E7:E24)</f>
        <v>17.33183062101665</v>
      </c>
      <c r="F25" s="61">
        <f>AVERAGE(F7:F24)</f>
        <v>2.1144833357640316</v>
      </c>
      <c r="G25" s="61">
        <f>E25+F25</f>
        <v>19.446313956780681</v>
      </c>
    </row>
  </sheetData>
  <mergeCells count="1">
    <mergeCell ref="A1:L1"/>
  </mergeCells>
  <pageMargins left="0.7" right="0.7" top="0.75" bottom="0.75" header="0.3" footer="0.3"/>
  <pageSetup paperSize="9" orientation="portrait" horizontalDpi="4294967293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Papildu finansējums_ uzraudzība</vt:lpstr>
      <vt:lpstr>Algas prognoze</vt:lpstr>
      <vt:lpstr>'Papildu finansējums_ uzraudzība'!Print_Area</vt:lpstr>
      <vt:lpstr>'Papildu finansējums_ uzraudzība'!Print_Titles</vt:lpstr>
    </vt:vector>
  </TitlesOfParts>
  <Company>Izgl'itibas un zinatnes ministrija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Papildu administratīvo izmaksu, kas nepieciešamas, lai odrošinātu  3.1.2.1.1. apakšaktivitātes pirmās projektu iesniegumu atlases kārtas projektu uzraudzību projektu dzīves cikla laikā,  aprēķins.</dc:title>
  <dc:subject>Anotācijas pielikums</dc:subject>
  <dc:creator>Vēsma Abizāre-Vagre</dc:creator>
  <dc:description>vesma.abizare-vagre@izm.gov.lv
67047864</dc:description>
  <cp:lastModifiedBy>Inese Kalva</cp:lastModifiedBy>
  <cp:lastPrinted>2022-10-14T08:00:06Z</cp:lastPrinted>
  <dcterms:created xsi:type="dcterms:W3CDTF">2017-10-19T12:11:59Z</dcterms:created>
  <dcterms:modified xsi:type="dcterms:W3CDTF">2022-10-14T12:22:48Z</dcterms:modified>
</cp:coreProperties>
</file>