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lze.rudzite\Desktop\UZDEVUMI\TAP_IZ_MK_par_izbuvi_10.08\"/>
    </mc:Choice>
  </mc:AlternateContent>
  <bookViews>
    <workbookView xWindow="0" yWindow="0" windowWidth="28800" windowHeight="11870"/>
  </bookViews>
  <sheets>
    <sheet name="16.06.2022." sheetId="2" r:id="rId1"/>
  </sheets>
  <definedNames>
    <definedName name="_xlnm.Print_Titles" localSheetId="0">'16.06.2022.'!$5:$5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10" i="2" l="1"/>
  <c r="D110" i="2"/>
  <c r="E110" i="2"/>
  <c r="F110" i="2"/>
  <c r="G110" i="2"/>
  <c r="B110" i="2"/>
  <c r="H110" i="2" s="1"/>
  <c r="C109" i="2"/>
  <c r="C108" i="2" s="1"/>
  <c r="D109" i="2"/>
  <c r="E109" i="2"/>
  <c r="F109" i="2"/>
  <c r="G109" i="2"/>
  <c r="B109" i="2"/>
  <c r="D111" i="2"/>
  <c r="H111" i="2" s="1"/>
  <c r="D113" i="2"/>
  <c r="H113" i="2" s="1"/>
  <c r="E114" i="2"/>
  <c r="G114" i="2"/>
  <c r="C112" i="2"/>
  <c r="B112" i="2"/>
  <c r="H112" i="2" s="1"/>
  <c r="C104" i="2"/>
  <c r="D104" i="2"/>
  <c r="E104" i="2"/>
  <c r="F104" i="2"/>
  <c r="G104" i="2"/>
  <c r="B104" i="2"/>
  <c r="C46" i="2"/>
  <c r="G46" i="2"/>
  <c r="B46" i="2"/>
  <c r="F45" i="2"/>
  <c r="F114" i="2" s="1"/>
  <c r="E45" i="2"/>
  <c r="E46" i="2" s="1"/>
  <c r="D44" i="2"/>
  <c r="D46" i="2" s="1"/>
  <c r="E99" i="2"/>
  <c r="F99" i="2"/>
  <c r="G99" i="2"/>
  <c r="D99" i="2"/>
  <c r="F86" i="2"/>
  <c r="E86" i="2"/>
  <c r="D86" i="2"/>
  <c r="C86" i="2"/>
  <c r="B86" i="2"/>
  <c r="F81" i="2"/>
  <c r="E81" i="2"/>
  <c r="D81" i="2"/>
  <c r="C81" i="2"/>
  <c r="B81" i="2"/>
  <c r="F75" i="2"/>
  <c r="E75" i="2"/>
  <c r="D75" i="2"/>
  <c r="C75" i="2"/>
  <c r="B75" i="2"/>
  <c r="F71" i="2"/>
  <c r="E71" i="2"/>
  <c r="D71" i="2"/>
  <c r="C71" i="2"/>
  <c r="B71" i="2"/>
  <c r="F65" i="2"/>
  <c r="E65" i="2"/>
  <c r="D65" i="2"/>
  <c r="C65" i="2"/>
  <c r="B65" i="2"/>
  <c r="F61" i="2"/>
  <c r="E61" i="2"/>
  <c r="D61" i="2"/>
  <c r="C61" i="2"/>
  <c r="B61" i="2"/>
  <c r="F55" i="2"/>
  <c r="E55" i="2"/>
  <c r="D55" i="2"/>
  <c r="C55" i="2"/>
  <c r="B55" i="2"/>
  <c r="F33" i="2"/>
  <c r="E33" i="2"/>
  <c r="D33" i="2"/>
  <c r="C33" i="2"/>
  <c r="B33" i="2"/>
  <c r="F29" i="2"/>
  <c r="E29" i="2"/>
  <c r="D29" i="2"/>
  <c r="C29" i="2"/>
  <c r="B29" i="2"/>
  <c r="F13" i="2"/>
  <c r="E13" i="2"/>
  <c r="D13" i="2"/>
  <c r="C13" i="2"/>
  <c r="B13" i="2"/>
  <c r="D114" i="2" l="1"/>
  <c r="H114" i="2" s="1"/>
  <c r="G105" i="2"/>
  <c r="H109" i="2"/>
  <c r="F46" i="2"/>
  <c r="H46" i="2" s="1"/>
  <c r="G108" i="2"/>
  <c r="E108" i="2"/>
  <c r="H108" i="2"/>
  <c r="F108" i="2"/>
  <c r="B108" i="2"/>
  <c r="D105" i="2"/>
  <c r="H104" i="2"/>
  <c r="H99" i="2"/>
  <c r="H13" i="2"/>
  <c r="H33" i="2"/>
  <c r="H29" i="2"/>
  <c r="F82" i="2"/>
  <c r="E82" i="2"/>
  <c r="E105" i="2" s="1"/>
  <c r="H86" i="2"/>
  <c r="B82" i="2"/>
  <c r="B105" i="2" s="1"/>
  <c r="C82" i="2"/>
  <c r="C105" i="2" s="1"/>
  <c r="D82" i="2"/>
  <c r="F105" i="2" l="1"/>
  <c r="D108" i="2"/>
  <c r="H82" i="2"/>
  <c r="H105" i="2" s="1"/>
</calcChain>
</file>

<file path=xl/sharedStrings.xml><?xml version="1.0" encoding="utf-8"?>
<sst xmlns="http://schemas.openxmlformats.org/spreadsheetml/2006/main" count="118" uniqueCount="93">
  <si>
    <t>Budžeta programma, apakšprogramma</t>
  </si>
  <si>
    <t>2021.gada izpilde</t>
  </si>
  <si>
    <t>2022.gada plāns</t>
  </si>
  <si>
    <t>2023. gada plāns</t>
  </si>
  <si>
    <t>2024.gada plāns</t>
  </si>
  <si>
    <t>KOPĀ</t>
  </si>
  <si>
    <t>PĀRSKATS PAR IZDEVUMIEM, KAS SAISTĪTI AR VALSTS ROBEŽAS INFRASTRUKTŪRAS 
IZBŪVI UN ĪPAŠUMTIESĪBU SAKĀRTOŠANU 2021.- 2024. GADAM</t>
  </si>
  <si>
    <t>40.02.00 “Nekustamais īpašums un centralizētais iepirkums”</t>
  </si>
  <si>
    <t>99.00.00 “Līdzekļu neparedzētiem gadījumiem izlietojums”</t>
  </si>
  <si>
    <t>KOPĀ 1.</t>
  </si>
  <si>
    <r>
      <rPr>
        <b/>
        <sz val="11"/>
        <color theme="1"/>
        <rFont val="Times New Roman"/>
        <family val="1"/>
        <charset val="186"/>
      </rPr>
      <t>2.4.</t>
    </r>
    <r>
      <rPr>
        <sz val="11"/>
        <color theme="1"/>
        <rFont val="Times New Roman"/>
        <family val="1"/>
        <charset val="186"/>
      </rPr>
      <t xml:space="preserve"> MK 21.09.2021. prot. Nr.62, 1. §“Informatīvais ziņojums "Par dzeloņstiepļu žoga ierīkošanu uz Latvijas Republikas valsts ārējās robežas ar Baltkrievijas Republiku"” 3.punkts - 2021. gadā no budžeta resora "74. Gadskārtējā valsts budžeta izpildes procesā pārdalāmais finansējums" 01.00.00 programmas "Apropriācijas rezerve" uz Iekšlietu ministrijas budžeta programmu 10.00.00 "Valsts robežsardzes darbība" ilgtermiņa saistību pasākumam "Valsts robežas joslas infrastruktūras izbūve gar Latvijas Republikas un Krievijas Federācijas robežu" piešķirto finansējumu šīs budžeta programmas ietvaros novirzīt pasākumam "Dzeloņstiepļu žoga ierīkošana uz Latvijas Republikas valsts ārējās robežas ar Baltkrievijas Republiku"</t>
    </r>
  </si>
  <si>
    <r>
      <rPr>
        <b/>
        <sz val="11"/>
        <color theme="1"/>
        <rFont val="Times New Roman"/>
        <family val="1"/>
        <charset val="186"/>
      </rPr>
      <t xml:space="preserve">2.5. </t>
    </r>
    <r>
      <rPr>
        <sz val="11"/>
        <color theme="1"/>
        <rFont val="Times New Roman"/>
        <family val="1"/>
        <charset val="186"/>
      </rPr>
      <t xml:space="preserve">MK 24.02.2022. rīkojums Nr.130 “Par apropriācijas pārdali” (12 503 572 EUR ietvaros) no valsts budžeta programmas 14.00.00 "Valsts robežas infrastruktūras izveide" pārdalīt uz Iekšlietu ministrijas budžeta apakšprogrammu 40.02.00 "Nekustamais īpašums un centralizētais iepirkums"; 
MK  22 02.2022.  sēdes prot. Nr.9, 53. § “Informatīvais ziņojums "Par prioritāri izbūvējamajiem valsts robežas joslas posmiem uz valsts sauszemes robežas gar Latvijas Republikas – Baltkrievijas Republikas valsts robežu nepieciešamo finansējumu”” </t>
    </r>
  </si>
  <si>
    <r>
      <rPr>
        <b/>
        <sz val="11"/>
        <color theme="1"/>
        <rFont val="Times New Roman"/>
        <family val="1"/>
        <charset val="186"/>
      </rPr>
      <t xml:space="preserve">2.3. </t>
    </r>
    <r>
      <rPr>
        <sz val="11"/>
        <color theme="1"/>
        <rFont val="Times New Roman"/>
        <family val="1"/>
        <charset val="186"/>
      </rPr>
      <t>MK 21.09.2021. prot. Nr.62, 1. §“Informatīvais ziņojums "Par dzeloņstiepļu žoga ierīkošanu uz Latvijas Republikas valsts ārējās robežas ar Baltkrievijas Republiku"” 2.punkts - apropriācijas pārdale 2021. gadam no Iekšlietu ministrijas budžeta programmas 10.00.00 "Valsts robežsardzes darbība" 2018. - 2020. gada prioritārā pasākuma "Latvijas Republikas valsts robežas uzturēšana" (preces un pakalpojumi) uz Iekšlietu ministrijas budžeta apakšprogrammu 40.02.00 "Nekustamais īpašums un centralizētais iepirkums"</t>
    </r>
  </si>
  <si>
    <r>
      <rPr>
        <b/>
        <sz val="11"/>
        <color theme="1"/>
        <rFont val="Times New Roman"/>
        <family val="1"/>
        <charset val="186"/>
      </rPr>
      <t>2.2.</t>
    </r>
    <r>
      <rPr>
        <sz val="11"/>
        <color theme="1"/>
        <rFont val="Times New Roman"/>
        <family val="1"/>
        <charset val="186"/>
      </rPr>
      <t xml:space="preserve"> MK 13.10.2021. rīkojums Nr.734 “Par finanšu līdzekļu piešķiršanu no valsts budžeta programmas "Līdzekļi neparedzētiem gadījumiem"”</t>
    </r>
  </si>
  <si>
    <r>
      <rPr>
        <b/>
        <sz val="11"/>
        <color theme="1"/>
        <rFont val="Times New Roman"/>
        <family val="1"/>
        <charset val="186"/>
      </rPr>
      <t>2.1.</t>
    </r>
    <r>
      <rPr>
        <sz val="11"/>
        <color theme="1"/>
        <rFont val="Times New Roman"/>
        <family val="1"/>
        <charset val="186"/>
      </rPr>
      <t xml:space="preserve"> MK 23.09.2021. rīkojums Nr.675 “Par finanšu līdzekļu piešķiršanu no valsts budžeta programmas "Līdzekļi neparedzētiem gadījumiem"” 
(MK 21.09.2021. prot. Nr.62, 1. § “Informatīvais ziņojums “Par dzeloņstiepļu žoga ierīkošanu uz Latvijas Republikas valsts ārējās robežas ar Baltkrievijas Republiku"” 5.punkts)</t>
    </r>
  </si>
  <si>
    <r>
      <rPr>
        <b/>
        <sz val="11"/>
        <color theme="1"/>
        <rFont val="Times New Roman"/>
        <family val="1"/>
        <charset val="186"/>
      </rPr>
      <t>2.6.</t>
    </r>
    <r>
      <rPr>
        <sz val="11"/>
        <color theme="1"/>
        <rFont val="Times New Roman"/>
        <family val="1"/>
        <charset val="186"/>
      </rPr>
      <t xml:space="preserve"> Finanšu ministrijas 2022.gada 25.aprīļa rīkojums Nr.249 "Par apropriācijas pārdali" (no budžeta resora "74. Gadskārtējā valsts budžeta izpildes procesā pārdalāmais finansējums" 01.00.00 programmas "Apropriācijas rezerve") </t>
    </r>
  </si>
  <si>
    <r>
      <rPr>
        <b/>
        <sz val="11"/>
        <color theme="1"/>
        <rFont val="Times New Roman"/>
        <family val="1"/>
        <charset val="186"/>
      </rPr>
      <t>2.7.</t>
    </r>
    <r>
      <rPr>
        <sz val="11"/>
        <color theme="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</si>
  <si>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t>KOPĀ 2.</t>
  </si>
  <si>
    <r>
      <rPr>
        <b/>
        <sz val="11"/>
        <color theme="1"/>
        <rFont val="Times New Roman"/>
        <family val="1"/>
        <charset val="186"/>
      </rPr>
      <t>3.1</t>
    </r>
    <r>
      <rPr>
        <sz val="11"/>
        <color theme="1"/>
        <rFont val="Times New Roman"/>
        <family val="1"/>
        <charset val="186"/>
      </rPr>
      <t>. MK 06.10.2021. rīkojums Nr.694 “Par apropriācijas pārdali valsts robežas infrastruktūras izbūves nodrošināšanai” 1.1. apakšpunkts - pārdalīt finansējumu no Iekšlietu ministrijas budžeta programmas 10.00.00 "Valsts robežsardzes darbība" 2018.-2020. gada prioritārā pasākuma "Latvijas Republikas valsts robežas uzturēšana". Iekšlietu ministrijas budžeta apakšprogrammai 40.01.00 "Administrēšana", lai nodrošinātu Nodrošinājuma valsts aģentūras personāla resursu kapacitāti (Ministru kabineta 2021. gada 10. augusta sēdes prot. Nr. 55 2. § 7.2.1. apakšpunkts)</t>
    </r>
  </si>
  <si>
    <t>40.01.00 “Administrēšana”</t>
  </si>
  <si>
    <t>KOPĀ 3.</t>
  </si>
  <si>
    <t>4. Ar valsts robežas izbūvi saistītie pakalpojumi (finansējums VAS “Valsts nekustamie īpašumi”)</t>
  </si>
  <si>
    <r>
      <rPr>
        <b/>
        <sz val="11"/>
        <color theme="1"/>
        <rFont val="Times New Roman"/>
        <family val="1"/>
        <charset val="186"/>
      </rPr>
      <t>4.2.</t>
    </r>
    <r>
      <rPr>
        <sz val="11"/>
        <color theme="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 gadā 6 513 665 euro)  pārdalīt uz Iekšlietu ministrijas budžeta apakšprogrammu 40.02.00 "Nekustamais īpašums un centralizētais iepirkums";
MK 22.02.2022,. sēdes prot. Nr.9, 53. § “Informatīvais ziņojums “Par prioritāri izbūvējamajiem valsts robežas joslas posmiem uz valsts sauszemes robežas gar Latvijas Republikas – Baltkrievijas Republikas valsts robežu nepieciešamo finansējumu”” 3.punkts</t>
    </r>
  </si>
  <si>
    <r>
      <t xml:space="preserve">40.02.00 “Nekustamais īpašums un centralizētais iepirkums”
</t>
    </r>
    <r>
      <rPr>
        <b/>
        <i/>
        <sz val="11"/>
        <color theme="1"/>
        <rFont val="Times New Roman"/>
        <family val="1"/>
        <charset val="186"/>
      </rPr>
      <t>Projekta vadība</t>
    </r>
  </si>
  <si>
    <r>
      <rPr>
        <b/>
        <sz val="11"/>
        <color theme="1"/>
        <rFont val="Times New Roman"/>
        <family val="1"/>
        <charset val="186"/>
      </rPr>
      <t>4.1 .</t>
    </r>
    <r>
      <rPr>
        <sz val="11"/>
        <color theme="1"/>
        <rFont val="Times New Roman"/>
        <family val="1"/>
        <charset val="186"/>
      </rPr>
      <t>FM 12.12.2021. rīkojums Nr.784 “Par apropriācijas pārdali” - lai nodrošinātu finansējumu līguma noslēgšanai</t>
    </r>
    <r>
      <rPr>
        <b/>
        <i/>
        <sz val="11"/>
        <color theme="1"/>
        <rFont val="Times New Roman"/>
        <family val="1"/>
        <charset val="186"/>
      </rPr>
      <t xml:space="preserve"> par dzīvnieku migrāciju taku identificēšanu un ieteikumu sniegšanu</t>
    </r>
    <r>
      <rPr>
        <sz val="11"/>
        <color theme="1"/>
        <rFont val="Times New Roman"/>
        <family val="1"/>
        <charset val="186"/>
      </rPr>
      <t xml:space="preserve"> Latvijas Republikas – Baltkrievijas Republikas robežas teritorijā saistībā ar ārējās sauszemes robežas infrastruktūras izbūves projekta precizēšanu -  pārdale no programmas 10.00.00 “Valsts robežsardzes darbība” 2018-2020.gada prioritārajam pasākumam “Latvijas Republikas valsts robežas uzturēšana”</t>
    </r>
  </si>
  <si>
    <r>
      <rPr>
        <b/>
        <sz val="11"/>
        <color theme="1"/>
        <rFont val="Times New Roman"/>
        <family val="1"/>
        <charset val="186"/>
      </rPr>
      <t>4.3.</t>
    </r>
    <r>
      <rPr>
        <sz val="11"/>
        <color theme="1"/>
        <rFont val="Times New Roman"/>
        <family val="1"/>
        <charset val="186"/>
      </rPr>
      <t xml:space="preserve"> MK 22.02.2022, sēdes prot. Nr.9,53. § “Informatīvais ziņojums "Par prioritāri izbūvējamajiem valsts robežas joslas posmiem uz valsts sauszemes robežas gar Latvijas Republikas – Baltkrievijas Republikas valsts robežu nepieciešamo finansējumu”” 5.2.apakšpunkts </t>
    </r>
  </si>
  <si>
    <r>
      <rPr>
        <b/>
        <sz val="11"/>
        <color theme="1"/>
        <rFont val="Times New Roman"/>
        <family val="1"/>
        <charset val="186"/>
      </rPr>
      <t>4.4.</t>
    </r>
    <r>
      <rPr>
        <sz val="11"/>
        <color theme="1"/>
        <rFont val="Times New Roman"/>
        <family val="1"/>
        <charset val="186"/>
      </rPr>
      <t xml:space="preserve"> Ministru kabineta 2017. gada 17. oktobra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t>
    </r>
  </si>
  <si>
    <t>KOPĀ 4.</t>
  </si>
  <si>
    <r>
      <rPr>
        <b/>
        <sz val="11"/>
        <color theme="1"/>
        <rFont val="Times New Roman"/>
        <family val="1"/>
        <charset val="186"/>
      </rPr>
      <t>5.1.</t>
    </r>
    <r>
      <rPr>
        <sz val="11"/>
        <color theme="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2024.gadā 6 513 665 euro)  pārdalīt uz Iekšlietu ministrijas budžeta apakšprogrammu 40.02.00 "Nekustamais īpašums un centralizētais iepirkums"; 
MK 22.02.2022. sēdes prot. Nr.9, 53.§ "Informatīvais ziņojums "Par prioritāri izbūvējamajiem valsts robežas joslas posmiem uz valsts sauszemes robežas gar Latvijas Republikas – Baltkrievijas Republikas valsts robežu nepieciešamo finansējumu"” 3.punkts, 5.1.apakspunkts</t>
    </r>
  </si>
  <si>
    <t>5.1.1.Būvniecības ieceres izstrāde</t>
  </si>
  <si>
    <t>5.1.3.Būvdarbu autoruzraudzība</t>
  </si>
  <si>
    <t>5.1.4. Tehniskā projekta ekspertīzes veikšana</t>
  </si>
  <si>
    <t>5.1.5.Būvdarbu būvuzraudzība</t>
  </si>
  <si>
    <r>
      <t>5.1.2.</t>
    </r>
    <r>
      <rPr>
        <i/>
        <sz val="9"/>
        <color rgb="FF333333"/>
        <rFont val="Times New Roman"/>
        <family val="1"/>
        <charset val="186"/>
      </rPr>
      <t xml:space="preserve"> </t>
    </r>
    <r>
      <rPr>
        <sz val="9"/>
        <color rgb="FF333333"/>
        <rFont val="Times New Roman"/>
        <family val="1"/>
        <charset val="186"/>
      </rPr>
      <t>Būvdarbu veikšana</t>
    </r>
  </si>
  <si>
    <t>KOPĀ 5.1.</t>
  </si>
  <si>
    <r>
      <rPr>
        <b/>
        <sz val="11"/>
        <color theme="1"/>
        <rFont val="Times New Roman"/>
        <family val="1"/>
        <charset val="186"/>
      </rPr>
      <t>5.2.</t>
    </r>
    <r>
      <rPr>
        <sz val="11"/>
        <color theme="1"/>
        <rFont val="Times New Roman"/>
        <family val="1"/>
        <charset val="186"/>
      </rPr>
      <t xml:space="preserve"> MK 22.02.2022. sēdes prot. Nr.9, 53.§ "Informatīvais ziņojums "Par prioritāri izbūvējamajiem valsts robežas joslas posmiem uz valsts sauszemes robežas gar Latvijas Republikas – Baltkrievijas Republikas valsts robežu nepieciešamo finansējumu"” 5.2.apakšpunkts</t>
    </r>
  </si>
  <si>
    <t>5.2.1.Būvdarbu veikšana</t>
  </si>
  <si>
    <t>5.2.2.Būvdarbu autoruzraudzība</t>
  </si>
  <si>
    <t>5.2.3.Būvdarbu būvuzraudzība</t>
  </si>
  <si>
    <t>KOPĀ 5.2.</t>
  </si>
  <si>
    <r>
      <rPr>
        <b/>
        <sz val="11"/>
        <color theme="1"/>
        <rFont val="Times New Roman"/>
        <family val="1"/>
        <charset val="186"/>
      </rPr>
      <t>5.3.</t>
    </r>
    <r>
      <rPr>
        <sz val="11"/>
        <color theme="1"/>
        <rFont val="Times New Roman"/>
        <family val="1"/>
        <charset val="186"/>
      </rPr>
      <t xml:space="preserve"> MK 17.10.2017.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 </t>
    </r>
  </si>
  <si>
    <t>5.3.1.Būvniecības ieceres izstrāde</t>
  </si>
  <si>
    <t>KOPĀ 5.3.</t>
  </si>
  <si>
    <r>
      <rPr>
        <b/>
        <sz val="11"/>
        <color theme="1"/>
        <rFont val="Times New Roman"/>
        <family val="1"/>
        <charset val="186"/>
      </rPr>
      <t>5.4</t>
    </r>
    <r>
      <rPr>
        <sz val="11"/>
        <color theme="1"/>
        <rFont val="Times New Roman"/>
        <family val="1"/>
        <charset val="186"/>
      </rPr>
      <t>. MK 18.03.2022. rīkojums Nr.190 “Par finanšu līdzekļu piešķiršanu no valsts budžeta programmas “Līdzekļi neparedzētiem gadījumiem”;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3.2.apakšpunkts</t>
    </r>
  </si>
  <si>
    <t>5.4.1.Būvdarbu veikšana</t>
  </si>
  <si>
    <t>5.4.2.Būvdarbu autoruzraudzība</t>
  </si>
  <si>
    <t>5.4.3.Būvniecības ieceres izstrāde</t>
  </si>
  <si>
    <t>KOPĀ 5.4.</t>
  </si>
  <si>
    <r>
      <rPr>
        <b/>
        <sz val="11"/>
        <color theme="1"/>
        <rFont val="Times New Roman"/>
        <family val="1"/>
        <charset val="186"/>
      </rPr>
      <t>5.5</t>
    </r>
    <r>
      <rPr>
        <sz val="11"/>
        <color theme="1"/>
        <rFont val="Times New Roman"/>
        <family val="1"/>
        <charset val="186"/>
      </rPr>
      <t>. MK 18.03.2022. rīkojums Nr.191 “Par apropriācijas pārdali” no valsts budžeta programmas 14.00.00 "Valsts robežas infrastruktūras izveide" (plāns: 2022.gadā 14 450 325 euro);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3.1.apakšpunkts</t>
    </r>
  </si>
  <si>
    <t>5.5.1. Būvdarbu veikšana</t>
  </si>
  <si>
    <t>KOPĀ 5.5.</t>
  </si>
  <si>
    <r>
      <rPr>
        <b/>
        <sz val="11"/>
        <color theme="1"/>
        <rFont val="Times New Roman"/>
        <family val="1"/>
        <charset val="186"/>
      </rPr>
      <t>5.6</t>
    </r>
    <r>
      <rPr>
        <sz val="11"/>
        <color theme="1"/>
        <rFont val="Times New Roman"/>
        <family val="1"/>
        <charset val="186"/>
      </rPr>
      <t>.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5.1.apakšpunkts</t>
    </r>
  </si>
  <si>
    <t>5.6.1.Būvdarbu veikšana</t>
  </si>
  <si>
    <t>5.6.2.Būvdarbu autoruzraudzība</t>
  </si>
  <si>
    <t>5.6.3.Būvniecības ieceres izstrāde</t>
  </si>
  <si>
    <t>KOPĀ 5.6.</t>
  </si>
  <si>
    <t>KOPĀ 5.</t>
  </si>
  <si>
    <r>
      <rPr>
        <b/>
        <sz val="11"/>
        <color theme="1"/>
        <rFont val="Times New Roman"/>
        <family val="1"/>
        <charset val="186"/>
      </rPr>
      <t xml:space="preserve">6.1. </t>
    </r>
    <r>
      <rPr>
        <sz val="11"/>
        <color theme="1"/>
        <rFont val="Times New Roman"/>
        <family val="1"/>
        <charset val="186"/>
      </rPr>
      <t>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</si>
  <si>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t>KOPĀ 6.</t>
  </si>
  <si>
    <r>
      <rPr>
        <b/>
        <sz val="11"/>
        <color theme="1"/>
        <rFont val="Times New Roman"/>
        <family val="1"/>
        <charset val="186"/>
      </rPr>
      <t>1.1</t>
    </r>
    <r>
      <rPr>
        <sz val="11"/>
        <color theme="1"/>
        <rFont val="Times New Roman"/>
        <family val="1"/>
        <charset val="186"/>
      </rPr>
      <t xml:space="preserve">. FM 19.04.2021. rīkojums Nr.230 “Par apropriācijas pārdali” (no budžeta resora "74. Gadskārtējā valsts budžeta izpildes procesā pārdalāmais finansējums" 01.00.00 programmas "Apropriācijas rezerve") </t>
    </r>
  </si>
  <si>
    <r>
      <rPr>
        <b/>
        <sz val="11"/>
        <color theme="1"/>
        <rFont val="Times New Roman"/>
        <family val="1"/>
        <charset val="186"/>
      </rPr>
      <t>1.2.</t>
    </r>
    <r>
      <rPr>
        <sz val="11"/>
        <color theme="1"/>
        <rFont val="Times New Roman"/>
        <family val="1"/>
        <charset val="186"/>
      </rPr>
      <t xml:space="preserve"> Iekšējā līdzekļu pārdale no programmas 10.00.00 "Valsts robežsardzes darbība" 2018. – 2020. gada prioritārā pasākuma "Latvijas Republikas valsts robežas uzturēšana", lai nodrošinātu valstij piekritīgo un sabiedrības vajadzībām atsavināmo zemes vienību, kuras atrodas Latvijas Republikas valsts robežas joslā gar Krievijas Federāciju un Baltkrievijas Republiku, īpašuma tiesību sakārtošanu, kā arī uz tām esošo mežaudžu novērtēšanu uzņemšanai grāmatvedības uzskaitē (MK 24.08.2021. prot.Nr.57 52.§ 26.p.)</t>
    </r>
  </si>
  <si>
    <r>
      <rPr>
        <b/>
        <sz val="11"/>
        <color theme="1"/>
        <rFont val="Times New Roman"/>
        <family val="1"/>
        <charset val="186"/>
      </rPr>
      <t>1.3.</t>
    </r>
    <r>
      <rPr>
        <sz val="11"/>
        <color theme="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</si>
  <si>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t>10.00.00 “Valsts robežsardzes darbība”</t>
  </si>
  <si>
    <t>3.Personāla resursu kapacitāte (NVA)</t>
  </si>
  <si>
    <t>1. Īpašuma tiesību sakārtošana, mežaudžu novērtēšana (NVA)</t>
  </si>
  <si>
    <t>2. Pagaidu dzeloņstiepļu žoga ierīkošana (NVA)</t>
  </si>
  <si>
    <t>6. Valsts robežjoslas gar Latvijas Republikas un Krievijas Federācijas robežas izbūves ekspertīze (NVA)</t>
  </si>
  <si>
    <r>
      <t xml:space="preserve">40.02.00 “Nekustamais īpašums un centralizētais iepirkums”
</t>
    </r>
    <r>
      <rPr>
        <b/>
        <i/>
        <sz val="11"/>
        <color theme="1"/>
        <rFont val="Times New Roman"/>
        <family val="1"/>
        <charset val="186"/>
      </rPr>
      <t>Topogrāfiskā plāna izstrāde</t>
    </r>
  </si>
  <si>
    <t>2021.gada plāns</t>
  </si>
  <si>
    <t>uz 16.06.2022.</t>
  </si>
  <si>
    <t>5. Būvniecības ieceres izstrāde un  būvdarbu veikšana prioritāri veicamajos darbu posmos (indikatīvi 83,9 km) 1. kārta (1-9.posms)
(finansējums VAS “Valsts nekustamie īpašumi”)</t>
  </si>
  <si>
    <t>7. Būvniecības ieceres izstrāde un  būvdarbu veikšana prioritāri veicamajos darbu posmos (indikatīvi 63,93 km) 2. kārta (10-16.posms)
(finansējums VAS “Valsts nekustamie īpašumi”)</t>
  </si>
  <si>
    <t>2025.gada plāns</t>
  </si>
  <si>
    <t>7.1.1.Būvniecības ieceres izstrāde</t>
  </si>
  <si>
    <r>
      <t>7.1.2.</t>
    </r>
    <r>
      <rPr>
        <i/>
        <sz val="9"/>
        <color rgb="FF333333"/>
        <rFont val="Times New Roman"/>
        <family val="1"/>
        <charset val="186"/>
      </rPr>
      <t xml:space="preserve"> </t>
    </r>
    <r>
      <rPr>
        <sz val="9"/>
        <color rgb="FF333333"/>
        <rFont val="Times New Roman"/>
        <family val="1"/>
        <charset val="186"/>
      </rPr>
      <t>Būvdarbu veikšana</t>
    </r>
  </si>
  <si>
    <t>7.1.3.Būvdarbu autoruzraudzība</t>
  </si>
  <si>
    <t>7.1.4.Būvdarbu būvuzraudzība</t>
  </si>
  <si>
    <t>KOPĀ 7.</t>
  </si>
  <si>
    <r>
      <t xml:space="preserve">99.00.00 “Līdzekļu neparedzētiem gadījumiem izlietojums”
</t>
    </r>
    <r>
      <rPr>
        <b/>
        <i/>
        <sz val="11"/>
        <color theme="1"/>
        <rFont val="Times New Roman"/>
        <family val="1"/>
        <charset val="186"/>
      </rPr>
      <t>Projekta vadība</t>
    </r>
  </si>
  <si>
    <t>KOPĀ 8.</t>
  </si>
  <si>
    <t>PAVISAM 1.-8.</t>
  </si>
  <si>
    <t>projektu vadība</t>
  </si>
  <si>
    <t>topogrāfiskā plāna izstrāde</t>
  </si>
  <si>
    <t>tehniskā projekta ekspertīzes veikšana</t>
  </si>
  <si>
    <t>būvuzraudzība</t>
  </si>
  <si>
    <t>būvniecības iecere, būvdarbi, autoruzraudzība (finansiālās saistības)</t>
  </si>
  <si>
    <t xml:space="preserve">dzīvnieku migrāciju taku identificēšanai un ieteikumu sniegšanai </t>
  </si>
  <si>
    <t>INFORMATĪVI - KOPĀ (4.+5.+7.) 
1. un 2. kārta (16.posmi) 147,8 km
(finansējums VAS “Valsts nekustamie īpašumi”), no tā:</t>
  </si>
  <si>
    <t xml:space="preserve">8. Būvprojekta izspraušana dabā (NVA)
(trasējuma nodrošināšana (projekta ģenerālplānā iezīmētās infrastruktūras trases iezīmēšana (izspraušana) dabā)) </t>
  </si>
  <si>
    <r>
      <rPr>
        <b/>
        <sz val="11"/>
        <color theme="1"/>
        <rFont val="Times New Roman"/>
        <family val="1"/>
        <charset val="186"/>
      </rPr>
      <t>4.5.</t>
    </r>
    <r>
      <rPr>
        <sz val="11"/>
        <color theme="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t>
    </r>
    <r>
      <rPr>
        <sz val="11"/>
        <rFont val="Times New Roman"/>
        <family val="1"/>
        <charset val="186"/>
      </rPr>
      <t xml:space="preserve"> 16.06.2022. r</t>
    </r>
    <r>
      <rPr>
        <sz val="11"/>
        <color theme="1"/>
        <rFont val="Times New Roman"/>
        <family val="1"/>
        <charset val="186"/>
      </rPr>
      <t>īkojums Nr.437 “Par finanšu līdzekļu piešķiršanu no valsts budžeta programmas “Līdzekļi neparedzētiem gadījumiem”"</t>
    </r>
  </si>
  <si>
    <r>
      <rPr>
        <b/>
        <sz val="11"/>
        <color theme="1"/>
        <rFont val="Times New Roman"/>
        <family val="1"/>
        <charset val="186"/>
      </rPr>
      <t>7.1.</t>
    </r>
    <r>
      <rPr>
        <sz val="11"/>
        <color theme="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(tajā skaitā pārdale no 14.00.00. "Valsts robežas infrastruktūras izveide" 2024. gadā 100 624 euro (atlikums)
MK </t>
    </r>
    <r>
      <rPr>
        <sz val="11"/>
        <rFont val="Times New Roman"/>
        <family val="1"/>
        <charset val="186"/>
      </rPr>
      <t>16.06.2022.</t>
    </r>
    <r>
      <rPr>
        <sz val="11"/>
        <color theme="1"/>
        <rFont val="Times New Roman"/>
        <family val="1"/>
        <charset val="186"/>
      </rPr>
      <t xml:space="preserve"> rīkojums Nr.437 “Par finanšu līdzekļu piešķiršanu no valsts budžeta programmas “Līdzekļi neparedzētiem gadījumiem”"</t>
    </r>
  </si>
  <si>
    <r>
      <rPr>
        <b/>
        <sz val="11"/>
        <color theme="1"/>
        <rFont val="Times New Roman"/>
        <family val="1"/>
        <charset val="186"/>
      </rPr>
      <t xml:space="preserve">8.1. </t>
    </r>
    <r>
      <rPr>
        <sz val="11"/>
        <color theme="1"/>
        <rFont val="Times New Roman"/>
        <family val="1"/>
        <charset val="186"/>
      </rPr>
      <t xml:space="preserve">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 </t>
    </r>
    <r>
      <rPr>
        <sz val="11"/>
        <rFont val="Times New Roman"/>
        <family val="1"/>
        <charset val="186"/>
      </rPr>
      <t xml:space="preserve">16.06.2022. </t>
    </r>
    <r>
      <rPr>
        <sz val="11"/>
        <color theme="1"/>
        <rFont val="Times New Roman"/>
        <family val="1"/>
        <charset val="186"/>
      </rPr>
      <t>rīkojums Nr.437 “Par finanšu līdzekļu piešķiršanu no valsts budžeta programmas “Līdzekļi neparedzētiem gadījumiem”"</t>
    </r>
  </si>
  <si>
    <t xml:space="preserve">1.pielikums
informatīvajam ziņojumam “Par valsts ārējās robežas
apsardzībai nepieciešamās infrastruktūras izbūves gaitu”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</si>
</sst>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charset val="186"/>
      <scheme val="minor"/>
    </font>
    <font>
      <sz val="11"/>
      <color theme="1"/>
      <name val="Times New Roman"/>
      <family val="1"/>
      <charset val="186"/>
    </font>
    <font>
      <b/>
      <sz val="11"/>
      <color rgb="FFFF0000"/>
      <name val="Times New Roman"/>
      <family val="1"/>
      <charset val="186"/>
    </font>
    <font>
      <b/>
      <sz val="11"/>
      <color theme="1"/>
      <name val="Times New Roman"/>
      <family val="1"/>
      <charset val="186"/>
    </font>
    <font>
      <b/>
      <sz val="11"/>
      <color rgb="FF333333"/>
      <name val="Times New Roman"/>
      <family val="1"/>
      <charset val="186"/>
    </font>
    <font>
      <b/>
      <i/>
      <sz val="11"/>
      <color theme="1"/>
      <name val="Times New Roman"/>
      <family val="1"/>
      <charset val="186"/>
    </font>
    <font>
      <sz val="8"/>
      <color rgb="FF333333"/>
      <name val="Times New Roman"/>
      <family val="1"/>
      <charset val="186"/>
    </font>
    <font>
      <sz val="9"/>
      <color rgb="FF333333"/>
      <name val="Times New Roman"/>
      <family val="1"/>
      <charset val="186"/>
    </font>
    <font>
      <i/>
      <sz val="9"/>
      <color rgb="FF333333"/>
      <name val="Times New Roman"/>
      <family val="1"/>
      <charset val="186"/>
    </font>
    <font>
      <sz val="8"/>
      <color theme="1"/>
      <name val="Times New Roman"/>
      <family val="1"/>
      <charset val="186"/>
    </font>
    <font>
      <b/>
      <sz val="10"/>
      <color theme="1"/>
      <name val="Times New Roman"/>
      <family val="1"/>
      <charset val="186"/>
    </font>
    <font>
      <sz val="10"/>
      <color theme="1"/>
      <name val="Times New Roman"/>
      <family val="1"/>
      <charset val="186"/>
    </font>
    <font>
      <sz val="11"/>
      <name val="Times New Roman"/>
      <family val="1"/>
      <charset val="186"/>
    </font>
    <font>
      <b/>
      <sz val="11"/>
      <name val="Times New Roman"/>
      <family val="1"/>
      <charset val="186"/>
    </font>
  </fonts>
  <fills count="10">
    <fill>
      <patternFill patternType="none"/>
    </fill>
    <fill>
      <patternFill patternType="gray125"/>
    </fill>
    <fill>
      <patternFill patternType="solid">
        <fgColor theme="7"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EEDAEE"/>
        <bgColor indexed="64"/>
      </patternFill>
    </fill>
    <fill>
      <patternFill patternType="solid">
        <fgColor rgb="FFD5F4FF"/>
        <bgColor indexed="64"/>
      </patternFill>
    </fill>
    <fill>
      <patternFill patternType="solid">
        <fgColor theme="0" tint="-4.9989318521683403E-2"/>
        <bgColor indexed="64"/>
      </patternFill>
    </fill>
  </fills>
  <borders count="3">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1">
    <xf numFmtId="0" fontId="0" fillId="0" borderId="0"/>
  </cellStyleXfs>
  <cellXfs count="71">
    <xf numFmtId="0" fontId="0" fillId="0" borderId="0" xfId="0"/>
    <xf numFmtId="0" fontId="1" fillId="0" borderId="0" xfId="0" applyFont="1"/>
    <xf numFmtId="0" fontId="2" fillId="0" borderId="0" xfId="0" applyFont="1"/>
    <xf numFmtId="0" fontId="3" fillId="0" borderId="0" xfId="0" applyFont="1"/>
    <xf numFmtId="3" fontId="1" fillId="0" borderId="0" xfId="0" applyNumberFormat="1" applyFont="1"/>
    <xf numFmtId="0" fontId="3" fillId="0" borderId="0" xfId="0" applyFont="1" applyAlignment="1">
      <alignment horizontal="center" vertical="center"/>
    </xf>
    <xf numFmtId="3" fontId="1" fillId="0" borderId="0" xfId="0" applyNumberFormat="1" applyFont="1" applyAlignment="1"/>
    <xf numFmtId="0" fontId="5" fillId="0" borderId="0" xfId="0" applyFont="1"/>
    <xf numFmtId="0" fontId="1" fillId="0" borderId="0" xfId="0" applyFont="1" applyAlignment="1"/>
    <xf numFmtId="0" fontId="4" fillId="0" borderId="1" xfId="0" applyFont="1" applyBorder="1" applyAlignment="1">
      <alignment horizontal="center" vertical="center" wrapText="1"/>
    </xf>
    <xf numFmtId="3" fontId="3" fillId="0" borderId="1" xfId="0" applyNumberFormat="1" applyFont="1" applyBorder="1" applyAlignment="1">
      <alignment horizontal="center" vertical="center"/>
    </xf>
    <xf numFmtId="3" fontId="3" fillId="0" borderId="1" xfId="0" applyNumberFormat="1" applyFont="1" applyBorder="1" applyAlignment="1">
      <alignment horizontal="center" vertical="center" wrapText="1"/>
    </xf>
    <xf numFmtId="0" fontId="1" fillId="0" borderId="1" xfId="0" applyFont="1" applyBorder="1" applyAlignment="1">
      <alignment vertical="center" wrapText="1"/>
    </xf>
    <xf numFmtId="0" fontId="3" fillId="6" borderId="1" xfId="0" applyFont="1" applyFill="1" applyBorder="1" applyAlignment="1">
      <alignment horizontal="center" vertical="center" wrapText="1"/>
    </xf>
    <xf numFmtId="3" fontId="3" fillId="6" borderId="1" xfId="0" applyNumberFormat="1" applyFont="1" applyFill="1" applyBorder="1" applyAlignment="1">
      <alignment horizontal="center" vertical="center" wrapText="1"/>
    </xf>
    <xf numFmtId="0" fontId="1" fillId="0" borderId="1" xfId="0" applyFont="1" applyBorder="1" applyAlignment="1">
      <alignment wrapText="1"/>
    </xf>
    <xf numFmtId="3" fontId="1" fillId="0" borderId="1" xfId="0" applyNumberFormat="1" applyFont="1" applyBorder="1" applyAlignment="1">
      <alignment horizontal="center" vertical="center" wrapText="1"/>
    </xf>
    <xf numFmtId="3" fontId="1" fillId="0" borderId="1" xfId="0" applyNumberFormat="1" applyFont="1" applyBorder="1" applyAlignment="1">
      <alignment horizontal="center" vertical="center"/>
    </xf>
    <xf numFmtId="0" fontId="3" fillId="4" borderId="1" xfId="0" applyFont="1" applyFill="1" applyBorder="1" applyAlignment="1">
      <alignment horizontal="center" vertical="center"/>
    </xf>
    <xf numFmtId="3" fontId="3" fillId="4" borderId="1" xfId="0" applyNumberFormat="1" applyFont="1" applyFill="1" applyBorder="1" applyAlignment="1">
      <alignment horizontal="center" vertical="center"/>
    </xf>
    <xf numFmtId="3" fontId="3" fillId="0" borderId="1" xfId="0" applyNumberFormat="1" applyFont="1" applyBorder="1" applyAlignment="1">
      <alignment horizontal="center"/>
    </xf>
    <xf numFmtId="3" fontId="1" fillId="0" borderId="1" xfId="0" applyNumberFormat="1" applyFont="1" applyBorder="1" applyAlignment="1">
      <alignment horizontal="center"/>
    </xf>
    <xf numFmtId="0" fontId="3" fillId="5" borderId="1" xfId="0" applyFont="1" applyFill="1" applyBorder="1" applyAlignment="1">
      <alignment horizontal="center" vertical="center"/>
    </xf>
    <xf numFmtId="3" fontId="3" fillId="5" borderId="1" xfId="0" applyNumberFormat="1" applyFont="1" applyFill="1" applyBorder="1" applyAlignment="1">
      <alignment horizontal="center" vertical="center"/>
    </xf>
    <xf numFmtId="0" fontId="1" fillId="0" borderId="1" xfId="0" applyFont="1" applyBorder="1" applyAlignment="1">
      <alignment horizontal="left" vertical="center" wrapText="1"/>
    </xf>
    <xf numFmtId="0" fontId="3" fillId="2" borderId="1" xfId="0" applyFont="1" applyFill="1" applyBorder="1" applyAlignment="1">
      <alignment horizontal="center" vertical="center"/>
    </xf>
    <xf numFmtId="3" fontId="3" fillId="2" borderId="1" xfId="0" applyNumberFormat="1" applyFont="1" applyFill="1" applyBorder="1" applyAlignment="1">
      <alignment horizontal="center" vertical="center"/>
    </xf>
    <xf numFmtId="0" fontId="7" fillId="0" borderId="1" xfId="0" applyFont="1" applyBorder="1" applyAlignment="1">
      <alignment horizontal="right" vertical="center" wrapText="1"/>
    </xf>
    <xf numFmtId="3" fontId="1" fillId="0" borderId="1" xfId="0" applyNumberFormat="1" applyFont="1" applyBorder="1"/>
    <xf numFmtId="0" fontId="5" fillId="0" borderId="1" xfId="0" applyFont="1" applyBorder="1" applyAlignment="1">
      <alignment horizontal="center"/>
    </xf>
    <xf numFmtId="3" fontId="5" fillId="0" borderId="1" xfId="0" applyNumberFormat="1" applyFont="1" applyBorder="1" applyAlignment="1">
      <alignment horizontal="center"/>
    </xf>
    <xf numFmtId="3" fontId="1" fillId="0" borderId="1" xfId="0" applyNumberFormat="1" applyFont="1" applyBorder="1" applyAlignment="1"/>
    <xf numFmtId="0" fontId="6" fillId="0" borderId="1" xfId="0" applyFont="1" applyBorder="1" applyAlignment="1">
      <alignment horizontal="right" vertical="center" wrapText="1"/>
    </xf>
    <xf numFmtId="3" fontId="5" fillId="0" borderId="1" xfId="0" applyNumberFormat="1" applyFont="1" applyBorder="1" applyAlignment="1">
      <alignment horizontal="center" vertical="center"/>
    </xf>
    <xf numFmtId="0" fontId="9" fillId="0" borderId="1" xfId="0" applyFont="1" applyBorder="1" applyAlignment="1">
      <alignment horizontal="right"/>
    </xf>
    <xf numFmtId="0" fontId="1" fillId="0" borderId="1" xfId="0" applyFont="1" applyBorder="1" applyAlignment="1">
      <alignment horizontal="left" wrapText="1"/>
    </xf>
    <xf numFmtId="0" fontId="5" fillId="0" borderId="1" xfId="0" applyFont="1" applyBorder="1" applyAlignment="1">
      <alignment horizontal="center" vertical="center"/>
    </xf>
    <xf numFmtId="3" fontId="1" fillId="0" borderId="1" xfId="0" applyNumberFormat="1" applyFont="1" applyBorder="1" applyAlignment="1">
      <alignment vertical="center"/>
    </xf>
    <xf numFmtId="3" fontId="3" fillId="7" borderId="1" xfId="0" applyNumberFormat="1" applyFont="1" applyFill="1" applyBorder="1" applyAlignment="1">
      <alignment horizontal="center" vertical="center"/>
    </xf>
    <xf numFmtId="0" fontId="1" fillId="0" borderId="1" xfId="0" applyFont="1" applyBorder="1" applyAlignment="1">
      <alignment vertical="center"/>
    </xf>
    <xf numFmtId="0" fontId="3" fillId="3" borderId="1" xfId="0" applyFont="1" applyFill="1" applyBorder="1" applyAlignment="1">
      <alignment horizontal="center" vertical="center"/>
    </xf>
    <xf numFmtId="3" fontId="3" fillId="3" borderId="1" xfId="0" applyNumberFormat="1" applyFont="1" applyFill="1" applyBorder="1" applyAlignment="1">
      <alignment horizontal="center" vertical="center"/>
    </xf>
    <xf numFmtId="0" fontId="3" fillId="7" borderId="1" xfId="0" applyFont="1" applyFill="1" applyBorder="1" applyAlignment="1">
      <alignment horizontal="center" vertical="center"/>
    </xf>
    <xf numFmtId="3" fontId="1" fillId="0" borderId="0" xfId="0" applyNumberFormat="1" applyFont="1" applyAlignment="1">
      <alignment horizontal="center" vertical="center"/>
    </xf>
    <xf numFmtId="3" fontId="3" fillId="0" borderId="0" xfId="0" applyNumberFormat="1" applyFont="1" applyAlignment="1">
      <alignment horizontal="center" vertical="center"/>
    </xf>
    <xf numFmtId="0" fontId="10" fillId="9" borderId="2" xfId="0" applyFont="1" applyFill="1" applyBorder="1" applyAlignment="1">
      <alignment horizontal="left" vertical="center" wrapText="1"/>
    </xf>
    <xf numFmtId="3" fontId="11" fillId="9" borderId="2" xfId="0" applyNumberFormat="1" applyFont="1" applyFill="1" applyBorder="1" applyAlignment="1">
      <alignment horizontal="center" vertical="center"/>
    </xf>
    <xf numFmtId="0" fontId="11" fillId="9" borderId="2" xfId="0" applyFont="1" applyFill="1" applyBorder="1" applyAlignment="1">
      <alignment horizontal="right" vertical="center" wrapText="1"/>
    </xf>
    <xf numFmtId="0" fontId="11" fillId="9" borderId="2" xfId="0" applyFont="1" applyFill="1" applyBorder="1" applyAlignment="1">
      <alignment horizontal="right"/>
    </xf>
    <xf numFmtId="3" fontId="10" fillId="9" borderId="2" xfId="0" applyNumberFormat="1" applyFont="1" applyFill="1" applyBorder="1" applyAlignment="1">
      <alignment horizontal="center" vertical="center"/>
    </xf>
    <xf numFmtId="3" fontId="3" fillId="7" borderId="1" xfId="0" applyNumberFormat="1" applyFont="1" applyFill="1" applyBorder="1" applyAlignment="1">
      <alignment vertical="center"/>
    </xf>
    <xf numFmtId="0" fontId="3" fillId="8" borderId="1" xfId="0" applyFont="1" applyFill="1" applyBorder="1" applyAlignment="1">
      <alignment horizontal="center" vertical="center"/>
    </xf>
    <xf numFmtId="3" fontId="3" fillId="8" borderId="1" xfId="0" applyNumberFormat="1" applyFont="1" applyFill="1" applyBorder="1" applyAlignment="1">
      <alignment horizontal="center" vertical="center"/>
    </xf>
    <xf numFmtId="0" fontId="3" fillId="0" borderId="1" xfId="0" applyFont="1" applyBorder="1" applyAlignment="1">
      <alignment horizontal="center" vertical="center"/>
    </xf>
    <xf numFmtId="0" fontId="1" fillId="0" borderId="0" xfId="0" applyFont="1" applyAlignment="1">
      <alignment horizontal="right" wrapText="1"/>
    </xf>
    <xf numFmtId="0" fontId="1" fillId="0" borderId="1" xfId="0" applyFont="1" applyBorder="1" applyAlignment="1">
      <alignment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13" fillId="0" borderId="0" xfId="0" applyFont="1" applyBorder="1" applyAlignment="1">
      <alignment horizontal="center" vertical="center"/>
    </xf>
    <xf numFmtId="0" fontId="3" fillId="6" borderId="1" xfId="0" applyFont="1" applyFill="1" applyBorder="1" applyAlignment="1">
      <alignment horizontal="center" vertical="center"/>
    </xf>
    <xf numFmtId="0" fontId="1" fillId="0" borderId="1" xfId="0" applyFont="1" applyBorder="1" applyAlignment="1">
      <alignment horizontal="left" wrapText="1"/>
    </xf>
    <xf numFmtId="0" fontId="1" fillId="0" borderId="1" xfId="0" applyFont="1" applyBorder="1" applyAlignment="1">
      <alignment horizontal="left" vertical="center" wrapText="1"/>
    </xf>
    <xf numFmtId="0" fontId="3" fillId="4" borderId="1" xfId="0" applyFont="1" applyFill="1" applyBorder="1" applyAlignment="1">
      <alignment horizontal="center" vertical="center" wrapText="1"/>
    </xf>
    <xf numFmtId="0" fontId="1" fillId="0" borderId="1" xfId="0" applyFont="1" applyBorder="1" applyAlignment="1">
      <alignment horizontal="left" vertical="center"/>
    </xf>
    <xf numFmtId="0" fontId="3" fillId="5"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7" borderId="1" xfId="0" applyFont="1" applyFill="1" applyBorder="1" applyAlignment="1">
      <alignment horizontal="center" vertical="center"/>
    </xf>
    <xf numFmtId="0" fontId="3" fillId="8" borderId="1" xfId="0" applyFont="1" applyFill="1" applyBorder="1" applyAlignment="1">
      <alignment horizontal="center" vertical="center" wrapText="1"/>
    </xf>
    <xf numFmtId="0" fontId="3" fillId="8" borderId="1" xfId="0" applyFont="1" applyFill="1" applyBorder="1" applyAlignment="1">
      <alignment horizontal="center" vertical="center"/>
    </xf>
    <xf numFmtId="0" fontId="3"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D5F4FF"/>
      <color rgb="FFB3EBFF"/>
      <color rgb="FF79DCFF"/>
      <color rgb="FFEEDAEE"/>
      <color rgb="FFEEC9EF"/>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24"/>
  <sheetViews>
    <sheetView tabSelected="1" zoomScale="90" zoomScaleNormal="90" workbookViewId="0">
      <pane ySplit="5" topLeftCell="A48" activePane="bottomLeft" state="frozen"/>
      <selection pane="bottomLeft" activeCell="E1" sqref="E1:H1"/>
    </sheetView>
  </sheetViews>
  <sheetFormatPr defaultColWidth="9.1796875" defaultRowHeight="14" x14ac:dyDescent="0.3"/>
  <cols>
    <col min="1" max="1" width="35.26953125" style="1" customWidth="1"/>
    <col min="2" max="2" width="15.1796875" style="1" customWidth="1"/>
    <col min="3" max="3" width="16.26953125" style="1" customWidth="1"/>
    <col min="4" max="5" width="14.81640625" style="1" customWidth="1"/>
    <col min="6" max="7" width="14.26953125" style="1" customWidth="1"/>
    <col min="8" max="8" width="15.81640625" style="1" customWidth="1"/>
    <col min="9" max="16384" width="9.1796875" style="1"/>
  </cols>
  <sheetData>
    <row r="1" spans="1:8" ht="69.5" customHeight="1" x14ac:dyDescent="0.3">
      <c r="E1" s="54" t="s">
        <v>92</v>
      </c>
      <c r="F1" s="54"/>
      <c r="G1" s="54"/>
      <c r="H1" s="54"/>
    </row>
    <row r="3" spans="1:8" ht="34.5" customHeight="1" x14ac:dyDescent="0.3">
      <c r="A3" s="56" t="s">
        <v>6</v>
      </c>
      <c r="B3" s="57"/>
      <c r="C3" s="57"/>
      <c r="D3" s="57"/>
      <c r="E3" s="57"/>
      <c r="F3" s="57"/>
      <c r="G3" s="57"/>
      <c r="H3" s="57"/>
    </row>
    <row r="4" spans="1:8" s="2" customFormat="1" ht="23" customHeight="1" x14ac:dyDescent="0.3">
      <c r="A4" s="58" t="s">
        <v>69</v>
      </c>
      <c r="B4" s="58"/>
      <c r="C4" s="58"/>
      <c r="D4" s="58"/>
      <c r="E4" s="58"/>
      <c r="F4" s="58"/>
      <c r="G4" s="58"/>
      <c r="H4" s="58"/>
    </row>
    <row r="5" spans="1:8" ht="28" x14ac:dyDescent="0.3">
      <c r="A5" s="9" t="s">
        <v>0</v>
      </c>
      <c r="B5" s="9" t="s">
        <v>68</v>
      </c>
      <c r="C5" s="9" t="s">
        <v>1</v>
      </c>
      <c r="D5" s="9" t="s">
        <v>2</v>
      </c>
      <c r="E5" s="9" t="s">
        <v>3</v>
      </c>
      <c r="F5" s="9" t="s">
        <v>4</v>
      </c>
      <c r="G5" s="9" t="s">
        <v>72</v>
      </c>
      <c r="H5" s="9" t="s">
        <v>5</v>
      </c>
    </row>
    <row r="6" spans="1:8" s="3" customFormat="1" ht="24" customHeight="1" x14ac:dyDescent="0.3">
      <c r="A6" s="59" t="s">
        <v>64</v>
      </c>
      <c r="B6" s="59"/>
      <c r="C6" s="59"/>
      <c r="D6" s="59"/>
      <c r="E6" s="59"/>
      <c r="F6" s="59"/>
      <c r="G6" s="59"/>
      <c r="H6" s="59"/>
    </row>
    <row r="7" spans="1:8" ht="30" customHeight="1" x14ac:dyDescent="0.3">
      <c r="A7" s="60" t="s">
        <v>59</v>
      </c>
      <c r="B7" s="60"/>
      <c r="C7" s="60"/>
      <c r="D7" s="60"/>
      <c r="E7" s="60"/>
      <c r="F7" s="60"/>
      <c r="G7" s="60"/>
      <c r="H7" s="60"/>
    </row>
    <row r="8" spans="1:8" ht="34.5" customHeight="1" x14ac:dyDescent="0.3">
      <c r="A8" s="12" t="s">
        <v>7</v>
      </c>
      <c r="B8" s="10">
        <v>175675</v>
      </c>
      <c r="C8" s="10">
        <v>0</v>
      </c>
      <c r="D8" s="10"/>
      <c r="E8" s="10"/>
      <c r="F8" s="10"/>
      <c r="G8" s="10"/>
      <c r="H8" s="10"/>
    </row>
    <row r="9" spans="1:8" ht="65.25" customHeight="1" x14ac:dyDescent="0.3">
      <c r="A9" s="61" t="s">
        <v>60</v>
      </c>
      <c r="B9" s="61"/>
      <c r="C9" s="61"/>
      <c r="D9" s="61"/>
      <c r="E9" s="61"/>
      <c r="F9" s="61"/>
      <c r="G9" s="61"/>
      <c r="H9" s="61"/>
    </row>
    <row r="10" spans="1:8" ht="36" customHeight="1" x14ac:dyDescent="0.3">
      <c r="A10" s="12" t="s">
        <v>7</v>
      </c>
      <c r="B10" s="11"/>
      <c r="C10" s="11"/>
      <c r="D10" s="11">
        <v>329922</v>
      </c>
      <c r="E10" s="11">
        <v>423630</v>
      </c>
      <c r="F10" s="11"/>
      <c r="G10" s="11"/>
      <c r="H10" s="11"/>
    </row>
    <row r="11" spans="1:8" ht="66.75" customHeight="1" x14ac:dyDescent="0.3">
      <c r="A11" s="55" t="s">
        <v>61</v>
      </c>
      <c r="B11" s="55"/>
      <c r="C11" s="55"/>
      <c r="D11" s="55"/>
      <c r="E11" s="55"/>
      <c r="F11" s="55"/>
      <c r="G11" s="55"/>
      <c r="H11" s="55"/>
    </row>
    <row r="12" spans="1:8" ht="37.5" customHeight="1" x14ac:dyDescent="0.3">
      <c r="A12" s="12" t="s">
        <v>8</v>
      </c>
      <c r="B12" s="11"/>
      <c r="C12" s="11"/>
      <c r="D12" s="11">
        <v>536128</v>
      </c>
      <c r="E12" s="11"/>
      <c r="F12" s="11"/>
      <c r="G12" s="11"/>
      <c r="H12" s="11"/>
    </row>
    <row r="13" spans="1:8" s="3" customFormat="1" ht="21.75" customHeight="1" x14ac:dyDescent="0.3">
      <c r="A13" s="13" t="s">
        <v>9</v>
      </c>
      <c r="B13" s="14">
        <f>B8+B10+B12</f>
        <v>175675</v>
      </c>
      <c r="C13" s="14">
        <f t="shared" ref="C13:F13" si="0">C8+C10+C12</f>
        <v>0</v>
      </c>
      <c r="D13" s="14">
        <f t="shared" si="0"/>
        <v>866050</v>
      </c>
      <c r="E13" s="14">
        <f t="shared" si="0"/>
        <v>423630</v>
      </c>
      <c r="F13" s="14">
        <f t="shared" si="0"/>
        <v>0</v>
      </c>
      <c r="G13" s="14"/>
      <c r="H13" s="14">
        <f>B13+D13+E13+F13</f>
        <v>1465355</v>
      </c>
    </row>
    <row r="14" spans="1:8" ht="23.25" customHeight="1" x14ac:dyDescent="0.3">
      <c r="A14" s="62" t="s">
        <v>65</v>
      </c>
      <c r="B14" s="62"/>
      <c r="C14" s="62"/>
      <c r="D14" s="62"/>
      <c r="E14" s="62"/>
      <c r="F14" s="62"/>
      <c r="G14" s="62"/>
      <c r="H14" s="62"/>
    </row>
    <row r="15" spans="1:8" ht="51.75" customHeight="1" x14ac:dyDescent="0.3">
      <c r="A15" s="61" t="s">
        <v>14</v>
      </c>
      <c r="B15" s="61"/>
      <c r="C15" s="61"/>
      <c r="D15" s="61"/>
      <c r="E15" s="61"/>
      <c r="F15" s="61"/>
      <c r="G15" s="61"/>
      <c r="H15" s="61"/>
    </row>
    <row r="16" spans="1:8" ht="28" x14ac:dyDescent="0.3">
      <c r="A16" s="15" t="s">
        <v>8</v>
      </c>
      <c r="B16" s="11">
        <v>1105451</v>
      </c>
      <c r="C16" s="11">
        <v>1105451</v>
      </c>
      <c r="D16" s="11"/>
      <c r="E16" s="11"/>
      <c r="F16" s="11"/>
      <c r="G16" s="11"/>
      <c r="H16" s="11"/>
    </row>
    <row r="17" spans="1:8" ht="19.5" customHeight="1" x14ac:dyDescent="0.3">
      <c r="A17" s="61" t="s">
        <v>13</v>
      </c>
      <c r="B17" s="61"/>
      <c r="C17" s="61"/>
      <c r="D17" s="61"/>
      <c r="E17" s="61"/>
      <c r="F17" s="61"/>
      <c r="G17" s="61"/>
      <c r="H17" s="61"/>
    </row>
    <row r="18" spans="1:8" ht="28" x14ac:dyDescent="0.3">
      <c r="A18" s="15" t="s">
        <v>8</v>
      </c>
      <c r="B18" s="11">
        <v>1294704</v>
      </c>
      <c r="C18" s="11">
        <v>1294704</v>
      </c>
      <c r="D18" s="11"/>
      <c r="E18" s="11"/>
      <c r="F18" s="11"/>
      <c r="G18" s="11"/>
      <c r="H18" s="11"/>
    </row>
    <row r="19" spans="1:8" ht="63" customHeight="1" x14ac:dyDescent="0.3">
      <c r="A19" s="61" t="s">
        <v>12</v>
      </c>
      <c r="B19" s="61"/>
      <c r="C19" s="61"/>
      <c r="D19" s="61"/>
      <c r="E19" s="61"/>
      <c r="F19" s="61"/>
      <c r="G19" s="61"/>
      <c r="H19" s="61"/>
    </row>
    <row r="20" spans="1:8" ht="28" x14ac:dyDescent="0.3">
      <c r="A20" s="15" t="s">
        <v>7</v>
      </c>
      <c r="B20" s="11">
        <v>391767</v>
      </c>
      <c r="C20" s="11">
        <v>391767</v>
      </c>
      <c r="D20" s="16"/>
      <c r="E20" s="16"/>
      <c r="F20" s="16"/>
      <c r="G20" s="16"/>
      <c r="H20" s="16"/>
    </row>
    <row r="21" spans="1:8" ht="81" customHeight="1" x14ac:dyDescent="0.3">
      <c r="A21" s="61" t="s">
        <v>10</v>
      </c>
      <c r="B21" s="61"/>
      <c r="C21" s="61"/>
      <c r="D21" s="61"/>
      <c r="E21" s="61"/>
      <c r="F21" s="61"/>
      <c r="G21" s="61"/>
      <c r="H21" s="61"/>
    </row>
    <row r="22" spans="1:8" ht="21" customHeight="1" x14ac:dyDescent="0.3">
      <c r="A22" s="12" t="s">
        <v>62</v>
      </c>
      <c r="B22" s="11">
        <v>965609</v>
      </c>
      <c r="C22" s="11">
        <v>567250</v>
      </c>
      <c r="D22" s="11"/>
      <c r="E22" s="11"/>
      <c r="F22" s="11"/>
      <c r="G22" s="11"/>
      <c r="H22" s="11"/>
    </row>
    <row r="23" spans="1:8" ht="63.75" customHeight="1" x14ac:dyDescent="0.3">
      <c r="A23" s="55" t="s">
        <v>11</v>
      </c>
      <c r="B23" s="55"/>
      <c r="C23" s="55"/>
      <c r="D23" s="55"/>
      <c r="E23" s="55"/>
      <c r="F23" s="55"/>
      <c r="G23" s="55"/>
      <c r="H23" s="55"/>
    </row>
    <row r="24" spans="1:8" ht="36" customHeight="1" x14ac:dyDescent="0.3">
      <c r="A24" s="12" t="s">
        <v>7</v>
      </c>
      <c r="B24" s="11"/>
      <c r="C24" s="11"/>
      <c r="D24" s="11">
        <v>432987</v>
      </c>
      <c r="E24" s="11"/>
      <c r="F24" s="11"/>
      <c r="G24" s="11"/>
      <c r="H24" s="11"/>
    </row>
    <row r="25" spans="1:8" ht="37.5" customHeight="1" x14ac:dyDescent="0.3">
      <c r="A25" s="61" t="s">
        <v>15</v>
      </c>
      <c r="B25" s="61"/>
      <c r="C25" s="61"/>
      <c r="D25" s="61"/>
      <c r="E25" s="61"/>
      <c r="F25" s="61"/>
      <c r="G25" s="61"/>
      <c r="H25" s="61"/>
    </row>
    <row r="26" spans="1:8" ht="33.75" customHeight="1" x14ac:dyDescent="0.3">
      <c r="A26" s="12" t="s">
        <v>7</v>
      </c>
      <c r="B26" s="17"/>
      <c r="C26" s="17"/>
      <c r="D26" s="10">
        <v>645671</v>
      </c>
      <c r="E26" s="17"/>
      <c r="F26" s="17"/>
      <c r="G26" s="17"/>
      <c r="H26" s="17"/>
    </row>
    <row r="27" spans="1:8" ht="63.75" customHeight="1" x14ac:dyDescent="0.3">
      <c r="A27" s="61" t="s">
        <v>16</v>
      </c>
      <c r="B27" s="63"/>
      <c r="C27" s="63"/>
      <c r="D27" s="63"/>
      <c r="E27" s="63"/>
      <c r="F27" s="63"/>
      <c r="G27" s="63"/>
      <c r="H27" s="63"/>
    </row>
    <row r="28" spans="1:8" ht="36" customHeight="1" x14ac:dyDescent="0.3">
      <c r="A28" s="12" t="s">
        <v>8</v>
      </c>
      <c r="B28" s="17"/>
      <c r="C28" s="17"/>
      <c r="D28" s="10">
        <v>1098318</v>
      </c>
      <c r="E28" s="17"/>
      <c r="F28" s="17"/>
      <c r="G28" s="17"/>
      <c r="H28" s="17"/>
    </row>
    <row r="29" spans="1:8" ht="21.75" customHeight="1" x14ac:dyDescent="0.3">
      <c r="A29" s="18" t="s">
        <v>17</v>
      </c>
      <c r="B29" s="19">
        <f>B16+B18+B20+B22+B24+B26+B28</f>
        <v>3757531</v>
      </c>
      <c r="C29" s="19">
        <f t="shared" ref="C29:F29" si="1">C16+C18+C20+C22+C24+C26+C28</f>
        <v>3359172</v>
      </c>
      <c r="D29" s="19">
        <f>D16+D18+D20+D22+D24+D26+D28</f>
        <v>2176976</v>
      </c>
      <c r="E29" s="19">
        <f t="shared" si="1"/>
        <v>0</v>
      </c>
      <c r="F29" s="19">
        <f t="shared" si="1"/>
        <v>0</v>
      </c>
      <c r="G29" s="19"/>
      <c r="H29" s="19">
        <f>B29+D29+E29+F29</f>
        <v>5934507</v>
      </c>
    </row>
    <row r="30" spans="1:8" ht="21.75" customHeight="1" x14ac:dyDescent="0.3">
      <c r="A30" s="64" t="s">
        <v>63</v>
      </c>
      <c r="B30" s="64"/>
      <c r="C30" s="64"/>
      <c r="D30" s="64"/>
      <c r="E30" s="64"/>
      <c r="F30" s="64"/>
      <c r="G30" s="64"/>
      <c r="H30" s="64"/>
    </row>
    <row r="31" spans="1:8" ht="69" customHeight="1" x14ac:dyDescent="0.3">
      <c r="A31" s="61" t="s">
        <v>18</v>
      </c>
      <c r="B31" s="61"/>
      <c r="C31" s="61"/>
      <c r="D31" s="61"/>
      <c r="E31" s="61"/>
      <c r="F31" s="61"/>
      <c r="G31" s="61"/>
      <c r="H31" s="61"/>
    </row>
    <row r="32" spans="1:8" ht="19.5" customHeight="1" x14ac:dyDescent="0.3">
      <c r="A32" s="39" t="s">
        <v>19</v>
      </c>
      <c r="B32" s="20">
        <v>60527</v>
      </c>
      <c r="C32" s="20">
        <v>20810</v>
      </c>
      <c r="D32" s="21"/>
      <c r="E32" s="21"/>
      <c r="F32" s="21"/>
      <c r="G32" s="21"/>
      <c r="H32" s="21"/>
    </row>
    <row r="33" spans="1:8" s="3" customFormat="1" ht="20.25" customHeight="1" x14ac:dyDescent="0.3">
      <c r="A33" s="22" t="s">
        <v>20</v>
      </c>
      <c r="B33" s="23">
        <f>B32</f>
        <v>60527</v>
      </c>
      <c r="C33" s="23">
        <f t="shared" ref="C33:F33" si="2">C32</f>
        <v>20810</v>
      </c>
      <c r="D33" s="23">
        <f t="shared" si="2"/>
        <v>0</v>
      </c>
      <c r="E33" s="23">
        <f t="shared" si="2"/>
        <v>0</v>
      </c>
      <c r="F33" s="23">
        <f t="shared" si="2"/>
        <v>0</v>
      </c>
      <c r="G33" s="23"/>
      <c r="H33" s="23">
        <f>B33+D33+E33+F33</f>
        <v>60527</v>
      </c>
    </row>
    <row r="34" spans="1:8" ht="26.25" customHeight="1" x14ac:dyDescent="0.3">
      <c r="A34" s="65" t="s">
        <v>21</v>
      </c>
      <c r="B34" s="65"/>
      <c r="C34" s="65"/>
      <c r="D34" s="65"/>
      <c r="E34" s="65"/>
      <c r="F34" s="65"/>
      <c r="G34" s="65"/>
      <c r="H34" s="65"/>
    </row>
    <row r="35" spans="1:8" ht="66" customHeight="1" x14ac:dyDescent="0.3">
      <c r="A35" s="61" t="s">
        <v>24</v>
      </c>
      <c r="B35" s="61"/>
      <c r="C35" s="61"/>
      <c r="D35" s="61"/>
      <c r="E35" s="61"/>
      <c r="F35" s="61"/>
      <c r="G35" s="61"/>
      <c r="H35" s="61"/>
    </row>
    <row r="36" spans="1:8" ht="35.25" customHeight="1" x14ac:dyDescent="0.3">
      <c r="A36" s="24" t="s">
        <v>7</v>
      </c>
      <c r="B36" s="10">
        <v>22392</v>
      </c>
      <c r="C36" s="10">
        <v>22392</v>
      </c>
      <c r="D36" s="10"/>
      <c r="E36" s="10"/>
      <c r="F36" s="10"/>
      <c r="G36" s="10"/>
      <c r="H36" s="10"/>
    </row>
    <row r="37" spans="1:8" ht="83.25" customHeight="1" x14ac:dyDescent="0.3">
      <c r="A37" s="61" t="s">
        <v>22</v>
      </c>
      <c r="B37" s="63"/>
      <c r="C37" s="63"/>
      <c r="D37" s="63"/>
      <c r="E37" s="63"/>
      <c r="F37" s="63"/>
      <c r="G37" s="63"/>
      <c r="H37" s="63"/>
    </row>
    <row r="38" spans="1:8" ht="44.25" customHeight="1" x14ac:dyDescent="0.3">
      <c r="A38" s="24" t="s">
        <v>23</v>
      </c>
      <c r="B38" s="17"/>
      <c r="C38" s="17"/>
      <c r="D38" s="10">
        <v>273622</v>
      </c>
      <c r="E38" s="17"/>
      <c r="F38" s="17"/>
      <c r="G38" s="17"/>
      <c r="H38" s="17"/>
    </row>
    <row r="39" spans="1:8" ht="32.25" customHeight="1" x14ac:dyDescent="0.3">
      <c r="A39" s="61" t="s">
        <v>25</v>
      </c>
      <c r="B39" s="61"/>
      <c r="C39" s="61"/>
      <c r="D39" s="61"/>
      <c r="E39" s="61"/>
      <c r="F39" s="61"/>
      <c r="G39" s="61"/>
      <c r="H39" s="61"/>
    </row>
    <row r="40" spans="1:8" ht="44.5" customHeight="1" x14ac:dyDescent="0.3">
      <c r="A40" s="24" t="s">
        <v>23</v>
      </c>
      <c r="B40" s="17"/>
      <c r="C40" s="17"/>
      <c r="D40" s="17"/>
      <c r="E40" s="10">
        <v>201928</v>
      </c>
      <c r="F40" s="17"/>
      <c r="G40" s="17"/>
      <c r="H40" s="17"/>
    </row>
    <row r="41" spans="1:8" ht="68.25" customHeight="1" x14ac:dyDescent="0.3">
      <c r="A41" s="61" t="s">
        <v>26</v>
      </c>
      <c r="B41" s="61"/>
      <c r="C41" s="61"/>
      <c r="D41" s="61"/>
      <c r="E41" s="61"/>
      <c r="F41" s="61"/>
      <c r="G41" s="61"/>
      <c r="H41" s="61"/>
    </row>
    <row r="42" spans="1:8" ht="47.25" customHeight="1" x14ac:dyDescent="0.3">
      <c r="A42" s="24" t="s">
        <v>67</v>
      </c>
      <c r="B42" s="17"/>
      <c r="C42" s="17"/>
      <c r="D42" s="10">
        <v>610055</v>
      </c>
      <c r="E42" s="17"/>
      <c r="F42" s="17"/>
      <c r="G42" s="17"/>
      <c r="H42" s="17"/>
    </row>
    <row r="43" spans="1:8" ht="49" customHeight="1" x14ac:dyDescent="0.3">
      <c r="A43" s="61" t="s">
        <v>89</v>
      </c>
      <c r="B43" s="63"/>
      <c r="C43" s="63"/>
      <c r="D43" s="63"/>
      <c r="E43" s="63"/>
      <c r="F43" s="63"/>
      <c r="G43" s="63"/>
      <c r="H43" s="63"/>
    </row>
    <row r="44" spans="1:8" ht="45.5" customHeight="1" x14ac:dyDescent="0.3">
      <c r="A44" s="24" t="s">
        <v>78</v>
      </c>
      <c r="B44" s="17"/>
      <c r="C44" s="17"/>
      <c r="D44" s="10">
        <f>70450+17308</f>
        <v>87758</v>
      </c>
      <c r="E44" s="17"/>
      <c r="F44" s="17"/>
      <c r="G44" s="17"/>
      <c r="H44" s="17"/>
    </row>
    <row r="45" spans="1:8" ht="49.5" customHeight="1" x14ac:dyDescent="0.3">
      <c r="A45" s="24" t="s">
        <v>23</v>
      </c>
      <c r="B45" s="17"/>
      <c r="C45" s="17"/>
      <c r="D45" s="10"/>
      <c r="E45" s="10">
        <f>186478+43371</f>
        <v>229849</v>
      </c>
      <c r="F45" s="10">
        <f>193614+40973</f>
        <v>234587</v>
      </c>
      <c r="G45" s="17"/>
      <c r="H45" s="17"/>
    </row>
    <row r="46" spans="1:8" s="3" customFormat="1" ht="19.5" customHeight="1" x14ac:dyDescent="0.3">
      <c r="A46" s="25" t="s">
        <v>27</v>
      </c>
      <c r="B46" s="26">
        <f>B36+B38+B40+B42+B44+B45</f>
        <v>22392</v>
      </c>
      <c r="C46" s="26">
        <f t="shared" ref="C46:G46" si="3">C36+C38+C40+C42+C44+C45</f>
        <v>22392</v>
      </c>
      <c r="D46" s="26">
        <f t="shared" si="3"/>
        <v>971435</v>
      </c>
      <c r="E46" s="26">
        <f t="shared" si="3"/>
        <v>431777</v>
      </c>
      <c r="F46" s="26">
        <f t="shared" si="3"/>
        <v>234587</v>
      </c>
      <c r="G46" s="26">
        <f t="shared" si="3"/>
        <v>0</v>
      </c>
      <c r="H46" s="26">
        <f>B46+D46+E46+F46+G46</f>
        <v>1660191</v>
      </c>
    </row>
    <row r="47" spans="1:8" ht="36.75" customHeight="1" x14ac:dyDescent="0.3">
      <c r="A47" s="66" t="s">
        <v>70</v>
      </c>
      <c r="B47" s="66"/>
      <c r="C47" s="66"/>
      <c r="D47" s="66"/>
      <c r="E47" s="66"/>
      <c r="F47" s="66"/>
      <c r="G47" s="66"/>
      <c r="H47" s="66"/>
    </row>
    <row r="48" spans="1:8" ht="90.75" customHeight="1" x14ac:dyDescent="0.3">
      <c r="A48" s="61" t="s">
        <v>28</v>
      </c>
      <c r="B48" s="63"/>
      <c r="C48" s="63"/>
      <c r="D48" s="63"/>
      <c r="E48" s="63"/>
      <c r="F48" s="63"/>
      <c r="G48" s="63"/>
      <c r="H48" s="63"/>
    </row>
    <row r="49" spans="1:8" ht="28" x14ac:dyDescent="0.3">
      <c r="A49" s="24" t="s">
        <v>7</v>
      </c>
      <c r="B49" s="17"/>
      <c r="C49" s="17"/>
      <c r="D49" s="17"/>
      <c r="E49" s="17"/>
      <c r="F49" s="17"/>
      <c r="G49" s="17"/>
      <c r="H49" s="17"/>
    </row>
    <row r="50" spans="1:8" x14ac:dyDescent="0.3">
      <c r="A50" s="27" t="s">
        <v>29</v>
      </c>
      <c r="B50" s="17"/>
      <c r="C50" s="17"/>
      <c r="D50" s="17">
        <v>226517</v>
      </c>
      <c r="E50" s="17">
        <v>44444</v>
      </c>
      <c r="F50" s="17">
        <v>44444</v>
      </c>
      <c r="G50" s="17"/>
      <c r="H50" s="17"/>
    </row>
    <row r="51" spans="1:8" x14ac:dyDescent="0.3">
      <c r="A51" s="27" t="s">
        <v>33</v>
      </c>
      <c r="B51" s="17"/>
      <c r="C51" s="17"/>
      <c r="D51" s="17">
        <v>11382166</v>
      </c>
      <c r="E51" s="17">
        <v>19262182</v>
      </c>
      <c r="F51" s="17">
        <v>905870</v>
      </c>
      <c r="G51" s="17"/>
      <c r="H51" s="17"/>
    </row>
    <row r="52" spans="1:8" x14ac:dyDescent="0.3">
      <c r="A52" s="27" t="s">
        <v>30</v>
      </c>
      <c r="B52" s="28"/>
      <c r="C52" s="28"/>
      <c r="D52" s="21">
        <v>26500</v>
      </c>
      <c r="E52" s="21"/>
      <c r="F52" s="21">
        <v>2093</v>
      </c>
      <c r="G52" s="21"/>
      <c r="H52" s="28"/>
    </row>
    <row r="53" spans="1:8" x14ac:dyDescent="0.3">
      <c r="A53" s="27" t="s">
        <v>31</v>
      </c>
      <c r="B53" s="28"/>
      <c r="C53" s="28"/>
      <c r="D53" s="21">
        <v>20000</v>
      </c>
      <c r="E53" s="21"/>
      <c r="F53" s="21"/>
      <c r="G53" s="21"/>
      <c r="H53" s="28"/>
    </row>
    <row r="54" spans="1:8" x14ac:dyDescent="0.3">
      <c r="A54" s="27" t="s">
        <v>32</v>
      </c>
      <c r="B54" s="28"/>
      <c r="C54" s="28"/>
      <c r="D54" s="21">
        <v>141780</v>
      </c>
      <c r="E54" s="21"/>
      <c r="F54" s="21"/>
      <c r="G54" s="21"/>
      <c r="H54" s="28"/>
    </row>
    <row r="55" spans="1:8" s="7" customFormat="1" x14ac:dyDescent="0.3">
      <c r="A55" s="29" t="s">
        <v>34</v>
      </c>
      <c r="B55" s="30">
        <f>B50+B51+B52+B53+B54</f>
        <v>0</v>
      </c>
      <c r="C55" s="30">
        <f t="shared" ref="C55:F55" si="4">C50+C51+C52+C53+C54</f>
        <v>0</v>
      </c>
      <c r="D55" s="30">
        <f t="shared" si="4"/>
        <v>11796963</v>
      </c>
      <c r="E55" s="30">
        <f t="shared" si="4"/>
        <v>19306626</v>
      </c>
      <c r="F55" s="30">
        <f t="shared" si="4"/>
        <v>952407</v>
      </c>
      <c r="G55" s="30"/>
      <c r="H55" s="30"/>
    </row>
    <row r="56" spans="1:8" ht="34" customHeight="1" x14ac:dyDescent="0.3">
      <c r="A56" s="61" t="s">
        <v>35</v>
      </c>
      <c r="B56" s="61"/>
      <c r="C56" s="61"/>
      <c r="D56" s="61"/>
      <c r="E56" s="61"/>
      <c r="F56" s="61"/>
      <c r="G56" s="61"/>
      <c r="H56" s="61"/>
    </row>
    <row r="57" spans="1:8" ht="28" x14ac:dyDescent="0.3">
      <c r="A57" s="24" t="s">
        <v>7</v>
      </c>
      <c r="B57" s="31"/>
      <c r="C57" s="31"/>
      <c r="D57" s="31"/>
      <c r="E57" s="31"/>
      <c r="F57" s="31"/>
      <c r="G57" s="31"/>
      <c r="H57" s="31"/>
    </row>
    <row r="58" spans="1:8" x14ac:dyDescent="0.3">
      <c r="A58" s="32" t="s">
        <v>36</v>
      </c>
      <c r="B58" s="31"/>
      <c r="C58" s="31"/>
      <c r="D58" s="31"/>
      <c r="E58" s="17">
        <v>4684590</v>
      </c>
      <c r="F58" s="31"/>
      <c r="G58" s="31"/>
      <c r="H58" s="31"/>
    </row>
    <row r="59" spans="1:8" x14ac:dyDescent="0.3">
      <c r="A59" s="32" t="s">
        <v>37</v>
      </c>
      <c r="B59" s="31"/>
      <c r="C59" s="31"/>
      <c r="D59" s="31"/>
      <c r="E59" s="17">
        <v>55092</v>
      </c>
      <c r="F59" s="31"/>
      <c r="G59" s="31"/>
      <c r="H59" s="31"/>
    </row>
    <row r="60" spans="1:8" x14ac:dyDescent="0.3">
      <c r="A60" s="32" t="s">
        <v>38</v>
      </c>
      <c r="B60" s="31"/>
      <c r="C60" s="31"/>
      <c r="D60" s="31"/>
      <c r="E60" s="17">
        <v>132106</v>
      </c>
      <c r="F60" s="31"/>
      <c r="G60" s="31"/>
      <c r="H60" s="31"/>
    </row>
    <row r="61" spans="1:8" x14ac:dyDescent="0.3">
      <c r="A61" s="29" t="s">
        <v>39</v>
      </c>
      <c r="B61" s="33">
        <f>B58+B59+B60</f>
        <v>0</v>
      </c>
      <c r="C61" s="33">
        <f t="shared" ref="C61:F61" si="5">C58+C59+C60</f>
        <v>0</v>
      </c>
      <c r="D61" s="33">
        <f t="shared" si="5"/>
        <v>0</v>
      </c>
      <c r="E61" s="33">
        <f t="shared" si="5"/>
        <v>4871788</v>
      </c>
      <c r="F61" s="33">
        <f t="shared" si="5"/>
        <v>0</v>
      </c>
      <c r="G61" s="33"/>
      <c r="H61" s="31"/>
    </row>
    <row r="62" spans="1:8" ht="61.5" customHeight="1" x14ac:dyDescent="0.3">
      <c r="A62" s="61" t="s">
        <v>40</v>
      </c>
      <c r="B62" s="61"/>
      <c r="C62" s="61"/>
      <c r="D62" s="61"/>
      <c r="E62" s="61"/>
      <c r="F62" s="61"/>
      <c r="G62" s="61"/>
      <c r="H62" s="61"/>
    </row>
    <row r="63" spans="1:8" ht="30.75" customHeight="1" x14ac:dyDescent="0.3">
      <c r="A63" s="15" t="s">
        <v>7</v>
      </c>
      <c r="B63" s="31"/>
      <c r="C63" s="31"/>
      <c r="D63" s="31"/>
      <c r="E63" s="31"/>
      <c r="F63" s="31"/>
      <c r="G63" s="31"/>
      <c r="H63" s="31"/>
    </row>
    <row r="64" spans="1:8" x14ac:dyDescent="0.3">
      <c r="A64" s="34" t="s">
        <v>41</v>
      </c>
      <c r="B64" s="31"/>
      <c r="C64" s="31"/>
      <c r="D64" s="21">
        <v>1462345</v>
      </c>
      <c r="E64" s="31"/>
      <c r="F64" s="31"/>
      <c r="G64" s="31"/>
      <c r="H64" s="31"/>
    </row>
    <row r="65" spans="1:8" x14ac:dyDescent="0.3">
      <c r="A65" s="29" t="s">
        <v>42</v>
      </c>
      <c r="B65" s="30">
        <f>B64</f>
        <v>0</v>
      </c>
      <c r="C65" s="30">
        <f t="shared" ref="C65:F65" si="6">C64</f>
        <v>0</v>
      </c>
      <c r="D65" s="30">
        <f t="shared" si="6"/>
        <v>1462345</v>
      </c>
      <c r="E65" s="30">
        <f t="shared" si="6"/>
        <v>0</v>
      </c>
      <c r="F65" s="30">
        <f t="shared" si="6"/>
        <v>0</v>
      </c>
      <c r="G65" s="30"/>
      <c r="H65" s="31"/>
    </row>
    <row r="66" spans="1:8" ht="54.75" customHeight="1" x14ac:dyDescent="0.3">
      <c r="A66" s="61" t="s">
        <v>43</v>
      </c>
      <c r="B66" s="63"/>
      <c r="C66" s="63"/>
      <c r="D66" s="63"/>
      <c r="E66" s="63"/>
      <c r="F66" s="63"/>
      <c r="G66" s="63"/>
      <c r="H66" s="63"/>
    </row>
    <row r="67" spans="1:8" ht="28" x14ac:dyDescent="0.3">
      <c r="A67" s="35" t="s">
        <v>8</v>
      </c>
      <c r="B67" s="31"/>
      <c r="C67" s="31"/>
      <c r="D67" s="31"/>
      <c r="E67" s="31"/>
      <c r="F67" s="31"/>
      <c r="G67" s="31"/>
      <c r="H67" s="31"/>
    </row>
    <row r="68" spans="1:8" x14ac:dyDescent="0.3">
      <c r="A68" s="32" t="s">
        <v>44</v>
      </c>
      <c r="B68" s="31"/>
      <c r="C68" s="31"/>
      <c r="D68" s="17">
        <v>1061461</v>
      </c>
      <c r="E68" s="31"/>
      <c r="F68" s="31"/>
      <c r="G68" s="31"/>
      <c r="H68" s="31"/>
    </row>
    <row r="69" spans="1:8" x14ac:dyDescent="0.3">
      <c r="A69" s="32" t="s">
        <v>45</v>
      </c>
      <c r="B69" s="31"/>
      <c r="C69" s="31"/>
      <c r="D69" s="17">
        <v>46908</v>
      </c>
      <c r="E69" s="31"/>
      <c r="F69" s="31"/>
      <c r="G69" s="31"/>
      <c r="H69" s="31"/>
    </row>
    <row r="70" spans="1:8" x14ac:dyDescent="0.3">
      <c r="A70" s="32" t="s">
        <v>46</v>
      </c>
      <c r="B70" s="31"/>
      <c r="C70" s="31"/>
      <c r="D70" s="21">
        <v>213624</v>
      </c>
      <c r="E70" s="31"/>
      <c r="F70" s="31"/>
      <c r="G70" s="31"/>
      <c r="H70" s="31"/>
    </row>
    <row r="71" spans="1:8" x14ac:dyDescent="0.3">
      <c r="A71" s="29" t="s">
        <v>47</v>
      </c>
      <c r="B71" s="30">
        <f>B68+B69+B70</f>
        <v>0</v>
      </c>
      <c r="C71" s="30">
        <f t="shared" ref="C71:F71" si="7">C68+C69+C70</f>
        <v>0</v>
      </c>
      <c r="D71" s="30">
        <f t="shared" si="7"/>
        <v>1321993</v>
      </c>
      <c r="E71" s="30">
        <f t="shared" si="7"/>
        <v>0</v>
      </c>
      <c r="F71" s="30">
        <f t="shared" si="7"/>
        <v>0</v>
      </c>
      <c r="G71" s="30"/>
      <c r="H71" s="31"/>
    </row>
    <row r="72" spans="1:8" ht="71.25" customHeight="1" x14ac:dyDescent="0.3">
      <c r="A72" s="61" t="s">
        <v>48</v>
      </c>
      <c r="B72" s="61"/>
      <c r="C72" s="61"/>
      <c r="D72" s="61"/>
      <c r="E72" s="61"/>
      <c r="F72" s="61"/>
      <c r="G72" s="61"/>
      <c r="H72" s="61"/>
    </row>
    <row r="73" spans="1:8" ht="28" x14ac:dyDescent="0.3">
      <c r="A73" s="15" t="s">
        <v>7</v>
      </c>
      <c r="B73" s="31"/>
      <c r="C73" s="31"/>
      <c r="D73" s="31"/>
      <c r="E73" s="31"/>
      <c r="F73" s="31"/>
      <c r="G73" s="31"/>
      <c r="H73" s="31"/>
    </row>
    <row r="74" spans="1:8" x14ac:dyDescent="0.3">
      <c r="A74" s="34" t="s">
        <v>49</v>
      </c>
      <c r="B74" s="31"/>
      <c r="C74" s="31"/>
      <c r="D74" s="21">
        <v>1946753</v>
      </c>
      <c r="E74" s="31"/>
      <c r="F74" s="31"/>
      <c r="G74" s="31"/>
      <c r="H74" s="31"/>
    </row>
    <row r="75" spans="1:8" ht="17.25" customHeight="1" x14ac:dyDescent="0.3">
      <c r="A75" s="36" t="s">
        <v>50</v>
      </c>
      <c r="B75" s="33">
        <f>B74</f>
        <v>0</v>
      </c>
      <c r="C75" s="33">
        <f t="shared" ref="C75:F75" si="8">C74</f>
        <v>0</v>
      </c>
      <c r="D75" s="33">
        <f t="shared" si="8"/>
        <v>1946753</v>
      </c>
      <c r="E75" s="33">
        <f t="shared" si="8"/>
        <v>0</v>
      </c>
      <c r="F75" s="33">
        <f t="shared" si="8"/>
        <v>0</v>
      </c>
      <c r="G75" s="33"/>
      <c r="H75" s="37"/>
    </row>
    <row r="76" spans="1:8" ht="31.5" customHeight="1" x14ac:dyDescent="0.3">
      <c r="A76" s="61" t="s">
        <v>51</v>
      </c>
      <c r="B76" s="61"/>
      <c r="C76" s="61"/>
      <c r="D76" s="61"/>
      <c r="E76" s="61"/>
      <c r="F76" s="61"/>
      <c r="G76" s="61"/>
      <c r="H76" s="61"/>
    </row>
    <row r="77" spans="1:8" ht="28" x14ac:dyDescent="0.3">
      <c r="A77" s="15" t="s">
        <v>7</v>
      </c>
      <c r="B77" s="31"/>
      <c r="C77" s="31"/>
      <c r="D77" s="31"/>
      <c r="E77" s="31"/>
      <c r="F77" s="31"/>
      <c r="G77" s="31"/>
      <c r="H77" s="31"/>
    </row>
    <row r="78" spans="1:8" x14ac:dyDescent="0.3">
      <c r="A78" s="32" t="s">
        <v>52</v>
      </c>
      <c r="B78" s="31"/>
      <c r="C78" s="31"/>
      <c r="D78" s="31"/>
      <c r="E78" s="17">
        <v>11772207</v>
      </c>
      <c r="F78" s="17">
        <v>378985</v>
      </c>
      <c r="G78" s="17"/>
      <c r="H78" s="31"/>
    </row>
    <row r="79" spans="1:8" x14ac:dyDescent="0.3">
      <c r="A79" s="32" t="s">
        <v>53</v>
      </c>
      <c r="B79" s="31"/>
      <c r="C79" s="31"/>
      <c r="D79" s="31"/>
      <c r="E79" s="17">
        <v>43273</v>
      </c>
      <c r="F79" s="17">
        <v>2311</v>
      </c>
      <c r="G79" s="17"/>
      <c r="H79" s="31"/>
    </row>
    <row r="80" spans="1:8" x14ac:dyDescent="0.3">
      <c r="A80" s="32" t="s">
        <v>54</v>
      </c>
      <c r="B80" s="31"/>
      <c r="C80" s="31"/>
      <c r="D80" s="31"/>
      <c r="E80" s="17">
        <v>5622</v>
      </c>
      <c r="F80" s="17">
        <v>5622</v>
      </c>
      <c r="G80" s="17"/>
      <c r="H80" s="31"/>
    </row>
    <row r="81" spans="1:8" ht="17.25" customHeight="1" x14ac:dyDescent="0.3">
      <c r="A81" s="36" t="s">
        <v>55</v>
      </c>
      <c r="B81" s="33">
        <f>B78+B79+B80</f>
        <v>0</v>
      </c>
      <c r="C81" s="33">
        <f t="shared" ref="C81:F81" si="9">C78+C79+C80</f>
        <v>0</v>
      </c>
      <c r="D81" s="33">
        <f t="shared" si="9"/>
        <v>0</v>
      </c>
      <c r="E81" s="33">
        <f t="shared" si="9"/>
        <v>11821102</v>
      </c>
      <c r="F81" s="33">
        <f t="shared" si="9"/>
        <v>386918</v>
      </c>
      <c r="G81" s="33"/>
      <c r="H81" s="31"/>
    </row>
    <row r="82" spans="1:8" ht="21" customHeight="1" x14ac:dyDescent="0.3">
      <c r="A82" s="42" t="s">
        <v>56</v>
      </c>
      <c r="B82" s="38">
        <f>B55+B61+B65+B71+B75+B81</f>
        <v>0</v>
      </c>
      <c r="C82" s="38">
        <f t="shared" ref="C82:F82" si="10">C55+C61+C65+C71+C75+C81</f>
        <v>0</v>
      </c>
      <c r="D82" s="38">
        <f t="shared" si="10"/>
        <v>16528054</v>
      </c>
      <c r="E82" s="38">
        <f t="shared" si="10"/>
        <v>35999516</v>
      </c>
      <c r="F82" s="38">
        <f t="shared" si="10"/>
        <v>1339325</v>
      </c>
      <c r="G82" s="38"/>
      <c r="H82" s="38">
        <f>B82+D82+E82+F82</f>
        <v>53866895</v>
      </c>
    </row>
    <row r="83" spans="1:8" ht="25.5" customHeight="1" x14ac:dyDescent="0.3">
      <c r="A83" s="70" t="s">
        <v>66</v>
      </c>
      <c r="B83" s="70"/>
      <c r="C83" s="70"/>
      <c r="D83" s="70"/>
      <c r="E83" s="70"/>
      <c r="F83" s="70"/>
      <c r="G83" s="70"/>
      <c r="H83" s="70"/>
    </row>
    <row r="84" spans="1:8" ht="66.75" customHeight="1" x14ac:dyDescent="0.3">
      <c r="A84" s="61" t="s">
        <v>57</v>
      </c>
      <c r="B84" s="61"/>
      <c r="C84" s="61"/>
      <c r="D84" s="61"/>
      <c r="E84" s="61"/>
      <c r="F84" s="61"/>
      <c r="G84" s="61"/>
      <c r="H84" s="61"/>
    </row>
    <row r="85" spans="1:8" ht="35.25" customHeight="1" x14ac:dyDescent="0.3">
      <c r="A85" s="12" t="s">
        <v>8</v>
      </c>
      <c r="B85" s="31"/>
      <c r="C85" s="31"/>
      <c r="D85" s="10">
        <v>50578</v>
      </c>
      <c r="E85" s="31"/>
      <c r="F85" s="31"/>
      <c r="G85" s="31"/>
      <c r="H85" s="31"/>
    </row>
    <row r="86" spans="1:8" ht="19.5" customHeight="1" x14ac:dyDescent="0.3">
      <c r="A86" s="40" t="s">
        <v>58</v>
      </c>
      <c r="B86" s="41">
        <f>B85</f>
        <v>0</v>
      </c>
      <c r="C86" s="41">
        <f t="shared" ref="C86:F86" si="11">C85</f>
        <v>0</v>
      </c>
      <c r="D86" s="41">
        <f t="shared" si="11"/>
        <v>50578</v>
      </c>
      <c r="E86" s="41">
        <f t="shared" si="11"/>
        <v>0</v>
      </c>
      <c r="F86" s="41">
        <f t="shared" si="11"/>
        <v>0</v>
      </c>
      <c r="G86" s="41"/>
      <c r="H86" s="41">
        <f>B86+D86+E86+F86</f>
        <v>50578</v>
      </c>
    </row>
    <row r="87" spans="1:8" ht="37.5" customHeight="1" x14ac:dyDescent="0.3">
      <c r="A87" s="66" t="s">
        <v>71</v>
      </c>
      <c r="B87" s="67"/>
      <c r="C87" s="67"/>
      <c r="D87" s="67"/>
      <c r="E87" s="67"/>
      <c r="F87" s="67"/>
      <c r="G87" s="67"/>
      <c r="H87" s="67"/>
    </row>
    <row r="88" spans="1:8" ht="66.5" customHeight="1" x14ac:dyDescent="0.3">
      <c r="A88" s="61" t="s">
        <v>90</v>
      </c>
      <c r="B88" s="61"/>
      <c r="C88" s="61"/>
      <c r="D88" s="61"/>
      <c r="E88" s="61"/>
      <c r="F88" s="61"/>
      <c r="G88" s="61"/>
      <c r="H88" s="61"/>
    </row>
    <row r="89" spans="1:8" ht="28" x14ac:dyDescent="0.3">
      <c r="A89" s="15" t="s">
        <v>8</v>
      </c>
      <c r="B89" s="31"/>
      <c r="C89" s="31"/>
      <c r="D89" s="31"/>
      <c r="E89" s="31"/>
      <c r="F89" s="31"/>
      <c r="G89" s="31"/>
      <c r="H89" s="31"/>
    </row>
    <row r="90" spans="1:8" x14ac:dyDescent="0.3">
      <c r="A90" s="27" t="s">
        <v>73</v>
      </c>
      <c r="B90" s="31"/>
      <c r="C90" s="31"/>
      <c r="D90" s="21">
        <v>567248</v>
      </c>
      <c r="E90" s="21"/>
      <c r="F90" s="21"/>
      <c r="G90" s="21"/>
      <c r="H90" s="21"/>
    </row>
    <row r="91" spans="1:8" x14ac:dyDescent="0.3">
      <c r="A91" s="27" t="s">
        <v>74</v>
      </c>
      <c r="B91" s="31"/>
      <c r="C91" s="31"/>
      <c r="D91" s="21">
        <v>1499908</v>
      </c>
      <c r="E91" s="21"/>
      <c r="F91" s="21"/>
      <c r="G91" s="21"/>
      <c r="H91" s="21"/>
    </row>
    <row r="92" spans="1:8" x14ac:dyDescent="0.3">
      <c r="A92" s="27" t="s">
        <v>75</v>
      </c>
      <c r="B92" s="31"/>
      <c r="C92" s="31"/>
      <c r="D92" s="21">
        <v>4840</v>
      </c>
      <c r="E92" s="21"/>
      <c r="F92" s="21"/>
      <c r="G92" s="21"/>
      <c r="H92" s="21"/>
    </row>
    <row r="93" spans="1:8" x14ac:dyDescent="0.3">
      <c r="A93" s="27" t="s">
        <v>76</v>
      </c>
      <c r="B93" s="31"/>
      <c r="C93" s="31"/>
      <c r="D93" s="21">
        <v>49674</v>
      </c>
      <c r="E93" s="21"/>
      <c r="F93" s="21"/>
      <c r="G93" s="21"/>
      <c r="H93" s="21"/>
    </row>
    <row r="94" spans="1:8" ht="28" x14ac:dyDescent="0.3">
      <c r="A94" s="15" t="s">
        <v>7</v>
      </c>
      <c r="B94" s="31"/>
      <c r="C94" s="31"/>
      <c r="D94" s="21"/>
      <c r="E94" s="21"/>
      <c r="F94" s="21"/>
      <c r="G94" s="21"/>
      <c r="H94" s="21"/>
    </row>
    <row r="95" spans="1:8" x14ac:dyDescent="0.3">
      <c r="A95" s="27" t="s">
        <v>73</v>
      </c>
      <c r="B95" s="31"/>
      <c r="C95" s="31"/>
      <c r="D95" s="31"/>
      <c r="E95" s="17">
        <v>212637</v>
      </c>
      <c r="F95" s="17">
        <v>0</v>
      </c>
      <c r="G95" s="17">
        <v>19997</v>
      </c>
      <c r="H95" s="10"/>
    </row>
    <row r="96" spans="1:8" x14ac:dyDescent="0.3">
      <c r="A96" s="27" t="s">
        <v>74</v>
      </c>
      <c r="B96" s="31"/>
      <c r="C96" s="31"/>
      <c r="D96" s="31"/>
      <c r="E96" s="17">
        <v>21868973</v>
      </c>
      <c r="F96" s="17">
        <v>21406311</v>
      </c>
      <c r="G96" s="17">
        <v>1148082</v>
      </c>
      <c r="H96" s="10"/>
    </row>
    <row r="97" spans="1:8" x14ac:dyDescent="0.3">
      <c r="A97" s="27" t="s">
        <v>75</v>
      </c>
      <c r="B97" s="31"/>
      <c r="C97" s="31"/>
      <c r="D97" s="31"/>
      <c r="E97" s="17">
        <v>86332</v>
      </c>
      <c r="F97" s="17">
        <v>60485</v>
      </c>
      <c r="G97" s="17">
        <v>3889</v>
      </c>
      <c r="H97" s="10"/>
    </row>
    <row r="98" spans="1:8" x14ac:dyDescent="0.3">
      <c r="A98" s="27" t="s">
        <v>76</v>
      </c>
      <c r="B98" s="31"/>
      <c r="C98" s="31"/>
      <c r="D98" s="31"/>
      <c r="E98" s="17">
        <v>129501</v>
      </c>
      <c r="F98" s="17">
        <v>101174</v>
      </c>
      <c r="G98" s="17">
        <v>0</v>
      </c>
      <c r="H98" s="10"/>
    </row>
    <row r="99" spans="1:8" s="3" customFormat="1" ht="20" customHeight="1" x14ac:dyDescent="0.3">
      <c r="A99" s="42" t="s">
        <v>77</v>
      </c>
      <c r="B99" s="50"/>
      <c r="C99" s="50"/>
      <c r="D99" s="38">
        <f>D90+D91+D92+D93+D95+D96+D97+D98</f>
        <v>2121670</v>
      </c>
      <c r="E99" s="38">
        <f t="shared" ref="E99:G99" si="12">E90+E91+E92+E93+E95+E96+E97+E98</f>
        <v>22297443</v>
      </c>
      <c r="F99" s="38">
        <f t="shared" si="12"/>
        <v>21567970</v>
      </c>
      <c r="G99" s="38">
        <f t="shared" si="12"/>
        <v>1171968</v>
      </c>
      <c r="H99" s="38">
        <f>G99+F99+E99+D99+B99</f>
        <v>47159051</v>
      </c>
    </row>
    <row r="100" spans="1:8" ht="36" customHeight="1" x14ac:dyDescent="0.3">
      <c r="A100" s="68" t="s">
        <v>88</v>
      </c>
      <c r="B100" s="69"/>
      <c r="C100" s="69"/>
      <c r="D100" s="69"/>
      <c r="E100" s="69"/>
      <c r="F100" s="69"/>
      <c r="G100" s="69"/>
      <c r="H100" s="69"/>
    </row>
    <row r="101" spans="1:8" ht="51" customHeight="1" x14ac:dyDescent="0.3">
      <c r="A101" s="61" t="s">
        <v>91</v>
      </c>
      <c r="B101" s="61"/>
      <c r="C101" s="61"/>
      <c r="D101" s="61"/>
      <c r="E101" s="61"/>
      <c r="F101" s="61"/>
      <c r="G101" s="61"/>
      <c r="H101" s="61"/>
    </row>
    <row r="102" spans="1:8" ht="32.5" customHeight="1" x14ac:dyDescent="0.3">
      <c r="A102" s="24" t="s">
        <v>8</v>
      </c>
      <c r="B102" s="31"/>
      <c r="C102" s="31"/>
      <c r="D102" s="10">
        <v>50000</v>
      </c>
      <c r="E102" s="10"/>
      <c r="F102" s="10"/>
      <c r="G102" s="10"/>
      <c r="H102" s="10"/>
    </row>
    <row r="103" spans="1:8" ht="32.5" customHeight="1" x14ac:dyDescent="0.3">
      <c r="A103" s="24" t="s">
        <v>7</v>
      </c>
      <c r="B103" s="31"/>
      <c r="C103" s="31"/>
      <c r="D103" s="10"/>
      <c r="E103" s="10">
        <v>49000</v>
      </c>
      <c r="F103" s="10"/>
      <c r="G103" s="10"/>
      <c r="H103" s="10"/>
    </row>
    <row r="104" spans="1:8" s="3" customFormat="1" ht="20" customHeight="1" x14ac:dyDescent="0.3">
      <c r="A104" s="51" t="s">
        <v>79</v>
      </c>
      <c r="B104" s="52">
        <f>B102+B103</f>
        <v>0</v>
      </c>
      <c r="C104" s="52">
        <f t="shared" ref="C104:G104" si="13">C102+C103</f>
        <v>0</v>
      </c>
      <c r="D104" s="52">
        <f t="shared" si="13"/>
        <v>50000</v>
      </c>
      <c r="E104" s="52">
        <f t="shared" si="13"/>
        <v>49000</v>
      </c>
      <c r="F104" s="52">
        <f t="shared" si="13"/>
        <v>0</v>
      </c>
      <c r="G104" s="52">
        <f t="shared" si="13"/>
        <v>0</v>
      </c>
      <c r="H104" s="52">
        <f>B104+D104+E104+F104</f>
        <v>99000</v>
      </c>
    </row>
    <row r="105" spans="1:8" s="5" customFormat="1" ht="21" customHeight="1" x14ac:dyDescent="0.35">
      <c r="A105" s="53" t="s">
        <v>80</v>
      </c>
      <c r="B105" s="10">
        <f>B13+B29+B33+B46+B82+B86+B99+B104</f>
        <v>4016125</v>
      </c>
      <c r="C105" s="10">
        <f t="shared" ref="C105:H105" si="14">C13+C29+C33+C46+C82+C86+C99+C104</f>
        <v>3402374</v>
      </c>
      <c r="D105" s="10">
        <f t="shared" si="14"/>
        <v>22764763</v>
      </c>
      <c r="E105" s="10">
        <f t="shared" si="14"/>
        <v>59201366</v>
      </c>
      <c r="F105" s="10">
        <f t="shared" si="14"/>
        <v>23141882</v>
      </c>
      <c r="G105" s="10">
        <f t="shared" si="14"/>
        <v>1171968</v>
      </c>
      <c r="H105" s="10">
        <f t="shared" si="14"/>
        <v>110296104</v>
      </c>
    </row>
    <row r="106" spans="1:8" s="5" customFormat="1" ht="21" customHeight="1" x14ac:dyDescent="0.35">
      <c r="B106" s="44"/>
      <c r="C106" s="44"/>
      <c r="D106" s="44"/>
      <c r="E106" s="44"/>
      <c r="F106" s="44"/>
      <c r="G106" s="44"/>
      <c r="H106" s="44"/>
    </row>
    <row r="107" spans="1:8" x14ac:dyDescent="0.3">
      <c r="A107" s="8"/>
      <c r="B107" s="6"/>
      <c r="C107" s="6"/>
      <c r="D107" s="6"/>
      <c r="E107" s="6"/>
      <c r="F107" s="6"/>
      <c r="G107" s="6"/>
      <c r="H107" s="6"/>
    </row>
    <row r="108" spans="1:8" ht="59" customHeight="1" x14ac:dyDescent="0.3">
      <c r="A108" s="45" t="s">
        <v>87</v>
      </c>
      <c r="B108" s="49">
        <f>B109+B110+B111+B112+B113+B114</f>
        <v>22392</v>
      </c>
      <c r="C108" s="49">
        <f t="shared" ref="C108:G108" si="15">C109+C110+C111+C112+C113+C114</f>
        <v>22392</v>
      </c>
      <c r="D108" s="49">
        <f t="shared" si="15"/>
        <v>19621159</v>
      </c>
      <c r="E108" s="49">
        <f t="shared" si="15"/>
        <v>58728736</v>
      </c>
      <c r="F108" s="49">
        <f t="shared" si="15"/>
        <v>23141882</v>
      </c>
      <c r="G108" s="49">
        <f t="shared" si="15"/>
        <v>1171968</v>
      </c>
      <c r="H108" s="49">
        <f>H109+H110+H111+H112+H113+H114</f>
        <v>102686137</v>
      </c>
    </row>
    <row r="109" spans="1:8" ht="28" customHeight="1" x14ac:dyDescent="0.3">
      <c r="A109" s="47" t="s">
        <v>85</v>
      </c>
      <c r="B109" s="46">
        <f>B50+B51+B52+B58+B59+B64+B68+B69+B70+B74+B78+B79+B80+B90+B91+B92+B95+B96+B97</f>
        <v>0</v>
      </c>
      <c r="C109" s="46">
        <f t="shared" ref="C109:G109" si="16">C50+C51+C52+C58+C59+C64+C68+C69+C70+C74+C78+C79+C80+C90+C91+C92+C95+C96+C97</f>
        <v>0</v>
      </c>
      <c r="D109" s="46">
        <f t="shared" si="16"/>
        <v>18438270</v>
      </c>
      <c r="E109" s="46">
        <f t="shared" si="16"/>
        <v>58035352</v>
      </c>
      <c r="F109" s="46">
        <f t="shared" si="16"/>
        <v>22806121</v>
      </c>
      <c r="G109" s="46">
        <f t="shared" si="16"/>
        <v>1171968</v>
      </c>
      <c r="H109" s="46">
        <f>B109+D109+E109+F109+G109</f>
        <v>100451711</v>
      </c>
    </row>
    <row r="110" spans="1:8" ht="17" customHeight="1" x14ac:dyDescent="0.3">
      <c r="A110" s="47" t="s">
        <v>84</v>
      </c>
      <c r="B110" s="46">
        <f>B54+B60+B93+B98</f>
        <v>0</v>
      </c>
      <c r="C110" s="46">
        <f t="shared" ref="C110:G110" si="17">C54+C60+C93+C98</f>
        <v>0</v>
      </c>
      <c r="D110" s="46">
        <f t="shared" si="17"/>
        <v>191454</v>
      </c>
      <c r="E110" s="46">
        <f t="shared" si="17"/>
        <v>261607</v>
      </c>
      <c r="F110" s="46">
        <f t="shared" si="17"/>
        <v>101174</v>
      </c>
      <c r="G110" s="46">
        <f t="shared" si="17"/>
        <v>0</v>
      </c>
      <c r="H110" s="46">
        <f t="shared" ref="H110:H114" si="18">B110+D110+E110+F110+G110</f>
        <v>554235</v>
      </c>
    </row>
    <row r="111" spans="1:8" ht="15.5" customHeight="1" x14ac:dyDescent="0.3">
      <c r="A111" s="47" t="s">
        <v>83</v>
      </c>
      <c r="B111" s="46"/>
      <c r="C111" s="46"/>
      <c r="D111" s="46">
        <f>D53</f>
        <v>20000</v>
      </c>
      <c r="E111" s="46"/>
      <c r="F111" s="46"/>
      <c r="G111" s="46"/>
      <c r="H111" s="46">
        <f t="shared" si="18"/>
        <v>20000</v>
      </c>
    </row>
    <row r="112" spans="1:8" ht="28" customHeight="1" x14ac:dyDescent="0.3">
      <c r="A112" s="47" t="s">
        <v>86</v>
      </c>
      <c r="B112" s="46">
        <f>B36</f>
        <v>22392</v>
      </c>
      <c r="C112" s="46">
        <f>C36</f>
        <v>22392</v>
      </c>
      <c r="D112" s="46"/>
      <c r="E112" s="46"/>
      <c r="F112" s="46"/>
      <c r="G112" s="46"/>
      <c r="H112" s="46">
        <f t="shared" si="18"/>
        <v>22392</v>
      </c>
    </row>
    <row r="113" spans="1:8" ht="16.5" customHeight="1" x14ac:dyDescent="0.3">
      <c r="A113" s="47" t="s">
        <v>82</v>
      </c>
      <c r="B113" s="46"/>
      <c r="C113" s="46"/>
      <c r="D113" s="46">
        <f>D42</f>
        <v>610055</v>
      </c>
      <c r="E113" s="46"/>
      <c r="F113" s="46"/>
      <c r="G113" s="46"/>
      <c r="H113" s="46">
        <f t="shared" si="18"/>
        <v>610055</v>
      </c>
    </row>
    <row r="114" spans="1:8" x14ac:dyDescent="0.3">
      <c r="A114" s="48" t="s">
        <v>81</v>
      </c>
      <c r="B114" s="46"/>
      <c r="C114" s="46"/>
      <c r="D114" s="46">
        <f>D38+D40++D44+D45</f>
        <v>361380</v>
      </c>
      <c r="E114" s="46">
        <f>E38+E40++E44+E45</f>
        <v>431777</v>
      </c>
      <c r="F114" s="46">
        <f>F38+F40++F44+F45</f>
        <v>234587</v>
      </c>
      <c r="G114" s="46">
        <f>G38+G40++G44+G45</f>
        <v>0</v>
      </c>
      <c r="H114" s="46">
        <f t="shared" si="18"/>
        <v>1027744</v>
      </c>
    </row>
    <row r="115" spans="1:8" x14ac:dyDescent="0.3">
      <c r="A115" s="8"/>
      <c r="B115" s="43"/>
      <c r="C115" s="43"/>
      <c r="D115" s="43"/>
      <c r="E115" s="43"/>
      <c r="F115" s="43"/>
      <c r="G115" s="43"/>
      <c r="H115" s="43"/>
    </row>
    <row r="116" spans="1:8" x14ac:dyDescent="0.3">
      <c r="A116" s="8"/>
      <c r="B116" s="43"/>
      <c r="C116" s="43"/>
      <c r="D116" s="43"/>
      <c r="E116" s="43"/>
      <c r="F116" s="43"/>
      <c r="G116" s="43"/>
      <c r="H116" s="43"/>
    </row>
    <row r="117" spans="1:8" x14ac:dyDescent="0.3">
      <c r="B117" s="43"/>
      <c r="C117" s="43"/>
      <c r="D117" s="43"/>
      <c r="E117" s="43"/>
      <c r="F117" s="43"/>
      <c r="G117" s="43"/>
      <c r="H117" s="43"/>
    </row>
    <row r="118" spans="1:8" x14ac:dyDescent="0.3">
      <c r="B118" s="43"/>
      <c r="C118" s="43"/>
      <c r="D118" s="43"/>
      <c r="E118" s="43"/>
      <c r="F118" s="43"/>
      <c r="G118" s="43"/>
      <c r="H118" s="43"/>
    </row>
    <row r="119" spans="1:8" x14ac:dyDescent="0.3">
      <c r="B119" s="43"/>
      <c r="C119" s="43"/>
      <c r="D119" s="43"/>
      <c r="E119" s="43"/>
      <c r="F119" s="43"/>
      <c r="G119" s="43"/>
      <c r="H119" s="43"/>
    </row>
    <row r="120" spans="1:8" x14ac:dyDescent="0.3">
      <c r="B120" s="43"/>
      <c r="C120" s="43"/>
      <c r="D120" s="43"/>
      <c r="E120" s="43"/>
      <c r="F120" s="43"/>
      <c r="G120" s="43"/>
      <c r="H120" s="43"/>
    </row>
    <row r="121" spans="1:8" x14ac:dyDescent="0.3">
      <c r="B121" s="43"/>
      <c r="C121" s="43"/>
      <c r="D121" s="43"/>
      <c r="E121" s="43"/>
      <c r="F121" s="43"/>
      <c r="G121" s="43"/>
      <c r="H121" s="43"/>
    </row>
    <row r="122" spans="1:8" x14ac:dyDescent="0.3">
      <c r="B122" s="43"/>
      <c r="C122" s="43"/>
      <c r="D122" s="43"/>
      <c r="E122" s="43"/>
      <c r="F122" s="43"/>
      <c r="G122" s="43"/>
      <c r="H122" s="43"/>
    </row>
    <row r="123" spans="1:8" x14ac:dyDescent="0.3">
      <c r="B123" s="4"/>
      <c r="C123" s="4"/>
      <c r="D123" s="4"/>
      <c r="E123" s="4"/>
      <c r="F123" s="4"/>
      <c r="G123" s="4"/>
      <c r="H123" s="4"/>
    </row>
    <row r="124" spans="1:8" x14ac:dyDescent="0.3">
      <c r="B124" s="4"/>
      <c r="C124" s="4"/>
      <c r="D124" s="4"/>
      <c r="E124" s="4"/>
      <c r="F124" s="4"/>
      <c r="G124" s="4"/>
      <c r="H124" s="4"/>
    </row>
  </sheetData>
  <mergeCells count="36">
    <mergeCell ref="A87:H87"/>
    <mergeCell ref="A88:H88"/>
    <mergeCell ref="A43:H43"/>
    <mergeCell ref="A100:H100"/>
    <mergeCell ref="A101:H101"/>
    <mergeCell ref="A62:H62"/>
    <mergeCell ref="A66:H66"/>
    <mergeCell ref="A72:H72"/>
    <mergeCell ref="A76:H76"/>
    <mergeCell ref="A83:H83"/>
    <mergeCell ref="A84:H84"/>
    <mergeCell ref="A56:H56"/>
    <mergeCell ref="A37:H37"/>
    <mergeCell ref="A39:H39"/>
    <mergeCell ref="A41:H41"/>
    <mergeCell ref="A47:H47"/>
    <mergeCell ref="A48:H48"/>
    <mergeCell ref="A35:H35"/>
    <mergeCell ref="A14:H14"/>
    <mergeCell ref="A15:H15"/>
    <mergeCell ref="A17:H17"/>
    <mergeCell ref="A19:H19"/>
    <mergeCell ref="A21:H21"/>
    <mergeCell ref="A23:H23"/>
    <mergeCell ref="A25:H25"/>
    <mergeCell ref="A27:H27"/>
    <mergeCell ref="A30:H30"/>
    <mergeCell ref="A31:H31"/>
    <mergeCell ref="A34:H34"/>
    <mergeCell ref="E1:H1"/>
    <mergeCell ref="A11:H11"/>
    <mergeCell ref="A3:H3"/>
    <mergeCell ref="A4:H4"/>
    <mergeCell ref="A6:H6"/>
    <mergeCell ref="A7:H7"/>
    <mergeCell ref="A9:H9"/>
  </mergeCells>
  <pageMargins left="0.39370078740157483" right="0.43307086614173229" top="0.59055118110236227" bottom="0.47244094488188981" header="0.31496062992125984" footer="0.31496062992125984"/>
  <pageSetup paperSize="9" scale="98" fitToHeight="0" orientation="landscape" r:id="rId1"/>
  <headerFooter>
    <oddFooter>&amp;C&amp;10&amp;P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16.06.2022.</vt:lpstr>
      <vt:lpstr>'16.06.2022.'!Print_Titles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Potjomkina</dc:creator>
  <cp:lastModifiedBy>Ilze Rudzīte</cp:lastModifiedBy>
  <cp:lastPrinted>2022-07-20T07:20:47Z</cp:lastPrinted>
  <dcterms:created xsi:type="dcterms:W3CDTF">2022-06-08T09:21:23Z</dcterms:created>
  <dcterms:modified xsi:type="dcterms:W3CDTF">2022-07-20T07:20:55Z</dcterms:modified>
</cp:coreProperties>
</file>