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Info_zin_projekti\2021\MK_rikojumu_izpilde\VK\"/>
    </mc:Choice>
  </mc:AlternateContent>
  <xr:revisionPtr revIDLastSave="0" documentId="13_ncr:1_{22DCD013-CFE2-4EB5-843A-439D406E4F0E}" xr6:coauthVersionLast="47" xr6:coauthVersionMax="47" xr10:uidLastSave="{00000000-0000-0000-0000-000000000000}"/>
  <bookViews>
    <workbookView xWindow="57480" yWindow="-120" windowWidth="29040" windowHeight="15840" xr2:uid="{7DB528E5-D186-483A-A20E-A5E4A5F34F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3" i="1" l="1"/>
  <c r="F36" i="1"/>
  <c r="N32" i="1"/>
  <c r="F33" i="1"/>
  <c r="D33" i="1"/>
  <c r="E33" i="1"/>
  <c r="E25" i="1"/>
  <c r="F25" i="1"/>
  <c r="Q32" i="1" s="1"/>
  <c r="Q33" i="1" s="1"/>
  <c r="C33" i="1"/>
  <c r="R25" i="1"/>
  <c r="T25" i="1" s="1"/>
  <c r="S33" i="1"/>
  <c r="R28" i="1"/>
  <c r="T28" i="1" s="1"/>
  <c r="K32" i="1"/>
  <c r="R22" i="1"/>
  <c r="E22" i="1"/>
  <c r="E15" i="1" l="1"/>
  <c r="F27" i="1" l="1"/>
  <c r="R17" i="1"/>
  <c r="R8" i="1"/>
  <c r="F22" i="1" l="1"/>
  <c r="M33" i="1"/>
  <c r="J33" i="1"/>
  <c r="T17" i="1"/>
  <c r="K15" i="1"/>
  <c r="K33" i="1" s="1"/>
  <c r="O32" i="1" l="1"/>
  <c r="O33" i="1" s="1"/>
  <c r="R30" i="1"/>
  <c r="R27" i="1"/>
  <c r="T27" i="1" s="1"/>
  <c r="R23" i="1"/>
  <c r="T23" i="1" s="1"/>
  <c r="R21" i="1"/>
  <c r="T21" i="1" s="1"/>
  <c r="R20" i="1"/>
  <c r="T20" i="1" s="1"/>
  <c r="R19" i="1"/>
  <c r="T19" i="1" s="1"/>
  <c r="R13" i="1"/>
  <c r="R12" i="1"/>
  <c r="T12" i="1" s="1"/>
  <c r="R15" i="1"/>
  <c r="T15" i="1" s="1"/>
  <c r="T30" i="1" l="1"/>
  <c r="T13" i="1"/>
  <c r="T22" i="1"/>
  <c r="T8" i="1"/>
  <c r="F23" i="1"/>
  <c r="F21" i="1"/>
  <c r="F20" i="1"/>
  <c r="E19" i="1"/>
  <c r="F13" i="1"/>
  <c r="F15" i="1"/>
  <c r="F30" i="1"/>
  <c r="F32" i="1"/>
  <c r="E12" i="1"/>
  <c r="F12" i="1" s="1"/>
  <c r="F19" i="1" l="1"/>
  <c r="F37" i="1" s="1"/>
  <c r="R32" i="1"/>
  <c r="P32" i="1"/>
  <c r="P33" i="1" s="1"/>
  <c r="L32" i="1" l="1"/>
  <c r="N33" i="1"/>
  <c r="I33" i="1"/>
  <c r="L33" i="1" l="1"/>
  <c r="T32" i="1" l="1"/>
  <c r="T33" i="1" l="1"/>
</calcChain>
</file>

<file path=xl/sharedStrings.xml><?xml version="1.0" encoding="utf-8"?>
<sst xmlns="http://schemas.openxmlformats.org/spreadsheetml/2006/main" count="69" uniqueCount="55">
  <si>
    <t>Deficīts - / atlikums +</t>
  </si>
  <si>
    <t>Pasākuma nosaukums</t>
  </si>
  <si>
    <t>Ministru kabineta 2021.gada 30.marta (prot. Nr. 29 47. §) rīkojumā Nr.208  “Par finanšu līdzekļu piešķiršanu no valsts budžeta programmas “Līdzekļi neparedzētiem gadījumiem””</t>
  </si>
  <si>
    <t>lai nodrošinātu tālruņa numura "8989" darbību</t>
  </si>
  <si>
    <t>lai segtu izdevumus, kas radušies saistībā ar tālruņa numura "8989" darbības nodrošināšanu</t>
  </si>
  <si>
    <t>Nacionāla mēroga vakcinācijas kompleksu (Starptautiskajā izstāžu centrā Ķīpsalā un ATTA centrā) darbības nodrošināšanai</t>
  </si>
  <si>
    <t>Nacionāla mēroga vakcinācijas kompleksu darbības nodrošināšanas pašvaldībās</t>
  </si>
  <si>
    <t>Ministru kabineta 2021.gada 14.aprīļa (prot. Nr. 33 26. §) rīkojumā Nr.247 “Par finanšu līdzekļu piešķiršanu no valsts budžeta programmas “Līdzekļi neparedzētiem gadījumiem””</t>
  </si>
  <si>
    <t>lai nodrošinātu nacionāla mēroga vakcinācijas kompleksu darbību (Starptautiskajā izstāžu centrā Ķīpsalā un ATTA centrā )</t>
  </si>
  <si>
    <t>lai nodrošinātu vakcinācijas punktu izveidi un uzturēšanu tirdzniecības centros, tirgos un sabiedriskās vietās</t>
  </si>
  <si>
    <t>VM</t>
  </si>
  <si>
    <t>VARAM</t>
  </si>
  <si>
    <t>lai segtu izdevumus, kas pašvaldībām radušies 2021. gadā, nodrošinot nacionāla mēroga vakcinācijas kompleksu darbību</t>
  </si>
  <si>
    <t>Ministru kabineta 2021.gada 21.aprīļa (prot. Nr. 34 47. §) rīkojumā Nr.266 “Par finanšu līdzekļu piešķiršanu no valsts budžeta programmas “Līdzekļi neparedzētiem gadījumiem””</t>
  </si>
  <si>
    <t xml:space="preserve">Piešķirts ar FM rīkojumiem </t>
  </si>
  <si>
    <t>piemaksai ģimenes ārstiem par sasniegtajiem vakcinācijas rādītājiem pret Covid-19 infekciju senioru un hronisko pacientu grupā</t>
  </si>
  <si>
    <t>lai nodrošinātu adrenalīna injekcijas</t>
  </si>
  <si>
    <t>lai nodrošinātu komunikācijas pasākumus saistībā ar vakcinēšanos</t>
  </si>
  <si>
    <t>lai sniegtu neatliekamo medicīnisko palīdzību personām, kurām vakcinācija pret Covid-19 infekciju izraisījusi komplikācijas (blakusparādības)</t>
  </si>
  <si>
    <t>Vakcīnu iegādei, loģistikai un vakcinēšanai pret Covid-19 infekciju 2021.gada 1.pusgadam</t>
  </si>
  <si>
    <t>Jauns pasākums "2021.gada 2.pusgadā vakcīnu iegādes, loģistikas un vakcīnu ievades izdevumu segšanai"</t>
  </si>
  <si>
    <t>vakcīnu iegādes, loģistikas un vakcīnu ievades izdevumu segšanai</t>
  </si>
  <si>
    <t>pagaidu vakcinācijas punktu izveidei</t>
  </si>
  <si>
    <t>LNG pieprasījums</t>
  </si>
  <si>
    <t>KOPĀ</t>
  </si>
  <si>
    <t>Aktuālā prognoze par kopā nepieciešamo finansējumu līdz  2021.gada beigām</t>
  </si>
  <si>
    <r>
      <t xml:space="preserve">vakcīnu iegādei, loģistikai un vakcinēšanai pret Covid-19 infekciju </t>
    </r>
    <r>
      <rPr>
        <b/>
        <sz val="11"/>
        <color theme="1"/>
        <rFont val="Calibri"/>
        <family val="2"/>
        <scheme val="minor"/>
      </rPr>
      <t>(aktuālā prognoze par kopā nepieciešamo finansējumu 2021.gada 1.pusgadam)</t>
    </r>
  </si>
  <si>
    <t>Lai nodrošinātu adrenalīna injekcijas</t>
  </si>
  <si>
    <t>Lai nodrošinātu komunikācijas pasākumus saistībā ar vakcinēšanos</t>
  </si>
  <si>
    <t>Lai sniegtu neatliekamo medicīnisko palīdzību personām, kurām vakcinācija pret Covid-19 infekciju izraisījusi komplikācijas (blakusparādības)</t>
  </si>
  <si>
    <t>Iezīmēts ar MK rīkojumiem</t>
  </si>
  <si>
    <t>KOPĀ pārdalēm</t>
  </si>
  <si>
    <t>KOPĀ pavisam</t>
  </si>
  <si>
    <t>Resursu avoti deficīta segšanai</t>
  </si>
  <si>
    <t>Izdevumi līdz 31.08.2021</t>
  </si>
  <si>
    <t>Plānotie izdevumi pēc 01.09.2021</t>
  </si>
  <si>
    <t>Vakcinācijas punktu izveidi un uzturēšanu tirdzniecības centros, tirgos un sabiedriskās vietās</t>
  </si>
  <si>
    <t>Jauns pasākums "25 jaunu vakcinācijas punktu izveidi 2021.gada beigām"</t>
  </si>
  <si>
    <t>Piemaksai ģimenes ārstiem par sasniegtajiem vakcinācijas rādītājiem pret Covid-19 infekciju senioru un hronisko pacientu grupā</t>
  </si>
  <si>
    <t>Deficīts kopā:</t>
  </si>
  <si>
    <t>Pārpalikums kopā:</t>
  </si>
  <si>
    <t>PVN starpības segšanai</t>
  </si>
  <si>
    <t>Kopsavilkums par finanšu līdzekļu ekonomiju MK rīkojumos un priekšlikumi līdzekļu pārdalei</t>
  </si>
  <si>
    <t>Informatīvā ziņojuma "Par Ministru kabineta 2021.gada 10.augusta sēdes  protokollēmuma (prot. Nr.55 92.§) 3.punktā dotā uzdevuma izpildi" pielikums</t>
  </si>
  <si>
    <t>Grozījumi MK Jā/Nē</t>
  </si>
  <si>
    <t>Jā</t>
  </si>
  <si>
    <t>Nē</t>
  </si>
  <si>
    <t>jauns</t>
  </si>
  <si>
    <r>
      <t xml:space="preserve">* no kopējā atlikuma 3 226 071 </t>
    </r>
    <r>
      <rPr>
        <i/>
        <sz val="11"/>
        <color theme="1"/>
        <rFont val="Calibri"/>
        <family val="2"/>
        <scheme val="minor"/>
      </rPr>
      <t xml:space="preserve">euro </t>
    </r>
    <r>
      <rPr>
        <sz val="11"/>
        <color theme="1"/>
        <rFont val="Calibri"/>
        <family val="2"/>
        <scheme val="minor"/>
      </rPr>
      <t xml:space="preserve">apmērā tiks samazināts finansējums 1 407 423 </t>
    </r>
    <r>
      <rPr>
        <i/>
        <sz val="11"/>
        <color theme="1"/>
        <rFont val="Calibri"/>
        <family val="2"/>
        <scheme val="minor"/>
      </rPr>
      <t xml:space="preserve">euro </t>
    </r>
    <r>
      <rPr>
        <sz val="11"/>
        <color theme="1"/>
        <rFont val="Calibri"/>
        <family val="2"/>
        <scheme val="minor"/>
      </rPr>
      <t>apmērā.</t>
    </r>
  </si>
  <si>
    <t>medikamenta RoActemra ((tocilizumab)firma Roche)) iegādei</t>
  </si>
  <si>
    <t>Ministru kabienta 2021.gada 10.augusta rīkojums Nr. 532 (prot Nr.55 92.§)  “Par finanšu līdzekļu piešķiršanu no valsts budžeta programmas “Līdzekļi neparedzētiem gadījumiem””</t>
  </si>
  <si>
    <t>Ministru kabienta 2021.gada 7.jūlija (prot.Nr.51 123.§) rīkojums Nr.502 “Par finanšu līdzekļu piešķiršanu no valsts budžeta programmas “Līdzekļi neparedzētiem gadījumiem””</t>
  </si>
  <si>
    <t>lai palielinātu vakcinācijas aptveri un uzlabotu sabiedrības veselības drošību</t>
  </si>
  <si>
    <t>Lai palielinātu vakcinācijas aptveri un uzlabotu sabiedrības veselības drošību</t>
  </si>
  <si>
    <t>3 226 071*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</si>
</sst>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b/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wrapText="1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wrapText="1"/>
    </xf>
    <xf numFmtId="3" fontId="0" fillId="0" borderId="1" xfId="0" applyNumberFormat="1" applyBorder="1" applyAlignment="1">
      <alignment horizontal="center" wrapText="1"/>
    </xf>
    <xf numFmtId="3" fontId="0" fillId="0" borderId="6" xfId="0" applyNumberFormat="1" applyBorder="1" applyAlignment="1">
      <alignment horizontal="center" wrapText="1"/>
    </xf>
    <xf numFmtId="3" fontId="0" fillId="0" borderId="8" xfId="0" applyNumberFormat="1" applyBorder="1" applyAlignment="1">
      <alignment horizontal="center" wrapText="1"/>
    </xf>
    <xf numFmtId="3" fontId="0" fillId="0" borderId="5" xfId="0" applyNumberFormat="1" applyBorder="1" applyAlignment="1">
      <alignment horizontal="center" wrapText="1"/>
    </xf>
    <xf numFmtId="3" fontId="0" fillId="0" borderId="7" xfId="0" applyNumberFormat="1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right" wrapText="1"/>
    </xf>
    <xf numFmtId="2" fontId="3" fillId="0" borderId="5" xfId="0" applyNumberFormat="1" applyFont="1" applyBorder="1" applyAlignment="1">
      <alignment horizontal="right" wrapText="1"/>
    </xf>
    <xf numFmtId="2" fontId="2" fillId="2" borderId="15" xfId="0" applyNumberFormat="1" applyFont="1" applyFill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wrapText="1"/>
    </xf>
    <xf numFmtId="3" fontId="0" fillId="0" borderId="17" xfId="0" applyNumberFormat="1" applyBorder="1" applyAlignment="1">
      <alignment horizontal="center" wrapText="1"/>
    </xf>
    <xf numFmtId="2" fontId="2" fillId="2" borderId="9" xfId="0" applyNumberFormat="1" applyFont="1" applyFill="1" applyBorder="1" applyAlignment="1">
      <alignment horizontal="center" vertical="center" wrapText="1"/>
    </xf>
    <xf numFmtId="3" fontId="2" fillId="6" borderId="14" xfId="0" applyNumberFormat="1" applyFont="1" applyFill="1" applyBorder="1" applyAlignment="1">
      <alignment horizontal="center" wrapText="1"/>
    </xf>
    <xf numFmtId="3" fontId="6" fillId="0" borderId="1" xfId="0" applyNumberFormat="1" applyFont="1" applyBorder="1" applyAlignment="1">
      <alignment horizontal="center" wrapText="1"/>
    </xf>
    <xf numFmtId="3" fontId="2" fillId="6" borderId="19" xfId="0" applyNumberFormat="1" applyFont="1" applyFill="1" applyBorder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3" fontId="2" fillId="0" borderId="0" xfId="0" applyNumberFormat="1" applyFont="1" applyAlignment="1">
      <alignment horizontal="center" wrapText="1"/>
    </xf>
    <xf numFmtId="3" fontId="0" fillId="5" borderId="5" xfId="0" applyNumberFormat="1" applyFill="1" applyBorder="1" applyAlignment="1">
      <alignment wrapText="1"/>
    </xf>
    <xf numFmtId="3" fontId="0" fillId="5" borderId="1" xfId="0" applyNumberFormat="1" applyFill="1" applyBorder="1" applyAlignment="1">
      <alignment wrapText="1"/>
    </xf>
    <xf numFmtId="3" fontId="0" fillId="7" borderId="5" xfId="0" applyNumberFormat="1" applyFill="1" applyBorder="1" applyAlignment="1">
      <alignment wrapText="1"/>
    </xf>
    <xf numFmtId="3" fontId="0" fillId="7" borderId="1" xfId="0" applyNumberFormat="1" applyFill="1" applyBorder="1" applyAlignment="1">
      <alignment wrapText="1"/>
    </xf>
    <xf numFmtId="3" fontId="0" fillId="4" borderId="5" xfId="0" applyNumberFormat="1" applyFill="1" applyBorder="1" applyAlignment="1">
      <alignment wrapText="1"/>
    </xf>
    <xf numFmtId="3" fontId="0" fillId="4" borderId="1" xfId="0" applyNumberFormat="1" applyFill="1" applyBorder="1" applyAlignment="1">
      <alignment wrapText="1"/>
    </xf>
    <xf numFmtId="3" fontId="0" fillId="3" borderId="5" xfId="0" applyNumberFormat="1" applyFill="1" applyBorder="1" applyAlignment="1">
      <alignment wrapText="1"/>
    </xf>
    <xf numFmtId="3" fontId="0" fillId="3" borderId="1" xfId="0" applyNumberFormat="1" applyFill="1" applyBorder="1" applyAlignment="1">
      <alignment wrapText="1"/>
    </xf>
    <xf numFmtId="3" fontId="0" fillId="4" borderId="16" xfId="0" applyNumberFormat="1" applyFill="1" applyBorder="1" applyAlignment="1">
      <alignment wrapText="1"/>
    </xf>
    <xf numFmtId="3" fontId="0" fillId="3" borderId="16" xfId="0" applyNumberFormat="1" applyFill="1" applyBorder="1" applyAlignment="1">
      <alignment wrapText="1"/>
    </xf>
    <xf numFmtId="3" fontId="0" fillId="7" borderId="16" xfId="0" applyNumberFormat="1" applyFill="1" applyBorder="1" applyAlignment="1">
      <alignment wrapText="1"/>
    </xf>
    <xf numFmtId="3" fontId="0" fillId="5" borderId="16" xfId="0" applyNumberFormat="1" applyFill="1" applyBorder="1" applyAlignment="1">
      <alignment wrapText="1"/>
    </xf>
    <xf numFmtId="3" fontId="2" fillId="6" borderId="20" xfId="0" applyNumberFormat="1" applyFont="1" applyFill="1" applyBorder="1" applyAlignment="1">
      <alignment horizontal="center" wrapText="1"/>
    </xf>
    <xf numFmtId="3" fontId="0" fillId="4" borderId="10" xfId="0" applyNumberFormat="1" applyFill="1" applyBorder="1" applyAlignment="1">
      <alignment wrapText="1"/>
    </xf>
    <xf numFmtId="3" fontId="0" fillId="3" borderId="10" xfId="0" applyNumberFormat="1" applyFill="1" applyBorder="1" applyAlignment="1">
      <alignment wrapText="1"/>
    </xf>
    <xf numFmtId="3" fontId="2" fillId="0" borderId="10" xfId="0" applyNumberFormat="1" applyFont="1" applyBorder="1" applyAlignment="1">
      <alignment horizontal="center" wrapText="1"/>
    </xf>
    <xf numFmtId="3" fontId="0" fillId="7" borderId="10" xfId="0" applyNumberFormat="1" applyFill="1" applyBorder="1" applyAlignment="1">
      <alignment wrapText="1"/>
    </xf>
    <xf numFmtId="3" fontId="0" fillId="5" borderId="10" xfId="0" applyNumberFormat="1" applyFill="1" applyBorder="1" applyAlignment="1">
      <alignment wrapText="1"/>
    </xf>
    <xf numFmtId="3" fontId="2" fillId="0" borderId="18" xfId="0" applyNumberFormat="1" applyFont="1" applyBorder="1" applyAlignment="1">
      <alignment horizontal="center" wrapText="1"/>
    </xf>
    <xf numFmtId="2" fontId="2" fillId="2" borderId="21" xfId="0" applyNumberFormat="1" applyFont="1" applyFill="1" applyBorder="1" applyAlignment="1">
      <alignment horizontal="center" vertical="center" wrapText="1"/>
    </xf>
    <xf numFmtId="3" fontId="0" fillId="4" borderId="12" xfId="0" applyNumberFormat="1" applyFill="1" applyBorder="1" applyAlignment="1">
      <alignment wrapText="1"/>
    </xf>
    <xf numFmtId="3" fontId="0" fillId="3" borderId="12" xfId="0" applyNumberFormat="1" applyFill="1" applyBorder="1" applyAlignment="1">
      <alignment wrapText="1"/>
    </xf>
    <xf numFmtId="3" fontId="0" fillId="0" borderId="12" xfId="0" applyNumberFormat="1" applyBorder="1" applyAlignment="1">
      <alignment horizontal="center" wrapText="1"/>
    </xf>
    <xf numFmtId="3" fontId="0" fillId="7" borderId="12" xfId="0" applyNumberFormat="1" applyFill="1" applyBorder="1" applyAlignment="1">
      <alignment wrapText="1"/>
    </xf>
    <xf numFmtId="3" fontId="0" fillId="5" borderId="12" xfId="0" applyNumberFormat="1" applyFill="1" applyBorder="1" applyAlignment="1">
      <alignment wrapText="1"/>
    </xf>
    <xf numFmtId="3" fontId="2" fillId="0" borderId="22" xfId="0" applyNumberFormat="1" applyFont="1" applyBorder="1" applyAlignment="1">
      <alignment horizontal="center" wrapText="1"/>
    </xf>
    <xf numFmtId="3" fontId="0" fillId="0" borderId="1" xfId="0" applyNumberForma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2" fontId="2" fillId="2" borderId="23" xfId="0" applyNumberFormat="1" applyFont="1" applyFill="1" applyBorder="1" applyAlignment="1">
      <alignment horizontal="center" vertical="center" wrapText="1"/>
    </xf>
    <xf numFmtId="3" fontId="0" fillId="4" borderId="24" xfId="0" applyNumberFormat="1" applyFill="1" applyBorder="1" applyAlignment="1">
      <alignment wrapText="1"/>
    </xf>
    <xf numFmtId="3" fontId="0" fillId="0" borderId="24" xfId="0" applyNumberFormat="1" applyBorder="1" applyAlignment="1">
      <alignment horizontal="center" vertical="center" wrapText="1"/>
    </xf>
    <xf numFmtId="3" fontId="0" fillId="3" borderId="24" xfId="0" applyNumberFormat="1" applyFill="1" applyBorder="1" applyAlignment="1">
      <alignment wrapText="1"/>
    </xf>
    <xf numFmtId="3" fontId="0" fillId="0" borderId="24" xfId="0" applyNumberFormat="1" applyBorder="1" applyAlignment="1">
      <alignment horizontal="center" wrapText="1"/>
    </xf>
    <xf numFmtId="3" fontId="0" fillId="7" borderId="24" xfId="0" applyNumberFormat="1" applyFill="1" applyBorder="1" applyAlignment="1">
      <alignment wrapText="1"/>
    </xf>
    <xf numFmtId="3" fontId="0" fillId="5" borderId="24" xfId="0" applyNumberFormat="1" applyFill="1" applyBorder="1" applyAlignment="1">
      <alignment wrapText="1"/>
    </xf>
    <xf numFmtId="3" fontId="0" fillId="0" borderId="25" xfId="0" applyNumberFormat="1" applyBorder="1" applyAlignment="1">
      <alignment horizontal="center" wrapText="1"/>
    </xf>
    <xf numFmtId="3" fontId="2" fillId="0" borderId="1" xfId="0" applyNumberFormat="1" applyFont="1" applyBorder="1" applyAlignment="1">
      <alignment horizontal="center" wrapText="1"/>
    </xf>
    <xf numFmtId="3" fontId="2" fillId="6" borderId="1" xfId="0" applyNumberFormat="1" applyFont="1" applyFill="1" applyBorder="1" applyAlignment="1">
      <alignment horizontal="center" wrapText="1"/>
    </xf>
    <xf numFmtId="2" fontId="2" fillId="5" borderId="6" xfId="0" applyNumberFormat="1" applyFont="1" applyFill="1" applyBorder="1" applyAlignment="1">
      <alignment horizontal="left" wrapText="1"/>
    </xf>
    <xf numFmtId="3" fontId="4" fillId="0" borderId="1" xfId="0" applyNumberFormat="1" applyFont="1" applyBorder="1" applyAlignment="1">
      <alignment horizontal="center" wrapText="1"/>
    </xf>
    <xf numFmtId="3" fontId="4" fillId="0" borderId="1" xfId="0" applyNumberFormat="1" applyFont="1" applyFill="1" applyBorder="1" applyAlignment="1">
      <alignment horizontal="center" wrapText="1"/>
    </xf>
    <xf numFmtId="2" fontId="2" fillId="3" borderId="6" xfId="0" applyNumberFormat="1" applyFont="1" applyFill="1" applyBorder="1" applyAlignment="1">
      <alignment horizontal="left" wrapText="1"/>
    </xf>
    <xf numFmtId="2" fontId="2" fillId="6" borderId="7" xfId="0" applyNumberFormat="1" applyFont="1" applyFill="1" applyBorder="1" applyAlignment="1">
      <alignment wrapText="1"/>
    </xf>
    <xf numFmtId="3" fontId="2" fillId="6" borderId="8" xfId="0" applyNumberFormat="1" applyFont="1" applyFill="1" applyBorder="1" applyAlignment="1">
      <alignment horizontal="center" wrapText="1"/>
    </xf>
    <xf numFmtId="3" fontId="2" fillId="6" borderId="26" xfId="0" applyNumberFormat="1" applyFont="1" applyFill="1" applyBorder="1" applyAlignment="1">
      <alignment horizontal="center" wrapText="1"/>
    </xf>
    <xf numFmtId="3" fontId="0" fillId="0" borderId="1" xfId="0" applyNumberFormat="1" applyFill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center" wrapText="1"/>
    </xf>
    <xf numFmtId="3" fontId="0" fillId="4" borderId="6" xfId="0" applyNumberFormat="1" applyFill="1" applyBorder="1" applyAlignment="1">
      <alignment wrapText="1"/>
    </xf>
    <xf numFmtId="2" fontId="0" fillId="0" borderId="0" xfId="0" applyNumberFormat="1" applyFill="1" applyAlignment="1">
      <alignment horizontal="left" wrapText="1"/>
    </xf>
    <xf numFmtId="2" fontId="7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right" wrapText="1"/>
    </xf>
    <xf numFmtId="2" fontId="5" fillId="0" borderId="0" xfId="0" applyNumberFormat="1" applyFont="1" applyBorder="1" applyAlignment="1">
      <alignment horizontal="center" wrapText="1"/>
    </xf>
    <xf numFmtId="2" fontId="2" fillId="5" borderId="5" xfId="0" applyNumberFormat="1" applyFont="1" applyFill="1" applyBorder="1" applyAlignment="1">
      <alignment horizontal="left" wrapText="1"/>
    </xf>
    <xf numFmtId="2" fontId="2" fillId="5" borderId="1" xfId="0" applyNumberFormat="1" applyFont="1" applyFill="1" applyBorder="1" applyAlignment="1">
      <alignment horizontal="left" wrapText="1"/>
    </xf>
    <xf numFmtId="2" fontId="2" fillId="3" borderId="5" xfId="0" applyNumberFormat="1" applyFont="1" applyFill="1" applyBorder="1" applyAlignment="1">
      <alignment horizontal="left" wrapText="1"/>
    </xf>
    <xf numFmtId="2" fontId="2" fillId="3" borderId="1" xfId="0" applyNumberFormat="1" applyFont="1" applyFill="1" applyBorder="1" applyAlignment="1">
      <alignment horizontal="left" wrapText="1"/>
    </xf>
    <xf numFmtId="2" fontId="2" fillId="4" borderId="11" xfId="0" applyNumberFormat="1" applyFont="1" applyFill="1" applyBorder="1" applyAlignment="1">
      <alignment horizontal="left" wrapText="1"/>
    </xf>
    <xf numFmtId="2" fontId="2" fillId="4" borderId="12" xfId="0" applyNumberFormat="1" applyFont="1" applyFill="1" applyBorder="1" applyAlignment="1">
      <alignment horizontal="left" wrapText="1"/>
    </xf>
    <xf numFmtId="2" fontId="2" fillId="4" borderId="13" xfId="0" applyNumberFormat="1" applyFont="1" applyFill="1" applyBorder="1" applyAlignment="1">
      <alignment horizontal="left" wrapText="1"/>
    </xf>
    <xf numFmtId="2" fontId="2" fillId="7" borderId="11" xfId="0" applyNumberFormat="1" applyFont="1" applyFill="1" applyBorder="1" applyAlignment="1">
      <alignment horizontal="left" wrapText="1"/>
    </xf>
    <xf numFmtId="2" fontId="2" fillId="7" borderId="12" xfId="0" applyNumberFormat="1" applyFont="1" applyFill="1" applyBorder="1" applyAlignment="1">
      <alignment horizontal="left" wrapText="1"/>
    </xf>
    <xf numFmtId="2" fontId="2" fillId="7" borderId="13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73E07-283F-4F41-97F8-ACDCB1A4A9D6}">
  <dimension ref="B1:Z59"/>
  <sheetViews>
    <sheetView tabSelected="1" topLeftCell="A10" zoomScale="85" zoomScaleNormal="85" workbookViewId="0">
      <selection activeCell="Q36" sqref="Q36"/>
    </sheetView>
  </sheetViews>
  <sheetFormatPr defaultRowHeight="15" x14ac:dyDescent="0.25"/>
  <cols>
    <col min="1" max="1" width="9.140625" style="2"/>
    <col min="2" max="2" width="61.85546875" style="2" customWidth="1"/>
    <col min="3" max="3" width="17.7109375" style="1" customWidth="1"/>
    <col min="4" max="4" width="14.5703125" style="1" bestFit="1" customWidth="1"/>
    <col min="5" max="5" width="19.7109375" style="1" customWidth="1"/>
    <col min="6" max="6" width="15.5703125" style="1" customWidth="1"/>
    <col min="7" max="7" width="15.5703125" style="10" customWidth="1"/>
    <col min="8" max="8" width="2.85546875" style="1" customWidth="1"/>
    <col min="9" max="9" width="23.42578125" style="1" customWidth="1"/>
    <col min="10" max="10" width="23.42578125" style="10" customWidth="1"/>
    <col min="11" max="11" width="17.42578125" style="1" bestFit="1" customWidth="1"/>
    <col min="12" max="12" width="16.85546875" style="1" customWidth="1"/>
    <col min="13" max="13" width="20.140625" style="10" customWidth="1"/>
    <col min="14" max="14" width="14.42578125" style="1" customWidth="1"/>
    <col min="15" max="15" width="14.42578125" style="1" bestFit="1" customWidth="1"/>
    <col min="16" max="16" width="25" style="1" customWidth="1"/>
    <col min="17" max="17" width="25" style="10" customWidth="1"/>
    <col min="18" max="18" width="12.5703125" style="23" customWidth="1"/>
    <col min="19" max="19" width="17" style="10" bestFit="1" customWidth="1"/>
    <col min="20" max="20" width="13" style="23" customWidth="1"/>
    <col min="21" max="22" width="9.140625" style="1"/>
    <col min="23" max="16384" width="9.140625" style="2"/>
  </cols>
  <sheetData>
    <row r="1" spans="2:26" ht="62.25" customHeight="1" x14ac:dyDescent="0.25">
      <c r="C1" s="10"/>
      <c r="D1" s="10"/>
      <c r="E1" s="10"/>
      <c r="F1" s="10"/>
      <c r="H1" s="10"/>
      <c r="I1" s="10"/>
      <c r="K1" s="10"/>
      <c r="L1" s="10"/>
      <c r="N1" s="10"/>
      <c r="O1" s="10"/>
      <c r="P1" s="10"/>
      <c r="R1" s="79" t="s">
        <v>43</v>
      </c>
      <c r="S1" s="79"/>
      <c r="T1" s="79"/>
      <c r="U1" s="10"/>
      <c r="V1" s="10"/>
    </row>
    <row r="2" spans="2:26" x14ac:dyDescent="0.25">
      <c r="C2" s="10"/>
      <c r="D2" s="10"/>
      <c r="E2" s="10"/>
      <c r="F2" s="10"/>
      <c r="H2" s="10"/>
      <c r="I2" s="10"/>
      <c r="K2" s="10"/>
      <c r="L2" s="10"/>
      <c r="N2" s="10"/>
      <c r="O2" s="10"/>
      <c r="P2" s="10"/>
      <c r="U2" s="10"/>
      <c r="V2" s="10"/>
    </row>
    <row r="3" spans="2:26" ht="46.5" x14ac:dyDescent="0.7">
      <c r="B3" s="78" t="s">
        <v>42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10"/>
      <c r="V3" s="10"/>
    </row>
    <row r="5" spans="2:26" ht="19.5" customHeight="1" thickBot="1" x14ac:dyDescent="0.35">
      <c r="I5" s="80" t="s">
        <v>33</v>
      </c>
      <c r="J5" s="80"/>
      <c r="K5" s="80"/>
      <c r="L5" s="80"/>
      <c r="M5" s="80"/>
      <c r="N5" s="80"/>
      <c r="O5" s="80"/>
      <c r="P5" s="80"/>
      <c r="Q5" s="80"/>
      <c r="R5" s="80"/>
      <c r="S5" s="80"/>
    </row>
    <row r="6" spans="2:26" ht="120" x14ac:dyDescent="0.25">
      <c r="B6" s="11" t="s">
        <v>1</v>
      </c>
      <c r="C6" s="12" t="s">
        <v>30</v>
      </c>
      <c r="D6" s="12" t="s">
        <v>14</v>
      </c>
      <c r="E6" s="12" t="s">
        <v>25</v>
      </c>
      <c r="F6" s="12" t="s">
        <v>0</v>
      </c>
      <c r="G6" s="13" t="s">
        <v>44</v>
      </c>
      <c r="I6" s="11" t="s">
        <v>5</v>
      </c>
      <c r="J6" s="57" t="s">
        <v>36</v>
      </c>
      <c r="K6" s="12" t="s">
        <v>6</v>
      </c>
      <c r="L6" s="12" t="s">
        <v>19</v>
      </c>
      <c r="M6" s="12" t="s">
        <v>38</v>
      </c>
      <c r="N6" s="12" t="s">
        <v>27</v>
      </c>
      <c r="O6" s="12" t="s">
        <v>28</v>
      </c>
      <c r="P6" s="16" t="s">
        <v>29</v>
      </c>
      <c r="Q6" s="13" t="s">
        <v>53</v>
      </c>
      <c r="R6" s="19" t="s">
        <v>31</v>
      </c>
      <c r="S6" s="44" t="s">
        <v>23</v>
      </c>
      <c r="T6" s="19" t="s">
        <v>32</v>
      </c>
    </row>
    <row r="7" spans="2:26" ht="28.5" customHeight="1" x14ac:dyDescent="0.25">
      <c r="B7" s="85" t="s">
        <v>2</v>
      </c>
      <c r="C7" s="86"/>
      <c r="D7" s="86"/>
      <c r="E7" s="86"/>
      <c r="F7" s="86"/>
      <c r="G7" s="87"/>
      <c r="H7" s="3"/>
      <c r="I7" s="29"/>
      <c r="J7" s="58"/>
      <c r="K7" s="30"/>
      <c r="L7" s="30"/>
      <c r="M7" s="30"/>
      <c r="N7" s="30"/>
      <c r="O7" s="30"/>
      <c r="P7" s="33"/>
      <c r="Q7" s="76"/>
      <c r="R7" s="38"/>
      <c r="S7" s="45"/>
      <c r="T7" s="38"/>
      <c r="U7" s="3"/>
      <c r="V7" s="3"/>
      <c r="W7" s="4"/>
      <c r="X7" s="4"/>
      <c r="Y7" s="4"/>
      <c r="Z7" s="4"/>
    </row>
    <row r="8" spans="2:26" x14ac:dyDescent="0.25">
      <c r="B8" s="14" t="s">
        <v>3</v>
      </c>
      <c r="C8" s="5">
        <v>1186783</v>
      </c>
      <c r="D8" s="5">
        <v>487654</v>
      </c>
      <c r="E8" s="51">
        <v>1575409</v>
      </c>
      <c r="F8" s="51">
        <v>-388626</v>
      </c>
      <c r="G8" s="56" t="s">
        <v>45</v>
      </c>
      <c r="H8" s="3"/>
      <c r="I8" s="55">
        <v>163941</v>
      </c>
      <c r="J8" s="59">
        <v>0</v>
      </c>
      <c r="K8" s="51">
        <v>224685</v>
      </c>
      <c r="L8" s="51">
        <v>0</v>
      </c>
      <c r="M8" s="51">
        <v>0</v>
      </c>
      <c r="N8" s="51">
        <v>0</v>
      </c>
      <c r="O8" s="51">
        <v>0</v>
      </c>
      <c r="P8" s="54">
        <v>0</v>
      </c>
      <c r="Q8" s="54">
        <v>0</v>
      </c>
      <c r="R8" s="52">
        <f>SUM(I8:P9)</f>
        <v>388626</v>
      </c>
      <c r="S8" s="53">
        <v>0</v>
      </c>
      <c r="T8" s="52">
        <f>R8+S8</f>
        <v>388626</v>
      </c>
      <c r="U8" s="3"/>
      <c r="V8" s="3"/>
      <c r="W8" s="4"/>
      <c r="X8" s="4"/>
      <c r="Y8" s="4"/>
      <c r="Z8" s="4"/>
    </row>
    <row r="9" spans="2:26" ht="30" x14ac:dyDescent="0.25">
      <c r="B9" s="14" t="s">
        <v>4</v>
      </c>
      <c r="C9" s="51">
        <v>16270</v>
      </c>
      <c r="D9" s="51">
        <v>16270</v>
      </c>
      <c r="E9" s="51">
        <v>16270</v>
      </c>
      <c r="F9" s="51">
        <v>0</v>
      </c>
      <c r="G9" s="56" t="s">
        <v>46</v>
      </c>
      <c r="H9" s="3"/>
      <c r="I9" s="55">
        <v>0</v>
      </c>
      <c r="J9" s="59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4">
        <v>0</v>
      </c>
      <c r="Q9" s="54">
        <v>0</v>
      </c>
      <c r="R9" s="52">
        <v>0</v>
      </c>
      <c r="S9" s="53">
        <v>0</v>
      </c>
      <c r="T9" s="52">
        <v>0</v>
      </c>
      <c r="U9" s="3"/>
      <c r="V9" s="3"/>
      <c r="W9" s="4"/>
      <c r="X9" s="4"/>
      <c r="Y9" s="4"/>
      <c r="Z9" s="4"/>
    </row>
    <row r="10" spans="2:26" ht="28.5" customHeight="1" x14ac:dyDescent="0.25">
      <c r="B10" s="85" t="s">
        <v>7</v>
      </c>
      <c r="C10" s="86"/>
      <c r="D10" s="86"/>
      <c r="E10" s="86"/>
      <c r="F10" s="86"/>
      <c r="G10" s="87"/>
      <c r="H10" s="3"/>
      <c r="I10" s="29"/>
      <c r="J10" s="58"/>
      <c r="K10" s="30"/>
      <c r="L10" s="30"/>
      <c r="M10" s="30"/>
      <c r="N10" s="30"/>
      <c r="O10" s="30"/>
      <c r="P10" s="33"/>
      <c r="Q10" s="33"/>
      <c r="R10" s="38"/>
      <c r="S10" s="45"/>
      <c r="T10" s="38"/>
      <c r="U10" s="3"/>
      <c r="V10" s="3"/>
      <c r="W10" s="4"/>
      <c r="X10" s="4"/>
      <c r="Y10" s="4"/>
      <c r="Z10" s="4"/>
    </row>
    <row r="11" spans="2:26" x14ac:dyDescent="0.25">
      <c r="B11" s="83" t="s">
        <v>10</v>
      </c>
      <c r="C11" s="84"/>
      <c r="D11" s="84"/>
      <c r="E11" s="84"/>
      <c r="F11" s="84"/>
      <c r="G11" s="70"/>
      <c r="H11" s="3"/>
      <c r="I11" s="31"/>
      <c r="J11" s="60"/>
      <c r="K11" s="32"/>
      <c r="L11" s="32"/>
      <c r="M11" s="32"/>
      <c r="N11" s="32"/>
      <c r="O11" s="32"/>
      <c r="P11" s="34"/>
      <c r="Q11" s="34"/>
      <c r="R11" s="39"/>
      <c r="S11" s="46"/>
      <c r="T11" s="39"/>
      <c r="U11" s="3"/>
      <c r="V11" s="3"/>
      <c r="W11" s="4"/>
      <c r="X11" s="4"/>
      <c r="Y11" s="4"/>
      <c r="Z11" s="4"/>
    </row>
    <row r="12" spans="2:26" ht="30" x14ac:dyDescent="0.25">
      <c r="B12" s="14" t="s">
        <v>8</v>
      </c>
      <c r="C12" s="5">
        <v>808513</v>
      </c>
      <c r="D12" s="5">
        <v>644572</v>
      </c>
      <c r="E12" s="5">
        <f>D12</f>
        <v>644572</v>
      </c>
      <c r="F12" s="5">
        <f>C12-E12</f>
        <v>163941</v>
      </c>
      <c r="G12" s="6" t="s">
        <v>45</v>
      </c>
      <c r="H12" s="3"/>
      <c r="I12" s="8">
        <v>0</v>
      </c>
      <c r="J12" s="61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17">
        <v>0</v>
      </c>
      <c r="Q12" s="17">
        <v>0</v>
      </c>
      <c r="R12" s="40">
        <f>SUM(I12:P12)</f>
        <v>0</v>
      </c>
      <c r="S12" s="47">
        <v>0</v>
      </c>
      <c r="T12" s="40">
        <f>R12+S12</f>
        <v>0</v>
      </c>
      <c r="U12" s="3"/>
      <c r="V12" s="3"/>
      <c r="W12" s="4"/>
      <c r="X12" s="4"/>
      <c r="Y12" s="4"/>
      <c r="Z12" s="4"/>
    </row>
    <row r="13" spans="2:26" ht="30" x14ac:dyDescent="0.25">
      <c r="B13" s="14" t="s">
        <v>9</v>
      </c>
      <c r="C13" s="5">
        <v>228400</v>
      </c>
      <c r="D13" s="5">
        <v>0</v>
      </c>
      <c r="E13" s="5">
        <v>228400</v>
      </c>
      <c r="F13" s="5">
        <f>C13-E13</f>
        <v>0</v>
      </c>
      <c r="G13" s="6" t="s">
        <v>45</v>
      </c>
      <c r="H13" s="3"/>
      <c r="I13" s="8">
        <v>0</v>
      </c>
      <c r="J13" s="61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17">
        <v>0</v>
      </c>
      <c r="Q13" s="17">
        <v>0</v>
      </c>
      <c r="R13" s="40">
        <f>SUM(I13:P13)</f>
        <v>0</v>
      </c>
      <c r="S13" s="47">
        <v>0</v>
      </c>
      <c r="T13" s="40">
        <f>R13+S13</f>
        <v>0</v>
      </c>
      <c r="U13" s="3"/>
      <c r="V13" s="3"/>
      <c r="W13" s="4"/>
      <c r="X13" s="4"/>
      <c r="Y13" s="4"/>
      <c r="Z13" s="4"/>
    </row>
    <row r="14" spans="2:26" x14ac:dyDescent="0.25">
      <c r="B14" s="83" t="s">
        <v>11</v>
      </c>
      <c r="C14" s="84"/>
      <c r="D14" s="84"/>
      <c r="E14" s="84"/>
      <c r="F14" s="84"/>
      <c r="G14" s="70"/>
      <c r="H14" s="3"/>
      <c r="I14" s="31"/>
      <c r="J14" s="60"/>
      <c r="K14" s="32"/>
      <c r="L14" s="32"/>
      <c r="M14" s="32"/>
      <c r="N14" s="32"/>
      <c r="O14" s="32"/>
      <c r="P14" s="34"/>
      <c r="Q14" s="34"/>
      <c r="R14" s="39"/>
      <c r="S14" s="46"/>
      <c r="T14" s="39"/>
      <c r="U14" s="3"/>
      <c r="V14" s="3"/>
      <c r="W14" s="4"/>
      <c r="X14" s="4"/>
      <c r="Y14" s="4"/>
      <c r="Z14" s="4"/>
    </row>
    <row r="15" spans="2:26" ht="30" x14ac:dyDescent="0.25">
      <c r="B15" s="15" t="s">
        <v>12</v>
      </c>
      <c r="C15" s="5">
        <v>4550616</v>
      </c>
      <c r="D15" s="5">
        <v>0</v>
      </c>
      <c r="E15" s="21">
        <f>E16+E17</f>
        <v>1401616</v>
      </c>
      <c r="F15" s="5">
        <f>C15-E15</f>
        <v>3149000</v>
      </c>
      <c r="G15" s="6" t="s">
        <v>45</v>
      </c>
      <c r="H15" s="3"/>
      <c r="I15" s="8">
        <v>0</v>
      </c>
      <c r="J15" s="61">
        <v>0</v>
      </c>
      <c r="K15" s="5">
        <f>K17</f>
        <v>77071</v>
      </c>
      <c r="L15" s="5">
        <v>0</v>
      </c>
      <c r="M15" s="5">
        <v>0</v>
      </c>
      <c r="N15" s="5">
        <v>0</v>
      </c>
      <c r="O15" s="5">
        <v>0</v>
      </c>
      <c r="P15" s="17">
        <v>0</v>
      </c>
      <c r="Q15" s="17">
        <v>0</v>
      </c>
      <c r="R15" s="40">
        <f>SUM(I15:P15)</f>
        <v>77071</v>
      </c>
      <c r="S15" s="47">
        <v>0</v>
      </c>
      <c r="T15" s="40">
        <f>R15+S15</f>
        <v>77071</v>
      </c>
      <c r="U15" s="3"/>
      <c r="V15" s="3"/>
      <c r="W15" s="4"/>
      <c r="X15" s="4"/>
      <c r="Y15" s="4"/>
      <c r="Z15" s="4"/>
    </row>
    <row r="16" spans="2:26" x14ac:dyDescent="0.25">
      <c r="B16" s="15" t="s">
        <v>34</v>
      </c>
      <c r="C16" s="5">
        <v>4550616</v>
      </c>
      <c r="D16" s="5">
        <v>0</v>
      </c>
      <c r="E16" s="21">
        <v>1324545</v>
      </c>
      <c r="F16" s="74" t="s">
        <v>54</v>
      </c>
      <c r="G16" s="6" t="s">
        <v>45</v>
      </c>
      <c r="H16" s="3"/>
      <c r="I16" s="8">
        <v>0</v>
      </c>
      <c r="J16" s="61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17">
        <v>0</v>
      </c>
      <c r="Q16" s="17">
        <v>0</v>
      </c>
      <c r="R16" s="40">
        <v>0</v>
      </c>
      <c r="S16" s="47"/>
      <c r="T16" s="40">
        <v>0</v>
      </c>
      <c r="U16" s="3"/>
      <c r="V16" s="3"/>
      <c r="W16" s="4"/>
      <c r="X16" s="4"/>
      <c r="Y16" s="4"/>
      <c r="Z16" s="4"/>
    </row>
    <row r="17" spans="2:26" x14ac:dyDescent="0.25">
      <c r="B17" s="15" t="s">
        <v>35</v>
      </c>
      <c r="C17" s="5">
        <v>0</v>
      </c>
      <c r="D17" s="5">
        <v>0</v>
      </c>
      <c r="E17" s="21">
        <v>77071</v>
      </c>
      <c r="F17" s="5">
        <v>-77071</v>
      </c>
      <c r="G17" s="6" t="s">
        <v>45</v>
      </c>
      <c r="H17" s="3"/>
      <c r="I17" s="8">
        <v>0</v>
      </c>
      <c r="J17" s="61">
        <v>0</v>
      </c>
      <c r="K17" s="5">
        <v>77071</v>
      </c>
      <c r="L17" s="5">
        <v>0</v>
      </c>
      <c r="M17" s="5">
        <v>0</v>
      </c>
      <c r="N17" s="5">
        <v>0</v>
      </c>
      <c r="O17" s="5">
        <v>0</v>
      </c>
      <c r="P17" s="17">
        <v>0</v>
      </c>
      <c r="Q17" s="17">
        <v>0</v>
      </c>
      <c r="R17" s="40">
        <f>K17</f>
        <v>77071</v>
      </c>
      <c r="S17" s="47">
        <v>0</v>
      </c>
      <c r="T17" s="40">
        <f>R17+S17</f>
        <v>77071</v>
      </c>
      <c r="U17" s="3"/>
      <c r="V17" s="3"/>
      <c r="W17" s="4"/>
      <c r="X17" s="4"/>
      <c r="Y17" s="4"/>
      <c r="Z17" s="4"/>
    </row>
    <row r="18" spans="2:26" ht="30.75" customHeight="1" x14ac:dyDescent="0.25">
      <c r="B18" s="85" t="s">
        <v>13</v>
      </c>
      <c r="C18" s="86"/>
      <c r="D18" s="86"/>
      <c r="E18" s="86"/>
      <c r="F18" s="86"/>
      <c r="G18" s="87"/>
      <c r="H18" s="3"/>
      <c r="I18" s="29"/>
      <c r="J18" s="58"/>
      <c r="K18" s="30"/>
      <c r="L18" s="30"/>
      <c r="M18" s="30"/>
      <c r="N18" s="30"/>
      <c r="O18" s="30"/>
      <c r="P18" s="33"/>
      <c r="Q18" s="33"/>
      <c r="R18" s="38"/>
      <c r="S18" s="45"/>
      <c r="T18" s="38"/>
      <c r="U18" s="3"/>
      <c r="V18" s="3"/>
      <c r="W18" s="4"/>
      <c r="X18" s="4"/>
      <c r="Y18" s="4"/>
      <c r="Z18" s="4"/>
    </row>
    <row r="19" spans="2:26" ht="45" x14ac:dyDescent="0.25">
      <c r="B19" s="14" t="s">
        <v>26</v>
      </c>
      <c r="C19" s="5">
        <v>51027000</v>
      </c>
      <c r="D19" s="5">
        <v>39783482</v>
      </c>
      <c r="E19" s="21">
        <f>D19</f>
        <v>39783482</v>
      </c>
      <c r="F19" s="5">
        <f>C19-E19</f>
        <v>11243518</v>
      </c>
      <c r="G19" s="6" t="s">
        <v>45</v>
      </c>
      <c r="H19" s="3"/>
      <c r="I19" s="8">
        <v>0</v>
      </c>
      <c r="J19" s="61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17">
        <v>0</v>
      </c>
      <c r="Q19" s="17">
        <v>0</v>
      </c>
      <c r="R19" s="40">
        <f>SUM(I19:P19)</f>
        <v>0</v>
      </c>
      <c r="S19" s="47">
        <v>0</v>
      </c>
      <c r="T19" s="40">
        <f>R19+S19</f>
        <v>0</v>
      </c>
      <c r="U19" s="3"/>
      <c r="V19" s="3"/>
      <c r="W19" s="4"/>
      <c r="X19" s="4"/>
      <c r="Y19" s="4"/>
      <c r="Z19" s="4"/>
    </row>
    <row r="20" spans="2:26" ht="45" x14ac:dyDescent="0.25">
      <c r="B20" s="14" t="s">
        <v>15</v>
      </c>
      <c r="C20" s="5">
        <v>640000</v>
      </c>
      <c r="D20" s="5">
        <v>0</v>
      </c>
      <c r="E20" s="5">
        <v>640000</v>
      </c>
      <c r="F20" s="5">
        <f>C20-E20</f>
        <v>0</v>
      </c>
      <c r="G20" s="6" t="s">
        <v>45</v>
      </c>
      <c r="H20" s="3"/>
      <c r="I20" s="8">
        <v>0</v>
      </c>
      <c r="J20" s="61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17">
        <v>0</v>
      </c>
      <c r="Q20" s="17">
        <v>0</v>
      </c>
      <c r="R20" s="40">
        <f>SUM(I20:P20)</f>
        <v>0</v>
      </c>
      <c r="S20" s="47">
        <v>0</v>
      </c>
      <c r="T20" s="40">
        <f t="shared" ref="T20:T23" si="0">R20+S20</f>
        <v>0</v>
      </c>
      <c r="U20" s="3"/>
      <c r="V20" s="3"/>
      <c r="W20" s="4"/>
      <c r="X20" s="4"/>
      <c r="Y20" s="4"/>
      <c r="Z20" s="4"/>
    </row>
    <row r="21" spans="2:26" x14ac:dyDescent="0.25">
      <c r="B21" s="14" t="s">
        <v>16</v>
      </c>
      <c r="C21" s="5">
        <v>2057</v>
      </c>
      <c r="D21" s="5">
        <v>1092</v>
      </c>
      <c r="E21" s="5">
        <v>2057</v>
      </c>
      <c r="F21" s="5">
        <f>C21-E21</f>
        <v>0</v>
      </c>
      <c r="G21" s="6" t="s">
        <v>45</v>
      </c>
      <c r="H21" s="3"/>
      <c r="I21" s="8">
        <v>0</v>
      </c>
      <c r="J21" s="61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17">
        <v>0</v>
      </c>
      <c r="Q21" s="17">
        <v>0</v>
      </c>
      <c r="R21" s="40">
        <f>SUM(I21:P21)</f>
        <v>0</v>
      </c>
      <c r="S21" s="47">
        <v>0</v>
      </c>
      <c r="T21" s="40">
        <f t="shared" si="0"/>
        <v>0</v>
      </c>
      <c r="U21" s="3"/>
      <c r="V21" s="3"/>
      <c r="W21" s="4"/>
      <c r="X21" s="4"/>
      <c r="Y21" s="4"/>
      <c r="Z21" s="4"/>
    </row>
    <row r="22" spans="2:26" ht="28.5" customHeight="1" x14ac:dyDescent="0.25">
      <c r="B22" s="14" t="s">
        <v>17</v>
      </c>
      <c r="C22" s="5">
        <v>418500</v>
      </c>
      <c r="D22" s="5">
        <v>2943</v>
      </c>
      <c r="E22" s="5">
        <f>324962</f>
        <v>324962</v>
      </c>
      <c r="F22" s="5">
        <f>C22-E22</f>
        <v>93538</v>
      </c>
      <c r="G22" s="6" t="s">
        <v>45</v>
      </c>
      <c r="H22" s="3"/>
      <c r="I22" s="8">
        <v>0</v>
      </c>
      <c r="J22" s="61">
        <v>0</v>
      </c>
      <c r="K22" s="5">
        <v>0</v>
      </c>
      <c r="L22" s="5">
        <v>0</v>
      </c>
      <c r="M22" s="5">
        <v>0</v>
      </c>
      <c r="N22" s="5">
        <v>0</v>
      </c>
      <c r="O22" s="5">
        <v>51000</v>
      </c>
      <c r="P22" s="17">
        <v>0</v>
      </c>
      <c r="Q22" s="17">
        <v>0</v>
      </c>
      <c r="R22" s="40">
        <f>SUM(I22:P22)</f>
        <v>51000</v>
      </c>
      <c r="S22" s="47">
        <v>0</v>
      </c>
      <c r="T22" s="40">
        <f t="shared" si="0"/>
        <v>51000</v>
      </c>
      <c r="U22" s="3"/>
      <c r="V22" s="3"/>
      <c r="W22" s="4"/>
      <c r="X22" s="4"/>
      <c r="Y22" s="4"/>
      <c r="Z22" s="4"/>
    </row>
    <row r="23" spans="2:26" ht="45" x14ac:dyDescent="0.25">
      <c r="B23" s="14" t="s">
        <v>18</v>
      </c>
      <c r="C23" s="5">
        <v>160146</v>
      </c>
      <c r="D23" s="5">
        <v>65843</v>
      </c>
      <c r="E23" s="5">
        <v>65843</v>
      </c>
      <c r="F23" s="5">
        <f>C23-E23</f>
        <v>94303</v>
      </c>
      <c r="G23" s="6" t="s">
        <v>45</v>
      </c>
      <c r="H23" s="3"/>
      <c r="I23" s="8">
        <v>0</v>
      </c>
      <c r="J23" s="61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17">
        <v>0</v>
      </c>
      <c r="Q23" s="17">
        <v>0</v>
      </c>
      <c r="R23" s="40">
        <f>SUM(I23:P23)</f>
        <v>0</v>
      </c>
      <c r="S23" s="47">
        <v>0</v>
      </c>
      <c r="T23" s="40">
        <f t="shared" si="0"/>
        <v>0</v>
      </c>
      <c r="U23" s="3"/>
      <c r="V23" s="3"/>
      <c r="W23" s="4"/>
      <c r="X23" s="4"/>
      <c r="Y23" s="4"/>
      <c r="Z23" s="4"/>
    </row>
    <row r="24" spans="2:26" ht="33" customHeight="1" x14ac:dyDescent="0.25">
      <c r="B24" s="88" t="s">
        <v>50</v>
      </c>
      <c r="C24" s="89"/>
      <c r="D24" s="89"/>
      <c r="E24" s="89"/>
      <c r="F24" s="89"/>
      <c r="G24" s="90"/>
      <c r="H24" s="3"/>
      <c r="I24" s="27"/>
      <c r="J24" s="62"/>
      <c r="K24" s="28"/>
      <c r="L24" s="28"/>
      <c r="M24" s="28"/>
      <c r="N24" s="28"/>
      <c r="O24" s="28"/>
      <c r="P24" s="35"/>
      <c r="Q24" s="35"/>
      <c r="R24" s="41"/>
      <c r="S24" s="48"/>
      <c r="T24" s="41"/>
      <c r="U24" s="3"/>
      <c r="V24" s="3"/>
      <c r="W24" s="4"/>
      <c r="X24" s="4"/>
      <c r="Y24" s="4"/>
      <c r="Z24" s="4"/>
    </row>
    <row r="25" spans="2:26" ht="30" x14ac:dyDescent="0.25">
      <c r="B25" s="14" t="s">
        <v>52</v>
      </c>
      <c r="C25" s="68">
        <v>807234</v>
      </c>
      <c r="D25" s="68">
        <v>0</v>
      </c>
      <c r="E25" s="68">
        <f>26393+694286</f>
        <v>720679</v>
      </c>
      <c r="F25" s="69">
        <f>C25-E25</f>
        <v>86555</v>
      </c>
      <c r="G25" s="75" t="s">
        <v>45</v>
      </c>
      <c r="H25" s="3"/>
      <c r="I25" s="8">
        <v>0</v>
      </c>
      <c r="J25" s="61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17">
        <v>0</v>
      </c>
      <c r="Q25" s="17">
        <v>0</v>
      </c>
      <c r="R25" s="40">
        <f>SUM(I25:P25)</f>
        <v>0</v>
      </c>
      <c r="S25" s="47">
        <v>0</v>
      </c>
      <c r="T25" s="40">
        <f>R25+S25</f>
        <v>0</v>
      </c>
      <c r="U25" s="3"/>
      <c r="V25" s="3"/>
      <c r="W25" s="4"/>
      <c r="X25" s="4"/>
      <c r="Y25" s="4"/>
      <c r="Z25" s="4"/>
    </row>
    <row r="26" spans="2:26" ht="33" customHeight="1" x14ac:dyDescent="0.25">
      <c r="B26" s="88" t="s">
        <v>51</v>
      </c>
      <c r="C26" s="89"/>
      <c r="D26" s="89"/>
      <c r="E26" s="89"/>
      <c r="F26" s="89"/>
      <c r="G26" s="90"/>
      <c r="H26" s="3"/>
      <c r="I26" s="27"/>
      <c r="J26" s="62"/>
      <c r="K26" s="28"/>
      <c r="L26" s="28"/>
      <c r="M26" s="28"/>
      <c r="N26" s="28"/>
      <c r="O26" s="28"/>
      <c r="P26" s="35"/>
      <c r="Q26" s="35"/>
      <c r="R26" s="41"/>
      <c r="S26" s="48"/>
      <c r="T26" s="41"/>
      <c r="U26" s="3"/>
      <c r="V26" s="3"/>
      <c r="W26" s="4"/>
      <c r="X26" s="4"/>
      <c r="Y26" s="4"/>
      <c r="Z26" s="4"/>
    </row>
    <row r="27" spans="2:26" x14ac:dyDescent="0.25">
      <c r="B27" s="14" t="s">
        <v>41</v>
      </c>
      <c r="C27" s="68">
        <v>206500</v>
      </c>
      <c r="D27" s="68">
        <v>206500</v>
      </c>
      <c r="E27" s="68">
        <v>231280</v>
      </c>
      <c r="F27" s="69">
        <f>C27-E27</f>
        <v>-24780</v>
      </c>
      <c r="G27" s="75" t="s">
        <v>45</v>
      </c>
      <c r="H27" s="3"/>
      <c r="I27" s="8">
        <v>0</v>
      </c>
      <c r="J27" s="61">
        <v>0</v>
      </c>
      <c r="K27" s="5">
        <v>24780</v>
      </c>
      <c r="L27" s="5">
        <v>0</v>
      </c>
      <c r="M27" s="5">
        <v>0</v>
      </c>
      <c r="N27" s="5">
        <v>0</v>
      </c>
      <c r="O27" s="5">
        <v>0</v>
      </c>
      <c r="P27" s="17">
        <v>0</v>
      </c>
      <c r="Q27" s="17">
        <v>0</v>
      </c>
      <c r="R27" s="40">
        <f>SUM(I27:P27)</f>
        <v>24780</v>
      </c>
      <c r="S27" s="47">
        <v>0</v>
      </c>
      <c r="T27" s="40">
        <f>R27+S27</f>
        <v>24780</v>
      </c>
      <c r="U27" s="3"/>
      <c r="V27" s="3"/>
      <c r="W27" s="4"/>
      <c r="X27" s="4"/>
      <c r="Y27" s="4"/>
      <c r="Z27" s="4"/>
    </row>
    <row r="28" spans="2:26" x14ac:dyDescent="0.25">
      <c r="B28" s="14" t="s">
        <v>49</v>
      </c>
      <c r="C28" s="68">
        <v>0</v>
      </c>
      <c r="D28" s="68">
        <v>0</v>
      </c>
      <c r="E28" s="68">
        <v>61540</v>
      </c>
      <c r="F28" s="69">
        <v>-61540</v>
      </c>
      <c r="G28" s="6" t="s">
        <v>47</v>
      </c>
      <c r="H28" s="3"/>
      <c r="I28" s="8"/>
      <c r="J28" s="61"/>
      <c r="K28" s="5">
        <v>61540</v>
      </c>
      <c r="L28" s="5"/>
      <c r="M28" s="5"/>
      <c r="N28" s="5"/>
      <c r="O28" s="5"/>
      <c r="P28" s="17"/>
      <c r="Q28" s="17"/>
      <c r="R28" s="40">
        <f>SUM(I28:P28)</f>
        <v>61540</v>
      </c>
      <c r="S28" s="47">
        <v>0</v>
      </c>
      <c r="T28" s="40">
        <f>R28+S28</f>
        <v>61540</v>
      </c>
      <c r="U28" s="3"/>
      <c r="V28" s="3"/>
      <c r="W28" s="4"/>
      <c r="X28" s="4"/>
      <c r="Y28" s="4"/>
      <c r="Z28" s="4"/>
    </row>
    <row r="29" spans="2:26" x14ac:dyDescent="0.25">
      <c r="B29" s="81" t="s">
        <v>37</v>
      </c>
      <c r="C29" s="82"/>
      <c r="D29" s="82"/>
      <c r="E29" s="82"/>
      <c r="F29" s="82"/>
      <c r="G29" s="67"/>
      <c r="H29" s="3"/>
      <c r="I29" s="25"/>
      <c r="J29" s="63"/>
      <c r="K29" s="26"/>
      <c r="L29" s="26"/>
      <c r="M29" s="26"/>
      <c r="N29" s="26"/>
      <c r="O29" s="26"/>
      <c r="P29" s="36"/>
      <c r="Q29" s="36"/>
      <c r="R29" s="42"/>
      <c r="S29" s="49"/>
      <c r="T29" s="42"/>
      <c r="U29" s="3"/>
      <c r="V29" s="3"/>
      <c r="W29" s="4"/>
      <c r="X29" s="4"/>
      <c r="Y29" s="4"/>
      <c r="Z29" s="4"/>
    </row>
    <row r="30" spans="2:26" x14ac:dyDescent="0.25">
      <c r="B30" s="14" t="s">
        <v>22</v>
      </c>
      <c r="C30" s="5">
        <v>0</v>
      </c>
      <c r="D30" s="5">
        <v>0</v>
      </c>
      <c r="E30" s="5">
        <v>750000</v>
      </c>
      <c r="F30" s="5">
        <f>C30-E30</f>
        <v>-750000</v>
      </c>
      <c r="G30" s="6" t="s">
        <v>45</v>
      </c>
      <c r="H30" s="3"/>
      <c r="I30" s="8">
        <v>0</v>
      </c>
      <c r="J30" s="61">
        <v>0</v>
      </c>
      <c r="K30" s="5">
        <v>750000</v>
      </c>
      <c r="L30" s="5">
        <v>0</v>
      </c>
      <c r="M30" s="5">
        <v>0</v>
      </c>
      <c r="N30" s="5">
        <v>0</v>
      </c>
      <c r="O30" s="5">
        <v>0</v>
      </c>
      <c r="P30" s="17">
        <v>0</v>
      </c>
      <c r="Q30" s="17">
        <v>0</v>
      </c>
      <c r="R30" s="40">
        <f>SUM(I30:P30)</f>
        <v>750000</v>
      </c>
      <c r="S30" s="47">
        <v>0</v>
      </c>
      <c r="T30" s="40">
        <f>R30+S30</f>
        <v>750000</v>
      </c>
      <c r="U30" s="3"/>
      <c r="V30" s="3"/>
      <c r="W30" s="4"/>
      <c r="X30" s="4"/>
      <c r="Y30" s="4"/>
      <c r="Z30" s="4"/>
    </row>
    <row r="31" spans="2:26" x14ac:dyDescent="0.25">
      <c r="B31" s="81" t="s">
        <v>20</v>
      </c>
      <c r="C31" s="82"/>
      <c r="D31" s="82"/>
      <c r="E31" s="82"/>
      <c r="F31" s="82"/>
      <c r="G31" s="67"/>
      <c r="H31" s="3"/>
      <c r="I31" s="25"/>
      <c r="J31" s="63"/>
      <c r="K31" s="26"/>
      <c r="L31" s="26"/>
      <c r="M31" s="26"/>
      <c r="N31" s="26"/>
      <c r="O31" s="26"/>
      <c r="P31" s="36"/>
      <c r="Q31" s="36"/>
      <c r="R31" s="42"/>
      <c r="S31" s="49"/>
      <c r="T31" s="42"/>
      <c r="U31" s="3"/>
      <c r="V31" s="3"/>
      <c r="W31" s="4"/>
      <c r="X31" s="4"/>
      <c r="Y31" s="4"/>
      <c r="Z31" s="4"/>
    </row>
    <row r="32" spans="2:26" ht="34.5" customHeight="1" thickBot="1" x14ac:dyDescent="0.3">
      <c r="B32" s="14" t="s">
        <v>21</v>
      </c>
      <c r="C32" s="5">
        <v>0</v>
      </c>
      <c r="D32" s="5">
        <v>0</v>
      </c>
      <c r="E32" s="5">
        <v>57287267</v>
      </c>
      <c r="F32" s="5">
        <f>C32-E32</f>
        <v>-57287267</v>
      </c>
      <c r="G32" s="6" t="s">
        <v>47</v>
      </c>
      <c r="H32" s="3"/>
      <c r="I32" s="9">
        <v>0</v>
      </c>
      <c r="J32" s="64">
        <v>0</v>
      </c>
      <c r="K32" s="7">
        <f>516892-24780+250000-61540</f>
        <v>680572</v>
      </c>
      <c r="L32" s="7">
        <f>F19</f>
        <v>11243518</v>
      </c>
      <c r="M32" s="7">
        <v>0</v>
      </c>
      <c r="N32" s="7">
        <f>F21</f>
        <v>0</v>
      </c>
      <c r="O32" s="7">
        <f>F22-O22</f>
        <v>42538</v>
      </c>
      <c r="P32" s="18">
        <f>F23</f>
        <v>94303</v>
      </c>
      <c r="Q32" s="18">
        <f>F25</f>
        <v>86555</v>
      </c>
      <c r="R32" s="43">
        <f>SUM(I32:Q32)</f>
        <v>12147486</v>
      </c>
      <c r="S32" s="50">
        <v>45139781</v>
      </c>
      <c r="T32" s="43">
        <f>R32+S32</f>
        <v>57287267</v>
      </c>
      <c r="U32" s="3"/>
      <c r="V32" s="3"/>
      <c r="W32" s="4"/>
      <c r="X32" s="4"/>
      <c r="Y32" s="4"/>
      <c r="Z32" s="4"/>
    </row>
    <row r="33" spans="2:26" ht="15.75" thickBot="1" x14ac:dyDescent="0.3">
      <c r="B33" s="71" t="s">
        <v>24</v>
      </c>
      <c r="C33" s="72">
        <f>C8+C9+C12+C13+C15+C19+C20+C21+C22+C23++C32+C27+C28+C30+C25</f>
        <v>60052019</v>
      </c>
      <c r="D33" s="72">
        <f>D8+D9+D12+D13+D15+D19+D20+D21+D22+D23++D32+D25+D27+D28+D30</f>
        <v>41208356</v>
      </c>
      <c r="E33" s="72">
        <f>E8+E9+E12+E13+E15+E19+E20+E21+E22+E23++E32+E25+E27+E28+E30</f>
        <v>103733377</v>
      </c>
      <c r="F33" s="72">
        <f>F8+F9+F12+F13+F15+F19+F20+F21+F22+F23++F32+F25+F27+F28+F30</f>
        <v>-43681358</v>
      </c>
      <c r="G33" s="73"/>
      <c r="H33" s="3"/>
      <c r="I33" s="20">
        <f>SUM(I8:I32)</f>
        <v>163941</v>
      </c>
      <c r="J33" s="20">
        <f>SUM(J8:J32)</f>
        <v>0</v>
      </c>
      <c r="K33" s="20">
        <f>ROUNDDOWN(K8+K15+K27+K30+K32+K28,0)</f>
        <v>1818648</v>
      </c>
      <c r="L33" s="20">
        <f t="shared" ref="L33:Q33" si="1">SUM(L8:L32)</f>
        <v>11243518</v>
      </c>
      <c r="M33" s="20">
        <f t="shared" si="1"/>
        <v>0</v>
      </c>
      <c r="N33" s="20">
        <f t="shared" si="1"/>
        <v>0</v>
      </c>
      <c r="O33" s="20">
        <f t="shared" si="1"/>
        <v>93538</v>
      </c>
      <c r="P33" s="37">
        <f t="shared" si="1"/>
        <v>94303</v>
      </c>
      <c r="Q33" s="37">
        <f t="shared" si="1"/>
        <v>86555</v>
      </c>
      <c r="R33" s="22">
        <f>+R32+R30+R27+R8+R15+R22+R28</f>
        <v>13500503</v>
      </c>
      <c r="S33" s="22">
        <f>+S32+S30+S27+S8+S15+S22+S28</f>
        <v>45139781</v>
      </c>
      <c r="T33" s="22">
        <f>+T32+T30+T27+T8+T15+T22+T28</f>
        <v>58640284</v>
      </c>
      <c r="U33" s="3"/>
      <c r="V33" s="3"/>
      <c r="W33" s="4"/>
      <c r="X33" s="4"/>
      <c r="Y33" s="4"/>
      <c r="Z33" s="4"/>
    </row>
    <row r="34" spans="2:26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4"/>
      <c r="S34" s="3"/>
      <c r="T34" s="24"/>
      <c r="U34" s="3"/>
      <c r="V34" s="3"/>
      <c r="W34" s="4"/>
      <c r="X34" s="4"/>
      <c r="Y34" s="4"/>
      <c r="Z34" s="4"/>
    </row>
    <row r="35" spans="2:26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4"/>
      <c r="S35" s="3"/>
      <c r="T35" s="24"/>
      <c r="U35" s="3"/>
      <c r="V35" s="3"/>
      <c r="W35" s="4"/>
      <c r="X35" s="4"/>
      <c r="Y35" s="4"/>
      <c r="Z35" s="4"/>
    </row>
    <row r="36" spans="2:26" x14ac:dyDescent="0.25">
      <c r="C36" s="3"/>
      <c r="D36" s="3"/>
      <c r="E36" s="65" t="s">
        <v>39</v>
      </c>
      <c r="F36" s="66">
        <f>F8+F17+F27+F30+F32+F28</f>
        <v>-58589284</v>
      </c>
      <c r="G36" s="66"/>
      <c r="H36" s="3"/>
      <c r="I36" s="3"/>
      <c r="J36" s="3"/>
      <c r="K36" s="3"/>
      <c r="L36" s="3"/>
      <c r="M36" s="3"/>
      <c r="N36" s="3"/>
      <c r="O36" s="3"/>
      <c r="P36" s="3"/>
      <c r="Q36" s="3"/>
      <c r="R36" s="24"/>
      <c r="S36" s="3"/>
      <c r="T36" s="24"/>
      <c r="U36" s="3"/>
      <c r="V36" s="3"/>
      <c r="W36" s="4"/>
      <c r="X36" s="4"/>
      <c r="Y36" s="4"/>
      <c r="Z36" s="4"/>
    </row>
    <row r="37" spans="2:26" x14ac:dyDescent="0.25">
      <c r="C37" s="3"/>
      <c r="D37" s="3"/>
      <c r="E37" s="65" t="s">
        <v>40</v>
      </c>
      <c r="F37" s="66">
        <f>F12+F19+F21+F22+F23+3226071+F20+F25</f>
        <v>14907926</v>
      </c>
      <c r="G37" s="66"/>
      <c r="H37" s="3"/>
      <c r="I37" s="3"/>
      <c r="J37" s="3"/>
      <c r="K37" s="3"/>
      <c r="L37" s="3"/>
      <c r="M37" s="3"/>
      <c r="N37" s="3"/>
      <c r="O37" s="3"/>
      <c r="P37" s="3"/>
      <c r="Q37" s="3"/>
      <c r="R37" s="24"/>
      <c r="S37" s="3"/>
      <c r="T37" s="24"/>
      <c r="U37" s="3"/>
      <c r="V37" s="3"/>
      <c r="W37" s="4"/>
      <c r="X37" s="4"/>
      <c r="Y37" s="4"/>
      <c r="Z37" s="4"/>
    </row>
    <row r="38" spans="2:26" x14ac:dyDescent="0.2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4"/>
      <c r="S38" s="3"/>
      <c r="T38" s="24"/>
      <c r="U38" s="3"/>
      <c r="V38" s="3"/>
      <c r="W38" s="4"/>
      <c r="X38" s="4"/>
      <c r="Y38" s="4"/>
      <c r="Z38" s="4"/>
    </row>
    <row r="39" spans="2:26" x14ac:dyDescent="0.2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4"/>
      <c r="S39" s="3"/>
      <c r="T39" s="24"/>
      <c r="U39" s="3"/>
      <c r="V39" s="3"/>
      <c r="W39" s="4"/>
      <c r="X39" s="4"/>
      <c r="Y39" s="4"/>
      <c r="Z39" s="4"/>
    </row>
    <row r="40" spans="2:26" x14ac:dyDescent="0.25">
      <c r="B40" s="77" t="s">
        <v>48</v>
      </c>
      <c r="C40" s="77"/>
      <c r="D40" s="77"/>
      <c r="E40" s="77"/>
      <c r="F40" s="77"/>
      <c r="G40" s="77"/>
      <c r="H40" s="3"/>
      <c r="I40" s="3"/>
      <c r="J40" s="3"/>
      <c r="K40" s="3"/>
      <c r="L40" s="3"/>
      <c r="M40" s="3"/>
      <c r="N40" s="3"/>
      <c r="O40" s="3"/>
      <c r="P40" s="3"/>
      <c r="Q40" s="3"/>
      <c r="R40" s="24"/>
      <c r="S40" s="3"/>
      <c r="T40" s="24"/>
      <c r="U40" s="3"/>
      <c r="V40" s="3"/>
      <c r="W40" s="4"/>
      <c r="X40" s="4"/>
      <c r="Y40" s="4"/>
      <c r="Z40" s="4"/>
    </row>
    <row r="41" spans="2:26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4"/>
      <c r="S41" s="3"/>
      <c r="T41" s="24"/>
      <c r="U41" s="3"/>
      <c r="V41" s="3"/>
      <c r="W41" s="4"/>
      <c r="X41" s="4"/>
      <c r="Y41" s="4"/>
      <c r="Z41" s="4"/>
    </row>
    <row r="42" spans="2:26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4"/>
      <c r="S42" s="3"/>
      <c r="T42" s="24"/>
      <c r="U42" s="3"/>
      <c r="V42" s="3"/>
      <c r="W42" s="4"/>
      <c r="X42" s="4"/>
      <c r="Y42" s="4"/>
      <c r="Z42" s="4"/>
    </row>
    <row r="43" spans="2:26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4"/>
      <c r="S43" s="3"/>
      <c r="T43" s="24"/>
      <c r="U43" s="3"/>
      <c r="V43" s="3"/>
      <c r="W43" s="4"/>
      <c r="X43" s="4"/>
      <c r="Y43" s="4"/>
      <c r="Z43" s="4"/>
    </row>
    <row r="44" spans="2:26" x14ac:dyDescent="0.2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4"/>
      <c r="S44" s="3"/>
      <c r="T44" s="24"/>
      <c r="U44" s="3"/>
      <c r="V44" s="3"/>
      <c r="W44" s="4"/>
      <c r="X44" s="4"/>
      <c r="Y44" s="4"/>
      <c r="Z44" s="4"/>
    </row>
    <row r="45" spans="2:26" x14ac:dyDescent="0.2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24"/>
      <c r="S45" s="3"/>
      <c r="T45" s="24"/>
      <c r="U45" s="3"/>
      <c r="V45" s="3"/>
      <c r="W45" s="4"/>
      <c r="X45" s="4"/>
      <c r="Y45" s="4"/>
      <c r="Z45" s="4"/>
    </row>
    <row r="46" spans="2:26" x14ac:dyDescent="0.2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24"/>
      <c r="S46" s="3"/>
      <c r="T46" s="24"/>
      <c r="U46" s="3"/>
      <c r="V46" s="3"/>
      <c r="W46" s="4"/>
      <c r="X46" s="4"/>
      <c r="Y46" s="4"/>
      <c r="Z46" s="4"/>
    </row>
    <row r="47" spans="2:26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24"/>
      <c r="S47" s="3"/>
      <c r="T47" s="24"/>
      <c r="U47" s="3"/>
      <c r="V47" s="3"/>
      <c r="W47" s="4"/>
      <c r="X47" s="4"/>
      <c r="Y47" s="4"/>
      <c r="Z47" s="4"/>
    </row>
    <row r="48" spans="2:26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4"/>
      <c r="S48" s="3"/>
      <c r="T48" s="24"/>
      <c r="U48" s="3"/>
      <c r="V48" s="3"/>
      <c r="W48" s="4"/>
      <c r="X48" s="4"/>
      <c r="Y48" s="4"/>
      <c r="Z48" s="4"/>
    </row>
    <row r="49" spans="3:26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4"/>
      <c r="S49" s="3"/>
      <c r="T49" s="24"/>
      <c r="U49" s="3"/>
      <c r="V49" s="3"/>
      <c r="W49" s="4"/>
      <c r="X49" s="4"/>
      <c r="Y49" s="4"/>
      <c r="Z49" s="4"/>
    </row>
    <row r="50" spans="3:26" x14ac:dyDescent="0.2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4"/>
      <c r="S50" s="3"/>
      <c r="T50" s="24"/>
      <c r="U50" s="3"/>
      <c r="V50" s="3"/>
      <c r="W50" s="4"/>
      <c r="X50" s="4"/>
      <c r="Y50" s="4"/>
      <c r="Z50" s="4"/>
    </row>
    <row r="51" spans="3:26" x14ac:dyDescent="0.2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4"/>
      <c r="S51" s="3"/>
      <c r="T51" s="24"/>
      <c r="U51" s="3"/>
      <c r="V51" s="3"/>
      <c r="W51" s="4"/>
      <c r="X51" s="4"/>
      <c r="Y51" s="4"/>
      <c r="Z51" s="4"/>
    </row>
    <row r="52" spans="3:26" x14ac:dyDescent="0.2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4"/>
      <c r="S52" s="3"/>
      <c r="T52" s="24"/>
      <c r="U52" s="3"/>
      <c r="V52" s="3"/>
      <c r="W52" s="4"/>
      <c r="X52" s="4"/>
      <c r="Y52" s="4"/>
      <c r="Z52" s="4"/>
    </row>
    <row r="53" spans="3:26" x14ac:dyDescent="0.2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4"/>
      <c r="S53" s="3"/>
      <c r="T53" s="24"/>
      <c r="U53" s="3"/>
      <c r="V53" s="3"/>
      <c r="W53" s="4"/>
      <c r="X53" s="4"/>
      <c r="Y53" s="4"/>
      <c r="Z53" s="4"/>
    </row>
    <row r="54" spans="3:26" x14ac:dyDescent="0.2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4"/>
      <c r="S54" s="3"/>
      <c r="T54" s="24"/>
      <c r="U54" s="3"/>
      <c r="V54" s="3"/>
      <c r="W54" s="4"/>
      <c r="X54" s="4"/>
      <c r="Y54" s="4"/>
      <c r="Z54" s="4"/>
    </row>
    <row r="55" spans="3:26" x14ac:dyDescent="0.2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4"/>
      <c r="S55" s="3"/>
      <c r="T55" s="24"/>
      <c r="U55" s="3"/>
      <c r="V55" s="3"/>
      <c r="W55" s="4"/>
      <c r="X55" s="4"/>
      <c r="Y55" s="4"/>
      <c r="Z55" s="4"/>
    </row>
    <row r="56" spans="3:26" x14ac:dyDescent="0.2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4"/>
      <c r="S56" s="3"/>
      <c r="T56" s="24"/>
      <c r="U56" s="3"/>
      <c r="V56" s="3"/>
      <c r="W56" s="4"/>
      <c r="X56" s="4"/>
      <c r="Y56" s="4"/>
      <c r="Z56" s="4"/>
    </row>
    <row r="57" spans="3:26" x14ac:dyDescent="0.2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4"/>
      <c r="S57" s="3"/>
      <c r="T57" s="24"/>
      <c r="U57" s="3"/>
      <c r="V57" s="3"/>
      <c r="W57" s="4"/>
      <c r="X57" s="4"/>
      <c r="Y57" s="4"/>
      <c r="Z57" s="4"/>
    </row>
    <row r="58" spans="3:2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4"/>
      <c r="S58" s="3"/>
      <c r="T58" s="24"/>
      <c r="U58" s="3"/>
      <c r="V58" s="3"/>
      <c r="W58" s="4"/>
      <c r="X58" s="4"/>
      <c r="Y58" s="4"/>
      <c r="Z58" s="4"/>
    </row>
    <row r="59" spans="3:26" x14ac:dyDescent="0.2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4"/>
      <c r="S59" s="3"/>
      <c r="T59" s="24"/>
      <c r="U59" s="3"/>
      <c r="V59" s="3"/>
      <c r="W59" s="4"/>
      <c r="X59" s="4"/>
      <c r="Y59" s="4"/>
      <c r="Z59" s="4"/>
    </row>
  </sheetData>
  <mergeCells count="13">
    <mergeCell ref="B40:G40"/>
    <mergeCell ref="B3:T3"/>
    <mergeCell ref="R1:T1"/>
    <mergeCell ref="I5:S5"/>
    <mergeCell ref="B31:F31"/>
    <mergeCell ref="B11:F11"/>
    <mergeCell ref="B14:F14"/>
    <mergeCell ref="B29:F29"/>
    <mergeCell ref="B7:G7"/>
    <mergeCell ref="B18:G18"/>
    <mergeCell ref="B10:G10"/>
    <mergeCell ref="B26:G26"/>
    <mergeCell ref="B24:G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Kasparenko</dc:creator>
  <cp:lastModifiedBy>Igors Belovs</cp:lastModifiedBy>
  <dcterms:created xsi:type="dcterms:W3CDTF">2021-09-03T11:27:28Z</dcterms:created>
  <dcterms:modified xsi:type="dcterms:W3CDTF">2021-10-05T12:52:04Z</dcterms:modified>
</cp:coreProperties>
</file>