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madara_busa_kem_gov_lv/Documents/Documents/DRN_lik_groz/Mazie_HES/"/>
    </mc:Choice>
  </mc:AlternateContent>
  <xr:revisionPtr revIDLastSave="320" documentId="8_{6E0F0D1B-D3A2-46A0-86D9-7F62DAD547A4}" xr6:coauthVersionLast="47" xr6:coauthVersionMax="47" xr10:uidLastSave="{155AC07C-3627-4DD6-88A0-CD298136AA4F}"/>
  <bookViews>
    <workbookView xWindow="-110" yWindow="-110" windowWidth="19420" windowHeight="10300" xr2:uid="{4B2AC3E2-9B17-421B-A4CA-F0B60267B262}"/>
  </bookViews>
  <sheets>
    <sheet name="Budžeta_ietekme" sheetId="1" r:id="rId1"/>
    <sheet name="VID_apr_DR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53" i="1" l="1"/>
  <c r="D10" i="2"/>
  <c r="C10" i="2"/>
  <c r="B10" i="2"/>
  <c r="G53" i="1"/>
  <c r="F53" i="1"/>
  <c r="E53" i="1"/>
  <c r="D53" i="1"/>
  <c r="C53" i="1"/>
  <c r="F46" i="1" l="1"/>
  <c r="F45" i="1"/>
  <c r="L39" i="1"/>
  <c r="K41" i="1"/>
  <c r="J41" i="1"/>
  <c r="I41" i="1"/>
  <c r="L38" i="1"/>
  <c r="F38" i="1"/>
  <c r="E41" i="1" l="1"/>
  <c r="E47" i="1" s="1"/>
  <c r="D41" i="1"/>
  <c r="D47" i="1" s="1"/>
  <c r="C41" i="1"/>
  <c r="C47" i="1" s="1"/>
  <c r="G24" i="1"/>
  <c r="G26" i="1" s="1"/>
  <c r="G25" i="1"/>
  <c r="G15" i="1"/>
  <c r="G17" i="1" s="1"/>
  <c r="G16" i="1"/>
  <c r="G6" i="1"/>
  <c r="G30" i="1" s="1"/>
  <c r="G7" i="1"/>
  <c r="E7" i="1"/>
  <c r="E6" i="1"/>
  <c r="E30" i="1" s="1"/>
  <c r="E16" i="1"/>
  <c r="E15" i="1"/>
  <c r="E17" i="1" s="1"/>
  <c r="E25" i="1"/>
  <c r="E24" i="1"/>
  <c r="E26" i="1" s="1"/>
  <c r="G8" i="1" l="1"/>
  <c r="G34" i="1" s="1"/>
  <c r="E8" i="1"/>
  <c r="E34" i="1" s="1"/>
  <c r="F6" i="1"/>
  <c r="F8" i="1" s="1"/>
  <c r="D6" i="1"/>
  <c r="D8" i="1" s="1"/>
  <c r="C6" i="1"/>
  <c r="F7" i="1"/>
  <c r="D7" i="1"/>
  <c r="C7" i="1"/>
  <c r="F15" i="1"/>
  <c r="F17" i="1" s="1"/>
  <c r="D15" i="1"/>
  <c r="D17" i="1" s="1"/>
  <c r="C15" i="1"/>
  <c r="F16" i="1"/>
  <c r="D16" i="1"/>
  <c r="C16" i="1"/>
  <c r="C25" i="1"/>
  <c r="C24" i="1"/>
  <c r="F25" i="1"/>
  <c r="F24" i="1"/>
  <c r="F26" i="1" s="1"/>
  <c r="C8" i="1" l="1"/>
  <c r="H6" i="1"/>
  <c r="C26" i="1"/>
  <c r="C17" i="1"/>
  <c r="C34" i="1" s="1"/>
  <c r="H15" i="1"/>
  <c r="H17" i="1"/>
  <c r="F34" i="1"/>
  <c r="H8" i="1"/>
  <c r="C30" i="1"/>
  <c r="F30" i="1"/>
  <c r="D24" i="1"/>
  <c r="H24" i="1" s="1"/>
  <c r="D25" i="1"/>
  <c r="D30" i="1" l="1"/>
  <c r="H30" i="1" s="1"/>
  <c r="F39" i="1" s="1"/>
  <c r="D26" i="1"/>
  <c r="D34" i="1" l="1"/>
  <c r="H34" i="1" s="1"/>
  <c r="H26" i="1"/>
  <c r="F40" i="1" l="1"/>
  <c r="F41" i="1" s="1"/>
  <c r="F47" i="1" s="1"/>
  <c r="L40" i="1"/>
  <c r="L41" i="1" s="1"/>
</calcChain>
</file>

<file path=xl/sharedStrings.xml><?xml version="1.0" encoding="utf-8"?>
<sst xmlns="http://schemas.openxmlformats.org/spreadsheetml/2006/main" count="79" uniqueCount="40">
  <si>
    <t>HES 1</t>
  </si>
  <si>
    <t>HES 2</t>
  </si>
  <si>
    <t>HES 3</t>
  </si>
  <si>
    <t>HES 4</t>
  </si>
  <si>
    <t>HES 5</t>
  </si>
  <si>
    <t>2020-2022</t>
  </si>
  <si>
    <t>DRN ieņēmumi</t>
  </si>
  <si>
    <t>Saražotā elektroenerģija, kWh</t>
  </si>
  <si>
    <t>Tīklā nodotā elektroenerģija, kWh</t>
  </si>
  <si>
    <t>DRN ieņēmumu samazinājums, EUR</t>
  </si>
  <si>
    <t>VID dati, EUR</t>
  </si>
  <si>
    <t>Pašpatēriņš, kWh</t>
  </si>
  <si>
    <t>Pašpatēriņš, %</t>
  </si>
  <si>
    <t>Vidēji</t>
  </si>
  <si>
    <t>Tīklā nodotā elektroenerģija katrai HES vidēji, %</t>
  </si>
  <si>
    <t>Vidējā vērtība</t>
  </si>
  <si>
    <t>Vidējai HES gadā tīklā nodotā elektroenerģija, %</t>
  </si>
  <si>
    <t>Vidējais HES pašpatēriņš, %</t>
  </si>
  <si>
    <t>VID sniegtā informācija</t>
  </si>
  <si>
    <t>Periods</t>
  </si>
  <si>
    <t>2020.g.</t>
  </si>
  <si>
    <t>2021.g.</t>
  </si>
  <si>
    <t>2022.g.</t>
  </si>
  <si>
    <t>2023.g.</t>
  </si>
  <si>
    <t>2024.g.</t>
  </si>
  <si>
    <t>Aprēķinātais DRN limitu robežās*, euro</t>
  </si>
  <si>
    <t>Aprēķinātais DRN limitu robežās mazie HES**, euro</t>
  </si>
  <si>
    <t>Vid. 2020.-2022.g.</t>
  </si>
  <si>
    <t>DRN ieņēmumi VID dati</t>
  </si>
  <si>
    <t>Mazie HES, EUR</t>
  </si>
  <si>
    <t>HES kopā, EUR</t>
  </si>
  <si>
    <t>** no datiem izslēgtas Rīgas HES, Ķeguma HES un Pļaviņu HES (VID 19.09.2025. vēstule Nr.VID.4.1/8.61.4/59799 adresēta KEM)</t>
  </si>
  <si>
    <t>*Iekļautas visas Latvijas HES, kas deklarējušas (VID 30.07.2025. vēstule Nr. 30.1/8.61.4/49555 adresēta Mazās hidroenerģētikas asociācijai)</t>
  </si>
  <si>
    <t>vidējā vērtība</t>
  </si>
  <si>
    <t>DRN par ūdens resursiem, kas tiek izmantoti elektroenerģijas ražošanai HES, kas deklarēts pārskata par aprēķināto DRN I veidlapas 3.1 rindā (2020., 2021., 2022., 2023. gads) un II veidlapas 9. rindā (2024. gads).</t>
  </si>
  <si>
    <t>Mazo HES pašpatēriņš (%/gadā no saražotās elektroenerģijas)</t>
  </si>
  <si>
    <t>Mazo HES tīklā nodotās vidējais elektroenerģijas daudzums (%/gadā no saražotās elektroenerģijas)</t>
  </si>
  <si>
    <t>Fiskālās ietekmes aprēķins uz valsts budžetu (mazie HES) 2020.-2022.g.</t>
  </si>
  <si>
    <t>Fiskālās ietekmes aprēķins uz valsts budžetu (HES kopā - gan lielie, gan mazie) 2020.-2022.g.</t>
  </si>
  <si>
    <t>Fiskālās ietekmes aprēķins uz valsts budžetu (mazie HES) 2020.-2024.g.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</si>
</sst>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sz val="10"/>
      <name val="Verdana"/>
      <family val="2"/>
    </font>
    <font>
      <sz val="8"/>
      <name val="Calibri"/>
      <family val="2"/>
      <charset val="186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b/>
      <sz val="11"/>
      <color rgb="FFFF0000"/>
      <name val="Calibri"/>
      <family val="2"/>
      <charset val="186"/>
      <scheme val="minor"/>
    </font>
    <font>
      <b/>
      <i/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b/>
      <i/>
      <sz val="11"/>
      <name val="Calibri"/>
      <family val="2"/>
      <charset val="186"/>
      <scheme val="minor"/>
    </font>
    <font>
      <b/>
      <i/>
      <sz val="18"/>
      <color theme="1"/>
      <name val="Calibri"/>
      <family val="2"/>
      <charset val="186"/>
      <scheme val="minor"/>
    </font>
    <font>
      <sz val="11"/>
      <color rgb="FFC00000"/>
      <name val="Calibri"/>
      <family val="2"/>
      <charset val="186"/>
      <scheme val="minor"/>
    </font>
    <font>
      <b/>
      <i/>
      <sz val="12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6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 vertical="center" wrapText="1"/>
    </xf>
    <xf numFmtId="10" fontId="0" fillId="0" borderId="0" xfId="0" applyNumberFormat="1"/>
    <xf numFmtId="0" fontId="0" fillId="0" borderId="0" xfId="0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3" fontId="0" fillId="0" borderId="0" xfId="0" applyNumberFormat="1"/>
    <xf numFmtId="9" fontId="0" fillId="0" borderId="1" xfId="2" applyFont="1" applyBorder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1" fillId="0" borderId="0" xfId="0" applyNumberFormat="1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/>
    </xf>
    <xf numFmtId="10" fontId="1" fillId="0" borderId="0" xfId="0" applyNumberFormat="1" applyFont="1"/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0" fontId="11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2" fontId="0" fillId="0" borderId="0" xfId="0" applyNumberFormat="1"/>
    <xf numFmtId="0" fontId="12" fillId="2" borderId="1" xfId="0" applyFont="1" applyFill="1" applyBorder="1" applyAlignment="1">
      <alignment horizontal="center" vertical="center" wrapText="1"/>
    </xf>
    <xf numFmtId="10" fontId="9" fillId="0" borderId="1" xfId="2" applyNumberFormat="1" applyFont="1" applyBorder="1" applyAlignment="1">
      <alignment horizontal="center" vertical="center"/>
    </xf>
    <xf numFmtId="4" fontId="9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0" fillId="0" borderId="0" xfId="2" applyNumberFormat="1" applyFont="1"/>
    <xf numFmtId="2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/>
    </xf>
    <xf numFmtId="0" fontId="10" fillId="2" borderId="1" xfId="0" applyFont="1" applyFill="1" applyBorder="1" applyAlignment="1">
      <alignment horizontal="center"/>
    </xf>
    <xf numFmtId="0" fontId="13" fillId="0" borderId="0" xfId="0" applyFont="1"/>
    <xf numFmtId="0" fontId="0" fillId="0" borderId="1" xfId="0" applyBorder="1" applyAlignment="1">
      <alignment horizontal="center"/>
    </xf>
    <xf numFmtId="0" fontId="8" fillId="0" borderId="1" xfId="0" applyFont="1" applyBorder="1"/>
    <xf numFmtId="0" fontId="8" fillId="4" borderId="1" xfId="0" applyFont="1" applyFill="1" applyBorder="1" applyAlignment="1">
      <alignment vertical="center"/>
    </xf>
    <xf numFmtId="0" fontId="8" fillId="4" borderId="1" xfId="0" applyFont="1" applyFill="1" applyBorder="1" applyAlignment="1">
      <alignment horizontal="center" wrapText="1"/>
    </xf>
    <xf numFmtId="0" fontId="14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1" xfId="0" applyBorder="1" applyAlignment="1">
      <alignment vertical="center"/>
    </xf>
    <xf numFmtId="10" fontId="0" fillId="0" borderId="1" xfId="0" applyNumberFormat="1" applyBorder="1" applyAlignment="1">
      <alignment vertical="center"/>
    </xf>
    <xf numFmtId="10" fontId="9" fillId="0" borderId="1" xfId="0" applyNumberFormat="1" applyFont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0" fillId="0" borderId="0" xfId="0" applyAlignment="1">
      <alignment wrapText="1"/>
    </xf>
    <xf numFmtId="0" fontId="0" fillId="0" borderId="1" xfId="0" applyBorder="1" applyAlignment="1">
      <alignment vertical="center" wrapText="1"/>
    </xf>
    <xf numFmtId="10" fontId="9" fillId="0" borderId="1" xfId="0" applyNumberFormat="1" applyFont="1" applyBorder="1" applyAlignment="1">
      <alignment vertical="center" wrapText="1"/>
    </xf>
    <xf numFmtId="4" fontId="9" fillId="0" borderId="1" xfId="0" applyNumberFormat="1" applyFont="1" applyBorder="1" applyAlignment="1">
      <alignment vertical="center" wrapText="1"/>
    </xf>
    <xf numFmtId="10" fontId="0" fillId="0" borderId="1" xfId="2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2" fontId="9" fillId="0" borderId="1" xfId="0" applyNumberFormat="1" applyFont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8" fillId="0" borderId="1" xfId="0" applyFont="1" applyFill="1" applyBorder="1"/>
    <xf numFmtId="0" fontId="7" fillId="0" borderId="1" xfId="0" applyFont="1" applyBorder="1"/>
    <xf numFmtId="2" fontId="7" fillId="0" borderId="1" xfId="0" applyNumberFormat="1" applyFont="1" applyBorder="1"/>
    <xf numFmtId="0" fontId="15" fillId="0" borderId="0" xfId="0" applyFont="1"/>
    <xf numFmtId="10" fontId="11" fillId="0" borderId="1" xfId="2" applyNumberFormat="1" applyFont="1" applyBorder="1" applyAlignment="1">
      <alignment horizontal="center" vertical="center"/>
    </xf>
  </cellXfs>
  <cellStyles count="3">
    <cellStyle name="Parasts" xfId="0" builtinId="0"/>
    <cellStyle name="Parasts 2" xfId="1" xr:uid="{24D9C7FD-2737-43EE-B417-A6ACF3830564}"/>
    <cellStyle name="Procenti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lv-LV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lv-LV"/>
              <a:t>DRN ieņēmumi par ūdens resursiem, kas tiek izmantoti elektroenerģijas ražošanai HES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Budžeta_ietekme!$B$45</c:f>
              <c:strCache>
                <c:ptCount val="1"/>
                <c:pt idx="0">
                  <c:v>Mazie HES, EUR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Budžeta_ietekme!$C$44:$F$44</c:f>
              <c:strCache>
                <c:ptCount val="4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Vid. 2020.-2022.g.</c:v>
                </c:pt>
              </c:strCache>
            </c:strRef>
          </c:cat>
          <c:val>
            <c:numRef>
              <c:f>Budžeta_ietekme!$C$45:$F$45</c:f>
              <c:numCache>
                <c:formatCode>General</c:formatCode>
                <c:ptCount val="4"/>
                <c:pt idx="0">
                  <c:v>509765.36</c:v>
                </c:pt>
                <c:pt idx="1">
                  <c:v>541654.11</c:v>
                </c:pt>
                <c:pt idx="2">
                  <c:v>609077.66</c:v>
                </c:pt>
                <c:pt idx="3">
                  <c:v>553499.04333333333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D3A-4A21-93F7-C298A9CCAE39}"/>
            </c:ext>
          </c:extLst>
        </c:ser>
        <c:ser>
          <c:idx val="1"/>
          <c:order val="1"/>
          <c:tx>
            <c:strRef>
              <c:f>Budžeta_ietekme!$B$46</c:f>
              <c:strCache>
                <c:ptCount val="1"/>
                <c:pt idx="0">
                  <c:v>HES kopā, EUR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Budžeta_ietekme!$C$44:$F$44</c:f>
              <c:strCache>
                <c:ptCount val="4"/>
                <c:pt idx="0">
                  <c:v>2020</c:v>
                </c:pt>
                <c:pt idx="1">
                  <c:v>2021</c:v>
                </c:pt>
                <c:pt idx="2">
                  <c:v>2022</c:v>
                </c:pt>
                <c:pt idx="3">
                  <c:v>Vid. 2020.-2022.g.</c:v>
                </c:pt>
              </c:strCache>
            </c:strRef>
          </c:cat>
          <c:val>
            <c:numRef>
              <c:f>Budžeta_ietekme!$C$46:$F$46</c:f>
              <c:numCache>
                <c:formatCode>General</c:formatCode>
                <c:ptCount val="4"/>
                <c:pt idx="0">
                  <c:v>4408972.6900000004</c:v>
                </c:pt>
                <c:pt idx="1">
                  <c:v>4549594.1100000003</c:v>
                </c:pt>
                <c:pt idx="2">
                  <c:v>4663103.42</c:v>
                </c:pt>
                <c:pt idx="3">
                  <c:v>4540556.74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D3A-4A21-93F7-C298A9CCAE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763213040"/>
        <c:axId val="1763202000"/>
      </c:barChart>
      <c:catAx>
        <c:axId val="1763213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763202000"/>
        <c:crosses val="autoZero"/>
        <c:auto val="1"/>
        <c:lblAlgn val="ctr"/>
        <c:lblOffset val="100"/>
        <c:noMultiLvlLbl val="0"/>
      </c:catAx>
      <c:valAx>
        <c:axId val="1763202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lv-LV"/>
          </a:p>
        </c:txPr>
        <c:crossAx val="1763213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lv-LV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lv-LV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825499</xdr:colOff>
      <xdr:row>42</xdr:row>
      <xdr:rowOff>0</xdr:rowOff>
    </xdr:from>
    <xdr:to>
      <xdr:col>12</xdr:col>
      <xdr:colOff>250824</xdr:colOff>
      <xdr:row>52</xdr:row>
      <xdr:rowOff>425450</xdr:rowOff>
    </xdr:to>
    <xdr:graphicFrame macro="">
      <xdr:nvGraphicFramePr>
        <xdr:cNvPr id="2" name="Diagramma 1">
          <a:extLst>
            <a:ext uri="{FF2B5EF4-FFF2-40B4-BE49-F238E27FC236}">
              <a16:creationId xmlns:a16="http://schemas.microsoft.com/office/drawing/2014/main" id="{FCE7AFB0-A23B-01C3-4501-565DC99CDA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740D6-D3F9-427F-B16A-A8D798E0B120}">
  <dimension ref="B2:L53"/>
  <sheetViews>
    <sheetView tabSelected="1" topLeftCell="A44" workbookViewId="0">
      <selection activeCell="H47" sqref="H47"/>
    </sheetView>
  </sheetViews>
  <sheetFormatPr defaultRowHeight="14.5" x14ac:dyDescent="0.35"/>
  <cols>
    <col min="2" max="7" width="15.7265625" customWidth="1"/>
    <col min="8" max="8" width="12.7265625" customWidth="1"/>
    <col min="9" max="9" width="13.81640625" customWidth="1"/>
    <col min="10" max="10" width="13.54296875" customWidth="1"/>
    <col min="12" max="12" width="12.90625" style="40" customWidth="1"/>
  </cols>
  <sheetData>
    <row r="2" spans="2:10" x14ac:dyDescent="0.35">
      <c r="B2" s="23">
        <v>2020</v>
      </c>
      <c r="C2" s="11" t="s">
        <v>0</v>
      </c>
      <c r="D2" s="11" t="s">
        <v>1</v>
      </c>
      <c r="E2" s="11" t="s">
        <v>2</v>
      </c>
      <c r="F2" s="11" t="s">
        <v>3</v>
      </c>
      <c r="G2" s="11" t="s">
        <v>4</v>
      </c>
    </row>
    <row r="3" spans="2:10" ht="43.5" customHeight="1" x14ac:dyDescent="0.35">
      <c r="B3" s="48" t="s">
        <v>7</v>
      </c>
      <c r="C3" s="4">
        <v>176072</v>
      </c>
      <c r="D3" s="4">
        <v>271440</v>
      </c>
      <c r="E3" s="4">
        <v>476461</v>
      </c>
      <c r="F3" s="4">
        <v>536914</v>
      </c>
      <c r="G3" s="4">
        <v>1559300</v>
      </c>
    </row>
    <row r="4" spans="2:10" x14ac:dyDescent="0.35">
      <c r="B4" s="49"/>
      <c r="C4" s="8">
        <v>1</v>
      </c>
      <c r="D4" s="8">
        <v>1</v>
      </c>
      <c r="E4" s="8">
        <v>1</v>
      </c>
      <c r="F4" s="8">
        <v>1</v>
      </c>
      <c r="G4" s="8">
        <v>1</v>
      </c>
    </row>
    <row r="5" spans="2:10" ht="43.5" customHeight="1" x14ac:dyDescent="0.35">
      <c r="B5" s="48" t="s">
        <v>8</v>
      </c>
      <c r="C5" s="4">
        <v>175648</v>
      </c>
      <c r="D5" s="4">
        <v>269502</v>
      </c>
      <c r="E5" s="4">
        <v>469544</v>
      </c>
      <c r="F5" s="4">
        <v>520509</v>
      </c>
      <c r="G5" s="4">
        <v>1502366</v>
      </c>
      <c r="J5" s="7"/>
    </row>
    <row r="6" spans="2:10" x14ac:dyDescent="0.35">
      <c r="B6" s="49"/>
      <c r="C6" s="5">
        <f>C5/C3</f>
        <v>0.99759189422508976</v>
      </c>
      <c r="D6" s="5">
        <f>D5/D3</f>
        <v>0.99286030061892128</v>
      </c>
      <c r="E6" s="5">
        <f>E5/E3</f>
        <v>0.98548254736484209</v>
      </c>
      <c r="F6" s="5">
        <f>F5/F3</f>
        <v>0.96944575853861137</v>
      </c>
      <c r="G6" s="5">
        <f>G5/G3</f>
        <v>0.96348746232283722</v>
      </c>
      <c r="H6" s="2">
        <f>AVERAGE(C6,D6,E6,F6,G6)</f>
        <v>0.98177359261406028</v>
      </c>
      <c r="J6" s="7"/>
    </row>
    <row r="7" spans="2:10" ht="15.5" customHeight="1" x14ac:dyDescent="0.35">
      <c r="B7" s="48" t="s">
        <v>11</v>
      </c>
      <c r="C7" s="4">
        <f>C3-C5</f>
        <v>424</v>
      </c>
      <c r="D7" s="4">
        <f>D3-D5</f>
        <v>1938</v>
      </c>
      <c r="E7" s="4">
        <f>E3-E5</f>
        <v>6917</v>
      </c>
      <c r="F7" s="4">
        <f>F3-F5</f>
        <v>16405</v>
      </c>
      <c r="G7" s="4">
        <f>G3-G5</f>
        <v>56934</v>
      </c>
      <c r="H7" s="7"/>
    </row>
    <row r="8" spans="2:10" x14ac:dyDescent="0.35">
      <c r="B8" s="49"/>
      <c r="C8" s="12">
        <f>C4-C6</f>
        <v>2.4081057749102408E-3</v>
      </c>
      <c r="D8" s="12">
        <f t="shared" ref="D8:G8" si="0">D4-D6</f>
        <v>7.1396993810787235E-3</v>
      </c>
      <c r="E8" s="12">
        <f t="shared" si="0"/>
        <v>1.4517452635157913E-2</v>
      </c>
      <c r="F8" s="12">
        <f t="shared" si="0"/>
        <v>3.0554241461388632E-2</v>
      </c>
      <c r="G8" s="12">
        <f t="shared" si="0"/>
        <v>3.6512537677162782E-2</v>
      </c>
      <c r="H8" s="13">
        <f>AVERAGE(C8,D8,E8,F8,G8)</f>
        <v>1.8226407385939659E-2</v>
      </c>
    </row>
    <row r="9" spans="2:10" x14ac:dyDescent="0.35">
      <c r="C9" s="3"/>
      <c r="D9" s="3"/>
      <c r="E9" s="3"/>
      <c r="F9" s="3"/>
      <c r="G9" s="3"/>
    </row>
    <row r="10" spans="2:10" x14ac:dyDescent="0.35">
      <c r="C10" s="3"/>
      <c r="D10" s="3"/>
      <c r="E10" s="3"/>
      <c r="F10" s="3"/>
      <c r="G10" s="3"/>
    </row>
    <row r="11" spans="2:10" x14ac:dyDescent="0.35">
      <c r="B11" s="23">
        <v>2021</v>
      </c>
      <c r="C11" s="11" t="s">
        <v>0</v>
      </c>
      <c r="D11" s="11" t="s">
        <v>1</v>
      </c>
      <c r="E11" s="11" t="s">
        <v>2</v>
      </c>
      <c r="F11" s="11" t="s">
        <v>3</v>
      </c>
      <c r="G11" s="11" t="s">
        <v>4</v>
      </c>
    </row>
    <row r="12" spans="2:10" ht="37.5" customHeight="1" x14ac:dyDescent="0.35">
      <c r="B12" s="48" t="s">
        <v>7</v>
      </c>
      <c r="C12" s="4">
        <v>181879</v>
      </c>
      <c r="D12" s="4">
        <v>346360</v>
      </c>
      <c r="E12" s="4">
        <v>523254</v>
      </c>
      <c r="F12" s="4">
        <v>559583</v>
      </c>
      <c r="G12" s="4">
        <v>1511430</v>
      </c>
    </row>
    <row r="13" spans="2:10" x14ac:dyDescent="0.35">
      <c r="B13" s="49"/>
      <c r="C13" s="8">
        <v>1</v>
      </c>
      <c r="D13" s="8">
        <v>1</v>
      </c>
      <c r="E13" s="8">
        <v>1</v>
      </c>
      <c r="F13" s="8">
        <v>1</v>
      </c>
      <c r="G13" s="8">
        <v>1</v>
      </c>
    </row>
    <row r="14" spans="2:10" ht="36" customHeight="1" x14ac:dyDescent="0.35">
      <c r="B14" s="48" t="s">
        <v>8</v>
      </c>
      <c r="C14" s="4">
        <v>181420</v>
      </c>
      <c r="D14" s="4">
        <v>343933</v>
      </c>
      <c r="E14" s="4">
        <v>515119</v>
      </c>
      <c r="F14" s="4">
        <v>541689</v>
      </c>
      <c r="G14" s="4">
        <v>1450462</v>
      </c>
    </row>
    <row r="15" spans="2:10" x14ac:dyDescent="0.35">
      <c r="B15" s="49"/>
      <c r="C15" s="5">
        <f>C14/C12</f>
        <v>0.99747634416287756</v>
      </c>
      <c r="D15" s="5">
        <f>D14/D12</f>
        <v>0.99299283981984066</v>
      </c>
      <c r="E15" s="5">
        <f>E14/E12</f>
        <v>0.98445305721504284</v>
      </c>
      <c r="F15" s="5">
        <f>F14/F12</f>
        <v>0.9680226168414694</v>
      </c>
      <c r="G15" s="5">
        <f>G14/G12</f>
        <v>0.95966204190733284</v>
      </c>
      <c r="H15" s="2">
        <f>AVERAGE(C15,D15,E15,F15,G15)</f>
        <v>0.98052137998931266</v>
      </c>
    </row>
    <row r="16" spans="2:10" x14ac:dyDescent="0.35">
      <c r="B16" s="48" t="s">
        <v>11</v>
      </c>
      <c r="C16" s="4">
        <f>C12-C14</f>
        <v>459</v>
      </c>
      <c r="D16" s="4">
        <f>D12-D14</f>
        <v>2427</v>
      </c>
      <c r="E16" s="4">
        <f>E12-E14</f>
        <v>8135</v>
      </c>
      <c r="F16" s="4">
        <f>F12-F14</f>
        <v>17894</v>
      </c>
      <c r="G16" s="4">
        <f>G12-G14</f>
        <v>60968</v>
      </c>
      <c r="H16" s="25"/>
    </row>
    <row r="17" spans="2:10" x14ac:dyDescent="0.35">
      <c r="B17" s="49"/>
      <c r="C17" s="12">
        <f>C13-C15</f>
        <v>2.5236558371224405E-3</v>
      </c>
      <c r="D17" s="12">
        <f t="shared" ref="D17:G17" si="1">D13-D15</f>
        <v>7.0071601801593442E-3</v>
      </c>
      <c r="E17" s="12">
        <f t="shared" si="1"/>
        <v>1.5546942784957163E-2</v>
      </c>
      <c r="F17" s="12">
        <f t="shared" si="1"/>
        <v>3.1977383158530603E-2</v>
      </c>
      <c r="G17" s="12">
        <f t="shared" si="1"/>
        <v>4.0337958092667159E-2</v>
      </c>
      <c r="H17" s="13">
        <f>AVERAGE(C17,D17,E17,F17,G17)</f>
        <v>1.9478620010687342E-2</v>
      </c>
    </row>
    <row r="18" spans="2:10" x14ac:dyDescent="0.35">
      <c r="C18" s="3"/>
      <c r="D18" s="3"/>
      <c r="E18" s="3"/>
      <c r="F18" s="3"/>
      <c r="G18" s="3"/>
    </row>
    <row r="19" spans="2:10" x14ac:dyDescent="0.35">
      <c r="C19" s="3"/>
      <c r="D19" s="3"/>
      <c r="E19" s="3"/>
      <c r="F19" s="3"/>
      <c r="G19" s="3"/>
    </row>
    <row r="20" spans="2:10" x14ac:dyDescent="0.35">
      <c r="B20" s="23">
        <v>2022</v>
      </c>
      <c r="C20" s="11" t="s">
        <v>0</v>
      </c>
      <c r="D20" s="11" t="s">
        <v>1</v>
      </c>
      <c r="E20" s="11" t="s">
        <v>2</v>
      </c>
      <c r="F20" s="11" t="s">
        <v>3</v>
      </c>
      <c r="G20" s="11" t="s">
        <v>4</v>
      </c>
    </row>
    <row r="21" spans="2:10" ht="43.5" customHeight="1" x14ac:dyDescent="0.35">
      <c r="B21" s="48" t="s">
        <v>7</v>
      </c>
      <c r="C21" s="4">
        <v>205419</v>
      </c>
      <c r="D21" s="4">
        <v>248640</v>
      </c>
      <c r="E21" s="4">
        <v>255033</v>
      </c>
      <c r="F21" s="4">
        <v>250125</v>
      </c>
      <c r="G21" s="4">
        <v>1542680</v>
      </c>
    </row>
    <row r="22" spans="2:10" x14ac:dyDescent="0.35">
      <c r="B22" s="49"/>
      <c r="C22" s="8">
        <v>1</v>
      </c>
      <c r="D22" s="8">
        <v>1</v>
      </c>
      <c r="E22" s="8">
        <v>1</v>
      </c>
      <c r="F22" s="8">
        <v>1</v>
      </c>
      <c r="G22" s="8">
        <v>1</v>
      </c>
    </row>
    <row r="23" spans="2:10" ht="43.5" customHeight="1" x14ac:dyDescent="0.35">
      <c r="B23" s="48" t="s">
        <v>8</v>
      </c>
      <c r="C23" s="4">
        <v>205041</v>
      </c>
      <c r="D23" s="4">
        <v>246108</v>
      </c>
      <c r="E23" s="4">
        <v>251367</v>
      </c>
      <c r="F23" s="4">
        <v>242497</v>
      </c>
      <c r="G23" s="4">
        <v>1481381</v>
      </c>
    </row>
    <row r="24" spans="2:10" x14ac:dyDescent="0.35">
      <c r="B24" s="49"/>
      <c r="C24" s="5">
        <f>C23/C21</f>
        <v>0.99815985863040901</v>
      </c>
      <c r="D24" s="5">
        <f>D23/D21</f>
        <v>0.98981660231660229</v>
      </c>
      <c r="E24" s="5">
        <f>E23/E21</f>
        <v>0.98562538965545632</v>
      </c>
      <c r="F24" s="5">
        <f>F23/F21</f>
        <v>0.96950324837581214</v>
      </c>
      <c r="G24" s="5">
        <f>G23/G21</f>
        <v>0.9602646044545855</v>
      </c>
      <c r="H24" s="2">
        <f>AVERAGE(C24,D24,E24,F24,G24)</f>
        <v>0.9806739406865731</v>
      </c>
    </row>
    <row r="25" spans="2:10" x14ac:dyDescent="0.35">
      <c r="B25" s="48" t="s">
        <v>11</v>
      </c>
      <c r="C25" s="4">
        <f>C21-C23</f>
        <v>378</v>
      </c>
      <c r="D25" s="4">
        <f>D21-D23</f>
        <v>2532</v>
      </c>
      <c r="E25" s="4">
        <f>E21-E23</f>
        <v>3666</v>
      </c>
      <c r="F25" s="4">
        <f>F21-F23</f>
        <v>7628</v>
      </c>
      <c r="G25" s="4">
        <f>G21-G23</f>
        <v>61299</v>
      </c>
      <c r="H25" s="7"/>
    </row>
    <row r="26" spans="2:10" x14ac:dyDescent="0.35">
      <c r="B26" s="49"/>
      <c r="C26" s="12">
        <f>C22-C24</f>
        <v>1.8401413695909863E-3</v>
      </c>
      <c r="D26" s="12">
        <f t="shared" ref="D26:G26" si="2">D22-D24</f>
        <v>1.018339768339771E-2</v>
      </c>
      <c r="E26" s="12">
        <f t="shared" si="2"/>
        <v>1.4374610344543681E-2</v>
      </c>
      <c r="F26" s="12">
        <f t="shared" si="2"/>
        <v>3.0496751624187857E-2</v>
      </c>
      <c r="G26" s="12">
        <f t="shared" si="2"/>
        <v>3.9735395545414498E-2</v>
      </c>
      <c r="H26" s="13">
        <f>AVERAGE(C26,D26,E26,F26,G26)</f>
        <v>1.9326059313426947E-2</v>
      </c>
    </row>
    <row r="27" spans="2:10" x14ac:dyDescent="0.35">
      <c r="B27" s="1"/>
      <c r="C27" s="2"/>
      <c r="D27" s="2"/>
      <c r="E27" s="2"/>
      <c r="F27" s="2"/>
    </row>
    <row r="28" spans="2:10" ht="15.5" x14ac:dyDescent="0.35">
      <c r="B28" s="54" t="s">
        <v>36</v>
      </c>
    </row>
    <row r="29" spans="2:10" ht="29" x14ac:dyDescent="0.35">
      <c r="B29" s="24" t="s">
        <v>5</v>
      </c>
      <c r="C29" s="11" t="s">
        <v>0</v>
      </c>
      <c r="D29" s="11" t="s">
        <v>1</v>
      </c>
      <c r="E29" s="11" t="s">
        <v>2</v>
      </c>
      <c r="F29" s="11" t="s">
        <v>3</v>
      </c>
      <c r="G29" s="11" t="s">
        <v>4</v>
      </c>
      <c r="H29" s="15" t="s">
        <v>15</v>
      </c>
    </row>
    <row r="30" spans="2:10" ht="58" x14ac:dyDescent="0.35">
      <c r="B30" s="14" t="s">
        <v>14</v>
      </c>
      <c r="C30" s="5">
        <f>AVERAGE(C6,C15,C24)</f>
        <v>0.99774269900612556</v>
      </c>
      <c r="D30" s="5">
        <f>AVERAGE(D6,D15,D24)</f>
        <v>0.99188991425178807</v>
      </c>
      <c r="E30" s="5">
        <f>AVERAGE(E6,E15,E24)</f>
        <v>0.98518699807844712</v>
      </c>
      <c r="F30" s="5">
        <f>AVERAGE(F6,F15,F24)</f>
        <v>0.96899054125196427</v>
      </c>
      <c r="G30" s="5">
        <f>AVERAGE(G6,G15,G24)</f>
        <v>0.96113803622825189</v>
      </c>
      <c r="H30" s="6">
        <f>AVERAGE(C30,D30,E30,F30,G30)</f>
        <v>0.98098963776331538</v>
      </c>
    </row>
    <row r="31" spans="2:10" x14ac:dyDescent="0.35">
      <c r="B31" s="1"/>
      <c r="C31" s="9"/>
      <c r="D31" s="9"/>
      <c r="E31" s="9"/>
      <c r="F31" s="9"/>
      <c r="G31" s="9"/>
      <c r="H31" s="10"/>
    </row>
    <row r="32" spans="2:10" ht="15.5" x14ac:dyDescent="0.35">
      <c r="B32" s="54" t="s">
        <v>35</v>
      </c>
      <c r="J32" s="2"/>
    </row>
    <row r="33" spans="2:12" x14ac:dyDescent="0.35">
      <c r="B33" s="24" t="s">
        <v>5</v>
      </c>
      <c r="C33" s="11" t="s">
        <v>0</v>
      </c>
      <c r="D33" s="11" t="s">
        <v>1</v>
      </c>
      <c r="E33" s="11" t="s">
        <v>2</v>
      </c>
      <c r="F33" s="11" t="s">
        <v>3</v>
      </c>
      <c r="G33" s="11" t="s">
        <v>4</v>
      </c>
      <c r="H33" s="28" t="s">
        <v>13</v>
      </c>
    </row>
    <row r="34" spans="2:12" x14ac:dyDescent="0.35">
      <c r="B34" s="14" t="s">
        <v>12</v>
      </c>
      <c r="C34" s="5">
        <f>AVERAGE(C8,C17,C26)</f>
        <v>2.2573009938745559E-3</v>
      </c>
      <c r="D34" s="5">
        <f t="shared" ref="D34:G34" si="3">AVERAGE(D8,D17,D26)</f>
        <v>8.110085748211926E-3</v>
      </c>
      <c r="E34" s="5">
        <f t="shared" si="3"/>
        <v>1.4813001921552918E-2</v>
      </c>
      <c r="F34" s="5">
        <f t="shared" si="3"/>
        <v>3.1009458748035696E-2</v>
      </c>
      <c r="G34" s="5">
        <f t="shared" si="3"/>
        <v>3.8861963771748144E-2</v>
      </c>
      <c r="H34" s="12">
        <f>AVERAGE(C34,D34,E34,F34,G34)</f>
        <v>1.9010362236684647E-2</v>
      </c>
    </row>
    <row r="35" spans="2:12" x14ac:dyDescent="0.35">
      <c r="B35" s="1"/>
      <c r="C35" s="26"/>
      <c r="D35" s="26"/>
      <c r="E35" s="26"/>
      <c r="F35" s="26"/>
      <c r="G35" s="26"/>
      <c r="H35" s="27"/>
      <c r="I35" s="7"/>
    </row>
    <row r="36" spans="2:12" ht="15.5" x14ac:dyDescent="0.35">
      <c r="B36" s="54" t="s">
        <v>37</v>
      </c>
      <c r="H36" s="54" t="s">
        <v>38</v>
      </c>
    </row>
    <row r="37" spans="2:12" ht="29" x14ac:dyDescent="0.35">
      <c r="B37" s="20" t="s">
        <v>6</v>
      </c>
      <c r="C37" s="11">
        <v>2020</v>
      </c>
      <c r="D37" s="11">
        <v>2021</v>
      </c>
      <c r="E37" s="11">
        <v>2022</v>
      </c>
      <c r="F37" s="11" t="s">
        <v>27</v>
      </c>
      <c r="G37" s="17"/>
      <c r="H37" s="20" t="s">
        <v>6</v>
      </c>
      <c r="I37" s="11">
        <v>2020</v>
      </c>
      <c r="J37" s="11">
        <v>2021</v>
      </c>
      <c r="K37" s="11">
        <v>2022</v>
      </c>
      <c r="L37" s="14" t="s">
        <v>27</v>
      </c>
    </row>
    <row r="38" spans="2:12" x14ac:dyDescent="0.35">
      <c r="B38" s="14" t="s">
        <v>10</v>
      </c>
      <c r="C38" s="35">
        <v>509765.36</v>
      </c>
      <c r="D38" s="35">
        <v>541654.11</v>
      </c>
      <c r="E38" s="35">
        <v>609077.66</v>
      </c>
      <c r="F38" s="36">
        <f>AVERAGE(C38,D38,E38)</f>
        <v>553499.04333333333</v>
      </c>
      <c r="G38" s="18"/>
      <c r="H38" s="14" t="s">
        <v>10</v>
      </c>
      <c r="I38" s="30">
        <v>4408972.6900000004</v>
      </c>
      <c r="J38" s="30">
        <v>4549594.1100000003</v>
      </c>
      <c r="K38" s="30">
        <v>4663103.42</v>
      </c>
      <c r="L38" s="41">
        <f>AVERAGE(I38,J38,K38)</f>
        <v>4540556.74</v>
      </c>
    </row>
    <row r="39" spans="2:12" ht="72.5" x14ac:dyDescent="0.35">
      <c r="B39" s="14" t="s">
        <v>16</v>
      </c>
      <c r="C39" s="16">
        <v>0.98180000000000001</v>
      </c>
      <c r="D39" s="16">
        <v>0.98050000000000004</v>
      </c>
      <c r="E39" s="16">
        <v>0.98070000000000002</v>
      </c>
      <c r="F39" s="37">
        <f>H30</f>
        <v>0.98098963776331538</v>
      </c>
      <c r="G39" s="1"/>
      <c r="H39" s="14" t="s">
        <v>16</v>
      </c>
      <c r="I39" s="16">
        <v>0.98180000000000001</v>
      </c>
      <c r="J39" s="16">
        <v>0.98050000000000004</v>
      </c>
      <c r="K39" s="16">
        <v>0.98070000000000002</v>
      </c>
      <c r="L39" s="44">
        <f>AVERAGE(I39,J39,K39)</f>
        <v>0.98099999999999998</v>
      </c>
    </row>
    <row r="40" spans="2:12" ht="43.5" x14ac:dyDescent="0.35">
      <c r="B40" s="15" t="s">
        <v>17</v>
      </c>
      <c r="C40" s="21">
        <v>1.8200000000000001E-2</v>
      </c>
      <c r="D40" s="21">
        <v>1.95E-2</v>
      </c>
      <c r="E40" s="21">
        <v>1.9300000000000001E-2</v>
      </c>
      <c r="F40" s="38">
        <f>H34</f>
        <v>1.9010362236684647E-2</v>
      </c>
      <c r="G40" s="1"/>
      <c r="H40" s="15" t="s">
        <v>17</v>
      </c>
      <c r="I40" s="21">
        <v>1.8200000000000001E-2</v>
      </c>
      <c r="J40" s="21">
        <v>1.95E-2</v>
      </c>
      <c r="K40" s="21">
        <v>1.9300000000000001E-2</v>
      </c>
      <c r="L40" s="42">
        <f>H34</f>
        <v>1.9010362236684647E-2</v>
      </c>
    </row>
    <row r="41" spans="2:12" ht="58" x14ac:dyDescent="0.35">
      <c r="B41" s="15" t="s">
        <v>9</v>
      </c>
      <c r="C41" s="22">
        <f>C38*C40</f>
        <v>9277.7295520000007</v>
      </c>
      <c r="D41" s="22">
        <f>D38*D40</f>
        <v>10562.255144999999</v>
      </c>
      <c r="E41" s="22">
        <f>E38*E40</f>
        <v>11755.198838000002</v>
      </c>
      <c r="F41" s="39">
        <f>F38*F40</f>
        <v>10522.217311425078</v>
      </c>
      <c r="H41" s="15" t="s">
        <v>9</v>
      </c>
      <c r="I41" s="22">
        <f>I38*I40</f>
        <v>80243.302958000015</v>
      </c>
      <c r="J41" s="22">
        <f>J38*J40</f>
        <v>88717.085145000005</v>
      </c>
      <c r="K41" s="22">
        <f>K38*K40</f>
        <v>89997.89600600001</v>
      </c>
      <c r="L41" s="43">
        <f>L38*L40</f>
        <v>86317.628383619958</v>
      </c>
    </row>
    <row r="44" spans="2:12" ht="29" x14ac:dyDescent="0.35">
      <c r="B44" s="20" t="s">
        <v>28</v>
      </c>
      <c r="C44" s="11">
        <v>2020</v>
      </c>
      <c r="D44" s="11">
        <v>2021</v>
      </c>
      <c r="E44" s="11">
        <v>2022</v>
      </c>
      <c r="F44" s="11" t="s">
        <v>27</v>
      </c>
    </row>
    <row r="45" spans="2:12" x14ac:dyDescent="0.35">
      <c r="B45" s="14" t="s">
        <v>29</v>
      </c>
      <c r="C45" s="35">
        <v>509765.36</v>
      </c>
      <c r="D45" s="35">
        <v>541654.11</v>
      </c>
      <c r="E45" s="35">
        <v>609077.66</v>
      </c>
      <c r="F45" s="36">
        <f>AVERAGE(C45,D45,E45)</f>
        <v>553499.04333333333</v>
      </c>
    </row>
    <row r="46" spans="2:12" x14ac:dyDescent="0.35">
      <c r="B46" s="14" t="s">
        <v>30</v>
      </c>
      <c r="C46" s="30">
        <v>4408972.6900000004</v>
      </c>
      <c r="D46" s="30">
        <v>4549594.1100000003</v>
      </c>
      <c r="E46" s="30">
        <v>4663103.42</v>
      </c>
      <c r="F46" s="41">
        <f>AVERAGE(C46,D46,E46)</f>
        <v>4540556.74</v>
      </c>
    </row>
    <row r="47" spans="2:12" ht="43.5" x14ac:dyDescent="0.35">
      <c r="B47" s="15" t="s">
        <v>9</v>
      </c>
      <c r="C47" s="22">
        <f>C41</f>
        <v>9277.7295520000007</v>
      </c>
      <c r="D47" s="22">
        <f>D41</f>
        <v>10562.255144999999</v>
      </c>
      <c r="E47" s="22">
        <f>E41</f>
        <v>11755.198838000002</v>
      </c>
      <c r="F47" s="22">
        <f>F41</f>
        <v>10522.217311425078</v>
      </c>
    </row>
    <row r="49" spans="2:8" ht="15.5" x14ac:dyDescent="0.35">
      <c r="B49" s="54" t="s">
        <v>39</v>
      </c>
    </row>
    <row r="50" spans="2:8" x14ac:dyDescent="0.35">
      <c r="B50" s="20" t="s">
        <v>6</v>
      </c>
      <c r="C50" s="11">
        <v>2020</v>
      </c>
      <c r="D50" s="11">
        <v>2021</v>
      </c>
      <c r="E50" s="11">
        <v>2022</v>
      </c>
      <c r="F50" s="11">
        <v>2023</v>
      </c>
      <c r="G50" s="11">
        <v>2024</v>
      </c>
    </row>
    <row r="51" spans="2:8" x14ac:dyDescent="0.35">
      <c r="B51" s="14" t="s">
        <v>10</v>
      </c>
      <c r="C51" s="45">
        <v>509765.36</v>
      </c>
      <c r="D51" s="45">
        <v>541654.11</v>
      </c>
      <c r="E51" s="45">
        <v>609077.66</v>
      </c>
      <c r="F51" s="46">
        <v>564944.99</v>
      </c>
      <c r="G51" s="46">
        <v>480944.53</v>
      </c>
    </row>
    <row r="52" spans="2:8" ht="29" x14ac:dyDescent="0.35">
      <c r="B52" s="20" t="s">
        <v>17</v>
      </c>
      <c r="C52" s="55">
        <v>1.8200000000000001E-2</v>
      </c>
      <c r="D52" s="55">
        <v>1.95E-2</v>
      </c>
      <c r="E52" s="55">
        <v>1.9300000000000001E-2</v>
      </c>
      <c r="F52" s="16">
        <v>1.9E-2</v>
      </c>
      <c r="G52" s="16">
        <v>1.9E-2</v>
      </c>
    </row>
    <row r="53" spans="2:8" ht="43.5" x14ac:dyDescent="0.35">
      <c r="B53" s="20" t="s">
        <v>9</v>
      </c>
      <c r="C53" s="47">
        <f>C51*C52</f>
        <v>9277.7295520000007</v>
      </c>
      <c r="D53" s="47">
        <f t="shared" ref="D53:G53" si="4">D51*D52</f>
        <v>10562.255144999999</v>
      </c>
      <c r="E53" s="47">
        <f t="shared" si="4"/>
        <v>11755.198838000002</v>
      </c>
      <c r="F53" s="47">
        <f t="shared" si="4"/>
        <v>10733.954809999999</v>
      </c>
      <c r="G53" s="47">
        <f t="shared" si="4"/>
        <v>9137.94607</v>
      </c>
      <c r="H53" s="19">
        <f>AVERAGE(C53,D53,E53,F53,G53)</f>
        <v>10293.416883</v>
      </c>
    </row>
  </sheetData>
  <mergeCells count="9">
    <mergeCell ref="B21:B22"/>
    <mergeCell ref="B23:B24"/>
    <mergeCell ref="B25:B26"/>
    <mergeCell ref="B3:B4"/>
    <mergeCell ref="B5:B6"/>
    <mergeCell ref="B7:B8"/>
    <mergeCell ref="B12:B13"/>
    <mergeCell ref="B14:B15"/>
    <mergeCell ref="B16:B17"/>
  </mergeCells>
  <phoneticPr fontId="3" type="noConversion"/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032AC-2ABC-4F5E-B67B-D0D927F8BAA1}">
  <dimension ref="A1:G13"/>
  <sheetViews>
    <sheetView workbookViewId="0">
      <selection activeCell="A2" sqref="A2:G2"/>
    </sheetView>
  </sheetViews>
  <sheetFormatPr defaultRowHeight="14.5" x14ac:dyDescent="0.35"/>
  <cols>
    <col min="1" max="1" width="12.7265625" customWidth="1"/>
    <col min="2" max="3" width="31" customWidth="1"/>
    <col min="4" max="4" width="30.26953125" customWidth="1"/>
    <col min="5" max="5" width="15.36328125" customWidth="1"/>
    <col min="6" max="6" width="13.453125" customWidth="1"/>
    <col min="7" max="7" width="21.6328125" customWidth="1"/>
  </cols>
  <sheetData>
    <row r="1" spans="1:7" ht="23.5" x14ac:dyDescent="0.55000000000000004">
      <c r="A1" s="29" t="s">
        <v>18</v>
      </c>
    </row>
    <row r="2" spans="1:7" ht="41.5" customHeight="1" x14ac:dyDescent="0.35">
      <c r="A2" s="50" t="s">
        <v>34</v>
      </c>
      <c r="B2" s="50"/>
      <c r="C2" s="50"/>
      <c r="D2" s="50"/>
      <c r="E2" s="50"/>
      <c r="F2" s="50"/>
      <c r="G2" s="50"/>
    </row>
    <row r="4" spans="1:7" ht="29" x14ac:dyDescent="0.35">
      <c r="A4" s="32" t="s">
        <v>19</v>
      </c>
      <c r="B4" s="33" t="s">
        <v>25</v>
      </c>
      <c r="C4" s="33" t="s">
        <v>26</v>
      </c>
    </row>
    <row r="5" spans="1:7" x14ac:dyDescent="0.35">
      <c r="A5" s="31" t="s">
        <v>20</v>
      </c>
      <c r="B5" s="30">
        <v>4408972.6900000004</v>
      </c>
      <c r="C5" s="34">
        <v>509765.36</v>
      </c>
    </row>
    <row r="6" spans="1:7" x14ac:dyDescent="0.35">
      <c r="A6" s="31" t="s">
        <v>21</v>
      </c>
      <c r="B6" s="30">
        <v>4549594.1100000003</v>
      </c>
      <c r="C6" s="34">
        <v>541654.11</v>
      </c>
      <c r="F6" s="19"/>
    </row>
    <row r="7" spans="1:7" x14ac:dyDescent="0.35">
      <c r="A7" s="31" t="s">
        <v>22</v>
      </c>
      <c r="B7" s="30">
        <v>4663103.42</v>
      </c>
      <c r="C7" s="34">
        <v>609077.66</v>
      </c>
      <c r="F7" s="19"/>
    </row>
    <row r="8" spans="1:7" x14ac:dyDescent="0.35">
      <c r="A8" s="31" t="s">
        <v>23</v>
      </c>
      <c r="B8" s="30">
        <v>6431745.71</v>
      </c>
      <c r="C8" s="34">
        <v>564944.99</v>
      </c>
      <c r="F8" s="19"/>
    </row>
    <row r="9" spans="1:7" x14ac:dyDescent="0.35">
      <c r="A9" s="31" t="s">
        <v>24</v>
      </c>
      <c r="B9" s="30">
        <v>5326196.5</v>
      </c>
      <c r="C9" s="34">
        <v>480944.53</v>
      </c>
    </row>
    <row r="10" spans="1:7" x14ac:dyDescent="0.35">
      <c r="A10" s="51" t="s">
        <v>33</v>
      </c>
      <c r="B10" s="53">
        <f>AVERAGE(B5,B6,B7,B8,B9)</f>
        <v>5075922.4859999996</v>
      </c>
      <c r="C10" s="52">
        <f>AVERAGE(C5,C6,C7,C8,C9)</f>
        <v>541277.33000000007</v>
      </c>
      <c r="D10" s="19">
        <f>(C10*100)/B10</f>
        <v>10.663624818797127</v>
      </c>
    </row>
    <row r="12" spans="1:7" x14ac:dyDescent="0.35">
      <c r="A12" t="s">
        <v>32</v>
      </c>
    </row>
    <row r="13" spans="1:7" x14ac:dyDescent="0.35">
      <c r="A13" t="s">
        <v>31</v>
      </c>
    </row>
  </sheetData>
  <mergeCells count="1">
    <mergeCell ref="A2:G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Budžeta_ietekme</vt:lpstr>
      <vt:lpstr>VID_apr_DRN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Producents</dc:creator>
  <cp:lastModifiedBy>Madara Buša</cp:lastModifiedBy>
  <cp:lastPrinted>2025-09-05T12:34:34Z</cp:lastPrinted>
  <dcterms:created xsi:type="dcterms:W3CDTF">2025-08-26T18:16:39Z</dcterms:created>
  <dcterms:modified xsi:type="dcterms:W3CDTF">2025-09-23T06:20:13Z</dcterms:modified>
</cp:coreProperties>
</file>