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Šī_darbgrāmata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VM_Sandra_Kasparenko\OneDrive - LR Veselibas ministrija\Documents\Informativie_zinojumi\2024\par_finansejumu_Ukrainas_begliem_papildus_finansejumu\no_TAPa_uz_saskanosanu elektroniski !\"/>
    </mc:Choice>
  </mc:AlternateContent>
  <xr:revisionPtr revIDLastSave="0" documentId="13_ncr:1_{0F4B1385-08C1-4648-8F12-3FF35422F2B1}" xr6:coauthVersionLast="47" xr6:coauthVersionMax="47" xr10:uidLastSave="{00000000-0000-0000-0000-000000000000}"/>
  <bookViews>
    <workbookView xWindow="-120" yWindow="-120" windowWidth="29040" windowHeight="15840" tabRatio="800" xr2:uid="{00000000-000D-0000-FFFF-FFFF00000000}"/>
  </bookViews>
  <sheets>
    <sheet name="aprēķins 2024" sheetId="14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83" i="144" l="1"/>
  <c r="U187" i="144" s="1"/>
  <c r="U188" i="144" s="1"/>
  <c r="D226" i="144" l="1"/>
  <c r="I164" i="144" l="1"/>
  <c r="U164" i="144" s="1"/>
  <c r="I163" i="144"/>
  <c r="I162" i="144"/>
  <c r="I167" i="144" s="1"/>
  <c r="U167" i="144" s="1"/>
  <c r="I161" i="144"/>
  <c r="I160" i="144"/>
  <c r="I159" i="144"/>
  <c r="I158" i="144"/>
  <c r="U159" i="144"/>
  <c r="U160" i="144"/>
  <c r="U161" i="144"/>
  <c r="U163" i="144"/>
  <c r="U158" i="144"/>
  <c r="J168" i="144"/>
  <c r="J167" i="144"/>
  <c r="I168" i="144" l="1"/>
  <c r="I169" i="144" s="1"/>
  <c r="U162" i="144"/>
  <c r="U168" i="144"/>
  <c r="U204" i="144"/>
  <c r="U200" i="144"/>
  <c r="U197" i="144"/>
  <c r="U196" i="144"/>
  <c r="U195" i="144"/>
  <c r="U205" i="144" s="1"/>
  <c r="U206" i="144" s="1"/>
  <c r="U182" i="144"/>
  <c r="U181" i="144"/>
  <c r="U186" i="144" s="1"/>
  <c r="U180" i="144"/>
  <c r="U179" i="144"/>
  <c r="U178" i="144"/>
  <c r="U177" i="144"/>
  <c r="F168" i="144"/>
  <c r="E168" i="144"/>
  <c r="E169" i="144" s="1"/>
  <c r="B168" i="144"/>
  <c r="A168" i="144"/>
  <c r="A169" i="144" s="1"/>
  <c r="F167" i="144"/>
  <c r="E167" i="144"/>
  <c r="B167" i="144"/>
  <c r="A167" i="144"/>
  <c r="U215" i="144"/>
  <c r="U214" i="144"/>
  <c r="U213" i="144"/>
  <c r="U218" i="144" s="1"/>
  <c r="U212" i="144"/>
  <c r="U210" i="144"/>
  <c r="U129" i="144"/>
  <c r="U125" i="144"/>
  <c r="U122" i="144"/>
  <c r="U121" i="144"/>
  <c r="U120" i="144"/>
  <c r="U107" i="144"/>
  <c r="U106" i="144"/>
  <c r="U111" i="144" s="1"/>
  <c r="U105" i="144"/>
  <c r="U104" i="144"/>
  <c r="U103" i="144"/>
  <c r="U102" i="144"/>
  <c r="R93" i="144"/>
  <c r="Q93" i="144"/>
  <c r="N93" i="144"/>
  <c r="M93" i="144"/>
  <c r="J93" i="144"/>
  <c r="I93" i="144"/>
  <c r="F93" i="144"/>
  <c r="E93" i="144"/>
  <c r="E94" i="144" s="1"/>
  <c r="B93" i="144"/>
  <c r="A93" i="144"/>
  <c r="R92" i="144"/>
  <c r="Q92" i="144"/>
  <c r="N92" i="144"/>
  <c r="M92" i="144"/>
  <c r="J92" i="144"/>
  <c r="I92" i="144"/>
  <c r="F92" i="144"/>
  <c r="E92" i="144"/>
  <c r="B92" i="144"/>
  <c r="A92" i="144"/>
  <c r="A94" i="144" s="1"/>
  <c r="U89" i="144"/>
  <c r="U140" i="144" s="1"/>
  <c r="U88" i="144"/>
  <c r="U87" i="144"/>
  <c r="U138" i="144" s="1"/>
  <c r="U143" i="144" s="1"/>
  <c r="U86" i="144"/>
  <c r="U85" i="144"/>
  <c r="U84" i="144"/>
  <c r="U83" i="144"/>
  <c r="U211" i="144" l="1"/>
  <c r="U209" i="144"/>
  <c r="U169" i="144"/>
  <c r="I94" i="144"/>
  <c r="U93" i="144"/>
  <c r="U134" i="144"/>
  <c r="U135" i="144"/>
  <c r="U130" i="144"/>
  <c r="U131" i="144" s="1"/>
  <c r="U139" i="144"/>
  <c r="U136" i="144"/>
  <c r="U92" i="144"/>
  <c r="Q94" i="144"/>
  <c r="U112" i="144"/>
  <c r="U113" i="144" s="1"/>
  <c r="U137" i="144"/>
  <c r="M94" i="144"/>
  <c r="U219" i="144" l="1"/>
  <c r="U220" i="144" s="1"/>
  <c r="F154" i="144" s="1"/>
  <c r="U94" i="144"/>
  <c r="U144" i="144"/>
  <c r="U145" i="144" l="1"/>
  <c r="F79" i="144" s="1"/>
  <c r="U53" i="144" l="1"/>
  <c r="U49" i="144"/>
  <c r="U46" i="144"/>
  <c r="U45" i="144"/>
  <c r="U44" i="144"/>
  <c r="U31" i="144"/>
  <c r="U30" i="144"/>
  <c r="U35" i="144" s="1"/>
  <c r="U29" i="144"/>
  <c r="U28" i="144"/>
  <c r="U27" i="144"/>
  <c r="U26" i="144"/>
  <c r="R17" i="144"/>
  <c r="Q17" i="144"/>
  <c r="N17" i="144"/>
  <c r="M17" i="144"/>
  <c r="J17" i="144"/>
  <c r="I17" i="144"/>
  <c r="F17" i="144"/>
  <c r="E17" i="144"/>
  <c r="B17" i="144"/>
  <c r="A17" i="144"/>
  <c r="R16" i="144"/>
  <c r="Q16" i="144"/>
  <c r="N16" i="144"/>
  <c r="M16" i="144"/>
  <c r="J16" i="144"/>
  <c r="I16" i="144"/>
  <c r="F16" i="144"/>
  <c r="E16" i="144"/>
  <c r="B16" i="144"/>
  <c r="A16" i="144"/>
  <c r="U13" i="144"/>
  <c r="U64" i="144" s="1"/>
  <c r="U12" i="144"/>
  <c r="U11" i="144"/>
  <c r="U10" i="144"/>
  <c r="U61" i="144" s="1"/>
  <c r="U9" i="144"/>
  <c r="U8" i="144"/>
  <c r="U7" i="144"/>
  <c r="A18" i="144" l="1"/>
  <c r="U62" i="144"/>
  <c r="U67" i="144" s="1"/>
  <c r="U59" i="144"/>
  <c r="I18" i="144"/>
  <c r="E18" i="144"/>
  <c r="U58" i="144"/>
  <c r="U63" i="144"/>
  <c r="U16" i="144"/>
  <c r="M18" i="144"/>
  <c r="Q18" i="144"/>
  <c r="U36" i="144"/>
  <c r="U37" i="144" s="1"/>
  <c r="U60" i="144"/>
  <c r="U54" i="144"/>
  <c r="U55" i="144" s="1"/>
  <c r="U17" i="144"/>
  <c r="U18" i="144" l="1"/>
  <c r="U68" i="144"/>
  <c r="U69" i="144" s="1"/>
  <c r="F3" i="144" s="1"/>
</calcChain>
</file>

<file path=xl/sharedStrings.xml><?xml version="1.0" encoding="utf-8"?>
<sst xmlns="http://schemas.openxmlformats.org/spreadsheetml/2006/main" count="416" uniqueCount="44">
  <si>
    <t>KOPĀ</t>
  </si>
  <si>
    <t>EKK 3000</t>
  </si>
  <si>
    <t>EKK 7460</t>
  </si>
  <si>
    <t>33.03.00</t>
  </si>
  <si>
    <t>33.04.00</t>
  </si>
  <si>
    <t>33.18.00</t>
  </si>
  <si>
    <t>33.17.00</t>
  </si>
  <si>
    <t>33.14.00</t>
  </si>
  <si>
    <t>33.16.00</t>
  </si>
  <si>
    <t>pavisam kopā</t>
  </si>
  <si>
    <t>EKK 2999</t>
  </si>
  <si>
    <t>PAVISAM KOPĀ!!!</t>
  </si>
  <si>
    <t>2024.gada aprīlis</t>
  </si>
  <si>
    <t>2024.gada maijs</t>
  </si>
  <si>
    <t>2024.gada jūnijs</t>
  </si>
  <si>
    <t>Ukraiņu pacienta ārstēšana Vācijā atbilstoši S2 veidlapai 2024.gadā (), euro</t>
  </si>
  <si>
    <t>2023.gada novembris</t>
  </si>
  <si>
    <t>2023.gada decembris</t>
  </si>
  <si>
    <t>2024.gada janvāris</t>
  </si>
  <si>
    <t>2024.gada februāris</t>
  </si>
  <si>
    <t>2024.gada marts</t>
  </si>
  <si>
    <t>Līdzekļu izlietojums par pacientu medicīniskā transportēšanu no ārvalsts ārstniecības iestādes uz stacionāro ārstniecības iestādi Latvijā  saskaņā ar vienošanos starptautiskās palīdzības ietvaros 2023.gadā (novembris) un 2024.gadā (janvāris, marts), euro</t>
  </si>
  <si>
    <t>Ukraiņu pacienta ārstēšana Vācijā atbilstoši S2 veidlapai 2024.gadā (janvāris), euro</t>
  </si>
  <si>
    <t>pielikums</t>
  </si>
  <si>
    <t xml:space="preserve"> Ministru kabineta 2024.gada 9.jūlija rīkojumam Nr.565</t>
  </si>
  <si>
    <r>
      <t xml:space="preserve">Nacionālajam veselības dienestam līdzekļu izlietojums par Ukrainas civiliedzīvotājiem sniegtajiem  veselības aprūpes pakalpojumiem 2023.gada novembris - 2024.gada marts, </t>
    </r>
    <r>
      <rPr>
        <b/>
        <i/>
        <sz val="12"/>
        <rFont val="Times New Roman"/>
        <family val="1"/>
      </rPr>
      <t>euro</t>
    </r>
  </si>
  <si>
    <r>
      <t xml:space="preserve">NMPD līdzekļu izlietojums par izpildītajiem izsaukumiem pie Ukrainas civiliedzīvotājiem  2023.gada decembris - 2024.gada aprīlis, </t>
    </r>
    <r>
      <rPr>
        <b/>
        <i/>
        <sz val="12"/>
        <rFont val="Times New Roman"/>
        <family val="1"/>
      </rPr>
      <t>euro</t>
    </r>
  </si>
  <si>
    <t>Neatliekamās medicīniskās palīdzības dienesta izpildītie izsaukumi, sniedzot neatliekamo medicīnisko palīdzību Ukrainas civiliedzīvotājiem, laikposmā no 2023.gada 1.decembra līdz 2024.gada 30.aprīlim</t>
  </si>
  <si>
    <t>Līdzekļu izlietojums par pacienta pārvešanu uz ārvalsti saskaņā ar 2018. gada 28. augusta noteikumu Nr.555 „Veselības aprūpes organizēšanas un finansēšanas kārtība” 120.3.punktā noteikto 2023.gadā (jūlijs)</t>
  </si>
  <si>
    <t>euro</t>
  </si>
  <si>
    <r>
      <t xml:space="preserve">Līdzekļu izlietojums par Ukrainas civiliedzīvotājiem sniegtajiem  veselības aprūpes pakalpojumiem 2024.gada aprīlis - augusts, </t>
    </r>
    <r>
      <rPr>
        <b/>
        <i/>
        <sz val="12"/>
        <rFont val="Times New Roman"/>
        <family val="1"/>
      </rPr>
      <t>euro</t>
    </r>
  </si>
  <si>
    <t>2024.gada jūlijs</t>
  </si>
  <si>
    <t>2024.gada augusts</t>
  </si>
  <si>
    <t>Līdzekļu izlietojums par pacientu medicīniskā transportēšanu no ārvalsts ārstniecības iestādes uz stacionāro ārstniecības iestādi Latvijā  saskaņā ar vienošanos starptautiskās palīdzības ietvaros 2024.gadā (marts-augusts), euro</t>
  </si>
  <si>
    <t xml:space="preserve"> Ministru kabineta rīkojuma projekts 24-TA-2778</t>
  </si>
  <si>
    <t>2024.gada septembris</t>
  </si>
  <si>
    <t>2024.gada oktobris (indikatīvi, vidējais plānotais no iepriekšējiem mēnešiem)</t>
  </si>
  <si>
    <r>
      <t xml:space="preserve">Līdzekļu izlietojums par pacientu medicīniskā transportēšanu no ārvalsts ārstniecības iestādes uz stacionāro ārstniecības iestādi Latvijā  saskaņā ar vienošanos starptautiskās palīdzības ietvaros 2024.gada septembris (fakts) un </t>
    </r>
    <r>
      <rPr>
        <b/>
        <sz val="12"/>
        <color rgb="FFFF0000"/>
        <rFont val="Times New Roman"/>
        <family val="1"/>
      </rPr>
      <t>oktobris (indikatīvi, vidējais plānotais no iepriekšējiem mēnešiem), euro</t>
    </r>
  </si>
  <si>
    <r>
      <t xml:space="preserve">Neatliekamās medicīniskās palīdzības dienesta izpildītie izsaukumi, sniedzot neatliekamo medicīnisko palīdzību Ukrainas civiliedzīvotājiem, laikposmā </t>
    </r>
    <r>
      <rPr>
        <sz val="12"/>
        <color rgb="FFFF0000"/>
        <rFont val="Times New Roman"/>
        <family val="1"/>
      </rPr>
      <t>no 2024.gada oktobris (no 21.-31.datumam) un novembris (indikatīvi, vidējais plānotais no iepriekšējiem mēnešiem)</t>
    </r>
  </si>
  <si>
    <t>Indikatīvi papildus nepieciešamais finansējums trešajam Ministru kabineta rīkojumam 2024.gadā</t>
  </si>
  <si>
    <r>
      <t xml:space="preserve">Līdzekļu izlietojums par Ukrainas civiliedzīvotājiem sniegtajiem  veselības aprūpes pakalpojumiem 2024.gad augusts - oktobris, </t>
    </r>
    <r>
      <rPr>
        <b/>
        <i/>
        <sz val="12"/>
        <rFont val="Times New Roman"/>
        <family val="1"/>
      </rPr>
      <t>euro</t>
    </r>
  </si>
  <si>
    <r>
      <t xml:space="preserve">NMPD līdzekļu izlietojums par izpildītajiem izsaukumiem pie Ukrainas civiliedzīvotājiem  no 2024.gada 21.oktobra - 2024.gada novembris, </t>
    </r>
    <r>
      <rPr>
        <b/>
        <i/>
        <sz val="12"/>
        <rFont val="Times New Roman"/>
        <family val="1"/>
      </rPr>
      <t>euro</t>
    </r>
  </si>
  <si>
    <t>Neatliekamās medicīniskās palīdzības dienesta izpildītie izsaukumi, sniedzot neatliekamo medicīnisko palīdzību Ukrainas civiliedzīvotājiem, laikposmā no 2024.gada 1.maijs līdz 2024.gada 20. oktobris</t>
  </si>
  <si>
    <r>
      <t xml:space="preserve">NMPD līdzekļu izlietojums par izpildītajiem izsaukumiem pie Ukrainas civiliedzīvotājiem  2024.gada maijs - 2024.gada 20.oktobris, </t>
    </r>
    <r>
      <rPr>
        <b/>
        <i/>
        <sz val="12"/>
        <rFont val="Times New Roman"/>
        <family val="1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</si>
</sst>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"/>
    <numFmt numFmtId="165" formatCode="[$-F400]h:mm:ss\ AM/PM"/>
    <numFmt numFmtId="166" formatCode="&quot; &quot;#,##0.00&quot; &quot;;&quot;-&quot;#,##0.00&quot; &quot;;&quot;-&quot;00&quot; &quot;;&quot; &quot;@&quot; &quot;"/>
    <numFmt numFmtId="167" formatCode="#,##0.0000000000"/>
    <numFmt numFmtId="168" formatCode="#,##0.00000"/>
  </numFmts>
  <fonts count="37">
    <font>
      <sz val="10"/>
      <name val="BaltHelvetica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BaltGaramond"/>
      <family val="2"/>
      <charset val="186"/>
    </font>
    <font>
      <sz val="10"/>
      <name val="BaltHelvetica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86"/>
    </font>
    <font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006100"/>
      <name val="Calibri"/>
      <family val="2"/>
      <charset val="186"/>
    </font>
    <font>
      <sz val="11"/>
      <color rgb="FF000000"/>
      <name val="Arial"/>
      <family val="2"/>
      <charset val="186"/>
    </font>
    <font>
      <sz val="14"/>
      <name val="Times New Roman"/>
      <family val="1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Times New Roman"/>
      <family val="1"/>
      <charset val="186"/>
    </font>
    <font>
      <b/>
      <i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54">
    <xf numFmtId="0" fontId="0" fillId="0" borderId="0"/>
    <xf numFmtId="164" fontId="14" fillId="2" borderId="0" applyBorder="0" applyProtection="0"/>
    <xf numFmtId="0" fontId="15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165" fontId="17" fillId="0" borderId="0"/>
    <xf numFmtId="0" fontId="13" fillId="0" borderId="0"/>
    <xf numFmtId="0" fontId="12" fillId="0" borderId="0"/>
    <xf numFmtId="0" fontId="17" fillId="0" borderId="0"/>
    <xf numFmtId="0" fontId="18" fillId="0" borderId="0"/>
    <xf numFmtId="0" fontId="11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/>
    <xf numFmtId="43" fontId="16" fillId="0" borderId="0" applyFont="0" applyFill="0" applyBorder="0" applyAlignment="0" applyProtection="0"/>
    <xf numFmtId="0" fontId="9" fillId="0" borderId="0"/>
    <xf numFmtId="0" fontId="9" fillId="0" borderId="0"/>
    <xf numFmtId="43" fontId="1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8" fillId="0" borderId="0"/>
    <xf numFmtId="0" fontId="8" fillId="0" borderId="0"/>
    <xf numFmtId="43" fontId="15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8" fillId="0" borderId="0"/>
    <xf numFmtId="0" fontId="8" fillId="0" borderId="0"/>
    <xf numFmtId="0" fontId="16" fillId="0" borderId="0"/>
    <xf numFmtId="43" fontId="16" fillId="0" borderId="0" applyFont="0" applyFill="0" applyBorder="0" applyAlignment="0" applyProtection="0"/>
    <xf numFmtId="0" fontId="8" fillId="0" borderId="0"/>
    <xf numFmtId="0" fontId="8" fillId="0" borderId="0"/>
    <xf numFmtId="43" fontId="15" fillId="0" borderId="0" applyFont="0" applyFill="0" applyBorder="0" applyAlignment="0" applyProtection="0"/>
    <xf numFmtId="0" fontId="7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2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3" fillId="0" borderId="0"/>
    <xf numFmtId="0" fontId="3" fillId="0" borderId="0"/>
    <xf numFmtId="0" fontId="18" fillId="0" borderId="0"/>
    <xf numFmtId="43" fontId="15" fillId="0" borderId="0" applyFont="0" applyFill="0" applyBorder="0" applyAlignment="0" applyProtection="0"/>
    <xf numFmtId="0" fontId="26" fillId="0" borderId="0"/>
    <xf numFmtId="166" fontId="26" fillId="0" borderId="0" applyFont="0" applyBorder="0" applyProtection="0"/>
    <xf numFmtId="0" fontId="27" fillId="3" borderId="0" applyNumberFormat="0" applyBorder="0" applyAlignment="0" applyProtection="0"/>
    <xf numFmtId="0" fontId="26" fillId="0" borderId="0" applyNumberFormat="0" applyFont="0" applyBorder="0" applyProtection="0"/>
    <xf numFmtId="43" fontId="16" fillId="0" borderId="0" applyFont="0" applyFill="0" applyBorder="0" applyAlignment="0" applyProtection="0"/>
    <xf numFmtId="0" fontId="28" fillId="0" borderId="0"/>
    <xf numFmtId="0" fontId="2" fillId="0" borderId="0"/>
    <xf numFmtId="0" fontId="2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" fillId="0" borderId="0"/>
    <xf numFmtId="0" fontId="1" fillId="0" borderId="0"/>
  </cellStyleXfs>
  <cellXfs count="99">
    <xf numFmtId="0" fontId="0" fillId="0" borderId="0" xfId="0"/>
    <xf numFmtId="49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right"/>
    </xf>
    <xf numFmtId="0" fontId="21" fillId="0" borderId="0" xfId="0" applyFont="1"/>
    <xf numFmtId="0" fontId="20" fillId="0" borderId="0" xfId="0" applyFont="1"/>
    <xf numFmtId="0" fontId="23" fillId="0" borderId="0" xfId="0" applyFont="1"/>
    <xf numFmtId="3" fontId="20" fillId="0" borderId="0" xfId="0" applyNumberFormat="1" applyFont="1"/>
    <xf numFmtId="4" fontId="21" fillId="0" borderId="1" xfId="0" applyNumberFormat="1" applyFont="1" applyBorder="1"/>
    <xf numFmtId="0" fontId="20" fillId="0" borderId="1" xfId="0" applyFont="1" applyBorder="1"/>
    <xf numFmtId="0" fontId="21" fillId="0" borderId="1" xfId="0" applyFont="1" applyBorder="1"/>
    <xf numFmtId="0" fontId="20" fillId="0" borderId="1" xfId="0" applyFont="1" applyBorder="1" applyAlignment="1">
      <alignment horizontal="left"/>
    </xf>
    <xf numFmtId="4" fontId="24" fillId="0" borderId="1" xfId="0" applyNumberFormat="1" applyFont="1" applyBorder="1"/>
    <xf numFmtId="0" fontId="24" fillId="0" borderId="1" xfId="0" applyFont="1" applyBorder="1"/>
    <xf numFmtId="4" fontId="20" fillId="0" borderId="0" xfId="0" applyNumberFormat="1" applyFont="1"/>
    <xf numFmtId="0" fontId="29" fillId="0" borderId="0" xfId="0" applyFont="1" applyAlignment="1">
      <alignment horizontal="right"/>
    </xf>
    <xf numFmtId="0" fontId="22" fillId="0" borderId="0" xfId="0" applyFont="1" applyAlignment="1">
      <alignment horizontal="center" vertical="center" wrapText="1"/>
    </xf>
    <xf numFmtId="49" fontId="23" fillId="0" borderId="0" xfId="0" applyNumberFormat="1" applyFont="1" applyAlignment="1">
      <alignment horizontal="center"/>
    </xf>
    <xf numFmtId="0" fontId="20" fillId="0" borderId="5" xfId="0" applyFont="1" applyBorder="1"/>
    <xf numFmtId="0" fontId="20" fillId="0" borderId="4" xfId="0" applyFont="1" applyBorder="1"/>
    <xf numFmtId="4" fontId="21" fillId="0" borderId="3" xfId="0" applyNumberFormat="1" applyFont="1" applyBorder="1"/>
    <xf numFmtId="0" fontId="20" fillId="0" borderId="3" xfId="0" applyFont="1" applyBorder="1"/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left" vertical="center"/>
    </xf>
    <xf numFmtId="4" fontId="21" fillId="0" borderId="6" xfId="0" applyNumberFormat="1" applyFont="1" applyBorder="1"/>
    <xf numFmtId="4" fontId="21" fillId="0" borderId="2" xfId="0" applyNumberFormat="1" applyFont="1" applyBorder="1"/>
    <xf numFmtId="4" fontId="24" fillId="0" borderId="3" xfId="0" applyNumberFormat="1" applyFont="1" applyBorder="1"/>
    <xf numFmtId="3" fontId="21" fillId="0" borderId="0" xfId="0" applyNumberFormat="1" applyFont="1"/>
    <xf numFmtId="3" fontId="21" fillId="4" borderId="3" xfId="0" applyNumberFormat="1" applyFont="1" applyFill="1" applyBorder="1"/>
    <xf numFmtId="4" fontId="21" fillId="4" borderId="3" xfId="0" applyNumberFormat="1" applyFont="1" applyFill="1" applyBorder="1"/>
    <xf numFmtId="0" fontId="20" fillId="4" borderId="3" xfId="0" applyFont="1" applyFill="1" applyBorder="1"/>
    <xf numFmtId="0" fontId="21" fillId="4" borderId="1" xfId="0" applyFont="1" applyFill="1" applyBorder="1"/>
    <xf numFmtId="0" fontId="20" fillId="4" borderId="1" xfId="0" applyFont="1" applyFill="1" applyBorder="1"/>
    <xf numFmtId="0" fontId="20" fillId="4" borderId="1" xfId="0" applyFont="1" applyFill="1" applyBorder="1" applyAlignment="1">
      <alignment horizontal="left"/>
    </xf>
    <xf numFmtId="4" fontId="21" fillId="4" borderId="1" xfId="0" applyNumberFormat="1" applyFont="1" applyFill="1" applyBorder="1"/>
    <xf numFmtId="167" fontId="20" fillId="0" borderId="0" xfId="0" applyNumberFormat="1" applyFont="1"/>
    <xf numFmtId="3" fontId="21" fillId="4" borderId="1" xfId="0" applyNumberFormat="1" applyFont="1" applyFill="1" applyBorder="1"/>
    <xf numFmtId="3" fontId="24" fillId="4" borderId="1" xfId="0" applyNumberFormat="1" applyFont="1" applyFill="1" applyBorder="1"/>
    <xf numFmtId="0" fontId="24" fillId="4" borderId="1" xfId="0" applyFont="1" applyFill="1" applyBorder="1"/>
    <xf numFmtId="4" fontId="23" fillId="0" borderId="0" xfId="0" applyNumberFormat="1" applyFont="1"/>
    <xf numFmtId="168" fontId="20" fillId="0" borderId="0" xfId="0" applyNumberFormat="1" applyFont="1"/>
    <xf numFmtId="3" fontId="21" fillId="5" borderId="3" xfId="0" applyNumberFormat="1" applyFont="1" applyFill="1" applyBorder="1"/>
    <xf numFmtId="4" fontId="21" fillId="5" borderId="3" xfId="0" applyNumberFormat="1" applyFont="1" applyFill="1" applyBorder="1"/>
    <xf numFmtId="0" fontId="20" fillId="5" borderId="3" xfId="0" applyFont="1" applyFill="1" applyBorder="1"/>
    <xf numFmtId="0" fontId="21" fillId="5" borderId="1" xfId="0" applyFont="1" applyFill="1" applyBorder="1"/>
    <xf numFmtId="0" fontId="20" fillId="5" borderId="1" xfId="0" applyFont="1" applyFill="1" applyBorder="1"/>
    <xf numFmtId="0" fontId="20" fillId="5" borderId="1" xfId="0" applyFont="1" applyFill="1" applyBorder="1" applyAlignment="1">
      <alignment horizontal="left"/>
    </xf>
    <xf numFmtId="4" fontId="21" fillId="5" borderId="1" xfId="0" applyNumberFormat="1" applyFont="1" applyFill="1" applyBorder="1"/>
    <xf numFmtId="3" fontId="21" fillId="5" borderId="0" xfId="0" applyNumberFormat="1" applyFont="1" applyFill="1"/>
    <xf numFmtId="0" fontId="21" fillId="5" borderId="0" xfId="0" applyFont="1" applyFill="1"/>
    <xf numFmtId="0" fontId="20" fillId="5" borderId="0" xfId="0" applyFont="1" applyFill="1"/>
    <xf numFmtId="4" fontId="24" fillId="5" borderId="1" xfId="0" applyNumberFormat="1" applyFont="1" applyFill="1" applyBorder="1"/>
    <xf numFmtId="0" fontId="24" fillId="5" borderId="1" xfId="0" applyFont="1" applyFill="1" applyBorder="1"/>
    <xf numFmtId="4" fontId="21" fillId="0" borderId="7" xfId="0" applyNumberFormat="1" applyFont="1" applyBorder="1"/>
    <xf numFmtId="3" fontId="21" fillId="0" borderId="3" xfId="0" applyNumberFormat="1" applyFont="1" applyBorder="1"/>
    <xf numFmtId="3" fontId="21" fillId="0" borderId="1" xfId="0" applyNumberFormat="1" applyFont="1" applyBorder="1"/>
    <xf numFmtId="0" fontId="20" fillId="0" borderId="11" xfId="0" applyFont="1" applyBorder="1"/>
    <xf numFmtId="0" fontId="20" fillId="0" borderId="11" xfId="0" applyFont="1" applyBorder="1" applyAlignment="1">
      <alignment horizontal="left"/>
    </xf>
    <xf numFmtId="0" fontId="20" fillId="0" borderId="11" xfId="0" applyFont="1" applyBorder="1" applyAlignment="1">
      <alignment horizontal="left" vertical="center"/>
    </xf>
    <xf numFmtId="4" fontId="21" fillId="0" borderId="0" xfId="0" applyNumberFormat="1" applyFont="1"/>
    <xf numFmtId="0" fontId="20" fillId="0" borderId="0" xfId="0" applyFont="1" applyAlignment="1">
      <alignment horizontal="left"/>
    </xf>
    <xf numFmtId="4" fontId="24" fillId="0" borderId="0" xfId="0" applyNumberFormat="1" applyFont="1"/>
    <xf numFmtId="0" fontId="24" fillId="0" borderId="0" xfId="0" applyFont="1"/>
    <xf numFmtId="4" fontId="34" fillId="0" borderId="1" xfId="0" applyNumberFormat="1" applyFont="1" applyBorder="1"/>
    <xf numFmtId="0" fontId="34" fillId="0" borderId="1" xfId="0" applyFont="1" applyBorder="1"/>
    <xf numFmtId="0" fontId="35" fillId="0" borderId="1" xfId="0" applyFont="1" applyBorder="1"/>
    <xf numFmtId="0" fontId="35" fillId="0" borderId="1" xfId="0" applyFont="1" applyBorder="1" applyAlignment="1">
      <alignment horizontal="left"/>
    </xf>
    <xf numFmtId="0" fontId="34" fillId="0" borderId="0" xfId="0" applyFont="1"/>
    <xf numFmtId="0" fontId="35" fillId="0" borderId="0" xfId="0" applyFont="1"/>
    <xf numFmtId="4" fontId="36" fillId="0" borderId="1" xfId="0" applyNumberFormat="1" applyFont="1" applyBorder="1"/>
    <xf numFmtId="0" fontId="36" fillId="0" borderId="1" xfId="0" applyFont="1" applyBorder="1"/>
    <xf numFmtId="49" fontId="23" fillId="5" borderId="0" xfId="0" applyNumberFormat="1" applyFont="1" applyFill="1" applyAlignment="1">
      <alignment horizontal="left"/>
    </xf>
    <xf numFmtId="0" fontId="20" fillId="5" borderId="0" xfId="0" applyFont="1" applyFill="1" applyAlignment="1">
      <alignment horizontal="right"/>
    </xf>
    <xf numFmtId="0" fontId="29" fillId="5" borderId="0" xfId="0" applyFont="1" applyFill="1" applyAlignment="1">
      <alignment horizontal="right"/>
    </xf>
    <xf numFmtId="49" fontId="20" fillId="5" borderId="0" xfId="0" applyNumberFormat="1" applyFont="1" applyFill="1" applyAlignment="1">
      <alignment horizontal="center"/>
    </xf>
    <xf numFmtId="3" fontId="23" fillId="5" borderId="0" xfId="0" applyNumberFormat="1" applyFont="1" applyFill="1" applyAlignment="1">
      <alignment horizontal="right"/>
    </xf>
    <xf numFmtId="0" fontId="23" fillId="5" borderId="0" xfId="0" applyFont="1" applyFill="1"/>
    <xf numFmtId="0" fontId="23" fillId="0" borderId="0" xfId="0" applyFont="1" applyAlignment="1">
      <alignment horizontal="center" vertical="center" wrapText="1"/>
    </xf>
    <xf numFmtId="49" fontId="23" fillId="0" borderId="2" xfId="0" applyNumberFormat="1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49" fontId="23" fillId="0" borderId="0" xfId="0" applyNumberFormat="1" applyFont="1" applyAlignment="1">
      <alignment horizontal="center" wrapText="1"/>
    </xf>
    <xf numFmtId="49" fontId="23" fillId="0" borderId="2" xfId="0" applyNumberFormat="1" applyFont="1" applyBorder="1" applyAlignment="1">
      <alignment horizontal="center" wrapText="1"/>
    </xf>
    <xf numFmtId="49" fontId="30" fillId="4" borderId="2" xfId="0" applyNumberFormat="1" applyFont="1" applyFill="1" applyBorder="1" applyAlignment="1">
      <alignment horizontal="center"/>
    </xf>
    <xf numFmtId="0" fontId="32" fillId="4" borderId="8" xfId="0" applyFont="1" applyFill="1" applyBorder="1" applyAlignment="1">
      <alignment horizontal="left" vertical="center" wrapText="1"/>
    </xf>
    <xf numFmtId="0" fontId="32" fillId="4" borderId="9" xfId="0" applyFont="1" applyFill="1" applyBorder="1" applyAlignment="1">
      <alignment horizontal="left" vertical="center" wrapText="1"/>
    </xf>
    <xf numFmtId="3" fontId="33" fillId="4" borderId="8" xfId="0" applyNumberFormat="1" applyFont="1" applyFill="1" applyBorder="1" applyAlignment="1">
      <alignment horizontal="center" vertical="center"/>
    </xf>
    <xf numFmtId="3" fontId="33" fillId="4" borderId="10" xfId="0" applyNumberFormat="1" applyFont="1" applyFill="1" applyBorder="1" applyAlignment="1">
      <alignment horizontal="center" vertical="center"/>
    </xf>
    <xf numFmtId="49" fontId="23" fillId="5" borderId="0" xfId="0" applyNumberFormat="1" applyFont="1" applyFill="1" applyAlignment="1">
      <alignment horizontal="center" wrapText="1"/>
    </xf>
    <xf numFmtId="49" fontId="23" fillId="5" borderId="2" xfId="0" applyNumberFormat="1" applyFont="1" applyFill="1" applyBorder="1" applyAlignment="1">
      <alignment horizontal="center" wrapText="1"/>
    </xf>
    <xf numFmtId="0" fontId="20" fillId="5" borderId="1" xfId="0" applyFont="1" applyFill="1" applyBorder="1" applyAlignment="1">
      <alignment horizontal="left" vertical="center"/>
    </xf>
    <xf numFmtId="49" fontId="31" fillId="0" borderId="2" xfId="0" applyNumberFormat="1" applyFont="1" applyBorder="1" applyAlignment="1">
      <alignment horizontal="center" wrapText="1"/>
    </xf>
    <xf numFmtId="49" fontId="23" fillId="0" borderId="0" xfId="0" applyNumberFormat="1" applyFont="1" applyAlignment="1">
      <alignment horizontal="center"/>
    </xf>
    <xf numFmtId="0" fontId="32" fillId="6" borderId="8" xfId="0" applyFont="1" applyFill="1" applyBorder="1" applyAlignment="1">
      <alignment horizontal="left" vertical="center" wrapText="1"/>
    </xf>
    <xf numFmtId="0" fontId="32" fillId="6" borderId="9" xfId="0" applyFont="1" applyFill="1" applyBorder="1" applyAlignment="1">
      <alignment horizontal="left" vertical="center" wrapText="1"/>
    </xf>
    <xf numFmtId="3" fontId="33" fillId="6" borderId="8" xfId="0" applyNumberFormat="1" applyFont="1" applyFill="1" applyBorder="1" applyAlignment="1">
      <alignment horizontal="center" vertical="center"/>
    </xf>
    <xf numFmtId="3" fontId="33" fillId="6" borderId="10" xfId="0" applyNumberFormat="1" applyFont="1" applyFill="1" applyBorder="1" applyAlignment="1">
      <alignment horizontal="center" vertical="center"/>
    </xf>
    <xf numFmtId="49" fontId="23" fillId="5" borderId="0" xfId="0" applyNumberFormat="1" applyFont="1" applyFill="1" applyAlignment="1">
      <alignment horizontal="left" wrapText="1"/>
    </xf>
    <xf numFmtId="0" fontId="35" fillId="0" borderId="1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</cellXfs>
  <cellStyles count="354">
    <cellStyle name="Comma 10" xfId="334" xr:uid="{6E28E343-A9A7-47A8-9ADB-53E5E7FADE10}"/>
    <cellStyle name="Comma 11" xfId="350" xr:uid="{3CB25EDF-9B84-4C5F-92E9-5E208C62DA3A}"/>
    <cellStyle name="Comma 2" xfId="12" xr:uid="{B1A7CDA8-9B61-48CF-8BB7-967F80BCB737}"/>
    <cellStyle name="Comma 2 2" xfId="4" xr:uid="{00000000-0005-0000-0000-000001000000}"/>
    <cellStyle name="Comma 2 2 10" xfId="339" xr:uid="{79E4004D-7A6A-4061-A3D8-AF4AA30360B8}"/>
    <cellStyle name="Comma 2 2 11" xfId="351" xr:uid="{E8F3362B-19A1-4C3C-A4CB-FD30F3880FF1}"/>
    <cellStyle name="Comma 2 2 2" xfId="13" xr:uid="{529C0A02-2540-4D3B-8714-DC57F9A2B1DB}"/>
    <cellStyle name="Comma 2 2 2 2" xfId="28" xr:uid="{3C66F64D-28E0-4DFE-B34A-238E16DED9B1}"/>
    <cellStyle name="Comma 2 2 2 2 2" xfId="56" xr:uid="{697B4678-091A-4894-9078-66B49690766C}"/>
    <cellStyle name="Comma 2 2 2 2 2 2" xfId="109" xr:uid="{4B1FBEA4-3D82-47F7-AD8D-1E7F9F92B96D}"/>
    <cellStyle name="Comma 2 2 2 2 2 2 2" xfId="215" xr:uid="{E6E97694-0BD4-4500-8F5A-44209DA2B16C}"/>
    <cellStyle name="Comma 2 2 2 2 2 2 3" xfId="321" xr:uid="{69E02252-B2B1-49AA-A2BD-EAB6B230FF71}"/>
    <cellStyle name="Comma 2 2 2 2 2 3" xfId="162" xr:uid="{75D5A07B-DD79-4E5F-AA14-251F3DAF6564}"/>
    <cellStyle name="Comma 2 2 2 2 2 4" xfId="268" xr:uid="{837A1DCD-313A-413F-9B61-3DF2F8D9F6E3}"/>
    <cellStyle name="Comma 2 2 2 2 3" xfId="82" xr:uid="{802B1C06-F903-4242-950F-16B609409943}"/>
    <cellStyle name="Comma 2 2 2 2 3 2" xfId="188" xr:uid="{56AD820B-C3C4-4DA6-9D26-6DC501BF89AB}"/>
    <cellStyle name="Comma 2 2 2 2 3 3" xfId="294" xr:uid="{CACE7EE0-CF73-4E76-A192-844878FDAF65}"/>
    <cellStyle name="Comma 2 2 2 2 4" xfId="135" xr:uid="{2A6C9D17-53EE-4E6F-B4C8-BBA2DF076C6C}"/>
    <cellStyle name="Comma 2 2 2 2 5" xfId="241" xr:uid="{88E282A8-55B3-47E8-816D-FD6F0EE42FDD}"/>
    <cellStyle name="Comma 2 2 2 3" xfId="43" xr:uid="{80508DFC-3459-46D3-AC95-CE06F593F46B}"/>
    <cellStyle name="Comma 2 2 2 3 2" xfId="96" xr:uid="{B48B981F-C352-4F64-9EEF-6543FDF78DB3}"/>
    <cellStyle name="Comma 2 2 2 3 2 2" xfId="202" xr:uid="{1E91E213-FA0B-467D-82DC-F384E768BDF7}"/>
    <cellStyle name="Comma 2 2 2 3 2 3" xfId="308" xr:uid="{A02A2CAD-E7DE-49C3-A17B-EBFFA87754B1}"/>
    <cellStyle name="Comma 2 2 2 3 3" xfId="149" xr:uid="{733F73E5-BE8A-4159-AF1A-B967DFB549FD}"/>
    <cellStyle name="Comma 2 2 2 3 4" xfId="255" xr:uid="{8531E3B8-C0BB-4A71-A0F9-C888D6D1E190}"/>
    <cellStyle name="Comma 2 2 2 4" xfId="69" xr:uid="{81E1B393-0B3F-4F16-B598-BC331A185C75}"/>
    <cellStyle name="Comma 2 2 2 4 2" xfId="175" xr:uid="{A629C050-E8CA-419C-86B0-E9DAD748245D}"/>
    <cellStyle name="Comma 2 2 2 4 3" xfId="281" xr:uid="{057268E2-BEC0-451F-B35E-9274135C5D69}"/>
    <cellStyle name="Comma 2 2 2 5" xfId="122" xr:uid="{78A018AD-D5D7-4546-B35A-3E36C7A6A28E}"/>
    <cellStyle name="Comma 2 2 2 6" xfId="228" xr:uid="{DFB84060-EAFA-4F92-A357-067B32242C8B}"/>
    <cellStyle name="Comma 2 2 2 7" xfId="344" xr:uid="{2F74367B-C84A-46AB-A51F-69A8E00DBC85}"/>
    <cellStyle name="Comma 2 2 3" xfId="17" xr:uid="{B9FEBE41-91AB-43BC-9A06-D64687DC197C}"/>
    <cellStyle name="Comma 2 2 3 2" xfId="32" xr:uid="{C5EC96C8-152A-4ED3-B773-A7A2D23239BF}"/>
    <cellStyle name="Comma 2 2 3 2 2" xfId="59" xr:uid="{3215034D-40CC-4318-8558-594F9E1A5B5B}"/>
    <cellStyle name="Comma 2 2 3 2 2 2" xfId="112" xr:uid="{D564AA18-065F-4252-A4A0-C5F3EE1E160E}"/>
    <cellStyle name="Comma 2 2 3 2 2 2 2" xfId="218" xr:uid="{368F3F70-0B91-49B6-BD4C-D9DDAA9BF5DD}"/>
    <cellStyle name="Comma 2 2 3 2 2 2 3" xfId="324" xr:uid="{9AC60418-812D-400F-94FB-7BE76346A4AA}"/>
    <cellStyle name="Comma 2 2 3 2 2 3" xfId="165" xr:uid="{FC665CCF-0C36-4E55-B5EF-CB2106958FC5}"/>
    <cellStyle name="Comma 2 2 3 2 2 4" xfId="271" xr:uid="{839F82DD-B2F6-4AD6-A50D-6D9E8C7ACF8F}"/>
    <cellStyle name="Comma 2 2 3 2 3" xfId="85" xr:uid="{8CCB3BD2-26C4-4ADE-A61E-C0C3AAD2E7C5}"/>
    <cellStyle name="Comma 2 2 3 2 3 2" xfId="191" xr:uid="{0E75F790-E104-4598-87D0-0792A457A1B7}"/>
    <cellStyle name="Comma 2 2 3 2 3 3" xfId="297" xr:uid="{A8FB0791-45D2-4DF8-8F7B-68B2C5D82CC3}"/>
    <cellStyle name="Comma 2 2 3 2 4" xfId="138" xr:uid="{1156EC70-BD26-4C8F-A49E-95312C028439}"/>
    <cellStyle name="Comma 2 2 3 2 5" xfId="244" xr:uid="{8601984E-FAA5-4C7B-9519-54262E7BA590}"/>
    <cellStyle name="Comma 2 2 3 3" xfId="46" xr:uid="{C69CB98A-5BDD-47B4-927A-6F782E582842}"/>
    <cellStyle name="Comma 2 2 3 3 2" xfId="99" xr:uid="{3F634495-E596-40ED-82DB-34C7D15D2F24}"/>
    <cellStyle name="Comma 2 2 3 3 2 2" xfId="205" xr:uid="{A679FE51-87F9-4CE8-BE1C-C1AF705FAE94}"/>
    <cellStyle name="Comma 2 2 3 3 2 3" xfId="311" xr:uid="{D039EED5-3299-4F79-932C-154A8725DB81}"/>
    <cellStyle name="Comma 2 2 3 3 3" xfId="152" xr:uid="{9702F738-5A00-4384-898D-2783E845880C}"/>
    <cellStyle name="Comma 2 2 3 3 4" xfId="258" xr:uid="{5B6FA1B7-16AF-4FD6-9FB2-826E12A4EBE5}"/>
    <cellStyle name="Comma 2 2 3 4" xfId="72" xr:uid="{B08BC543-1456-4DA8-9885-B2C448936CF9}"/>
    <cellStyle name="Comma 2 2 3 4 2" xfId="178" xr:uid="{46DA4BDA-5723-41F3-91FC-03B45F9A1F33}"/>
    <cellStyle name="Comma 2 2 3 4 3" xfId="284" xr:uid="{E8C617D3-FCA5-4903-BD1D-C496F3EB8560}"/>
    <cellStyle name="Comma 2 2 3 5" xfId="125" xr:uid="{D2324FE4-EA6A-4B7D-967B-0626E93CA364}"/>
    <cellStyle name="Comma 2 2 3 6" xfId="231" xr:uid="{1222AB30-D8F7-4CBC-9B68-3E89792ADAE1}"/>
    <cellStyle name="Comma 2 2 4" xfId="22" xr:uid="{1A793D07-0378-46AF-AE63-A624B4C05D90}"/>
    <cellStyle name="Comma 2 2 4 2" xfId="50" xr:uid="{BAE1EEF2-D7D4-404B-95A1-6FDCAEB7B4D8}"/>
    <cellStyle name="Comma 2 2 4 2 2" xfId="103" xr:uid="{6209AFF0-94A4-4403-901B-50CFAC526BA6}"/>
    <cellStyle name="Comma 2 2 4 2 2 2" xfId="209" xr:uid="{0487134C-E08C-438A-88CF-B00A774D3B17}"/>
    <cellStyle name="Comma 2 2 4 2 2 3" xfId="315" xr:uid="{6333A1FA-2A1F-4933-9FC8-D4FD19216EC7}"/>
    <cellStyle name="Comma 2 2 4 2 3" xfId="156" xr:uid="{BDA38E60-2270-48E5-A2E7-0D5B2079FDBA}"/>
    <cellStyle name="Comma 2 2 4 2 4" xfId="262" xr:uid="{FF0D6AA8-CD78-4B78-B1A1-8D4927830EC9}"/>
    <cellStyle name="Comma 2 2 4 3" xfId="76" xr:uid="{EF27E98D-E98F-4122-B7A9-4EA767AF2A84}"/>
    <cellStyle name="Comma 2 2 4 3 2" xfId="182" xr:uid="{70AD9095-D397-475F-9097-8D234AB932CE}"/>
    <cellStyle name="Comma 2 2 4 3 3" xfId="288" xr:uid="{AC9B00C3-A548-45D5-998C-48DC9A99F6A0}"/>
    <cellStyle name="Comma 2 2 4 4" xfId="129" xr:uid="{D3E60B68-BACE-4E48-A69C-8EA05C6AB6AF}"/>
    <cellStyle name="Comma 2 2 4 5" xfId="235" xr:uid="{B3E76C24-6569-4713-B6AF-EAB0C10F75EE}"/>
    <cellStyle name="Comma 2 2 5" xfId="37" xr:uid="{731BA822-76FE-48D1-95B7-1198E5CA0A18}"/>
    <cellStyle name="Comma 2 2 5 2" xfId="90" xr:uid="{5414CA57-9AEF-42CB-B508-DD322A8D950C}"/>
    <cellStyle name="Comma 2 2 5 2 2" xfId="196" xr:uid="{3F7A75AA-C887-4E6A-BD41-C0DACCCE09E4}"/>
    <cellStyle name="Comma 2 2 5 2 3" xfId="302" xr:uid="{8C34532C-7A29-4F6D-858C-626AD9BC6FFC}"/>
    <cellStyle name="Comma 2 2 5 3" xfId="143" xr:uid="{0D88C063-C7F7-425C-BB2B-F70AEC0DF6FE}"/>
    <cellStyle name="Comma 2 2 5 4" xfId="249" xr:uid="{F56D15FF-5B7A-4E1C-B554-3305FBC73066}"/>
    <cellStyle name="Comma 2 2 6" xfId="63" xr:uid="{EC889B04-205C-412E-BDE9-FE484012287A}"/>
    <cellStyle name="Comma 2 2 6 2" xfId="169" xr:uid="{7E8ADF12-FE8E-49D0-93F3-0A3099E2FDE2}"/>
    <cellStyle name="Comma 2 2 6 3" xfId="275" xr:uid="{6766BF40-92AC-4239-B73F-BB1C5BEEC7FC}"/>
    <cellStyle name="Comma 2 2 7" xfId="116" xr:uid="{2F157CD6-73A7-473E-93F0-D59BB8A21B0A}"/>
    <cellStyle name="Comma 2 2 8" xfId="222" xr:uid="{9AA8CD66-07A0-4C93-BFEF-4DEDBA43733D}"/>
    <cellStyle name="Comma 2 2 9" xfId="330" xr:uid="{2C5C4042-0DF2-47DF-9834-E8CDC8FBB581}"/>
    <cellStyle name="Comma 2 3" xfId="27" xr:uid="{4D90F13E-57AB-4AEB-A58A-50897DDC981B}"/>
    <cellStyle name="Comma 2 3 2" xfId="55" xr:uid="{0F0022BC-6E4C-47EF-AD5B-1D23FEDA67CD}"/>
    <cellStyle name="Comma 2 3 2 2" xfId="108" xr:uid="{9F5F6715-DD21-4791-A1A6-53011652CFA6}"/>
    <cellStyle name="Comma 2 3 2 2 2" xfId="214" xr:uid="{C0A4BC28-661E-4680-8D5F-ADFF7F453983}"/>
    <cellStyle name="Comma 2 3 2 2 3" xfId="320" xr:uid="{97DD8FD1-255B-4D9B-85E8-B30A078DA584}"/>
    <cellStyle name="Comma 2 3 2 3" xfId="161" xr:uid="{3379BE79-FE43-406F-A1D8-EF0A9B4DC5A7}"/>
    <cellStyle name="Comma 2 3 2 4" xfId="267" xr:uid="{44B2F519-3C7A-4147-AF7B-4488FAF7EAD7}"/>
    <cellStyle name="Comma 2 3 3" xfId="81" xr:uid="{1E5300A9-A39A-455B-BAAF-64EE7AE1082F}"/>
    <cellStyle name="Comma 2 3 3 2" xfId="187" xr:uid="{72B87BD0-639F-4E86-B4BF-2E890691A391}"/>
    <cellStyle name="Comma 2 3 3 3" xfId="293" xr:uid="{87CFA742-7FAE-4F53-9419-23BA79923354}"/>
    <cellStyle name="Comma 2 3 4" xfId="134" xr:uid="{18FB22F5-F271-4855-92FE-C415694C82DA}"/>
    <cellStyle name="Comma 2 3 5" xfId="240" xr:uid="{C87ACFEE-C027-4A86-A5AF-B2E6CB16E0FF}"/>
    <cellStyle name="Comma 2 4" xfId="42" xr:uid="{6EA5F6E6-81CE-45CE-ADD3-312649C7FF8A}"/>
    <cellStyle name="Comma 2 4 2" xfId="95" xr:uid="{A639A917-0FC0-4500-970B-6FAFE0FC2186}"/>
    <cellStyle name="Comma 2 4 2 2" xfId="201" xr:uid="{D7437A91-0E8E-4259-85C3-18F18BF60B0A}"/>
    <cellStyle name="Comma 2 4 2 3" xfId="307" xr:uid="{DA6926CB-EEE0-40E4-B017-DF66D353262D}"/>
    <cellStyle name="Comma 2 4 3" xfId="148" xr:uid="{49D86A0C-6B8E-4B74-8693-A4CB49D3B44F}"/>
    <cellStyle name="Comma 2 4 4" xfId="254" xr:uid="{87AB5370-21BE-4212-A6B1-388809164998}"/>
    <cellStyle name="Comma 2 5" xfId="68" xr:uid="{3479A88C-1B6F-4B15-9E16-3B199654541F}"/>
    <cellStyle name="Comma 2 5 2" xfId="174" xr:uid="{FD67D0C0-F686-48E1-A12A-7C7998F5A7DA}"/>
    <cellStyle name="Comma 2 5 3" xfId="280" xr:uid="{AEA2FA3C-C395-4F76-82AA-87098C386633}"/>
    <cellStyle name="Comma 2 6" xfId="121" xr:uid="{9591CF6C-C69D-4FDB-920B-317ADD2EB6A5}"/>
    <cellStyle name="Comma 2 7" xfId="227" xr:uid="{90C8BD71-30BE-4515-A23E-B7FD9213A0FC}"/>
    <cellStyle name="Comma 2 8" xfId="336" xr:uid="{894246E5-E7B6-4C19-9E2D-783976EE4633}"/>
    <cellStyle name="Comma 2 9" xfId="343" xr:uid="{2D89E401-414D-45F4-B0FF-A589981661F9}"/>
    <cellStyle name="Comma 3" xfId="20" xr:uid="{73DD12E8-F939-4D09-BD7D-6D99B10CB7F5}"/>
    <cellStyle name="Comma 3 2" xfId="35" xr:uid="{180C78A4-EC1A-448F-8A2C-0ABAAAC39F77}"/>
    <cellStyle name="Comma 3 2 2" xfId="62" xr:uid="{6C5791A3-3915-475A-8F32-10FADBB3DEEF}"/>
    <cellStyle name="Comma 3 2 2 2" xfId="115" xr:uid="{010BC336-C1F6-416F-90BA-2E4E6B83DAF3}"/>
    <cellStyle name="Comma 3 2 2 2 2" xfId="221" xr:uid="{31028A81-4261-441E-9E5C-151C1368C95E}"/>
    <cellStyle name="Comma 3 2 2 2 3" xfId="327" xr:uid="{22066E18-42AC-4771-AA7A-D60EE7670C65}"/>
    <cellStyle name="Comma 3 2 2 3" xfId="168" xr:uid="{45B03948-6B64-4F76-98F5-D04C34FAFF4C}"/>
    <cellStyle name="Comma 3 2 2 4" xfId="274" xr:uid="{182A3AA2-B41E-4BDA-853A-6BF4DE5FB82B}"/>
    <cellStyle name="Comma 3 2 3" xfId="88" xr:uid="{EFF6BF75-E798-4616-9A58-193DF38BB549}"/>
    <cellStyle name="Comma 3 2 3 2" xfId="194" xr:uid="{ADC80D10-F9BF-4E12-BC5F-7A7BA22672BE}"/>
    <cellStyle name="Comma 3 2 3 3" xfId="300" xr:uid="{42680FA3-EC0B-4808-A35E-98D4C13A28BD}"/>
    <cellStyle name="Comma 3 2 4" xfId="141" xr:uid="{B9277656-D45C-4722-88AB-73805955A511}"/>
    <cellStyle name="Comma 3 2 5" xfId="247" xr:uid="{5F97A6A3-0E12-49A9-8D0C-D1D0886138D8}"/>
    <cellStyle name="Comma 3 3" xfId="49" xr:uid="{F70748EA-051A-4806-A441-A9BCEF300781}"/>
    <cellStyle name="Comma 3 3 2" xfId="102" xr:uid="{22456945-9955-46A5-85B7-E0CEE7AB6BB0}"/>
    <cellStyle name="Comma 3 3 2 2" xfId="208" xr:uid="{AB0953C4-5421-4ED4-991D-CDB35C9E5363}"/>
    <cellStyle name="Comma 3 3 2 3" xfId="314" xr:uid="{02D46CB1-4ED3-44D4-ADDF-2A1ED5B3E083}"/>
    <cellStyle name="Comma 3 3 3" xfId="155" xr:uid="{F49F4D84-BC51-4A4A-A748-1EF4D5D7E496}"/>
    <cellStyle name="Comma 3 3 4" xfId="261" xr:uid="{4E049D17-B825-46E3-953F-76BEEE8F8EA1}"/>
    <cellStyle name="Comma 3 4" xfId="75" xr:uid="{CDC972AD-EB61-4ED8-9023-3B873277F77B}"/>
    <cellStyle name="Comma 3 4 2" xfId="181" xr:uid="{31540126-8326-4FAF-B5BA-3364A46C474D}"/>
    <cellStyle name="Comma 3 4 3" xfId="287" xr:uid="{CF18F72E-2C4C-4A3E-AEE2-EE6302258444}"/>
    <cellStyle name="Comma 3 5" xfId="128" xr:uid="{DC332AFF-7F2C-4F86-A122-E37610FBCEBA}"/>
    <cellStyle name="Comma 3 6" xfId="234" xr:uid="{01752682-9D82-46CF-A0F7-C9AE9B209C31}"/>
    <cellStyle name="Comma 4" xfId="25" xr:uid="{AF8B9D23-044C-40D1-A052-C89B20A98EBC}"/>
    <cellStyle name="Comma 4 2" xfId="53" xr:uid="{1A2FFE3E-D808-4D07-A4B7-0D2981C01FD0}"/>
    <cellStyle name="Comma 4 2 2" xfId="106" xr:uid="{CF748A5A-44AF-4135-8A87-D04002D409E8}"/>
    <cellStyle name="Comma 4 2 2 2" xfId="212" xr:uid="{8301D780-869C-4049-BF8D-B321BD3796DB}"/>
    <cellStyle name="Comma 4 2 2 3" xfId="318" xr:uid="{6982CC73-D044-4D84-9DBE-222DBD48301E}"/>
    <cellStyle name="Comma 4 2 3" xfId="159" xr:uid="{7ABBE30B-FF00-4CB8-AC0C-60AE170E00AF}"/>
    <cellStyle name="Comma 4 2 4" xfId="265" xr:uid="{BCBF6F2C-234C-4691-9AC8-1E59A6DC7DF4}"/>
    <cellStyle name="Comma 4 3" xfId="79" xr:uid="{4579C992-845A-4DAE-B2C2-C6315EB84A7D}"/>
    <cellStyle name="Comma 4 3 2" xfId="185" xr:uid="{3997D345-F08E-42FF-8098-28F857A91859}"/>
    <cellStyle name="Comma 4 3 3" xfId="291" xr:uid="{343AEC30-9487-4047-BED4-7AE142066CD1}"/>
    <cellStyle name="Comma 4 4" xfId="132" xr:uid="{2D9BA20A-EBD1-4537-8BD3-7DF27A82F9E0}"/>
    <cellStyle name="Comma 4 5" xfId="238" xr:uid="{2442AB2D-F606-49AC-9F7D-C87F0CFCAF2A}"/>
    <cellStyle name="Comma 5" xfId="40" xr:uid="{60EF6A58-20DB-4FDB-937C-8BA50DEDAF59}"/>
    <cellStyle name="Comma 5 2" xfId="93" xr:uid="{D861F1BE-B3F2-46FA-AC09-ED91CF6246F0}"/>
    <cellStyle name="Comma 5 2 2" xfId="199" xr:uid="{8CEBE85F-C44F-4B33-8F98-D74A6F5F3146}"/>
    <cellStyle name="Comma 5 2 3" xfId="305" xr:uid="{E950F362-C4D7-427D-8875-9444730260C9}"/>
    <cellStyle name="Comma 5 3" xfId="146" xr:uid="{98A5B5E5-E258-49AD-A237-7253788269D5}"/>
    <cellStyle name="Comma 5 4" xfId="252" xr:uid="{C58344A3-5B02-4FF5-8DA8-84539C2F7F42}"/>
    <cellStyle name="Comma 6" xfId="66" xr:uid="{629AFFDF-F4F1-411B-B18D-082A76C1046F}"/>
    <cellStyle name="Comma 6 2" xfId="172" xr:uid="{C61B5924-96C0-4EBD-9F01-1E305E681537}"/>
    <cellStyle name="Comma 6 3" xfId="278" xr:uid="{CCCBCB97-D1CB-4CD5-9FA4-E9D27650FEC7}"/>
    <cellStyle name="Comma 7" xfId="119" xr:uid="{2AD487CB-BCFA-449C-9AE1-31B22B050180}"/>
    <cellStyle name="Comma 8" xfId="225" xr:uid="{37ADF158-131B-4099-A870-5872D565044C}"/>
    <cellStyle name="Comma 9" xfId="329" xr:uid="{5013DB20-FA8E-4BA0-AE4E-9CCC3F337877}"/>
    <cellStyle name="Excel Built-in Explanatory Text" xfId="349" xr:uid="{CD1DFE51-1D85-46AC-8155-F04399D4AEC7}"/>
    <cellStyle name="Explanatory Text 2" xfId="10" xr:uid="{AC1CE407-9C9E-48AA-B012-E1676CD0408F}"/>
    <cellStyle name="Good 2" xfId="337" xr:uid="{C3007A1D-8542-4FA6-92A1-F21105D50E52}"/>
    <cellStyle name="Normal" xfId="0" builtinId="0"/>
    <cellStyle name="Normal 2" xfId="2" xr:uid="{00000000-0005-0000-0000-000005000000}"/>
    <cellStyle name="Normal 2 2" xfId="3" xr:uid="{00000000-0005-0000-0000-000006000000}"/>
    <cellStyle name="Normal 2 2 2" xfId="36" xr:uid="{BC000737-CAFF-4EC9-9638-4490C55951A2}"/>
    <cellStyle name="Normal 2 2 2 2" xfId="89" xr:uid="{0F1833C3-F9E3-493D-A995-8FDB823D0223}"/>
    <cellStyle name="Normal 2 2 2 2 2" xfId="195" xr:uid="{E51E30FA-04C5-49D0-87E7-C11B8CA5CCBA}"/>
    <cellStyle name="Normal 2 2 2 2 3" xfId="301" xr:uid="{DCC8A294-7038-4A58-B0DE-CEFBEC22CEAE}"/>
    <cellStyle name="Normal 2 2 2 3" xfId="142" xr:uid="{0E1C3C7B-5CA0-4C81-8026-8AB28973AADB}"/>
    <cellStyle name="Normal 2 2 2 4" xfId="248" xr:uid="{313DAEC2-18AD-4BB5-BB5E-D6081B6A7BD9}"/>
    <cellStyle name="Normal 2 2 3" xfId="5" xr:uid="{00000000-0005-0000-0000-000007000000}"/>
    <cellStyle name="Normal 2 2 4" xfId="348" xr:uid="{44FF410F-6288-4F26-A4BD-547524E7AF3F}"/>
    <cellStyle name="Normal 2 3" xfId="8" xr:uid="{7D575CD4-DD30-4495-B76A-EE7F4C72729D}"/>
    <cellStyle name="Normal 2 3 10" xfId="342" xr:uid="{F74A51DD-0A64-4343-898C-2413219C44BA}"/>
    <cellStyle name="Normal 2 3 11" xfId="353" xr:uid="{98D6328C-D1E0-45D6-AEA1-5AB359708A27}"/>
    <cellStyle name="Normal 2 3 2" xfId="15" xr:uid="{3B81DED7-C797-4FB0-9245-D2366DC8AEC1}"/>
    <cellStyle name="Normal 2 3 2 2" xfId="30" xr:uid="{A32C6BB8-452D-413F-A8A0-74F567BDBD8A}"/>
    <cellStyle name="Normal 2 3 2 2 2" xfId="58" xr:uid="{00143948-B87E-4D55-9268-C9F407E95667}"/>
    <cellStyle name="Normal 2 3 2 2 2 2" xfId="111" xr:uid="{3701976C-B223-4E46-9BD4-B7DAA9F00CDA}"/>
    <cellStyle name="Normal 2 3 2 2 2 2 2" xfId="217" xr:uid="{4E1791EC-D3A0-499C-A450-61EC366AD421}"/>
    <cellStyle name="Normal 2 3 2 2 2 2 3" xfId="323" xr:uid="{7ADAE1F6-A20F-4443-9A95-E8217BED64E1}"/>
    <cellStyle name="Normal 2 3 2 2 2 3" xfId="164" xr:uid="{6126B252-A310-4645-B154-A5FD7FF705D6}"/>
    <cellStyle name="Normal 2 3 2 2 2 4" xfId="270" xr:uid="{36DDF50A-DA10-46F6-A25E-E8383BDCCCBB}"/>
    <cellStyle name="Normal 2 3 2 2 3" xfId="84" xr:uid="{96E66901-B32D-4A88-BD7A-F6D5C63749B2}"/>
    <cellStyle name="Normal 2 3 2 2 3 2" xfId="190" xr:uid="{0EE05851-BDD5-48B3-A2DB-3044A72DC972}"/>
    <cellStyle name="Normal 2 3 2 2 3 3" xfId="296" xr:uid="{2E1003C3-BE65-4863-9726-7EE7BB47B743}"/>
    <cellStyle name="Normal 2 3 2 2 4" xfId="137" xr:uid="{9F74DBF0-6362-4CAC-A017-B4CCA95043A5}"/>
    <cellStyle name="Normal 2 3 2 2 5" xfId="243" xr:uid="{E3E4D9B7-C7F3-492E-8D7E-8BA6FA2FC92D}"/>
    <cellStyle name="Normal 2 3 2 3" xfId="45" xr:uid="{1EAA39AB-8244-452F-86A2-EB6548A0D91A}"/>
    <cellStyle name="Normal 2 3 2 3 2" xfId="98" xr:uid="{27152E74-7C1A-4123-9F40-A29343AFC8A6}"/>
    <cellStyle name="Normal 2 3 2 3 2 2" xfId="204" xr:uid="{F37270B8-C537-4A40-ACEF-F37D92BA5871}"/>
    <cellStyle name="Normal 2 3 2 3 2 3" xfId="310" xr:uid="{11F87D39-1668-4386-9F46-1EF35F3C3306}"/>
    <cellStyle name="Normal 2 3 2 3 3" xfId="151" xr:uid="{D686CCCB-D99D-4B6E-A43D-CB0A9572A102}"/>
    <cellStyle name="Normal 2 3 2 3 4" xfId="257" xr:uid="{25D5FE52-881C-4C85-A8AE-FDC7B6B5507E}"/>
    <cellStyle name="Normal 2 3 2 4" xfId="71" xr:uid="{2A70D79E-4241-49AE-898F-4BEB55CD2D14}"/>
    <cellStyle name="Normal 2 3 2 4 2" xfId="177" xr:uid="{6ED5507A-0F53-420A-9164-CF07978EB501}"/>
    <cellStyle name="Normal 2 3 2 4 3" xfId="283" xr:uid="{5E323544-9FF0-4026-903B-1776FA4D43BA}"/>
    <cellStyle name="Normal 2 3 2 5" xfId="124" xr:uid="{C9FCE18D-EDCB-4843-B0AD-409EDF6788D0}"/>
    <cellStyle name="Normal 2 3 2 6" xfId="230" xr:uid="{7A7BA6B8-EB8F-499C-9D7B-3C8F7D0FC954}"/>
    <cellStyle name="Normal 2 3 2 7" xfId="346" xr:uid="{77DBED78-7821-49F8-8E0C-5F80F79FE473}"/>
    <cellStyle name="Normal 2 3 3" xfId="19" xr:uid="{05850038-CA7F-466F-9D4B-641D266F34FC}"/>
    <cellStyle name="Normal 2 3 3 2" xfId="34" xr:uid="{576021F6-FDF4-4FAD-8410-F64390A72B91}"/>
    <cellStyle name="Normal 2 3 3 2 2" xfId="61" xr:uid="{EB7503AA-C3CF-41AE-9BB0-D32F23B897FA}"/>
    <cellStyle name="Normal 2 3 3 2 2 2" xfId="114" xr:uid="{A791AAE9-008D-481E-A351-EB96FB4477D9}"/>
    <cellStyle name="Normal 2 3 3 2 2 2 2" xfId="220" xr:uid="{A4F2429A-551E-4197-834C-1F9F2A13F3E1}"/>
    <cellStyle name="Normal 2 3 3 2 2 2 3" xfId="326" xr:uid="{C5C81FAB-5BB3-4E9F-A6E8-3D41833758D5}"/>
    <cellStyle name="Normal 2 3 3 2 2 3" xfId="167" xr:uid="{BAC8AE95-DBAF-4C34-8B3D-6FB6F3FA2776}"/>
    <cellStyle name="Normal 2 3 3 2 2 4" xfId="273" xr:uid="{080AB0F2-D316-4E55-BCB9-B55C46155431}"/>
    <cellStyle name="Normal 2 3 3 2 3" xfId="87" xr:uid="{7CAB3CD0-1C23-4E3F-829B-95FD61CEECA4}"/>
    <cellStyle name="Normal 2 3 3 2 3 2" xfId="193" xr:uid="{0553A2E2-3741-45B2-8099-100474C509D1}"/>
    <cellStyle name="Normal 2 3 3 2 3 3" xfId="299" xr:uid="{F62F7452-6F90-42D8-9E9A-F44D4EA9293C}"/>
    <cellStyle name="Normal 2 3 3 2 4" xfId="140" xr:uid="{CEB013CF-0988-4989-99A0-D71E5F22F78C}"/>
    <cellStyle name="Normal 2 3 3 2 5" xfId="246" xr:uid="{6C2C3F43-7C78-4445-B5A7-399E031ECCE6}"/>
    <cellStyle name="Normal 2 3 3 3" xfId="48" xr:uid="{F5D1A86F-2C2F-427C-BD7F-81C1F82B4E46}"/>
    <cellStyle name="Normal 2 3 3 3 2" xfId="101" xr:uid="{1E2F4A91-9559-4708-9E97-E3E189ED5F21}"/>
    <cellStyle name="Normal 2 3 3 3 2 2" xfId="207" xr:uid="{4F74DAE6-246E-4248-8BD8-A3E07122E9E8}"/>
    <cellStyle name="Normal 2 3 3 3 2 3" xfId="313" xr:uid="{988B9316-EA52-459C-A6CF-40453729E77A}"/>
    <cellStyle name="Normal 2 3 3 3 3" xfId="154" xr:uid="{B27B17DE-3882-455C-BB75-4155D3B22DA0}"/>
    <cellStyle name="Normal 2 3 3 3 4" xfId="260" xr:uid="{DCE0CD30-1A26-4E99-9E96-8B0A23B43191}"/>
    <cellStyle name="Normal 2 3 3 4" xfId="74" xr:uid="{9071B6D1-5719-4C0B-91E4-895A0C2A70D0}"/>
    <cellStyle name="Normal 2 3 3 4 2" xfId="180" xr:uid="{7358F613-DDC4-4CC1-AA7F-80CBFB75F24D}"/>
    <cellStyle name="Normal 2 3 3 4 3" xfId="286" xr:uid="{D4AC3143-CD5F-4B1D-AC7B-17C4271F394D}"/>
    <cellStyle name="Normal 2 3 3 5" xfId="127" xr:uid="{514C38EC-89C3-435C-9565-3F81221DC060}"/>
    <cellStyle name="Normal 2 3 3 6" xfId="233" xr:uid="{20AA2FD1-3611-429C-BA31-D0A36CB78C9A}"/>
    <cellStyle name="Normal 2 3 4" xfId="24" xr:uid="{4F97BE7C-69A6-4146-BF2B-2C64B379A3BE}"/>
    <cellStyle name="Normal 2 3 4 2" xfId="52" xr:uid="{E6BE1D96-62DA-474C-947E-06313F1E7C86}"/>
    <cellStyle name="Normal 2 3 4 2 2" xfId="105" xr:uid="{5C3AAE3E-C97A-4CBE-A850-F1586D3FB726}"/>
    <cellStyle name="Normal 2 3 4 2 2 2" xfId="211" xr:uid="{50A79B0C-F574-47BB-AC74-5D13EE908D37}"/>
    <cellStyle name="Normal 2 3 4 2 2 3" xfId="317" xr:uid="{E1161EF1-7605-4833-9512-13BCBDCCE40D}"/>
    <cellStyle name="Normal 2 3 4 2 3" xfId="158" xr:uid="{D8C454FF-A4FE-48F2-AFFE-7FACADA20AD9}"/>
    <cellStyle name="Normal 2 3 4 2 4" xfId="264" xr:uid="{F5D81713-79BB-4327-AE39-4535785555AF}"/>
    <cellStyle name="Normal 2 3 4 3" xfId="78" xr:uid="{95500988-1912-4C13-97E9-26CD011CB9ED}"/>
    <cellStyle name="Normal 2 3 4 3 2" xfId="184" xr:uid="{8143FDD6-0312-4B97-A14F-F9ABDA304D2D}"/>
    <cellStyle name="Normal 2 3 4 3 3" xfId="290" xr:uid="{4EA7E04A-EA74-4745-AEE0-E44362044796}"/>
    <cellStyle name="Normal 2 3 4 4" xfId="131" xr:uid="{17F93B8A-BE7D-40A8-9F46-F2A8E7E9112F}"/>
    <cellStyle name="Normal 2 3 4 5" xfId="237" xr:uid="{D38D0381-4FE2-4B38-9C73-0A2E98BBFB2D}"/>
    <cellStyle name="Normal 2 3 5" xfId="39" xr:uid="{3271DCEE-CA2E-48D3-8ABA-1ED3F103703B}"/>
    <cellStyle name="Normal 2 3 5 2" xfId="92" xr:uid="{7788685F-C2A3-41E7-B053-41361B638F76}"/>
    <cellStyle name="Normal 2 3 5 2 2" xfId="198" xr:uid="{C17E73F5-E25C-49E4-9A0E-E6CA9C2C3AFF}"/>
    <cellStyle name="Normal 2 3 5 2 3" xfId="304" xr:uid="{3B50128E-02F9-4493-A7C9-75CF179E6E2D}"/>
    <cellStyle name="Normal 2 3 5 3" xfId="145" xr:uid="{7AF670BB-7ED5-4D0F-8D32-3FC915660CC3}"/>
    <cellStyle name="Normal 2 3 5 4" xfId="251" xr:uid="{1DA9C8FB-A04F-4441-8F19-27D0D34037B7}"/>
    <cellStyle name="Normal 2 3 6" xfId="65" xr:uid="{C885566F-5330-49B1-8BAA-C0F3F226D4A1}"/>
    <cellStyle name="Normal 2 3 6 2" xfId="171" xr:uid="{4B38EB4E-B5BD-499A-A2C2-25AA1A775D67}"/>
    <cellStyle name="Normal 2 3 6 3" xfId="277" xr:uid="{A7A02FA8-59A3-4C90-AEBC-50B003FBE80C}"/>
    <cellStyle name="Normal 2 3 7" xfId="118" xr:uid="{F4814D30-6C7E-4900-9575-76B3638C8C79}"/>
    <cellStyle name="Normal 2 3 8" xfId="224" xr:uid="{FDAF1E64-60C4-4F15-B9DF-FB8ECDF13960}"/>
    <cellStyle name="Normal 2 3 9" xfId="332" xr:uid="{563475C4-28E1-4317-BCD8-38C655CFE3B8}"/>
    <cellStyle name="Normal 2 4" xfId="333" xr:uid="{7C923DA3-975C-4AB7-BA82-321F7BDCA141}"/>
    <cellStyle name="Normal 3" xfId="7" xr:uid="{00000000-0005-0000-0000-000008000000}"/>
    <cellStyle name="Normal 3 10" xfId="331" xr:uid="{B68F92C0-6F57-4CA7-9FFE-78F6A989CC20}"/>
    <cellStyle name="Normal 3 11" xfId="335" xr:uid="{23B84CF4-AD46-4C1B-9854-33B64639B9EE}"/>
    <cellStyle name="Normal 3 12" xfId="341" xr:uid="{4A8ECBB0-C8CB-4E9F-AD89-797FF935118A}"/>
    <cellStyle name="Normal 3 13" xfId="352" xr:uid="{6451CF97-9748-43BD-88DE-8C594FA1EFF2}"/>
    <cellStyle name="Normal 3 2" xfId="9" xr:uid="{9D66E780-F325-46E9-9F00-7368E3B72696}"/>
    <cellStyle name="Normal 3 2 2" xfId="338" xr:uid="{8E8413FE-4E8C-42A5-99A3-720CC4E7D1D7}"/>
    <cellStyle name="Normal 3 3" xfId="14" xr:uid="{A9B93E45-3022-41B9-9345-0F6EA9FA369F}"/>
    <cellStyle name="Normal 3 3 2" xfId="29" xr:uid="{AACAE3E4-3A94-416E-BA72-AA22CDE52AE0}"/>
    <cellStyle name="Normal 3 3 2 2" xfId="57" xr:uid="{693D98FD-C791-48BD-9C82-42CE183B375E}"/>
    <cellStyle name="Normal 3 3 2 2 2" xfId="110" xr:uid="{4A751B90-B643-4C12-8BB3-7EB14BCD6C6C}"/>
    <cellStyle name="Normal 3 3 2 2 2 2" xfId="216" xr:uid="{1AB3639B-970D-4090-A819-6EAB1B502060}"/>
    <cellStyle name="Normal 3 3 2 2 2 3" xfId="322" xr:uid="{2DF1C6D3-164B-456A-A072-AD73D7FA040D}"/>
    <cellStyle name="Normal 3 3 2 2 3" xfId="163" xr:uid="{05E76388-084D-4A1A-869A-45484280D77C}"/>
    <cellStyle name="Normal 3 3 2 2 4" xfId="269" xr:uid="{A159FFF1-9BBD-4F8D-ABB1-2D4FAE01213B}"/>
    <cellStyle name="Normal 3 3 2 3" xfId="83" xr:uid="{F6112782-DD54-4356-8F17-9BD38D04A3DC}"/>
    <cellStyle name="Normal 3 3 2 3 2" xfId="189" xr:uid="{F1E8C713-D065-4CB4-B6E1-BBF6089B00C8}"/>
    <cellStyle name="Normal 3 3 2 3 3" xfId="295" xr:uid="{144CA9B7-7966-4AF0-8C7B-726AC419D209}"/>
    <cellStyle name="Normal 3 3 2 4" xfId="136" xr:uid="{7E9FCC5A-D360-4853-A3F7-04007B6E94DB}"/>
    <cellStyle name="Normal 3 3 2 5" xfId="242" xr:uid="{4C4E78BE-124A-48E9-9A6C-39E1447CBFD0}"/>
    <cellStyle name="Normal 3 3 3" xfId="44" xr:uid="{377421B5-9087-42B3-A78C-F2ECB260C7E4}"/>
    <cellStyle name="Normal 3 3 3 2" xfId="97" xr:uid="{3C83B595-976C-4A25-856E-40909812FE3F}"/>
    <cellStyle name="Normal 3 3 3 2 2" xfId="203" xr:uid="{81B48F2D-050E-49A9-8BE6-DE4D79A05AA0}"/>
    <cellStyle name="Normal 3 3 3 2 3" xfId="309" xr:uid="{B8983D24-9DEC-445A-BF2E-6482DABF66FC}"/>
    <cellStyle name="Normal 3 3 3 3" xfId="150" xr:uid="{4AAEA46A-C70B-4E11-AC48-B3004EB5BE27}"/>
    <cellStyle name="Normal 3 3 3 4" xfId="256" xr:uid="{52AD2E73-7DC4-41C7-BB5A-C341BF03A610}"/>
    <cellStyle name="Normal 3 3 4" xfId="70" xr:uid="{4CF6F296-260A-40FB-A6F8-943896B9300B}"/>
    <cellStyle name="Normal 3 3 4 2" xfId="176" xr:uid="{F9D752B1-B5F3-420B-ADC9-B6673827F3DF}"/>
    <cellStyle name="Normal 3 3 4 3" xfId="282" xr:uid="{FFDD0462-757D-453E-B302-D7D6A0CE4CCC}"/>
    <cellStyle name="Normal 3 3 5" xfId="123" xr:uid="{B566F0B5-88C5-4963-B7A4-97E91C4CB909}"/>
    <cellStyle name="Normal 3 3 6" xfId="229" xr:uid="{ED9A59E5-9A44-4F1F-9886-3AB4E9D31571}"/>
    <cellStyle name="Normal 3 3 7" xfId="345" xr:uid="{141EC707-D01A-445D-8CBF-3B802E767964}"/>
    <cellStyle name="Normal 3 4" xfId="18" xr:uid="{C58E68BA-66EA-4773-84C4-2CCC7BDC0676}"/>
    <cellStyle name="Normal 3 4 2" xfId="33" xr:uid="{CE20D163-EE4E-4F71-B2E5-D3C4698C21FA}"/>
    <cellStyle name="Normal 3 4 2 2" xfId="60" xr:uid="{CD1DD56A-F18C-45FF-B504-17A87A1F57B7}"/>
    <cellStyle name="Normal 3 4 2 2 2" xfId="113" xr:uid="{B1812D06-2BC0-40F2-BD00-6E15291C90CE}"/>
    <cellStyle name="Normal 3 4 2 2 2 2" xfId="219" xr:uid="{04386DDE-1B62-406A-A272-8B0E5AEA122B}"/>
    <cellStyle name="Normal 3 4 2 2 2 3" xfId="325" xr:uid="{700671EA-6C1E-48C8-8831-685075ACDE7F}"/>
    <cellStyle name="Normal 3 4 2 2 3" xfId="166" xr:uid="{4E643EE1-88CC-4D4B-8F72-BC3AC1552E33}"/>
    <cellStyle name="Normal 3 4 2 2 4" xfId="272" xr:uid="{0C25978F-8619-47D8-9102-D6BD72AEBFF1}"/>
    <cellStyle name="Normal 3 4 2 3" xfId="86" xr:uid="{4B205281-B3D5-42A2-8187-027447DC38D8}"/>
    <cellStyle name="Normal 3 4 2 3 2" xfId="192" xr:uid="{3464DBBC-603F-4074-BF51-EBA43F382597}"/>
    <cellStyle name="Normal 3 4 2 3 3" xfId="298" xr:uid="{E575681F-D71C-497D-91A1-F55D2F86F6A7}"/>
    <cellStyle name="Normal 3 4 2 4" xfId="139" xr:uid="{481DF625-DCB6-447E-83D5-CE53F079E8C7}"/>
    <cellStyle name="Normal 3 4 2 5" xfId="245" xr:uid="{61A1806A-883D-4E4F-978C-58D76604BA7E}"/>
    <cellStyle name="Normal 3 4 3" xfId="47" xr:uid="{16EADEC8-8E83-4957-9096-ED087F3A7E56}"/>
    <cellStyle name="Normal 3 4 3 2" xfId="100" xr:uid="{4D753E63-2F66-4282-956E-950F486F51E4}"/>
    <cellStyle name="Normal 3 4 3 2 2" xfId="206" xr:uid="{DEE9857F-6D62-445C-9BEF-ACD80C58A42E}"/>
    <cellStyle name="Normal 3 4 3 2 3" xfId="312" xr:uid="{BA227FE1-8270-4729-8D77-B07EDE0E39F6}"/>
    <cellStyle name="Normal 3 4 3 3" xfId="153" xr:uid="{7DD9815A-9ED0-4D07-9E81-E8D317048203}"/>
    <cellStyle name="Normal 3 4 3 4" xfId="259" xr:uid="{929E11C6-FF98-4DBD-95C8-C9DCDA158F25}"/>
    <cellStyle name="Normal 3 4 4" xfId="73" xr:uid="{8656C8F9-990E-4993-A574-D36416700A55}"/>
    <cellStyle name="Normal 3 4 4 2" xfId="179" xr:uid="{79E8DC37-5D03-4612-964B-3A3325002D37}"/>
    <cellStyle name="Normal 3 4 4 3" xfId="285" xr:uid="{2562F1C6-A697-4F1D-BA4D-49503DCC755E}"/>
    <cellStyle name="Normal 3 4 5" xfId="126" xr:uid="{2D0F6CDA-5ACD-4197-B749-42684156A6F7}"/>
    <cellStyle name="Normal 3 4 6" xfId="232" xr:uid="{1D0AD602-44E7-4308-A103-2CA9A28DAA7E}"/>
    <cellStyle name="Normal 3 5" xfId="23" xr:uid="{0F71759A-A11A-44B6-B960-43DE741B6975}"/>
    <cellStyle name="Normal 3 5 2" xfId="51" xr:uid="{97B6852E-F534-4173-91F9-5DD397711BD2}"/>
    <cellStyle name="Normal 3 5 2 2" xfId="104" xr:uid="{2E26B5BB-D601-45D1-9F0D-CB1F61B781C0}"/>
    <cellStyle name="Normal 3 5 2 2 2" xfId="210" xr:uid="{86037DDC-5710-45D6-AFB7-0AA9DA43EDE3}"/>
    <cellStyle name="Normal 3 5 2 2 3" xfId="316" xr:uid="{29A1ADB5-D4F7-4FAB-827A-003873312DF3}"/>
    <cellStyle name="Normal 3 5 2 3" xfId="157" xr:uid="{B195BE68-07B7-462D-B5CB-C750B5B4F6CD}"/>
    <cellStyle name="Normal 3 5 2 4" xfId="263" xr:uid="{F5909833-1F88-4D17-8889-F593F0A33AEC}"/>
    <cellStyle name="Normal 3 5 3" xfId="77" xr:uid="{D85980C4-3030-44F4-AB1C-EFF8F551367A}"/>
    <cellStyle name="Normal 3 5 3 2" xfId="183" xr:uid="{3EB10426-3103-451F-B247-C6CA6EBA23FE}"/>
    <cellStyle name="Normal 3 5 3 3" xfId="289" xr:uid="{99083313-E1EC-43F1-8D49-B3A6FE7903E1}"/>
    <cellStyle name="Normal 3 5 4" xfId="130" xr:uid="{968ACF18-4D4F-4F2B-8C93-0AF7563CFCEA}"/>
    <cellStyle name="Normal 3 5 5" xfId="236" xr:uid="{B783574B-AE05-489F-B8D6-54D697568D25}"/>
    <cellStyle name="Normal 3 6" xfId="38" xr:uid="{03ABF21B-E34F-4DF5-889D-0D280BC14ABD}"/>
    <cellStyle name="Normal 3 6 2" xfId="91" xr:uid="{06C15316-5E50-420C-B634-54BCC58F4F1B}"/>
    <cellStyle name="Normal 3 6 2 2" xfId="197" xr:uid="{5DDFDBE0-557F-497F-8C74-F21196C9E59F}"/>
    <cellStyle name="Normal 3 6 2 3" xfId="303" xr:uid="{E3306ACF-78C5-4EE6-8F27-B7F329A46184}"/>
    <cellStyle name="Normal 3 6 3" xfId="144" xr:uid="{9383D32D-288A-4402-9BE4-3538DEF218DD}"/>
    <cellStyle name="Normal 3 6 4" xfId="250" xr:uid="{4195D1B4-F3BF-446B-8517-3AA9B78573E5}"/>
    <cellStyle name="Normal 3 7" xfId="64" xr:uid="{7A603F70-7626-4DA0-BA8A-2AB578B19E82}"/>
    <cellStyle name="Normal 3 7 2" xfId="170" xr:uid="{EC88A411-9D96-479B-84D7-606C22089CDF}"/>
    <cellStyle name="Normal 3 7 3" xfId="276" xr:uid="{19CB68AD-B99C-4349-AC08-4A69918394B1}"/>
    <cellStyle name="Normal 3 8" xfId="117" xr:uid="{FB345ED6-2D20-4C01-8B92-9DD983152F56}"/>
    <cellStyle name="Normal 3 9" xfId="223" xr:uid="{35CF0C55-CD28-416A-B616-A9CEB529656A}"/>
    <cellStyle name="Normal 4" xfId="11" xr:uid="{577F79CD-1D13-4809-82EA-2B1AB68A4474}"/>
    <cellStyle name="Normal 4 2" xfId="16" xr:uid="{D6AE0925-A580-4363-B1D9-58F75E6E5F2F}"/>
    <cellStyle name="Normal 4 2 2" xfId="31" xr:uid="{71CDDA2A-DC8B-4419-9E8A-D02DD8F8FA31}"/>
    <cellStyle name="Normal 4 3" xfId="26" xr:uid="{94780C8B-CFE2-4F1A-927D-8AB791EFB3F3}"/>
    <cellStyle name="Normal 4 3 2" xfId="54" xr:uid="{C61009D6-785C-4464-BC50-71FFFB78FDDA}"/>
    <cellStyle name="Normal 4 3 2 2" xfId="107" xr:uid="{BD256C31-69C1-4A67-92E8-9FA4F6BBF10F}"/>
    <cellStyle name="Normal 4 3 2 2 2" xfId="213" xr:uid="{255BE100-652A-452B-9A72-A119DF57DA97}"/>
    <cellStyle name="Normal 4 3 2 2 3" xfId="319" xr:uid="{15933CC3-BA3C-45B6-BACE-D32B4047EEF2}"/>
    <cellStyle name="Normal 4 3 2 3" xfId="160" xr:uid="{EC791A5B-E54E-404A-A930-62C6EE490BD0}"/>
    <cellStyle name="Normal 4 3 2 4" xfId="266" xr:uid="{3034CE1C-3FDD-4FD6-A51C-80E353C7F79A}"/>
    <cellStyle name="Normal 4 3 3" xfId="80" xr:uid="{32879B10-D3AF-4B74-AFA4-4A46654A9F05}"/>
    <cellStyle name="Normal 4 3 3 2" xfId="186" xr:uid="{672F58D2-58C6-43F7-BEC8-57EE2AA0C674}"/>
    <cellStyle name="Normal 4 3 3 3" xfId="292" xr:uid="{927E30A5-B785-4F3A-910B-016C3487C3CA}"/>
    <cellStyle name="Normal 4 3 4" xfId="133" xr:uid="{11129CD5-AE22-4F15-A4C6-11211938AFA4}"/>
    <cellStyle name="Normal 4 3 5" xfId="239" xr:uid="{AAE78EA4-290C-49D6-80F8-F060CB91D66A}"/>
    <cellStyle name="Normal 4 4" xfId="41" xr:uid="{80A0C383-3CCA-4742-9427-7DCEBBBB8E66}"/>
    <cellStyle name="Normal 4 4 2" xfId="94" xr:uid="{7583BB3F-525F-4590-8671-C5FE59FC5518}"/>
    <cellStyle name="Normal 4 4 2 2" xfId="200" xr:uid="{1ABB0BD7-37D8-472C-B91B-4E0931C89DA9}"/>
    <cellStyle name="Normal 4 4 2 3" xfId="306" xr:uid="{E9F53158-C9A7-4B9F-8192-DDC38F226C55}"/>
    <cellStyle name="Normal 4 4 3" xfId="147" xr:uid="{25A2A55C-B2AA-4AD6-8D92-825B0A28B77C}"/>
    <cellStyle name="Normal 4 4 4" xfId="253" xr:uid="{90719123-7ADA-40BC-B813-A4354D08B226}"/>
    <cellStyle name="Normal 4 5" xfId="67" xr:uid="{66D82D9C-143C-4395-A192-D31DDA06A8DE}"/>
    <cellStyle name="Normal 4 5 2" xfId="173" xr:uid="{1F9032E1-9FA9-4FD1-87B8-A2EF2AD13713}"/>
    <cellStyle name="Normal 4 5 3" xfId="279" xr:uid="{74F86632-7681-4BA6-92D7-BEC1FDB2C071}"/>
    <cellStyle name="Normal 4 6" xfId="120" xr:uid="{4EB6C518-A7C6-41F2-B776-C1463A4B9211}"/>
    <cellStyle name="Normal 4 7" xfId="226" xr:uid="{93946BD2-5340-4C2B-9443-3759D3397272}"/>
    <cellStyle name="Normal 4 8" xfId="347" xr:uid="{7655F89C-FB01-4EF2-A0B2-F7FADFE80B63}"/>
    <cellStyle name="Normal 4 9" xfId="340" xr:uid="{0520D8BA-823F-4929-8445-7D4414F65A86}"/>
    <cellStyle name="Normal 5" xfId="6" xr:uid="{00000000-0005-0000-0000-000009000000}"/>
    <cellStyle name="Normal 8" xfId="328" xr:uid="{1370F079-B20A-4000-924C-ECC011F6816E}"/>
    <cellStyle name="Parasts 2" xfId="21" xr:uid="{97978938-9481-47AC-8EBE-2C546C9E44EA}"/>
    <cellStyle name="V?st." xfId="1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0FBC-7AEF-4EF8-BF7A-B6C9536C7F5F}">
  <dimension ref="A1:Y228"/>
  <sheetViews>
    <sheetView tabSelected="1" topLeftCell="A105" zoomScale="60" zoomScaleNormal="60" workbookViewId="0">
      <selection activeCell="Q151" sqref="Q151"/>
    </sheetView>
  </sheetViews>
  <sheetFormatPr defaultColWidth="9.28515625" defaultRowHeight="15.75"/>
  <cols>
    <col min="1" max="1" width="16" style="1" customWidth="1"/>
    <col min="2" max="2" width="19" style="4" customWidth="1"/>
    <col min="3" max="3" width="15.140625" style="3" customWidth="1"/>
    <col min="4" max="4" width="3.85546875" style="3" customWidth="1"/>
    <col min="5" max="5" width="16" style="1" customWidth="1"/>
    <col min="6" max="6" width="19" style="4" customWidth="1"/>
    <col min="7" max="7" width="15.140625" style="3" customWidth="1"/>
    <col min="8" max="8" width="3.85546875" style="3" customWidth="1"/>
    <col min="9" max="9" width="19.7109375" style="4" customWidth="1"/>
    <col min="10" max="10" width="15.85546875" style="4" bestFit="1" customWidth="1"/>
    <col min="11" max="11" width="9.7109375" style="4" customWidth="1"/>
    <col min="12" max="12" width="1.28515625" style="3" customWidth="1"/>
    <col min="13" max="13" width="19.7109375" style="4" customWidth="1"/>
    <col min="14" max="14" width="15.85546875" style="4" bestFit="1" customWidth="1"/>
    <col min="15" max="15" width="9.7109375" style="4" customWidth="1"/>
    <col min="16" max="16" width="1.28515625" style="3" customWidth="1"/>
    <col min="17" max="17" width="19.7109375" style="4" customWidth="1"/>
    <col min="18" max="18" width="15.85546875" style="4" bestFit="1" customWidth="1"/>
    <col min="19" max="19" width="9.7109375" style="4" customWidth="1"/>
    <col min="20" max="20" width="1.42578125" style="4" customWidth="1"/>
    <col min="21" max="21" width="15.140625" style="4" customWidth="1"/>
    <col min="22" max="22" width="15.85546875" style="4" bestFit="1" customWidth="1"/>
    <col min="23" max="23" width="9.5703125" style="4" customWidth="1"/>
    <col min="24" max="24" width="10.140625" style="4" bestFit="1" customWidth="1"/>
    <col min="25" max="25" width="16.42578125" style="4" customWidth="1"/>
    <col min="26" max="16384" width="9.28515625" style="4"/>
  </cols>
  <sheetData>
    <row r="1" spans="1:25" ht="18.75">
      <c r="B1" s="2"/>
      <c r="D1" s="14"/>
      <c r="F1" s="2"/>
      <c r="H1" s="14"/>
      <c r="I1" s="14"/>
      <c r="L1" s="14"/>
      <c r="M1" s="14"/>
      <c r="P1" s="14"/>
      <c r="Q1" s="14"/>
      <c r="U1" s="14"/>
      <c r="V1" s="14"/>
      <c r="W1" s="14" t="s">
        <v>23</v>
      </c>
    </row>
    <row r="2" spans="1:25" ht="18.75">
      <c r="B2" s="2"/>
      <c r="D2" s="14"/>
      <c r="F2" s="2"/>
      <c r="H2" s="14"/>
      <c r="I2" s="14"/>
      <c r="L2" s="14"/>
      <c r="M2" s="14"/>
      <c r="P2" s="14"/>
      <c r="Q2" s="14"/>
      <c r="U2" s="14"/>
      <c r="V2" s="14"/>
      <c r="W2" s="14"/>
    </row>
    <row r="3" spans="1:25" ht="18.75">
      <c r="A3" s="70" t="s">
        <v>24</v>
      </c>
      <c r="B3" s="71"/>
      <c r="C3" s="48"/>
      <c r="D3" s="72"/>
      <c r="E3" s="73"/>
      <c r="F3" s="74">
        <f>U69+D73+D74</f>
        <v>3895078</v>
      </c>
      <c r="G3" s="75" t="s">
        <v>29</v>
      </c>
      <c r="H3" s="14"/>
      <c r="I3" s="14"/>
      <c r="L3" s="14"/>
      <c r="M3" s="14"/>
      <c r="P3" s="14"/>
      <c r="Q3" s="14"/>
      <c r="U3" s="14"/>
      <c r="V3" s="14"/>
      <c r="W3" s="14"/>
    </row>
    <row r="4" spans="1:25">
      <c r="A4" s="76" t="s">
        <v>25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</row>
    <row r="5" spans="1:25" ht="18.75">
      <c r="A5" s="15"/>
      <c r="B5" s="15"/>
      <c r="C5" s="15"/>
      <c r="D5" s="15"/>
      <c r="E5" s="15"/>
      <c r="F5" s="15"/>
      <c r="G5" s="15"/>
      <c r="H5" s="15"/>
      <c r="L5" s="15"/>
      <c r="P5" s="15"/>
    </row>
    <row r="6" spans="1:25">
      <c r="A6" s="77" t="s">
        <v>16</v>
      </c>
      <c r="B6" s="77"/>
      <c r="C6" s="77"/>
      <c r="E6" s="77" t="s">
        <v>17</v>
      </c>
      <c r="F6" s="77"/>
      <c r="G6" s="77"/>
      <c r="I6" s="77" t="s">
        <v>18</v>
      </c>
      <c r="J6" s="77"/>
      <c r="K6" s="77"/>
      <c r="M6" s="77" t="s">
        <v>19</v>
      </c>
      <c r="N6" s="77"/>
      <c r="O6" s="77"/>
      <c r="Q6" s="77" t="s">
        <v>20</v>
      </c>
      <c r="R6" s="77"/>
      <c r="S6" s="77"/>
      <c r="T6" s="16"/>
      <c r="U6" s="77" t="s">
        <v>0</v>
      </c>
      <c r="V6" s="77"/>
      <c r="W6" s="77"/>
    </row>
    <row r="7" spans="1:25">
      <c r="A7" s="7">
        <v>21247.316310999999</v>
      </c>
      <c r="B7" s="9" t="s">
        <v>1</v>
      </c>
      <c r="C7" s="8" t="s">
        <v>3</v>
      </c>
      <c r="D7" s="17"/>
      <c r="E7" s="7">
        <v>24632.860255500003</v>
      </c>
      <c r="F7" s="9" t="s">
        <v>1</v>
      </c>
      <c r="G7" s="8" t="s">
        <v>3</v>
      </c>
      <c r="H7" s="17"/>
      <c r="I7" s="7">
        <v>29713.011155499997</v>
      </c>
      <c r="J7" s="9" t="s">
        <v>1</v>
      </c>
      <c r="K7" s="8" t="s">
        <v>3</v>
      </c>
      <c r="L7" s="17"/>
      <c r="M7" s="7">
        <v>30720.936211</v>
      </c>
      <c r="N7" s="9" t="s">
        <v>1</v>
      </c>
      <c r="O7" s="8" t="s">
        <v>3</v>
      </c>
      <c r="P7" s="17"/>
      <c r="Q7" s="7">
        <v>23419.636710999999</v>
      </c>
      <c r="R7" s="9" t="s">
        <v>1</v>
      </c>
      <c r="S7" s="8" t="s">
        <v>3</v>
      </c>
      <c r="T7" s="18"/>
      <c r="U7" s="19">
        <f>A7+E7+I7+M7+Q7</f>
        <v>129733.76064399999</v>
      </c>
      <c r="V7" s="19" t="s">
        <v>1</v>
      </c>
      <c r="W7" s="20" t="s">
        <v>3</v>
      </c>
      <c r="Y7" s="13"/>
    </row>
    <row r="8" spans="1:25">
      <c r="A8" s="7">
        <v>8052.06</v>
      </c>
      <c r="B8" s="9" t="s">
        <v>1</v>
      </c>
      <c r="C8" s="8" t="s">
        <v>4</v>
      </c>
      <c r="D8" s="4"/>
      <c r="E8" s="7">
        <v>7123.48</v>
      </c>
      <c r="F8" s="9" t="s">
        <v>1</v>
      </c>
      <c r="G8" s="8" t="s">
        <v>4</v>
      </c>
      <c r="H8" s="4"/>
      <c r="I8" s="7">
        <v>6412.43</v>
      </c>
      <c r="J8" s="9" t="s">
        <v>10</v>
      </c>
      <c r="K8" s="8" t="s">
        <v>4</v>
      </c>
      <c r="L8" s="4"/>
      <c r="M8" s="7">
        <v>5473.15</v>
      </c>
      <c r="N8" s="9" t="s">
        <v>1</v>
      </c>
      <c r="O8" s="8" t="s">
        <v>4</v>
      </c>
      <c r="P8" s="4"/>
      <c r="Q8" s="7">
        <v>10878.799999999997</v>
      </c>
      <c r="R8" s="9" t="s">
        <v>1</v>
      </c>
      <c r="S8" s="8" t="s">
        <v>4</v>
      </c>
      <c r="T8" s="18"/>
      <c r="U8" s="19">
        <f t="shared" ref="U8:U13" si="0">A8+E8+I8+M8+Q8</f>
        <v>37939.919999999998</v>
      </c>
      <c r="V8" s="9" t="s">
        <v>1</v>
      </c>
      <c r="W8" s="8" t="s">
        <v>4</v>
      </c>
      <c r="Y8" s="13"/>
    </row>
    <row r="9" spans="1:25">
      <c r="A9" s="7">
        <v>9260.1599999999908</v>
      </c>
      <c r="B9" s="9" t="s">
        <v>1</v>
      </c>
      <c r="C9" s="10" t="s">
        <v>7</v>
      </c>
      <c r="D9" s="4"/>
      <c r="E9" s="7">
        <v>7908.5899999999965</v>
      </c>
      <c r="F9" s="9" t="s">
        <v>1</v>
      </c>
      <c r="G9" s="10" t="s">
        <v>7</v>
      </c>
      <c r="H9" s="4"/>
      <c r="I9" s="7">
        <v>11231.800000000003</v>
      </c>
      <c r="J9" s="9" t="s">
        <v>1</v>
      </c>
      <c r="K9" s="10" t="s">
        <v>7</v>
      </c>
      <c r="L9" s="4"/>
      <c r="M9" s="7">
        <v>6459.5500000000129</v>
      </c>
      <c r="N9" s="9" t="s">
        <v>1</v>
      </c>
      <c r="O9" s="10" t="s">
        <v>7</v>
      </c>
      <c r="P9" s="4"/>
      <c r="Q9" s="7">
        <v>8273.8100000000013</v>
      </c>
      <c r="R9" s="9" t="s">
        <v>1</v>
      </c>
      <c r="S9" s="10" t="s">
        <v>7</v>
      </c>
      <c r="T9" s="21"/>
      <c r="U9" s="19">
        <f t="shared" si="0"/>
        <v>43133.91</v>
      </c>
      <c r="V9" s="9" t="s">
        <v>1</v>
      </c>
      <c r="W9" s="10" t="s">
        <v>7</v>
      </c>
      <c r="Y9" s="13"/>
    </row>
    <row r="10" spans="1:25">
      <c r="A10" s="7">
        <v>210967.59000000075</v>
      </c>
      <c r="B10" s="9" t="s">
        <v>1</v>
      </c>
      <c r="C10" s="79" t="s">
        <v>8</v>
      </c>
      <c r="D10" s="4"/>
      <c r="E10" s="7">
        <v>178072.4300000004</v>
      </c>
      <c r="F10" s="9" t="s">
        <v>1</v>
      </c>
      <c r="G10" s="79" t="s">
        <v>8</v>
      </c>
      <c r="H10" s="4"/>
      <c r="I10" s="7">
        <v>200548.9199999994</v>
      </c>
      <c r="J10" s="9" t="s">
        <v>1</v>
      </c>
      <c r="K10" s="79" t="s">
        <v>8</v>
      </c>
      <c r="L10" s="4"/>
      <c r="M10" s="7">
        <v>196372.2699999999</v>
      </c>
      <c r="N10" s="9" t="s">
        <v>1</v>
      </c>
      <c r="O10" s="79" t="s">
        <v>8</v>
      </c>
      <c r="P10" s="4"/>
      <c r="Q10" s="7">
        <v>168604.25359999973</v>
      </c>
      <c r="R10" s="9" t="s">
        <v>1</v>
      </c>
      <c r="S10" s="79" t="s">
        <v>8</v>
      </c>
      <c r="T10" s="22"/>
      <c r="U10" s="19">
        <f t="shared" si="0"/>
        <v>954565.46360000025</v>
      </c>
      <c r="V10" s="9" t="s">
        <v>1</v>
      </c>
      <c r="W10" s="79" t="s">
        <v>8</v>
      </c>
      <c r="Y10" s="13"/>
    </row>
    <row r="11" spans="1:25">
      <c r="A11" s="7">
        <v>286.95999999999998</v>
      </c>
      <c r="B11" s="7" t="s">
        <v>2</v>
      </c>
      <c r="C11" s="79"/>
      <c r="D11" s="4"/>
      <c r="E11" s="7">
        <v>162.22</v>
      </c>
      <c r="F11" s="7" t="s">
        <v>2</v>
      </c>
      <c r="G11" s="79"/>
      <c r="H11" s="4"/>
      <c r="I11" s="7">
        <v>314.42</v>
      </c>
      <c r="J11" s="7" t="s">
        <v>2</v>
      </c>
      <c r="K11" s="79"/>
      <c r="L11" s="4"/>
      <c r="M11" s="7">
        <v>468.46000000000004</v>
      </c>
      <c r="N11" s="7" t="s">
        <v>2</v>
      </c>
      <c r="O11" s="79"/>
      <c r="P11" s="4"/>
      <c r="Q11" s="7">
        <v>302.02000000000004</v>
      </c>
      <c r="R11" s="7" t="s">
        <v>2</v>
      </c>
      <c r="S11" s="79"/>
      <c r="T11" s="22"/>
      <c r="U11" s="19">
        <f t="shared" si="0"/>
        <v>1534.08</v>
      </c>
      <c r="V11" s="7" t="s">
        <v>2</v>
      </c>
      <c r="W11" s="79"/>
      <c r="Y11" s="13"/>
    </row>
    <row r="12" spans="1:25">
      <c r="A12" s="7">
        <v>546480.0499999997</v>
      </c>
      <c r="B12" s="9" t="s">
        <v>1</v>
      </c>
      <c r="C12" s="8" t="s">
        <v>6</v>
      </c>
      <c r="D12" s="4"/>
      <c r="E12" s="7">
        <v>565329.6399999999</v>
      </c>
      <c r="F12" s="9" t="s">
        <v>1</v>
      </c>
      <c r="G12" s="8" t="s">
        <v>6</v>
      </c>
      <c r="H12" s="4"/>
      <c r="I12" s="7">
        <v>317210.54999999993</v>
      </c>
      <c r="J12" s="9" t="s">
        <v>1</v>
      </c>
      <c r="K12" s="8" t="s">
        <v>6</v>
      </c>
      <c r="L12" s="4"/>
      <c r="M12" s="7">
        <v>513289.92000000016</v>
      </c>
      <c r="N12" s="9" t="s">
        <v>1</v>
      </c>
      <c r="O12" s="8" t="s">
        <v>6</v>
      </c>
      <c r="P12" s="4"/>
      <c r="Q12" s="7">
        <v>457402.46</v>
      </c>
      <c r="R12" s="9" t="s">
        <v>1</v>
      </c>
      <c r="S12" s="8" t="s">
        <v>6</v>
      </c>
      <c r="T12" s="18"/>
      <c r="U12" s="19">
        <f t="shared" si="0"/>
        <v>2399712.6199999996</v>
      </c>
      <c r="V12" s="9" t="s">
        <v>1</v>
      </c>
      <c r="W12" s="8" t="s">
        <v>6</v>
      </c>
      <c r="Y12" s="13"/>
    </row>
    <row r="13" spans="1:25">
      <c r="A13" s="7">
        <v>478.79990399999997</v>
      </c>
      <c r="B13" s="9" t="s">
        <v>1</v>
      </c>
      <c r="C13" s="8" t="s">
        <v>5</v>
      </c>
      <c r="D13" s="4"/>
      <c r="E13" s="7">
        <v>1792.5512640000002</v>
      </c>
      <c r="F13" s="9" t="s">
        <v>1</v>
      </c>
      <c r="G13" s="8" t="s">
        <v>5</v>
      </c>
      <c r="H13" s="4"/>
      <c r="I13" s="7">
        <v>1860.1499199999998</v>
      </c>
      <c r="J13" s="9" t="s">
        <v>1</v>
      </c>
      <c r="K13" s="8" t="s">
        <v>5</v>
      </c>
      <c r="L13" s="4"/>
      <c r="M13" s="7">
        <v>359.04</v>
      </c>
      <c r="N13" s="9" t="s">
        <v>1</v>
      </c>
      <c r="O13" s="8" t="s">
        <v>5</v>
      </c>
      <c r="P13" s="4"/>
      <c r="Q13" s="7">
        <v>957.2639999999999</v>
      </c>
      <c r="R13" s="9" t="s">
        <v>1</v>
      </c>
      <c r="S13" s="8" t="s">
        <v>5</v>
      </c>
      <c r="T13" s="18"/>
      <c r="U13" s="19">
        <f t="shared" si="0"/>
        <v>5447.8050880000001</v>
      </c>
      <c r="V13" s="9" t="s">
        <v>1</v>
      </c>
      <c r="W13" s="8" t="s">
        <v>5</v>
      </c>
      <c r="Y13" s="13"/>
    </row>
    <row r="14" spans="1:25">
      <c r="A14" s="3"/>
      <c r="B14" s="3"/>
      <c r="C14" s="4"/>
      <c r="D14" s="4"/>
      <c r="E14" s="3"/>
      <c r="F14" s="3"/>
      <c r="G14" s="4"/>
      <c r="H14" s="4"/>
      <c r="I14" s="3"/>
      <c r="J14" s="3"/>
      <c r="L14" s="4"/>
      <c r="M14" s="3"/>
      <c r="N14" s="3"/>
      <c r="P14" s="4"/>
      <c r="Q14" s="3"/>
      <c r="R14" s="3"/>
      <c r="U14" s="52"/>
      <c r="V14" s="3"/>
    </row>
    <row r="15" spans="1:25">
      <c r="A15" s="3"/>
      <c r="B15" s="3"/>
      <c r="C15" s="4"/>
      <c r="D15" s="4"/>
      <c r="E15" s="3"/>
      <c r="F15" s="3"/>
      <c r="G15" s="4"/>
      <c r="H15" s="4"/>
      <c r="I15" s="3"/>
      <c r="J15" s="3"/>
      <c r="L15" s="4"/>
      <c r="M15" s="3"/>
      <c r="N15" s="3"/>
      <c r="P15" s="4"/>
      <c r="Q15" s="3"/>
      <c r="R15" s="3"/>
      <c r="U15" s="24"/>
      <c r="V15" s="3"/>
    </row>
    <row r="16" spans="1:25">
      <c r="A16" s="7">
        <f>A11</f>
        <v>286.95999999999998</v>
      </c>
      <c r="B16" s="7" t="str">
        <f>B11</f>
        <v>EKK 7460</v>
      </c>
      <c r="C16" s="4"/>
      <c r="D16" s="4"/>
      <c r="E16" s="7">
        <f>E11</f>
        <v>162.22</v>
      </c>
      <c r="F16" s="7" t="str">
        <f>F11</f>
        <v>EKK 7460</v>
      </c>
      <c r="G16" s="4"/>
      <c r="H16" s="4"/>
      <c r="I16" s="7">
        <f>I11</f>
        <v>314.42</v>
      </c>
      <c r="J16" s="7" t="str">
        <f>J11</f>
        <v>EKK 7460</v>
      </c>
      <c r="L16" s="4"/>
      <c r="M16" s="7">
        <f>M11</f>
        <v>468.46000000000004</v>
      </c>
      <c r="N16" s="7" t="str">
        <f>N11</f>
        <v>EKK 7460</v>
      </c>
      <c r="P16" s="4"/>
      <c r="Q16" s="7">
        <f>Q11</f>
        <v>302.02000000000004</v>
      </c>
      <c r="R16" s="7" t="str">
        <f>R11</f>
        <v>EKK 7460</v>
      </c>
      <c r="U16" s="19">
        <f>Q16+M16+I16+E16+A16</f>
        <v>1534.0800000000002</v>
      </c>
      <c r="V16" s="7" t="s">
        <v>2</v>
      </c>
    </row>
    <row r="17" spans="1:24">
      <c r="A17" s="7">
        <f>A13+A12+A10+A9+A8+A7</f>
        <v>796485.97621500061</v>
      </c>
      <c r="B17" s="9" t="str">
        <f>B12</f>
        <v>EKK 3000</v>
      </c>
      <c r="C17" s="4"/>
      <c r="D17" s="4"/>
      <c r="E17" s="7">
        <f>E13+E12+E10+E9+E8+E7</f>
        <v>784859.55151950021</v>
      </c>
      <c r="F17" s="9" t="str">
        <f>F12</f>
        <v>EKK 3000</v>
      </c>
      <c r="G17" s="4"/>
      <c r="H17" s="4"/>
      <c r="I17" s="7">
        <f>I13+I12+I10+I9+I8+I7</f>
        <v>566976.86107549933</v>
      </c>
      <c r="J17" s="9" t="str">
        <f>J12</f>
        <v>EKK 3000</v>
      </c>
      <c r="L17" s="4"/>
      <c r="M17" s="7">
        <f>M13+M12+M10+M9+M8+M7</f>
        <v>752674.86621100002</v>
      </c>
      <c r="N17" s="9" t="str">
        <f>N12</f>
        <v>EKK 3000</v>
      </c>
      <c r="P17" s="4"/>
      <c r="Q17" s="7">
        <f>Q13+Q12+Q10+Q9+Q8+Q7</f>
        <v>669536.22431099985</v>
      </c>
      <c r="R17" s="9" t="str">
        <f>R12</f>
        <v>EKK 3000</v>
      </c>
      <c r="U17" s="19">
        <f>Q17+M17+I17+E17+A17</f>
        <v>3570533.479332</v>
      </c>
      <c r="V17" s="9" t="s">
        <v>1</v>
      </c>
    </row>
    <row r="18" spans="1:24">
      <c r="A18" s="11">
        <f>A17+A16</f>
        <v>796772.93621500058</v>
      </c>
      <c r="B18" s="12" t="s">
        <v>9</v>
      </c>
      <c r="C18" s="4"/>
      <c r="D18" s="4"/>
      <c r="E18" s="11">
        <f>E17+E16</f>
        <v>785021.77151950018</v>
      </c>
      <c r="F18" s="12" t="s">
        <v>9</v>
      </c>
      <c r="G18" s="4"/>
      <c r="H18" s="4"/>
      <c r="I18" s="11">
        <f>I17+I16</f>
        <v>567291.28107549937</v>
      </c>
      <c r="J18" s="12" t="s">
        <v>9</v>
      </c>
      <c r="L18" s="4"/>
      <c r="M18" s="11">
        <f>M17+M16</f>
        <v>753143.32621099998</v>
      </c>
      <c r="N18" s="12" t="s">
        <v>9</v>
      </c>
      <c r="P18" s="4"/>
      <c r="Q18" s="11">
        <f>Q17+Q16</f>
        <v>669838.24431099987</v>
      </c>
      <c r="R18" s="12" t="s">
        <v>9</v>
      </c>
      <c r="U18" s="25">
        <f>Q18+M18+I18+E18+A18</f>
        <v>3572067.5593320001</v>
      </c>
      <c r="V18" s="12" t="s">
        <v>9</v>
      </c>
    </row>
    <row r="20" spans="1:24">
      <c r="U20" s="13"/>
    </row>
    <row r="21" spans="1:24" ht="29.25" customHeight="1">
      <c r="Q21" s="13"/>
      <c r="U21" s="80" t="s">
        <v>21</v>
      </c>
      <c r="V21" s="80"/>
      <c r="W21" s="80"/>
    </row>
    <row r="22" spans="1:24" ht="29.25" customHeight="1">
      <c r="I22" s="13"/>
      <c r="Q22" s="13"/>
      <c r="U22" s="80"/>
      <c r="V22" s="80"/>
      <c r="W22" s="80"/>
    </row>
    <row r="23" spans="1:24" ht="29.25" customHeight="1">
      <c r="Q23" s="13"/>
      <c r="U23" s="80"/>
      <c r="V23" s="80"/>
      <c r="W23" s="80"/>
    </row>
    <row r="24" spans="1:24" ht="29.25" customHeight="1">
      <c r="U24" s="80"/>
      <c r="V24" s="80"/>
      <c r="W24" s="80"/>
    </row>
    <row r="25" spans="1:24" ht="29.25" customHeight="1">
      <c r="I25" s="13"/>
      <c r="M25" s="13"/>
      <c r="Q25" s="13"/>
      <c r="R25" s="13"/>
      <c r="U25" s="81"/>
      <c r="V25" s="81"/>
      <c r="W25" s="81"/>
    </row>
    <row r="26" spans="1:24">
      <c r="I26" s="13"/>
      <c r="M26" s="13"/>
      <c r="Q26" s="13"/>
      <c r="R26" s="13"/>
      <c r="U26" s="53">
        <f>ROUNDUP(I26+M26+A26+Q26,0)</f>
        <v>0</v>
      </c>
      <c r="V26" s="19" t="s">
        <v>1</v>
      </c>
      <c r="W26" s="20" t="s">
        <v>3</v>
      </c>
    </row>
    <row r="27" spans="1:24">
      <c r="I27" s="13"/>
      <c r="M27" s="13"/>
      <c r="Q27" s="13"/>
      <c r="U27" s="53">
        <f t="shared" ref="U27:U31" si="1">ROUNDUP(I27+M27+A27+Q27,0)</f>
        <v>0</v>
      </c>
      <c r="V27" s="9" t="s">
        <v>1</v>
      </c>
      <c r="W27" s="8" t="s">
        <v>4</v>
      </c>
    </row>
    <row r="28" spans="1:24">
      <c r="B28" s="6"/>
      <c r="F28" s="6"/>
      <c r="U28" s="53">
        <f t="shared" si="1"/>
        <v>0</v>
      </c>
      <c r="V28" s="9" t="s">
        <v>1</v>
      </c>
      <c r="W28" s="10" t="s">
        <v>7</v>
      </c>
    </row>
    <row r="29" spans="1:24">
      <c r="U29" s="53">
        <f t="shared" si="1"/>
        <v>0</v>
      </c>
      <c r="V29" s="9" t="s">
        <v>1</v>
      </c>
      <c r="W29" s="79" t="s">
        <v>8</v>
      </c>
      <c r="X29" s="6"/>
    </row>
    <row r="30" spans="1:24">
      <c r="U30" s="53">
        <f t="shared" si="1"/>
        <v>0</v>
      </c>
      <c r="V30" s="7" t="s">
        <v>2</v>
      </c>
      <c r="W30" s="79"/>
    </row>
    <row r="31" spans="1:24">
      <c r="U31" s="53">
        <f t="shared" si="1"/>
        <v>0</v>
      </c>
      <c r="V31" s="9" t="s">
        <v>1</v>
      </c>
      <c r="W31" s="8" t="s">
        <v>6</v>
      </c>
    </row>
    <row r="32" spans="1:24">
      <c r="B32" s="6"/>
      <c r="F32" s="6"/>
      <c r="U32" s="19">
        <v>84191.8</v>
      </c>
      <c r="V32" s="9" t="s">
        <v>1</v>
      </c>
      <c r="W32" s="8" t="s">
        <v>5</v>
      </c>
    </row>
    <row r="33" spans="9:23">
      <c r="I33" s="13"/>
      <c r="M33" s="13"/>
      <c r="Q33" s="13"/>
      <c r="U33" s="26"/>
      <c r="V33" s="3"/>
    </row>
    <row r="34" spans="9:23">
      <c r="U34" s="26"/>
      <c r="V34" s="3"/>
    </row>
    <row r="35" spans="9:23">
      <c r="U35" s="54">
        <f>U30</f>
        <v>0</v>
      </c>
      <c r="V35" s="7" t="s">
        <v>2</v>
      </c>
    </row>
    <row r="36" spans="9:23">
      <c r="Q36" s="13"/>
      <c r="U36" s="7">
        <f>U26+U27+U28+U29+U31+U32</f>
        <v>84191.8</v>
      </c>
      <c r="V36" s="9" t="s">
        <v>1</v>
      </c>
    </row>
    <row r="37" spans="9:23">
      <c r="Q37" s="13"/>
      <c r="U37" s="11">
        <f>U36+U35</f>
        <v>84191.8</v>
      </c>
      <c r="V37" s="12" t="s">
        <v>9</v>
      </c>
    </row>
    <row r="38" spans="9:23">
      <c r="Q38" s="13"/>
    </row>
    <row r="39" spans="9:23" ht="15" customHeight="1">
      <c r="U39" s="80" t="s">
        <v>22</v>
      </c>
      <c r="V39" s="80"/>
      <c r="W39" s="80"/>
    </row>
    <row r="40" spans="9:23" ht="15" customHeight="1">
      <c r="U40" s="80"/>
      <c r="V40" s="80"/>
      <c r="W40" s="80"/>
    </row>
    <row r="41" spans="9:23" ht="15" customHeight="1">
      <c r="U41" s="80"/>
      <c r="V41" s="80"/>
      <c r="W41" s="80"/>
    </row>
    <row r="42" spans="9:23" ht="15" customHeight="1">
      <c r="U42" s="80"/>
      <c r="V42" s="80"/>
      <c r="W42" s="80"/>
    </row>
    <row r="43" spans="9:23" ht="15" customHeight="1">
      <c r="U43" s="81"/>
      <c r="V43" s="81"/>
      <c r="W43" s="81"/>
    </row>
    <row r="44" spans="9:23">
      <c r="U44" s="53">
        <f>ROUNDUP(I44+M44+A44+Q44,0)</f>
        <v>0</v>
      </c>
      <c r="V44" s="19" t="s">
        <v>1</v>
      </c>
      <c r="W44" s="20" t="s">
        <v>3</v>
      </c>
    </row>
    <row r="45" spans="9:23">
      <c r="U45" s="53">
        <f t="shared" ref="U45:U49" si="2">ROUNDUP(I45+M45+A45+Q45,0)</f>
        <v>0</v>
      </c>
      <c r="V45" s="9" t="s">
        <v>1</v>
      </c>
      <c r="W45" s="8" t="s">
        <v>4</v>
      </c>
    </row>
    <row r="46" spans="9:23">
      <c r="U46" s="53">
        <f t="shared" si="2"/>
        <v>0</v>
      </c>
      <c r="V46" s="9" t="s">
        <v>1</v>
      </c>
      <c r="W46" s="10" t="s">
        <v>7</v>
      </c>
    </row>
    <row r="47" spans="9:23">
      <c r="Q47" s="13"/>
      <c r="U47" s="53">
        <v>119889.1</v>
      </c>
      <c r="V47" s="9" t="s">
        <v>1</v>
      </c>
      <c r="W47" s="79" t="s">
        <v>8</v>
      </c>
    </row>
    <row r="48" spans="9:23">
      <c r="Q48" s="6"/>
      <c r="U48" s="53">
        <v>0</v>
      </c>
      <c r="V48" s="7" t="s">
        <v>2</v>
      </c>
      <c r="W48" s="79"/>
    </row>
    <row r="49" spans="17:23">
      <c r="U49" s="53">
        <f t="shared" si="2"/>
        <v>0</v>
      </c>
      <c r="V49" s="9" t="s">
        <v>1</v>
      </c>
      <c r="W49" s="8" t="s">
        <v>6</v>
      </c>
    </row>
    <row r="50" spans="17:23">
      <c r="Q50" s="13"/>
      <c r="U50" s="53">
        <v>0</v>
      </c>
      <c r="V50" s="9" t="s">
        <v>1</v>
      </c>
      <c r="W50" s="8" t="s">
        <v>5</v>
      </c>
    </row>
    <row r="51" spans="17:23">
      <c r="U51" s="26"/>
      <c r="V51" s="3"/>
    </row>
    <row r="52" spans="17:23">
      <c r="U52" s="26"/>
      <c r="V52" s="3"/>
    </row>
    <row r="53" spans="17:23">
      <c r="U53" s="7">
        <f>U48</f>
        <v>0</v>
      </c>
      <c r="V53" s="7" t="s">
        <v>2</v>
      </c>
    </row>
    <row r="54" spans="17:23">
      <c r="U54" s="7">
        <f>U44+U45+U46+U47+U49+U50</f>
        <v>119889.1</v>
      </c>
      <c r="V54" s="9" t="s">
        <v>1</v>
      </c>
    </row>
    <row r="55" spans="17:23">
      <c r="U55" s="11">
        <f>U54+U53</f>
        <v>119889.1</v>
      </c>
      <c r="V55" s="12" t="s">
        <v>9</v>
      </c>
    </row>
    <row r="57" spans="17:23">
      <c r="Q57" s="13"/>
      <c r="U57" s="82" t="s">
        <v>11</v>
      </c>
      <c r="V57" s="82"/>
      <c r="W57" s="82"/>
    </row>
    <row r="58" spans="17:23">
      <c r="U58" s="27">
        <f>ROUNDUP(U7+U26+U44,0)</f>
        <v>129734</v>
      </c>
      <c r="V58" s="28" t="s">
        <v>1</v>
      </c>
      <c r="W58" s="29" t="s">
        <v>3</v>
      </c>
    </row>
    <row r="59" spans="17:23">
      <c r="U59" s="27">
        <f t="shared" ref="U59:U63" si="3">ROUNDUP(U8+U27+U45,0)</f>
        <v>37940</v>
      </c>
      <c r="V59" s="30" t="s">
        <v>1</v>
      </c>
      <c r="W59" s="31" t="s">
        <v>4</v>
      </c>
    </row>
    <row r="60" spans="17:23">
      <c r="U60" s="27">
        <f t="shared" si="3"/>
        <v>43134</v>
      </c>
      <c r="V60" s="30" t="s">
        <v>1</v>
      </c>
      <c r="W60" s="32" t="s">
        <v>7</v>
      </c>
    </row>
    <row r="61" spans="17:23">
      <c r="R61" s="6"/>
      <c r="U61" s="27">
        <f t="shared" si="3"/>
        <v>1074455</v>
      </c>
      <c r="V61" s="30" t="s">
        <v>1</v>
      </c>
      <c r="W61" s="78" t="s">
        <v>8</v>
      </c>
    </row>
    <row r="62" spans="17:23">
      <c r="R62" s="6"/>
      <c r="U62" s="27">
        <f t="shared" si="3"/>
        <v>1535</v>
      </c>
      <c r="V62" s="33" t="s">
        <v>2</v>
      </c>
      <c r="W62" s="78"/>
    </row>
    <row r="63" spans="17:23">
      <c r="Q63" s="13"/>
      <c r="U63" s="27">
        <f t="shared" si="3"/>
        <v>2399713</v>
      </c>
      <c r="V63" s="30" t="s">
        <v>1</v>
      </c>
      <c r="W63" s="31" t="s">
        <v>6</v>
      </c>
    </row>
    <row r="64" spans="17:23">
      <c r="U64" s="27">
        <f>ROUNDUP(U13+U32+U50,0)</f>
        <v>89640</v>
      </c>
      <c r="V64" s="30" t="s">
        <v>1</v>
      </c>
      <c r="W64" s="31" t="s">
        <v>5</v>
      </c>
    </row>
    <row r="65" spans="1:23">
      <c r="Q65" s="34"/>
      <c r="U65" s="26"/>
      <c r="V65" s="3"/>
    </row>
    <row r="66" spans="1:23">
      <c r="U66" s="26"/>
      <c r="V66" s="3"/>
    </row>
    <row r="67" spans="1:23">
      <c r="U67" s="35">
        <f>U62</f>
        <v>1535</v>
      </c>
      <c r="V67" s="33" t="s">
        <v>2</v>
      </c>
    </row>
    <row r="68" spans="1:23">
      <c r="N68" s="5"/>
      <c r="Q68" s="6"/>
      <c r="U68" s="35">
        <f>U58+U59+U60+U61+U63+U64</f>
        <v>3774616</v>
      </c>
      <c r="V68" s="30" t="s">
        <v>1</v>
      </c>
    </row>
    <row r="69" spans="1:23">
      <c r="U69" s="36">
        <f>U68+U67</f>
        <v>3776151</v>
      </c>
      <c r="V69" s="37" t="s">
        <v>9</v>
      </c>
    </row>
    <row r="70" spans="1:23">
      <c r="A70" s="76" t="s">
        <v>26</v>
      </c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</row>
    <row r="72" spans="1:23">
      <c r="U72" s="13"/>
    </row>
    <row r="73" spans="1:23" customFormat="1" ht="87" customHeight="1">
      <c r="A73" s="83" t="s">
        <v>27</v>
      </c>
      <c r="B73" s="84"/>
      <c r="C73" s="84"/>
      <c r="D73" s="85">
        <v>96032</v>
      </c>
      <c r="E73" s="86"/>
    </row>
    <row r="74" spans="1:23" customFormat="1" ht="87" customHeight="1">
      <c r="A74" s="83" t="s">
        <v>28</v>
      </c>
      <c r="B74" s="84"/>
      <c r="C74" s="84"/>
      <c r="D74" s="85">
        <v>22895</v>
      </c>
      <c r="E74" s="86"/>
    </row>
    <row r="75" spans="1:23">
      <c r="Q75" s="6"/>
      <c r="U75" s="38"/>
    </row>
    <row r="77" spans="1:23">
      <c r="U77" s="39"/>
    </row>
    <row r="79" spans="1:23" ht="18.75">
      <c r="A79" s="70" t="s">
        <v>34</v>
      </c>
      <c r="B79" s="71"/>
      <c r="C79" s="48"/>
      <c r="D79" s="72"/>
      <c r="E79" s="73"/>
      <c r="F79" s="74">
        <f>U145+D151</f>
        <v>3035983</v>
      </c>
      <c r="G79" s="75" t="s">
        <v>29</v>
      </c>
      <c r="H79" s="14"/>
      <c r="I79" s="14"/>
      <c r="L79" s="14"/>
      <c r="M79" s="14"/>
      <c r="P79" s="14"/>
      <c r="Q79" s="14"/>
      <c r="U79" s="14"/>
      <c r="V79" s="14"/>
      <c r="W79" s="14"/>
    </row>
    <row r="80" spans="1:23">
      <c r="A80" s="76" t="s">
        <v>30</v>
      </c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</row>
    <row r="81" spans="1:25" ht="18.75">
      <c r="A81" s="15"/>
      <c r="B81" s="15"/>
      <c r="C81" s="15"/>
      <c r="D81" s="15"/>
      <c r="E81" s="15"/>
      <c r="F81" s="15"/>
      <c r="G81" s="15"/>
      <c r="H81" s="15"/>
      <c r="L81" s="15"/>
      <c r="P81" s="15"/>
    </row>
    <row r="82" spans="1:25">
      <c r="A82" s="77" t="s">
        <v>12</v>
      </c>
      <c r="B82" s="77"/>
      <c r="C82" s="77"/>
      <c r="E82" s="77" t="s">
        <v>13</v>
      </c>
      <c r="F82" s="77"/>
      <c r="G82" s="77"/>
      <c r="I82" s="77" t="s">
        <v>14</v>
      </c>
      <c r="J82" s="77"/>
      <c r="K82" s="77"/>
      <c r="M82" s="77" t="s">
        <v>31</v>
      </c>
      <c r="N82" s="77"/>
      <c r="O82" s="77"/>
      <c r="Q82" s="77" t="s">
        <v>32</v>
      </c>
      <c r="R82" s="77"/>
      <c r="S82" s="77"/>
      <c r="T82" s="16"/>
      <c r="U82" s="77" t="s">
        <v>0</v>
      </c>
      <c r="V82" s="77"/>
      <c r="W82" s="77"/>
    </row>
    <row r="83" spans="1:25">
      <c r="A83" s="7">
        <v>19443.2411555</v>
      </c>
      <c r="B83" s="9" t="s">
        <v>1</v>
      </c>
      <c r="C83" s="8" t="s">
        <v>3</v>
      </c>
      <c r="D83" s="17"/>
      <c r="E83" s="7">
        <v>5243.3252000000002</v>
      </c>
      <c r="F83" s="9" t="s">
        <v>1</v>
      </c>
      <c r="G83" s="8" t="s">
        <v>3</v>
      </c>
      <c r="H83" s="17"/>
      <c r="I83" s="7">
        <v>12964.680399999999</v>
      </c>
      <c r="J83" s="9" t="s">
        <v>1</v>
      </c>
      <c r="K83" s="8" t="s">
        <v>3</v>
      </c>
      <c r="L83" s="17"/>
      <c r="M83" s="7">
        <v>18180.931155499999</v>
      </c>
      <c r="N83" s="9" t="s">
        <v>1</v>
      </c>
      <c r="O83" s="8" t="s">
        <v>3</v>
      </c>
      <c r="P83" s="17"/>
      <c r="Q83" s="7">
        <v>12146.4707555</v>
      </c>
      <c r="R83" s="9" t="s">
        <v>1</v>
      </c>
      <c r="S83" s="8" t="s">
        <v>3</v>
      </c>
      <c r="T83" s="18"/>
      <c r="U83" s="19">
        <f>A83+E83+I83+M83+Q83</f>
        <v>67978.648666499997</v>
      </c>
      <c r="V83" s="19" t="s">
        <v>1</v>
      </c>
      <c r="W83" s="20" t="s">
        <v>3</v>
      </c>
      <c r="Y83" s="13"/>
    </row>
    <row r="84" spans="1:25">
      <c r="A84" s="7">
        <v>7923.4</v>
      </c>
      <c r="B84" s="9" t="s">
        <v>1</v>
      </c>
      <c r="C84" s="8" t="s">
        <v>4</v>
      </c>
      <c r="D84" s="4"/>
      <c r="E84" s="7">
        <v>4712.7899999999991</v>
      </c>
      <c r="F84" s="9" t="s">
        <v>1</v>
      </c>
      <c r="G84" s="8" t="s">
        <v>4</v>
      </c>
      <c r="H84" s="4"/>
      <c r="I84" s="7">
        <v>4431.99</v>
      </c>
      <c r="J84" s="9" t="s">
        <v>10</v>
      </c>
      <c r="K84" s="8" t="s">
        <v>4</v>
      </c>
      <c r="L84" s="4"/>
      <c r="M84" s="7">
        <v>4781.3</v>
      </c>
      <c r="N84" s="9" t="s">
        <v>1</v>
      </c>
      <c r="O84" s="8" t="s">
        <v>4</v>
      </c>
      <c r="P84" s="4"/>
      <c r="Q84" s="7">
        <v>5012.0499999999993</v>
      </c>
      <c r="R84" s="9" t="s">
        <v>1</v>
      </c>
      <c r="S84" s="8" t="s">
        <v>4</v>
      </c>
      <c r="T84" s="18"/>
      <c r="U84" s="19">
        <f t="shared" ref="U84:U89" si="4">A84+E84+I84+M84+Q84</f>
        <v>26861.53</v>
      </c>
      <c r="V84" s="9" t="s">
        <v>1</v>
      </c>
      <c r="W84" s="8" t="s">
        <v>4</v>
      </c>
      <c r="Y84" s="13"/>
    </row>
    <row r="85" spans="1:25">
      <c r="A85" s="7">
        <v>1466.32</v>
      </c>
      <c r="B85" s="9" t="s">
        <v>1</v>
      </c>
      <c r="C85" s="10" t="s">
        <v>7</v>
      </c>
      <c r="D85" s="4"/>
      <c r="E85" s="7">
        <v>8087.7600000000057</v>
      </c>
      <c r="F85" s="9" t="s">
        <v>1</v>
      </c>
      <c r="G85" s="10" t="s">
        <v>7</v>
      </c>
      <c r="H85" s="4"/>
      <c r="I85" s="7">
        <v>8575.5000000000091</v>
      </c>
      <c r="J85" s="9" t="s">
        <v>1</v>
      </c>
      <c r="K85" s="10" t="s">
        <v>7</v>
      </c>
      <c r="L85" s="4"/>
      <c r="M85" s="7">
        <v>12792.760000000015</v>
      </c>
      <c r="N85" s="9" t="s">
        <v>1</v>
      </c>
      <c r="O85" s="10" t="s">
        <v>7</v>
      </c>
      <c r="P85" s="4"/>
      <c r="Q85" s="7">
        <v>6419.2000000000016</v>
      </c>
      <c r="R85" s="9" t="s">
        <v>1</v>
      </c>
      <c r="S85" s="10" t="s">
        <v>7</v>
      </c>
      <c r="T85" s="21"/>
      <c r="U85" s="19">
        <f t="shared" si="4"/>
        <v>37341.540000000037</v>
      </c>
      <c r="V85" s="9" t="s">
        <v>1</v>
      </c>
      <c r="W85" s="10" t="s">
        <v>7</v>
      </c>
      <c r="Y85" s="13"/>
    </row>
    <row r="86" spans="1:25">
      <c r="A86" s="7">
        <v>180546.39360000001</v>
      </c>
      <c r="B86" s="9" t="s">
        <v>1</v>
      </c>
      <c r="C86" s="79" t="s">
        <v>8</v>
      </c>
      <c r="D86" s="4"/>
      <c r="E86" s="7">
        <v>173380.29519999988</v>
      </c>
      <c r="F86" s="9" t="s">
        <v>1</v>
      </c>
      <c r="G86" s="79" t="s">
        <v>8</v>
      </c>
      <c r="H86" s="4"/>
      <c r="I86" s="7">
        <v>159580.72600000008</v>
      </c>
      <c r="J86" s="9" t="s">
        <v>1</v>
      </c>
      <c r="K86" s="79" t="s">
        <v>8</v>
      </c>
      <c r="L86" s="4"/>
      <c r="M86" s="7">
        <v>153323.9393999998</v>
      </c>
      <c r="N86" s="9" t="s">
        <v>1</v>
      </c>
      <c r="O86" s="79" t="s">
        <v>8</v>
      </c>
      <c r="P86" s="4"/>
      <c r="Q86" s="7">
        <v>162680.03639999984</v>
      </c>
      <c r="R86" s="9" t="s">
        <v>1</v>
      </c>
      <c r="S86" s="79" t="s">
        <v>8</v>
      </c>
      <c r="T86" s="22"/>
      <c r="U86" s="19">
        <f t="shared" si="4"/>
        <v>829511.39059999958</v>
      </c>
      <c r="V86" s="9" t="s">
        <v>1</v>
      </c>
      <c r="W86" s="79" t="s">
        <v>8</v>
      </c>
      <c r="Y86" s="13"/>
    </row>
    <row r="87" spans="1:25">
      <c r="A87" s="7">
        <v>233.07</v>
      </c>
      <c r="B87" s="7" t="s">
        <v>2</v>
      </c>
      <c r="C87" s="79"/>
      <c r="D87" s="4"/>
      <c r="E87" s="7">
        <v>129.78</v>
      </c>
      <c r="F87" s="7" t="s">
        <v>2</v>
      </c>
      <c r="G87" s="79"/>
      <c r="H87" s="4"/>
      <c r="I87" s="7">
        <v>165.67000000000002</v>
      </c>
      <c r="J87" s="7" t="s">
        <v>2</v>
      </c>
      <c r="K87" s="79"/>
      <c r="L87" s="4"/>
      <c r="M87" s="7">
        <v>59.99</v>
      </c>
      <c r="N87" s="7" t="s">
        <v>2</v>
      </c>
      <c r="O87" s="79"/>
      <c r="P87" s="4"/>
      <c r="Q87" s="7">
        <v>342.20999999999992</v>
      </c>
      <c r="R87" s="7" t="s">
        <v>2</v>
      </c>
      <c r="S87" s="79"/>
      <c r="T87" s="22"/>
      <c r="U87" s="19">
        <f t="shared" si="4"/>
        <v>930.71999999999991</v>
      </c>
      <c r="V87" s="7" t="s">
        <v>2</v>
      </c>
      <c r="W87" s="79"/>
      <c r="Y87" s="13"/>
    </row>
    <row r="88" spans="1:25">
      <c r="A88" s="7">
        <v>460183.57999999996</v>
      </c>
      <c r="B88" s="9" t="s">
        <v>1</v>
      </c>
      <c r="C88" s="8" t="s">
        <v>6</v>
      </c>
      <c r="D88" s="4"/>
      <c r="E88" s="7">
        <v>475003.63000000053</v>
      </c>
      <c r="F88" s="9" t="s">
        <v>1</v>
      </c>
      <c r="G88" s="8" t="s">
        <v>6</v>
      </c>
      <c r="H88" s="4"/>
      <c r="I88" s="7">
        <v>462629.37999999983</v>
      </c>
      <c r="J88" s="9" t="s">
        <v>1</v>
      </c>
      <c r="K88" s="8" t="s">
        <v>6</v>
      </c>
      <c r="L88" s="4"/>
      <c r="M88" s="7">
        <v>435679.80999999982</v>
      </c>
      <c r="N88" s="9" t="s">
        <v>1</v>
      </c>
      <c r="O88" s="8" t="s">
        <v>6</v>
      </c>
      <c r="P88" s="4"/>
      <c r="Q88" s="46">
        <v>23412.92999999976</v>
      </c>
      <c r="R88" s="9" t="s">
        <v>1</v>
      </c>
      <c r="S88" s="8" t="s">
        <v>6</v>
      </c>
      <c r="T88" s="18"/>
      <c r="U88" s="41">
        <f t="shared" si="4"/>
        <v>1856909.3299999998</v>
      </c>
      <c r="V88" s="9" t="s">
        <v>1</v>
      </c>
      <c r="W88" s="8" t="s">
        <v>6</v>
      </c>
      <c r="Y88" s="13"/>
    </row>
    <row r="89" spans="1:25">
      <c r="A89" s="7">
        <v>2274.2395199999996</v>
      </c>
      <c r="B89" s="9" t="s">
        <v>1</v>
      </c>
      <c r="C89" s="8" t="s">
        <v>5</v>
      </c>
      <c r="D89" s="4"/>
      <c r="E89" s="7">
        <v>2032.2672</v>
      </c>
      <c r="F89" s="9" t="s">
        <v>1</v>
      </c>
      <c r="G89" s="8" t="s">
        <v>5</v>
      </c>
      <c r="H89" s="4"/>
      <c r="I89" s="7">
        <v>957.59999999999991</v>
      </c>
      <c r="J89" s="9" t="s">
        <v>1</v>
      </c>
      <c r="K89" s="8" t="s">
        <v>5</v>
      </c>
      <c r="L89" s="4"/>
      <c r="M89" s="7">
        <v>703.87</v>
      </c>
      <c r="N89" s="9" t="s">
        <v>1</v>
      </c>
      <c r="O89" s="8" t="s">
        <v>5</v>
      </c>
      <c r="P89" s="4"/>
      <c r="Q89" s="7">
        <v>957.59980799999994</v>
      </c>
      <c r="R89" s="9" t="s">
        <v>1</v>
      </c>
      <c r="S89" s="8" t="s">
        <v>5</v>
      </c>
      <c r="T89" s="18"/>
      <c r="U89" s="19">
        <f t="shared" si="4"/>
        <v>6925.5765279999996</v>
      </c>
      <c r="V89" s="9" t="s">
        <v>1</v>
      </c>
      <c r="W89" s="8" t="s">
        <v>5</v>
      </c>
      <c r="Y89" s="13"/>
    </row>
    <row r="90" spans="1:25">
      <c r="A90" s="3"/>
      <c r="B90" s="3"/>
      <c r="C90" s="4"/>
      <c r="D90" s="4"/>
      <c r="E90" s="3"/>
      <c r="F90" s="3"/>
      <c r="G90" s="4"/>
      <c r="H90" s="4"/>
      <c r="I90" s="3"/>
      <c r="J90" s="3"/>
      <c r="L90" s="4"/>
      <c r="M90" s="3"/>
      <c r="N90" s="3"/>
      <c r="P90" s="4"/>
      <c r="Q90" s="3"/>
      <c r="R90" s="3"/>
      <c r="U90" s="23"/>
      <c r="V90" s="3"/>
    </row>
    <row r="91" spans="1:25">
      <c r="A91" s="3"/>
      <c r="B91" s="3"/>
      <c r="C91" s="4"/>
      <c r="D91" s="4"/>
      <c r="E91" s="3"/>
      <c r="F91" s="3"/>
      <c r="G91" s="4"/>
      <c r="H91" s="4"/>
      <c r="I91" s="3"/>
      <c r="J91" s="3"/>
      <c r="L91" s="4"/>
      <c r="M91" s="3"/>
      <c r="N91" s="3"/>
      <c r="P91" s="4"/>
      <c r="Q91" s="3"/>
      <c r="R91" s="3"/>
      <c r="U91" s="24"/>
      <c r="V91" s="3"/>
    </row>
    <row r="92" spans="1:25">
      <c r="A92" s="7">
        <f>A87</f>
        <v>233.07</v>
      </c>
      <c r="B92" s="7" t="str">
        <f>B87</f>
        <v>EKK 7460</v>
      </c>
      <c r="C92" s="4"/>
      <c r="D92" s="4"/>
      <c r="E92" s="7">
        <f>E87</f>
        <v>129.78</v>
      </c>
      <c r="F92" s="7" t="str">
        <f>F87</f>
        <v>EKK 7460</v>
      </c>
      <c r="G92" s="4"/>
      <c r="H92" s="4"/>
      <c r="I92" s="7">
        <f>I87</f>
        <v>165.67000000000002</v>
      </c>
      <c r="J92" s="7" t="str">
        <f>J87</f>
        <v>EKK 7460</v>
      </c>
      <c r="L92" s="4"/>
      <c r="M92" s="7">
        <f>M87</f>
        <v>59.99</v>
      </c>
      <c r="N92" s="7" t="str">
        <f>N87</f>
        <v>EKK 7460</v>
      </c>
      <c r="P92" s="4"/>
      <c r="Q92" s="7">
        <f>Q87</f>
        <v>342.20999999999992</v>
      </c>
      <c r="R92" s="7" t="str">
        <f>R87</f>
        <v>EKK 7460</v>
      </c>
      <c r="U92" s="19">
        <f>Q92+M92+I92+E92+A92</f>
        <v>930.7199999999998</v>
      </c>
      <c r="V92" s="7" t="s">
        <v>2</v>
      </c>
    </row>
    <row r="93" spans="1:25">
      <c r="A93" s="7">
        <f>A89+A88+A86+A85+A84+A83</f>
        <v>671837.1742755</v>
      </c>
      <c r="B93" s="9" t="str">
        <f>B88</f>
        <v>EKK 3000</v>
      </c>
      <c r="C93" s="4"/>
      <c r="D93" s="4"/>
      <c r="E93" s="7">
        <f>E89+E88+E86+E85+E84+E83</f>
        <v>668460.06760000042</v>
      </c>
      <c r="F93" s="9" t="str">
        <f>F88</f>
        <v>EKK 3000</v>
      </c>
      <c r="G93" s="4"/>
      <c r="H93" s="4"/>
      <c r="I93" s="7">
        <f>I89+I88+I86+I85+I84+I83</f>
        <v>649139.87639999983</v>
      </c>
      <c r="J93" s="9" t="str">
        <f>J88</f>
        <v>EKK 3000</v>
      </c>
      <c r="L93" s="4"/>
      <c r="M93" s="7">
        <f>M89+M88+M86+M85+M84+M83</f>
        <v>625462.61055549968</v>
      </c>
      <c r="N93" s="9" t="str">
        <f>N88</f>
        <v>EKK 3000</v>
      </c>
      <c r="P93" s="4"/>
      <c r="Q93" s="7">
        <f>Q89+Q88+Q86+Q85+Q84+Q83</f>
        <v>210628.28696349959</v>
      </c>
      <c r="R93" s="9" t="str">
        <f>R88</f>
        <v>EKK 3000</v>
      </c>
      <c r="U93" s="19">
        <f>Q93+M93+I93+E93+A93</f>
        <v>2825528.0157944998</v>
      </c>
      <c r="V93" s="9" t="s">
        <v>1</v>
      </c>
    </row>
    <row r="94" spans="1:25">
      <c r="A94" s="11">
        <f>A93+A92</f>
        <v>672070.24427549995</v>
      </c>
      <c r="B94" s="12" t="s">
        <v>9</v>
      </c>
      <c r="C94" s="4"/>
      <c r="D94" s="4"/>
      <c r="E94" s="11">
        <f>E93+E92</f>
        <v>668589.84760000044</v>
      </c>
      <c r="F94" s="12" t="s">
        <v>9</v>
      </c>
      <c r="G94" s="4"/>
      <c r="H94" s="4"/>
      <c r="I94" s="11">
        <f>I93+I92</f>
        <v>649305.54639999988</v>
      </c>
      <c r="J94" s="12" t="s">
        <v>9</v>
      </c>
      <c r="L94" s="4"/>
      <c r="M94" s="11">
        <f>M93+M92</f>
        <v>625522.60055549967</v>
      </c>
      <c r="N94" s="12" t="s">
        <v>9</v>
      </c>
      <c r="P94" s="4"/>
      <c r="Q94" s="11">
        <f>Q93+Q92</f>
        <v>210970.49696349958</v>
      </c>
      <c r="R94" s="12" t="s">
        <v>9</v>
      </c>
      <c r="U94" s="25">
        <f>Q94+M94+I94+E94+A94</f>
        <v>2826458.7357944995</v>
      </c>
      <c r="V94" s="12" t="s">
        <v>9</v>
      </c>
    </row>
    <row r="96" spans="1:25">
      <c r="U96" s="13"/>
    </row>
    <row r="97" spans="2:24" ht="15" customHeight="1">
      <c r="Q97" s="13"/>
      <c r="R97" s="13"/>
      <c r="U97" s="80" t="s">
        <v>33</v>
      </c>
      <c r="V97" s="80"/>
      <c r="W97" s="80"/>
    </row>
    <row r="98" spans="2:24" ht="17.25" customHeight="1">
      <c r="I98" s="13"/>
      <c r="Q98" s="13"/>
      <c r="R98" s="13"/>
      <c r="U98" s="80"/>
      <c r="V98" s="80"/>
      <c r="W98" s="80"/>
    </row>
    <row r="99" spans="2:24" ht="29.25" customHeight="1">
      <c r="Q99" s="13"/>
      <c r="U99" s="80"/>
      <c r="V99" s="80"/>
      <c r="W99" s="80"/>
    </row>
    <row r="100" spans="2:24" ht="29.25" customHeight="1">
      <c r="U100" s="80"/>
      <c r="V100" s="80"/>
      <c r="W100" s="80"/>
    </row>
    <row r="101" spans="2:24" ht="29.25" customHeight="1">
      <c r="I101" s="13"/>
      <c r="M101" s="13"/>
      <c r="Q101" s="13"/>
      <c r="R101" s="13"/>
      <c r="U101" s="81"/>
      <c r="V101" s="81"/>
      <c r="W101" s="81"/>
    </row>
    <row r="102" spans="2:24">
      <c r="I102" s="13"/>
      <c r="M102" s="13"/>
      <c r="Q102" s="13"/>
      <c r="R102" s="13"/>
      <c r="U102" s="53">
        <f>ROUNDUP(I102+M102+A102+Q102,0)</f>
        <v>0</v>
      </c>
      <c r="V102" s="19" t="s">
        <v>1</v>
      </c>
      <c r="W102" s="20" t="s">
        <v>3</v>
      </c>
    </row>
    <row r="103" spans="2:24">
      <c r="I103" s="13"/>
      <c r="M103" s="13"/>
      <c r="Q103" s="13"/>
      <c r="U103" s="53">
        <f t="shared" ref="U103:U107" si="5">ROUNDUP(I103+M103+A103+Q103,0)</f>
        <v>0</v>
      </c>
      <c r="V103" s="9" t="s">
        <v>1</v>
      </c>
      <c r="W103" s="8" t="s">
        <v>4</v>
      </c>
    </row>
    <row r="104" spans="2:24">
      <c r="B104" s="6"/>
      <c r="F104" s="6"/>
      <c r="U104" s="53">
        <f t="shared" si="5"/>
        <v>0</v>
      </c>
      <c r="V104" s="9" t="s">
        <v>1</v>
      </c>
      <c r="W104" s="10" t="s">
        <v>7</v>
      </c>
    </row>
    <row r="105" spans="2:24">
      <c r="U105" s="53">
        <f t="shared" si="5"/>
        <v>0</v>
      </c>
      <c r="V105" s="9" t="s">
        <v>1</v>
      </c>
      <c r="W105" s="79" t="s">
        <v>8</v>
      </c>
      <c r="X105" s="6"/>
    </row>
    <row r="106" spans="2:24">
      <c r="U106" s="53">
        <f t="shared" si="5"/>
        <v>0</v>
      </c>
      <c r="V106" s="7" t="s">
        <v>2</v>
      </c>
      <c r="W106" s="79"/>
    </row>
    <row r="107" spans="2:24">
      <c r="U107" s="53">
        <f t="shared" si="5"/>
        <v>0</v>
      </c>
      <c r="V107" s="9" t="s">
        <v>1</v>
      </c>
      <c r="W107" s="8" t="s">
        <v>6</v>
      </c>
    </row>
    <row r="108" spans="2:24">
      <c r="B108" s="6"/>
      <c r="F108" s="6"/>
      <c r="U108" s="19">
        <v>109093.59999999999</v>
      </c>
      <c r="V108" s="9" t="s">
        <v>1</v>
      </c>
      <c r="W108" s="8" t="s">
        <v>5</v>
      </c>
    </row>
    <row r="109" spans="2:24">
      <c r="I109" s="13"/>
      <c r="M109" s="13"/>
      <c r="Q109" s="13"/>
      <c r="U109" s="26"/>
      <c r="V109" s="3"/>
    </row>
    <row r="110" spans="2:24">
      <c r="U110" s="26"/>
      <c r="V110" s="3"/>
    </row>
    <row r="111" spans="2:24">
      <c r="U111" s="54">
        <f>U106</f>
        <v>0</v>
      </c>
      <c r="V111" s="7" t="s">
        <v>2</v>
      </c>
    </row>
    <row r="112" spans="2:24">
      <c r="Q112" s="13"/>
      <c r="U112" s="7">
        <f>U102+U103+U104+U105+U107+U108</f>
        <v>109093.59999999999</v>
      </c>
      <c r="V112" s="9" t="s">
        <v>1</v>
      </c>
    </row>
    <row r="113" spans="17:23">
      <c r="Q113" s="13"/>
      <c r="U113" s="11">
        <f>U112+U111</f>
        <v>109093.59999999999</v>
      </c>
      <c r="V113" s="12" t="s">
        <v>9</v>
      </c>
    </row>
    <row r="114" spans="17:23">
      <c r="Q114" s="13"/>
    </row>
    <row r="115" spans="17:23" ht="15" hidden="1" customHeight="1">
      <c r="U115" s="87" t="s">
        <v>15</v>
      </c>
      <c r="V115" s="87"/>
      <c r="W115" s="87"/>
    </row>
    <row r="116" spans="17:23" ht="15" hidden="1" customHeight="1">
      <c r="U116" s="87"/>
      <c r="V116" s="87"/>
      <c r="W116" s="87"/>
    </row>
    <row r="117" spans="17:23" ht="15" hidden="1" customHeight="1">
      <c r="U117" s="87"/>
      <c r="V117" s="87"/>
      <c r="W117" s="87"/>
    </row>
    <row r="118" spans="17:23" ht="15" hidden="1" customHeight="1">
      <c r="U118" s="87"/>
      <c r="V118" s="87"/>
      <c r="W118" s="87"/>
    </row>
    <row r="119" spans="17:23" ht="15" hidden="1" customHeight="1">
      <c r="U119" s="88"/>
      <c r="V119" s="88"/>
      <c r="W119" s="88"/>
    </row>
    <row r="120" spans="17:23" hidden="1">
      <c r="U120" s="40">
        <f>ROUNDUP(I120+M120+A120+Q120,0)</f>
        <v>0</v>
      </c>
      <c r="V120" s="41" t="s">
        <v>1</v>
      </c>
      <c r="W120" s="42" t="s">
        <v>3</v>
      </c>
    </row>
    <row r="121" spans="17:23" hidden="1">
      <c r="U121" s="40">
        <f t="shared" ref="U121:U125" si="6">ROUNDUP(I121+M121+A121+Q121,0)</f>
        <v>0</v>
      </c>
      <c r="V121" s="43" t="s">
        <v>1</v>
      </c>
      <c r="W121" s="44" t="s">
        <v>4</v>
      </c>
    </row>
    <row r="122" spans="17:23" hidden="1">
      <c r="U122" s="40">
        <f t="shared" si="6"/>
        <v>0</v>
      </c>
      <c r="V122" s="43" t="s">
        <v>1</v>
      </c>
      <c r="W122" s="45" t="s">
        <v>7</v>
      </c>
    </row>
    <row r="123" spans="17:23" hidden="1">
      <c r="Q123" s="13"/>
      <c r="U123" s="40"/>
      <c r="V123" s="43" t="s">
        <v>1</v>
      </c>
      <c r="W123" s="89" t="s">
        <v>8</v>
      </c>
    </row>
    <row r="124" spans="17:23" hidden="1">
      <c r="Q124" s="6"/>
      <c r="U124" s="40">
        <v>0</v>
      </c>
      <c r="V124" s="46" t="s">
        <v>2</v>
      </c>
      <c r="W124" s="89"/>
    </row>
    <row r="125" spans="17:23" hidden="1">
      <c r="U125" s="40">
        <f t="shared" si="6"/>
        <v>0</v>
      </c>
      <c r="V125" s="43" t="s">
        <v>1</v>
      </c>
      <c r="W125" s="44" t="s">
        <v>6</v>
      </c>
    </row>
    <row r="126" spans="17:23" hidden="1">
      <c r="Q126" s="13"/>
      <c r="U126" s="40">
        <v>0</v>
      </c>
      <c r="V126" s="43" t="s">
        <v>1</v>
      </c>
      <c r="W126" s="44" t="s">
        <v>5</v>
      </c>
    </row>
    <row r="127" spans="17:23" hidden="1">
      <c r="U127" s="47"/>
      <c r="V127" s="48"/>
      <c r="W127" s="49"/>
    </row>
    <row r="128" spans="17:23" hidden="1">
      <c r="U128" s="47"/>
      <c r="V128" s="48"/>
      <c r="W128" s="49"/>
    </row>
    <row r="129" spans="14:23" hidden="1">
      <c r="U129" s="46">
        <f>U124</f>
        <v>0</v>
      </c>
      <c r="V129" s="46" t="s">
        <v>2</v>
      </c>
      <c r="W129" s="49"/>
    </row>
    <row r="130" spans="14:23" hidden="1">
      <c r="U130" s="46">
        <f>U120+U121+U122+U123+U125+U126</f>
        <v>0</v>
      </c>
      <c r="V130" s="43" t="s">
        <v>1</v>
      </c>
      <c r="W130" s="49"/>
    </row>
    <row r="131" spans="14:23" hidden="1">
      <c r="U131" s="50">
        <f>U130+U129</f>
        <v>0</v>
      </c>
      <c r="V131" s="51" t="s">
        <v>9</v>
      </c>
      <c r="W131" s="49"/>
    </row>
    <row r="133" spans="14:23">
      <c r="Q133" s="13"/>
      <c r="U133" s="82" t="s">
        <v>11</v>
      </c>
      <c r="V133" s="82"/>
      <c r="W133" s="82"/>
    </row>
    <row r="134" spans="14:23">
      <c r="U134" s="27">
        <f>ROUNDUP(U83+U102+U120,0)</f>
        <v>67979</v>
      </c>
      <c r="V134" s="28" t="s">
        <v>1</v>
      </c>
      <c r="W134" s="29" t="s">
        <v>3</v>
      </c>
    </row>
    <row r="135" spans="14:23">
      <c r="U135" s="27">
        <f t="shared" ref="U135:U139" si="7">ROUNDUP(U84+U103+U121,0)</f>
        <v>26862</v>
      </c>
      <c r="V135" s="30" t="s">
        <v>1</v>
      </c>
      <c r="W135" s="31" t="s">
        <v>4</v>
      </c>
    </row>
    <row r="136" spans="14:23">
      <c r="U136" s="27">
        <f t="shared" si="7"/>
        <v>37342</v>
      </c>
      <c r="V136" s="30" t="s">
        <v>1</v>
      </c>
      <c r="W136" s="32" t="s">
        <v>7</v>
      </c>
    </row>
    <row r="137" spans="14:23">
      <c r="R137" s="6"/>
      <c r="U137" s="27">
        <f t="shared" si="7"/>
        <v>829512</v>
      </c>
      <c r="V137" s="30" t="s">
        <v>1</v>
      </c>
      <c r="W137" s="78" t="s">
        <v>8</v>
      </c>
    </row>
    <row r="138" spans="14:23">
      <c r="R138" s="6"/>
      <c r="U138" s="27">
        <f t="shared" si="7"/>
        <v>931</v>
      </c>
      <c r="V138" s="33" t="s">
        <v>2</v>
      </c>
      <c r="W138" s="78"/>
    </row>
    <row r="139" spans="14:23">
      <c r="Q139" s="13"/>
      <c r="U139" s="27">
        <f t="shared" si="7"/>
        <v>1856910</v>
      </c>
      <c r="V139" s="30" t="s">
        <v>1</v>
      </c>
      <c r="W139" s="31" t="s">
        <v>6</v>
      </c>
    </row>
    <row r="140" spans="14:23">
      <c r="U140" s="27">
        <f>ROUNDUP(U89+U108+U126,0)</f>
        <v>116020</v>
      </c>
      <c r="V140" s="30" t="s">
        <v>1</v>
      </c>
      <c r="W140" s="31" t="s">
        <v>5</v>
      </c>
    </row>
    <row r="141" spans="14:23">
      <c r="Q141" s="34"/>
      <c r="U141" s="26"/>
      <c r="V141" s="3"/>
    </row>
    <row r="142" spans="14:23">
      <c r="U142" s="26"/>
      <c r="V142" s="3"/>
    </row>
    <row r="143" spans="14:23">
      <c r="U143" s="35">
        <f>U138</f>
        <v>931</v>
      </c>
      <c r="V143" s="33" t="s">
        <v>2</v>
      </c>
    </row>
    <row r="144" spans="14:23">
      <c r="N144" s="5"/>
      <c r="Q144" s="6"/>
      <c r="U144" s="35">
        <f>U134+U135+U136+U137+U139+U140</f>
        <v>2934625</v>
      </c>
      <c r="V144" s="30" t="s">
        <v>1</v>
      </c>
    </row>
    <row r="145" spans="1:25">
      <c r="R145" s="13"/>
      <c r="U145" s="36">
        <f>U144+U143</f>
        <v>2935556</v>
      </c>
      <c r="V145" s="37" t="s">
        <v>9</v>
      </c>
    </row>
    <row r="147" spans="1:25">
      <c r="U147" s="38"/>
      <c r="V147" s="5"/>
    </row>
    <row r="148" spans="1:25">
      <c r="A148" s="76" t="s">
        <v>43</v>
      </c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</row>
    <row r="150" spans="1:25">
      <c r="U150" s="13"/>
    </row>
    <row r="151" spans="1:25" customFormat="1" ht="87" customHeight="1">
      <c r="A151" s="83" t="s">
        <v>42</v>
      </c>
      <c r="B151" s="84"/>
      <c r="C151" s="84"/>
      <c r="D151" s="85">
        <v>100427</v>
      </c>
      <c r="E151" s="86"/>
    </row>
    <row r="152" spans="1:25">
      <c r="Q152" s="6"/>
      <c r="U152" s="38"/>
    </row>
    <row r="154" spans="1:25" ht="57" customHeight="1">
      <c r="A154" s="96" t="s">
        <v>39</v>
      </c>
      <c r="B154" s="96"/>
      <c r="C154" s="96"/>
      <c r="D154" s="72"/>
      <c r="E154" s="73"/>
      <c r="F154" s="74">
        <f>U220+D226</f>
        <v>1850089.81</v>
      </c>
      <c r="G154" s="75" t="s">
        <v>29</v>
      </c>
      <c r="H154" s="14"/>
      <c r="I154" s="14"/>
      <c r="L154" s="14"/>
      <c r="M154" s="14"/>
      <c r="P154" s="14"/>
      <c r="Q154" s="14"/>
      <c r="U154" s="14"/>
      <c r="V154" s="14"/>
      <c r="W154" s="14"/>
    </row>
    <row r="155" spans="1:25">
      <c r="A155" s="76" t="s">
        <v>40</v>
      </c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</row>
    <row r="156" spans="1:25" ht="18.75">
      <c r="A156" s="15"/>
      <c r="B156" s="15"/>
      <c r="C156" s="15"/>
      <c r="D156" s="15"/>
      <c r="E156" s="15"/>
      <c r="F156" s="15"/>
      <c r="G156" s="15"/>
      <c r="H156" s="15"/>
      <c r="L156" s="15"/>
      <c r="P156" s="15"/>
    </row>
    <row r="157" spans="1:25" ht="47.25" customHeight="1">
      <c r="A157" s="77" t="s">
        <v>32</v>
      </c>
      <c r="B157" s="77"/>
      <c r="C157" s="77"/>
      <c r="E157" s="77" t="s">
        <v>35</v>
      </c>
      <c r="F157" s="77"/>
      <c r="G157" s="77"/>
      <c r="I157" s="90" t="s">
        <v>36</v>
      </c>
      <c r="J157" s="90"/>
      <c r="K157" s="90"/>
      <c r="M157" s="91"/>
      <c r="N157" s="91"/>
      <c r="O157" s="91"/>
      <c r="Q157" s="91"/>
      <c r="R157" s="91"/>
      <c r="S157" s="91"/>
      <c r="T157" s="16"/>
      <c r="U157" s="77" t="s">
        <v>0</v>
      </c>
      <c r="V157" s="77"/>
      <c r="W157" s="77"/>
    </row>
    <row r="158" spans="1:25">
      <c r="A158" s="7"/>
      <c r="B158" s="9" t="s">
        <v>1</v>
      </c>
      <c r="C158" s="8" t="s">
        <v>3</v>
      </c>
      <c r="D158" s="17"/>
      <c r="E158" s="7">
        <v>10071.660000000002</v>
      </c>
      <c r="F158" s="9" t="s">
        <v>1</v>
      </c>
      <c r="G158" s="8" t="s">
        <v>3</v>
      </c>
      <c r="H158" s="17"/>
      <c r="I158" s="62">
        <f>SUM(E158+A158+Q83+M83+I83+E83+A83+Q7+M7+I7+E7+A7)/11</f>
        <v>18889.460846409089</v>
      </c>
      <c r="J158" s="63" t="s">
        <v>1</v>
      </c>
      <c r="K158" s="64" t="s">
        <v>3</v>
      </c>
      <c r="L158" s="4"/>
      <c r="M158" s="58"/>
      <c r="N158" s="3"/>
      <c r="P158" s="4"/>
      <c r="Q158" s="58"/>
      <c r="R158" s="3"/>
      <c r="T158" s="55"/>
      <c r="U158" s="19">
        <f>A158+E158+I158</f>
        <v>28961.120846409089</v>
      </c>
      <c r="V158" s="19" t="s">
        <v>1</v>
      </c>
      <c r="W158" s="20" t="s">
        <v>3</v>
      </c>
      <c r="Y158" s="13"/>
    </row>
    <row r="159" spans="1:25">
      <c r="A159" s="7"/>
      <c r="B159" s="9" t="s">
        <v>1</v>
      </c>
      <c r="C159" s="8" t="s">
        <v>4</v>
      </c>
      <c r="D159" s="4"/>
      <c r="E159" s="7">
        <v>3984.3199999999997</v>
      </c>
      <c r="F159" s="9" t="s">
        <v>1</v>
      </c>
      <c r="G159" s="8" t="s">
        <v>4</v>
      </c>
      <c r="H159" s="4"/>
      <c r="I159" s="62">
        <f t="shared" ref="I159:I164" si="8">SUM(E159+A159+Q84+M84+I84+E84+A84+Q8+M8+I8+E8+A8)/11</f>
        <v>6253.2518181818168</v>
      </c>
      <c r="J159" s="63" t="s">
        <v>1</v>
      </c>
      <c r="K159" s="64" t="s">
        <v>4</v>
      </c>
      <c r="L159" s="4"/>
      <c r="M159" s="58"/>
      <c r="N159" s="3"/>
      <c r="P159" s="4"/>
      <c r="Q159" s="58"/>
      <c r="R159" s="3"/>
      <c r="T159" s="55"/>
      <c r="U159" s="19">
        <f t="shared" ref="U159:U164" si="9">A159+E159+I159</f>
        <v>10237.571818181816</v>
      </c>
      <c r="V159" s="9" t="s">
        <v>1</v>
      </c>
      <c r="W159" s="8" t="s">
        <v>4</v>
      </c>
      <c r="Y159" s="13"/>
    </row>
    <row r="160" spans="1:25">
      <c r="A160" s="7"/>
      <c r="B160" s="9" t="s">
        <v>1</v>
      </c>
      <c r="C160" s="10" t="s">
        <v>7</v>
      </c>
      <c r="D160" s="4"/>
      <c r="E160" s="7">
        <v>5314.6400000000012</v>
      </c>
      <c r="F160" s="9" t="s">
        <v>1</v>
      </c>
      <c r="G160" s="10" t="s">
        <v>7</v>
      </c>
      <c r="H160" s="4"/>
      <c r="I160" s="62">
        <f t="shared" si="8"/>
        <v>7799.0990909090942</v>
      </c>
      <c r="J160" s="63" t="s">
        <v>1</v>
      </c>
      <c r="K160" s="65" t="s">
        <v>7</v>
      </c>
      <c r="L160" s="4"/>
      <c r="M160" s="58"/>
      <c r="N160" s="3"/>
      <c r="O160" s="59"/>
      <c r="P160" s="4"/>
      <c r="Q160" s="58"/>
      <c r="R160" s="3"/>
      <c r="S160" s="59"/>
      <c r="T160" s="56"/>
      <c r="U160" s="19">
        <f t="shared" si="9"/>
        <v>13113.739090909095</v>
      </c>
      <c r="V160" s="9" t="s">
        <v>1</v>
      </c>
      <c r="W160" s="10" t="s">
        <v>7</v>
      </c>
      <c r="Y160" s="13"/>
    </row>
    <row r="161" spans="1:25">
      <c r="A161" s="7"/>
      <c r="B161" s="9" t="s">
        <v>1</v>
      </c>
      <c r="C161" s="79" t="s">
        <v>8</v>
      </c>
      <c r="D161" s="4"/>
      <c r="E161" s="7">
        <v>164701.8199999998</v>
      </c>
      <c r="F161" s="9" t="s">
        <v>1</v>
      </c>
      <c r="G161" s="79" t="s">
        <v>8</v>
      </c>
      <c r="H161" s="4"/>
      <c r="I161" s="62">
        <f t="shared" si="8"/>
        <v>177161.69765454542</v>
      </c>
      <c r="J161" s="63" t="s">
        <v>1</v>
      </c>
      <c r="K161" s="97" t="s">
        <v>8</v>
      </c>
      <c r="L161" s="4"/>
      <c r="M161" s="58"/>
      <c r="N161" s="3"/>
      <c r="O161" s="98"/>
      <c r="P161" s="4"/>
      <c r="Q161" s="58"/>
      <c r="R161" s="3"/>
      <c r="S161" s="98"/>
      <c r="T161" s="57"/>
      <c r="U161" s="19">
        <f t="shared" si="9"/>
        <v>341863.51765454526</v>
      </c>
      <c r="V161" s="9" t="s">
        <v>1</v>
      </c>
      <c r="W161" s="79" t="s">
        <v>8</v>
      </c>
      <c r="Y161" s="13"/>
    </row>
    <row r="162" spans="1:25">
      <c r="A162" s="7"/>
      <c r="B162" s="7" t="s">
        <v>2</v>
      </c>
      <c r="C162" s="79"/>
      <c r="D162" s="4"/>
      <c r="E162" s="7">
        <v>349.15</v>
      </c>
      <c r="F162" s="7" t="s">
        <v>2</v>
      </c>
      <c r="G162" s="79"/>
      <c r="H162" s="4"/>
      <c r="I162" s="62">
        <f t="shared" si="8"/>
        <v>255.81363636363633</v>
      </c>
      <c r="J162" s="62" t="s">
        <v>2</v>
      </c>
      <c r="K162" s="97"/>
      <c r="L162" s="4"/>
      <c r="M162" s="58"/>
      <c r="N162" s="58"/>
      <c r="O162" s="98"/>
      <c r="P162" s="4"/>
      <c r="Q162" s="58"/>
      <c r="R162" s="58"/>
      <c r="S162" s="98"/>
      <c r="T162" s="57"/>
      <c r="U162" s="19">
        <f t="shared" si="9"/>
        <v>604.96363636363628</v>
      </c>
      <c r="V162" s="7" t="s">
        <v>2</v>
      </c>
      <c r="W162" s="79"/>
      <c r="Y162" s="13"/>
    </row>
    <row r="163" spans="1:25">
      <c r="A163" s="7">
        <v>343012</v>
      </c>
      <c r="B163" s="9" t="s">
        <v>1</v>
      </c>
      <c r="C163" s="8" t="s">
        <v>6</v>
      </c>
      <c r="D163" s="4"/>
      <c r="E163" s="7">
        <v>535603.44999999984</v>
      </c>
      <c r="F163" s="9" t="s">
        <v>1</v>
      </c>
      <c r="G163" s="8" t="s">
        <v>6</v>
      </c>
      <c r="H163" s="4"/>
      <c r="I163" s="62">
        <f t="shared" si="8"/>
        <v>466839.76363636361</v>
      </c>
      <c r="J163" s="63" t="s">
        <v>1</v>
      </c>
      <c r="K163" s="64" t="s">
        <v>6</v>
      </c>
      <c r="L163" s="4"/>
      <c r="M163" s="58"/>
      <c r="N163" s="3"/>
      <c r="P163" s="4"/>
      <c r="Q163" s="58"/>
      <c r="R163" s="3"/>
      <c r="T163" s="55"/>
      <c r="U163" s="19">
        <f t="shared" si="9"/>
        <v>1345455.2136363634</v>
      </c>
      <c r="V163" s="9" t="s">
        <v>1</v>
      </c>
      <c r="W163" s="8" t="s">
        <v>6</v>
      </c>
      <c r="Y163" s="13"/>
    </row>
    <row r="164" spans="1:25">
      <c r="A164" s="7"/>
      <c r="B164" s="9" t="s">
        <v>1</v>
      </c>
      <c r="C164" s="8" t="s">
        <v>5</v>
      </c>
      <c r="D164" s="4"/>
      <c r="E164" s="7">
        <v>1914.8639999999998</v>
      </c>
      <c r="F164" s="9" t="s">
        <v>1</v>
      </c>
      <c r="G164" s="8" t="s">
        <v>5</v>
      </c>
      <c r="H164" s="4"/>
      <c r="I164" s="62">
        <f t="shared" si="8"/>
        <v>1298.9314196363634</v>
      </c>
      <c r="J164" s="63" t="s">
        <v>1</v>
      </c>
      <c r="K164" s="64" t="s">
        <v>5</v>
      </c>
      <c r="L164" s="4"/>
      <c r="M164" s="58"/>
      <c r="N164" s="3"/>
      <c r="P164" s="4"/>
      <c r="Q164" s="58"/>
      <c r="R164" s="3"/>
      <c r="T164" s="55"/>
      <c r="U164" s="19">
        <f t="shared" si="9"/>
        <v>3213.7954196363635</v>
      </c>
      <c r="V164" s="9" t="s">
        <v>1</v>
      </c>
      <c r="W164" s="8" t="s">
        <v>5</v>
      </c>
      <c r="Y164" s="13"/>
    </row>
    <row r="165" spans="1:25">
      <c r="A165" s="3"/>
      <c r="B165" s="3"/>
      <c r="C165" s="4"/>
      <c r="D165" s="4"/>
      <c r="E165" s="3"/>
      <c r="F165" s="3"/>
      <c r="G165" s="4"/>
      <c r="H165" s="4"/>
      <c r="I165" s="66"/>
      <c r="J165" s="66"/>
      <c r="K165" s="67"/>
      <c r="L165" s="4"/>
      <c r="M165" s="3"/>
      <c r="N165" s="3"/>
      <c r="P165" s="4"/>
      <c r="Q165" s="3"/>
      <c r="R165" s="3"/>
      <c r="U165" s="23"/>
      <c r="V165" s="3"/>
    </row>
    <row r="166" spans="1:25">
      <c r="A166" s="3"/>
      <c r="B166" s="3"/>
      <c r="C166" s="4"/>
      <c r="D166" s="4"/>
      <c r="E166" s="3"/>
      <c r="F166" s="3"/>
      <c r="G166" s="4"/>
      <c r="H166" s="4"/>
      <c r="I166" s="66"/>
      <c r="J166" s="66"/>
      <c r="K166" s="67"/>
      <c r="L166" s="4"/>
      <c r="M166" s="3"/>
      <c r="N166" s="3"/>
      <c r="P166" s="4"/>
      <c r="Q166" s="3"/>
      <c r="R166" s="3"/>
      <c r="U166" s="24"/>
      <c r="V166" s="3"/>
    </row>
    <row r="167" spans="1:25">
      <c r="A167" s="7">
        <f>A162</f>
        <v>0</v>
      </c>
      <c r="B167" s="7" t="str">
        <f>B162</f>
        <v>EKK 7460</v>
      </c>
      <c r="C167" s="4"/>
      <c r="D167" s="4"/>
      <c r="E167" s="7">
        <f>E162</f>
        <v>349.15</v>
      </c>
      <c r="F167" s="7" t="str">
        <f>F162</f>
        <v>EKK 7460</v>
      </c>
      <c r="G167" s="4"/>
      <c r="H167" s="4"/>
      <c r="I167" s="62">
        <f>I162</f>
        <v>255.81363636363633</v>
      </c>
      <c r="J167" s="62" t="str">
        <f>J162</f>
        <v>EKK 7460</v>
      </c>
      <c r="K167" s="67"/>
      <c r="L167" s="4"/>
      <c r="M167" s="58"/>
      <c r="N167" s="58"/>
      <c r="P167" s="4"/>
      <c r="Q167" s="58"/>
      <c r="R167" s="58"/>
      <c r="U167" s="19">
        <f>A167+E167+I167</f>
        <v>604.96363636363628</v>
      </c>
      <c r="V167" s="7" t="s">
        <v>2</v>
      </c>
    </row>
    <row r="168" spans="1:25">
      <c r="A168" s="7">
        <f>A164+A163+A161+A160+A159+A158</f>
        <v>343012</v>
      </c>
      <c r="B168" s="9" t="str">
        <f>B163</f>
        <v>EKK 3000</v>
      </c>
      <c r="C168" s="4"/>
      <c r="D168" s="4"/>
      <c r="E168" s="7">
        <f>E164+E163+E161+E160+E159+E158</f>
        <v>721590.75399999961</v>
      </c>
      <c r="F168" s="9" t="str">
        <f>F163</f>
        <v>EKK 3000</v>
      </c>
      <c r="G168" s="4"/>
      <c r="H168" s="4"/>
      <c r="I168" s="62">
        <f>I164+I163+I161+I160+I159+I158</f>
        <v>678242.20446604537</v>
      </c>
      <c r="J168" s="63" t="str">
        <f>J163</f>
        <v>EKK 3000</v>
      </c>
      <c r="K168" s="67"/>
      <c r="L168" s="4"/>
      <c r="M168" s="58"/>
      <c r="N168" s="3"/>
      <c r="P168" s="4"/>
      <c r="Q168" s="58"/>
      <c r="R168" s="3"/>
      <c r="U168" s="19">
        <f>A168+E168+I168</f>
        <v>1742844.9584660451</v>
      </c>
      <c r="V168" s="9" t="s">
        <v>1</v>
      </c>
    </row>
    <row r="169" spans="1:25">
      <c r="A169" s="11">
        <f>A168+A167</f>
        <v>343012</v>
      </c>
      <c r="B169" s="12" t="s">
        <v>9</v>
      </c>
      <c r="C169" s="4"/>
      <c r="D169" s="4"/>
      <c r="E169" s="11">
        <f>E168+E167</f>
        <v>721939.90399999963</v>
      </c>
      <c r="F169" s="12" t="s">
        <v>9</v>
      </c>
      <c r="G169" s="4"/>
      <c r="H169" s="4"/>
      <c r="I169" s="68">
        <f>I168+I167</f>
        <v>678498.01810240897</v>
      </c>
      <c r="J169" s="69" t="s">
        <v>9</v>
      </c>
      <c r="L169" s="4"/>
      <c r="M169" s="60"/>
      <c r="N169" s="61"/>
      <c r="P169" s="4"/>
      <c r="Q169" s="60"/>
      <c r="R169" s="61"/>
      <c r="U169" s="25">
        <f>Q169+M169+I169+E169+A169</f>
        <v>1743449.9221024085</v>
      </c>
      <c r="V169" s="12" t="s">
        <v>9</v>
      </c>
    </row>
    <row r="171" spans="1:25">
      <c r="U171" s="13"/>
    </row>
    <row r="172" spans="1:25" ht="15" customHeight="1">
      <c r="Q172" s="13"/>
      <c r="R172" s="13"/>
      <c r="U172" s="80" t="s">
        <v>37</v>
      </c>
      <c r="V172" s="80"/>
      <c r="W172" s="80"/>
    </row>
    <row r="173" spans="1:25" ht="17.25" customHeight="1">
      <c r="I173" s="13"/>
      <c r="Q173" s="13"/>
      <c r="R173" s="13"/>
      <c r="U173" s="80"/>
      <c r="V173" s="80"/>
      <c r="W173" s="80"/>
    </row>
    <row r="174" spans="1:25" ht="29.25" customHeight="1">
      <c r="Q174" s="13"/>
      <c r="U174" s="80"/>
      <c r="V174" s="80"/>
      <c r="W174" s="80"/>
    </row>
    <row r="175" spans="1:25" ht="54.75" customHeight="1">
      <c r="F175" s="6"/>
      <c r="U175" s="80"/>
      <c r="V175" s="80"/>
      <c r="W175" s="80"/>
    </row>
    <row r="176" spans="1:25" ht="29.25" customHeight="1">
      <c r="F176" s="6"/>
      <c r="I176" s="13"/>
      <c r="M176" s="13"/>
      <c r="Q176" s="13"/>
      <c r="R176" s="13"/>
      <c r="U176" s="81"/>
      <c r="V176" s="81"/>
      <c r="W176" s="81"/>
    </row>
    <row r="177" spans="2:24">
      <c r="F177" s="6"/>
      <c r="I177" s="13"/>
      <c r="M177" s="13"/>
      <c r="Q177" s="13"/>
      <c r="R177" s="13"/>
      <c r="U177" s="53">
        <f>ROUNDUP(I177+M177+A177+Q177,0)</f>
        <v>0</v>
      </c>
      <c r="V177" s="19" t="s">
        <v>1</v>
      </c>
      <c r="W177" s="20" t="s">
        <v>3</v>
      </c>
    </row>
    <row r="178" spans="2:24">
      <c r="I178" s="13"/>
      <c r="M178" s="13"/>
      <c r="Q178" s="13"/>
      <c r="U178" s="53">
        <f t="shared" ref="U178:U182" si="10">ROUNDUP(I178+M178+A178+Q178,0)</f>
        <v>0</v>
      </c>
      <c r="V178" s="9" t="s">
        <v>1</v>
      </c>
      <c r="W178" s="8" t="s">
        <v>4</v>
      </c>
    </row>
    <row r="179" spans="2:24">
      <c r="B179" s="6"/>
      <c r="F179" s="6"/>
      <c r="U179" s="53">
        <f t="shared" si="10"/>
        <v>0</v>
      </c>
      <c r="V179" s="9" t="s">
        <v>1</v>
      </c>
      <c r="W179" s="10" t="s">
        <v>7</v>
      </c>
    </row>
    <row r="180" spans="2:24">
      <c r="U180" s="53">
        <f t="shared" si="10"/>
        <v>0</v>
      </c>
      <c r="V180" s="9" t="s">
        <v>1</v>
      </c>
      <c r="W180" s="79" t="s">
        <v>8</v>
      </c>
      <c r="X180" s="6"/>
    </row>
    <row r="181" spans="2:24">
      <c r="U181" s="53">
        <f t="shared" si="10"/>
        <v>0</v>
      </c>
      <c r="V181" s="7" t="s">
        <v>2</v>
      </c>
      <c r="W181" s="79"/>
    </row>
    <row r="182" spans="2:24">
      <c r="U182" s="53">
        <f t="shared" si="10"/>
        <v>0</v>
      </c>
      <c r="V182" s="9" t="s">
        <v>1</v>
      </c>
      <c r="W182" s="8" t="s">
        <v>6</v>
      </c>
    </row>
    <row r="183" spans="2:24">
      <c r="B183" s="6"/>
      <c r="F183" s="6"/>
      <c r="U183" s="19">
        <f>SUM(64033.2+((U113+U32)/10))</f>
        <v>83361.739999999991</v>
      </c>
      <c r="V183" s="9" t="s">
        <v>1</v>
      </c>
      <c r="W183" s="8" t="s">
        <v>5</v>
      </c>
    </row>
    <row r="184" spans="2:24">
      <c r="I184" s="13"/>
      <c r="M184" s="13"/>
      <c r="Q184" s="13"/>
      <c r="U184" s="26"/>
      <c r="V184" s="3"/>
    </row>
    <row r="185" spans="2:24">
      <c r="U185" s="26"/>
      <c r="V185" s="3"/>
    </row>
    <row r="186" spans="2:24">
      <c r="U186" s="54">
        <f>U181</f>
        <v>0</v>
      </c>
      <c r="V186" s="7" t="s">
        <v>2</v>
      </c>
    </row>
    <row r="187" spans="2:24">
      <c r="Q187" s="13"/>
      <c r="U187" s="7">
        <f>U177+U178+U179+U180+U182+U183</f>
        <v>83361.739999999991</v>
      </c>
      <c r="V187" s="9" t="s">
        <v>1</v>
      </c>
    </row>
    <row r="188" spans="2:24">
      <c r="Q188" s="13"/>
      <c r="R188" s="13"/>
      <c r="U188" s="11">
        <f>U187+U186</f>
        <v>83361.739999999991</v>
      </c>
      <c r="V188" s="12" t="s">
        <v>9</v>
      </c>
    </row>
    <row r="189" spans="2:24">
      <c r="Q189" s="13"/>
    </row>
    <row r="190" spans="2:24" ht="15" hidden="1" customHeight="1">
      <c r="U190" s="87" t="s">
        <v>15</v>
      </c>
      <c r="V190" s="87"/>
      <c r="W190" s="87"/>
    </row>
    <row r="191" spans="2:24" ht="15" hidden="1" customHeight="1">
      <c r="U191" s="87"/>
      <c r="V191" s="87"/>
      <c r="W191" s="87"/>
    </row>
    <row r="192" spans="2:24" ht="15" hidden="1" customHeight="1">
      <c r="U192" s="87"/>
      <c r="V192" s="87"/>
      <c r="W192" s="87"/>
    </row>
    <row r="193" spans="17:23" ht="15" hidden="1" customHeight="1">
      <c r="U193" s="87"/>
      <c r="V193" s="87"/>
      <c r="W193" s="87"/>
    </row>
    <row r="194" spans="17:23" ht="15" hidden="1" customHeight="1">
      <c r="U194" s="88"/>
      <c r="V194" s="88"/>
      <c r="W194" s="88"/>
    </row>
    <row r="195" spans="17:23" hidden="1">
      <c r="U195" s="40">
        <f>ROUNDUP(I195+M195+A195+Q195,0)</f>
        <v>0</v>
      </c>
      <c r="V195" s="41" t="s">
        <v>1</v>
      </c>
      <c r="W195" s="42" t="s">
        <v>3</v>
      </c>
    </row>
    <row r="196" spans="17:23" hidden="1">
      <c r="U196" s="40">
        <f t="shared" ref="U196:U197" si="11">ROUNDUP(I196+M196+A196+Q196,0)</f>
        <v>0</v>
      </c>
      <c r="V196" s="43" t="s">
        <v>1</v>
      </c>
      <c r="W196" s="44" t="s">
        <v>4</v>
      </c>
    </row>
    <row r="197" spans="17:23" hidden="1">
      <c r="U197" s="40">
        <f t="shared" si="11"/>
        <v>0</v>
      </c>
      <c r="V197" s="43" t="s">
        <v>1</v>
      </c>
      <c r="W197" s="45" t="s">
        <v>7</v>
      </c>
    </row>
    <row r="198" spans="17:23" hidden="1">
      <c r="Q198" s="13"/>
      <c r="U198" s="40"/>
      <c r="V198" s="43" t="s">
        <v>1</v>
      </c>
      <c r="W198" s="89" t="s">
        <v>8</v>
      </c>
    </row>
    <row r="199" spans="17:23" hidden="1">
      <c r="Q199" s="6"/>
      <c r="U199" s="40">
        <v>0</v>
      </c>
      <c r="V199" s="46" t="s">
        <v>2</v>
      </c>
      <c r="W199" s="89"/>
    </row>
    <row r="200" spans="17:23" hidden="1">
      <c r="U200" s="40">
        <f t="shared" ref="U200" si="12">ROUNDUP(I200+M200+A200+Q200,0)</f>
        <v>0</v>
      </c>
      <c r="V200" s="43" t="s">
        <v>1</v>
      </c>
      <c r="W200" s="44" t="s">
        <v>6</v>
      </c>
    </row>
    <row r="201" spans="17:23" hidden="1">
      <c r="Q201" s="13"/>
      <c r="U201" s="40">
        <v>0</v>
      </c>
      <c r="V201" s="43" t="s">
        <v>1</v>
      </c>
      <c r="W201" s="44" t="s">
        <v>5</v>
      </c>
    </row>
    <row r="202" spans="17:23" hidden="1">
      <c r="U202" s="47"/>
      <c r="V202" s="48"/>
      <c r="W202" s="49"/>
    </row>
    <row r="203" spans="17:23" hidden="1">
      <c r="U203" s="47"/>
      <c r="V203" s="48"/>
      <c r="W203" s="49"/>
    </row>
    <row r="204" spans="17:23" hidden="1">
      <c r="U204" s="46">
        <f>U199</f>
        <v>0</v>
      </c>
      <c r="V204" s="46" t="s">
        <v>2</v>
      </c>
      <c r="W204" s="49"/>
    </row>
    <row r="205" spans="17:23" hidden="1">
      <c r="U205" s="46">
        <f>U195+U196+U197+U198+U200+U201</f>
        <v>0</v>
      </c>
      <c r="V205" s="43" t="s">
        <v>1</v>
      </c>
      <c r="W205" s="49"/>
    </row>
    <row r="206" spans="17:23" hidden="1">
      <c r="U206" s="50">
        <f>U205+U204</f>
        <v>0</v>
      </c>
      <c r="V206" s="51" t="s">
        <v>9</v>
      </c>
      <c r="W206" s="49"/>
    </row>
    <row r="208" spans="17:23">
      <c r="Q208" s="13"/>
      <c r="U208" s="82" t="s">
        <v>11</v>
      </c>
      <c r="V208" s="82"/>
      <c r="W208" s="82"/>
    </row>
    <row r="209" spans="1:23">
      <c r="U209" s="27">
        <f>ROUNDUP(U158+U177+U195,0)</f>
        <v>28962</v>
      </c>
      <c r="V209" s="28" t="s">
        <v>1</v>
      </c>
      <c r="W209" s="29" t="s">
        <v>3</v>
      </c>
    </row>
    <row r="210" spans="1:23">
      <c r="U210" s="27">
        <f t="shared" ref="U210:U214" si="13">ROUNDUP(U159+U178+U196,0)</f>
        <v>10238</v>
      </c>
      <c r="V210" s="30" t="s">
        <v>1</v>
      </c>
      <c r="W210" s="31" t="s">
        <v>4</v>
      </c>
    </row>
    <row r="211" spans="1:23">
      <c r="U211" s="27">
        <f t="shared" si="13"/>
        <v>13114</v>
      </c>
      <c r="V211" s="30" t="s">
        <v>1</v>
      </c>
      <c r="W211" s="32" t="s">
        <v>7</v>
      </c>
    </row>
    <row r="212" spans="1:23">
      <c r="R212" s="6"/>
      <c r="U212" s="27">
        <f t="shared" si="13"/>
        <v>341864</v>
      </c>
      <c r="V212" s="30" t="s">
        <v>1</v>
      </c>
      <c r="W212" s="78" t="s">
        <v>8</v>
      </c>
    </row>
    <row r="213" spans="1:23">
      <c r="R213" s="6"/>
      <c r="U213" s="27">
        <f t="shared" si="13"/>
        <v>605</v>
      </c>
      <c r="V213" s="33" t="s">
        <v>2</v>
      </c>
      <c r="W213" s="78"/>
    </row>
    <row r="214" spans="1:23">
      <c r="Q214" s="13"/>
      <c r="U214" s="27">
        <f t="shared" si="13"/>
        <v>1345456</v>
      </c>
      <c r="V214" s="30" t="s">
        <v>1</v>
      </c>
      <c r="W214" s="31" t="s">
        <v>6</v>
      </c>
    </row>
    <row r="215" spans="1:23">
      <c r="U215" s="27">
        <f>ROUNDUP(U164+U183+U201,0)</f>
        <v>86576</v>
      </c>
      <c r="V215" s="30" t="s">
        <v>1</v>
      </c>
      <c r="W215" s="31" t="s">
        <v>5</v>
      </c>
    </row>
    <row r="216" spans="1:23">
      <c r="Q216" s="34"/>
      <c r="U216" s="26"/>
      <c r="V216" s="3"/>
    </row>
    <row r="217" spans="1:23">
      <c r="U217" s="26"/>
      <c r="V217" s="3"/>
    </row>
    <row r="218" spans="1:23">
      <c r="U218" s="35">
        <f>U213</f>
        <v>605</v>
      </c>
      <c r="V218" s="33" t="s">
        <v>2</v>
      </c>
    </row>
    <row r="219" spans="1:23">
      <c r="N219" s="5"/>
      <c r="Q219" s="6"/>
      <c r="U219" s="35">
        <f>U209+U210+U211+U212+U214+U215</f>
        <v>1826210</v>
      </c>
      <c r="V219" s="30" t="s">
        <v>1</v>
      </c>
    </row>
    <row r="220" spans="1:23">
      <c r="R220" s="13"/>
      <c r="U220" s="36">
        <f>U219+U218</f>
        <v>1826815</v>
      </c>
      <c r="V220" s="37" t="s">
        <v>9</v>
      </c>
    </row>
    <row r="222" spans="1:23">
      <c r="U222" s="38"/>
      <c r="V222" s="5"/>
    </row>
    <row r="223" spans="1:23">
      <c r="A223" s="76" t="s">
        <v>41</v>
      </c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</row>
    <row r="225" spans="1:21">
      <c r="U225" s="13"/>
    </row>
    <row r="226" spans="1:21" customFormat="1" ht="99.75" customHeight="1">
      <c r="A226" s="92" t="s">
        <v>38</v>
      </c>
      <c r="B226" s="93"/>
      <c r="C226" s="93"/>
      <c r="D226" s="94">
        <f>117*198.93</f>
        <v>23274.81</v>
      </c>
      <c r="E226" s="95"/>
    </row>
    <row r="228" spans="1:21">
      <c r="R228" s="6"/>
    </row>
  </sheetData>
  <mergeCells count="69">
    <mergeCell ref="A223:W223"/>
    <mergeCell ref="A226:C226"/>
    <mergeCell ref="D226:E226"/>
    <mergeCell ref="A154:C154"/>
    <mergeCell ref="U172:W176"/>
    <mergeCell ref="W180:W181"/>
    <mergeCell ref="U190:W194"/>
    <mergeCell ref="W198:W199"/>
    <mergeCell ref="U208:W208"/>
    <mergeCell ref="W212:W213"/>
    <mergeCell ref="C161:C162"/>
    <mergeCell ref="G161:G162"/>
    <mergeCell ref="K161:K162"/>
    <mergeCell ref="O161:O162"/>
    <mergeCell ref="S161:S162"/>
    <mergeCell ref="W161:W162"/>
    <mergeCell ref="A148:W148"/>
    <mergeCell ref="A151:C151"/>
    <mergeCell ref="D151:E151"/>
    <mergeCell ref="A155:W155"/>
    <mergeCell ref="A157:C157"/>
    <mergeCell ref="E157:G157"/>
    <mergeCell ref="I157:K157"/>
    <mergeCell ref="M157:O157"/>
    <mergeCell ref="Q157:S157"/>
    <mergeCell ref="U157:W157"/>
    <mergeCell ref="W137:W138"/>
    <mergeCell ref="C86:C87"/>
    <mergeCell ref="G86:G87"/>
    <mergeCell ref="K86:K87"/>
    <mergeCell ref="O86:O87"/>
    <mergeCell ref="S86:S87"/>
    <mergeCell ref="W86:W87"/>
    <mergeCell ref="U97:W101"/>
    <mergeCell ref="W105:W106"/>
    <mergeCell ref="U115:W119"/>
    <mergeCell ref="W123:W124"/>
    <mergeCell ref="U133:W133"/>
    <mergeCell ref="U82:W82"/>
    <mergeCell ref="A70:W70"/>
    <mergeCell ref="A73:C73"/>
    <mergeCell ref="D73:E73"/>
    <mergeCell ref="A74:C74"/>
    <mergeCell ref="D74:E74"/>
    <mergeCell ref="A80:W80"/>
    <mergeCell ref="A82:C82"/>
    <mergeCell ref="E82:G82"/>
    <mergeCell ref="I82:K82"/>
    <mergeCell ref="M82:O82"/>
    <mergeCell ref="Q82:S82"/>
    <mergeCell ref="W61:W62"/>
    <mergeCell ref="C10:C11"/>
    <mergeCell ref="G10:G11"/>
    <mergeCell ref="K10:K11"/>
    <mergeCell ref="O10:O11"/>
    <mergeCell ref="S10:S11"/>
    <mergeCell ref="W10:W11"/>
    <mergeCell ref="U21:W25"/>
    <mergeCell ref="W29:W30"/>
    <mergeCell ref="U39:W43"/>
    <mergeCell ref="W47:W48"/>
    <mergeCell ref="U57:W57"/>
    <mergeCell ref="A4:W4"/>
    <mergeCell ref="A6:C6"/>
    <mergeCell ref="E6:G6"/>
    <mergeCell ref="I6:K6"/>
    <mergeCell ref="M6:O6"/>
    <mergeCell ref="Q6:S6"/>
    <mergeCell ref="U6:W6"/>
  </mergeCells>
  <pageMargins left="0.23622047244094491" right="0.23622047244094491" top="0.74803149606299213" bottom="0.74803149606299213" header="0.31496062992125984" footer="0.31496062992125984"/>
  <pageSetup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 2024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Valsts pamatbudžeta / speciālā budžeta ieņēmumu un izdevumu atšifrējums</dc:title>
  <dc:creator>Z.Adijane</dc:creator>
  <cp:lastModifiedBy>Sandra Kasparenko</cp:lastModifiedBy>
  <cp:lastPrinted>2024-11-05T14:15:31Z</cp:lastPrinted>
  <dcterms:created xsi:type="dcterms:W3CDTF">2004-08-02T11:36:46Z</dcterms:created>
  <dcterms:modified xsi:type="dcterms:W3CDTF">2024-11-07T11:37:48Z</dcterms:modified>
</cp:coreProperties>
</file>