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evi.vika\Desktop\Info Ziņ E+ 2026\uz vadībnieku\"/>
    </mc:Choice>
  </mc:AlternateContent>
  <xr:revisionPtr revIDLastSave="0" documentId="13_ncr:1_{5D512CF0-F808-4237-BEED-02CBFD2ECF32}" xr6:coauthVersionLast="47" xr6:coauthVersionMax="47" xr10:uidLastSave="{00000000-0000-0000-0000-000000000000}"/>
  <bookViews>
    <workbookView xWindow="285" yWindow="195" windowWidth="36510" windowHeight="14265" firstSheet="1" activeTab="1" xr2:uid="{00000000-000D-0000-FFFF-FFFF00000000}"/>
  </bookViews>
  <sheets>
    <sheet name="info.zinojums" sheetId="2" state="hidden" r:id="rId1"/>
    <sheet name="info.zinojums (prec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5" i="3" l="1"/>
  <c r="AC46" i="3"/>
  <c r="AD46" i="3" s="1"/>
  <c r="AC44" i="3"/>
  <c r="AA44" i="3"/>
  <c r="AB44" i="3"/>
  <c r="AA45" i="3"/>
  <c r="AB45" i="3"/>
  <c r="AA46" i="3"/>
  <c r="AB46" i="3"/>
  <c r="AC5" i="3"/>
  <c r="AD5" i="3" s="1"/>
  <c r="AB6" i="3"/>
  <c r="AA5" i="3"/>
  <c r="AB5" i="3"/>
  <c r="AB7" i="3" s="1"/>
  <c r="AA12" i="3"/>
  <c r="AB12" i="3"/>
  <c r="AC12" i="3"/>
  <c r="AA13" i="3"/>
  <c r="AB13" i="3"/>
  <c r="AC13" i="3"/>
  <c r="AD13" i="3" s="1"/>
  <c r="AA14" i="3"/>
  <c r="AB14" i="3"/>
  <c r="AC14" i="3"/>
  <c r="AI14" i="3" s="1"/>
  <c r="Z5" i="3"/>
  <c r="AD52" i="3"/>
  <c r="AD51" i="3"/>
  <c r="AD50" i="3"/>
  <c r="AD49" i="3"/>
  <c r="AD48" i="3"/>
  <c r="AD47" i="3"/>
  <c r="AD44" i="3"/>
  <c r="AD39" i="3"/>
  <c r="AD38" i="3"/>
  <c r="AD37" i="3"/>
  <c r="AD36" i="3"/>
  <c r="AD35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2" i="3"/>
  <c r="AI52" i="3"/>
  <c r="AI51" i="3"/>
  <c r="AI50" i="3"/>
  <c r="AI49" i="3"/>
  <c r="AI48" i="3"/>
  <c r="AI47" i="3"/>
  <c r="AI39" i="3"/>
  <c r="AI38" i="3"/>
  <c r="AI37" i="3"/>
  <c r="AI36" i="3"/>
  <c r="AI35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2" i="3"/>
  <c r="F48" i="3"/>
  <c r="AA6" i="3" l="1"/>
  <c r="AA7" i="3" s="1"/>
  <c r="AI13" i="3"/>
  <c r="AD14" i="3"/>
  <c r="Y12" i="3"/>
  <c r="AC6" i="3" l="1"/>
  <c r="AD45" i="3"/>
  <c r="Y45" i="3"/>
  <c r="Y44" i="3"/>
  <c r="T45" i="3"/>
  <c r="T44" i="3"/>
  <c r="R44" i="3"/>
  <c r="AH12" i="3"/>
  <c r="AH13" i="3"/>
  <c r="AH6" i="3" s="1"/>
  <c r="AG13" i="3"/>
  <c r="AG6" i="3" s="1"/>
  <c r="AF13" i="3"/>
  <c r="AF6" i="3" s="1"/>
  <c r="AF12" i="3"/>
  <c r="AD6" i="3" l="1"/>
  <c r="AC7" i="3"/>
  <c r="AD7" i="3" s="1"/>
  <c r="AH14" i="3"/>
  <c r="AH5" i="3"/>
  <c r="AH7" i="3" s="1"/>
  <c r="AF14" i="3"/>
  <c r="AF5" i="3"/>
  <c r="AF7" i="3" s="1"/>
  <c r="Y46" i="3"/>
  <c r="T46" i="3"/>
  <c r="Y5" i="3"/>
  <c r="T12" i="3" l="1"/>
  <c r="T5" i="3" s="1"/>
  <c r="Q15" i="3" l="1"/>
  <c r="C12" i="3" l="1"/>
  <c r="D12" i="3"/>
  <c r="E12" i="3"/>
  <c r="G12" i="3"/>
  <c r="H12" i="3"/>
  <c r="J12" i="3"/>
  <c r="L12" i="3"/>
  <c r="M12" i="3"/>
  <c r="M5" i="3" s="1"/>
  <c r="O12" i="3"/>
  <c r="C13" i="3"/>
  <c r="D13" i="3"/>
  <c r="E13" i="3"/>
  <c r="E14" i="3" s="1"/>
  <c r="G13" i="3"/>
  <c r="H13" i="3"/>
  <c r="J13" i="3"/>
  <c r="M13" i="3"/>
  <c r="M6" i="3" s="1"/>
  <c r="O13" i="3"/>
  <c r="F15" i="3"/>
  <c r="I15" i="3"/>
  <c r="K15" i="3" s="1"/>
  <c r="N15" i="3"/>
  <c r="P15" i="3" s="1"/>
  <c r="F16" i="3"/>
  <c r="I16" i="3"/>
  <c r="K16" i="3" s="1"/>
  <c r="N16" i="3"/>
  <c r="F17" i="3"/>
  <c r="I17" i="3"/>
  <c r="K17" i="3" s="1"/>
  <c r="N17" i="3"/>
  <c r="P17" i="3" s="1"/>
  <c r="F18" i="3"/>
  <c r="I18" i="3"/>
  <c r="K18" i="3" s="1"/>
  <c r="N18" i="3"/>
  <c r="P18" i="3" s="1"/>
  <c r="F19" i="3"/>
  <c r="I19" i="3"/>
  <c r="K19" i="3" s="1"/>
  <c r="N19" i="3"/>
  <c r="P19" i="3" s="1"/>
  <c r="F20" i="3"/>
  <c r="I20" i="3"/>
  <c r="K20" i="3" s="1"/>
  <c r="N20" i="3"/>
  <c r="P20" i="3" s="1"/>
  <c r="F21" i="3"/>
  <c r="I21" i="3"/>
  <c r="K21" i="3" s="1"/>
  <c r="N21" i="3"/>
  <c r="P21" i="3" s="1"/>
  <c r="F22" i="3"/>
  <c r="I22" i="3"/>
  <c r="K22" i="3" s="1"/>
  <c r="N22" i="3"/>
  <c r="P22" i="3" s="1"/>
  <c r="F23" i="3"/>
  <c r="I23" i="3"/>
  <c r="K23" i="3" s="1"/>
  <c r="N23" i="3"/>
  <c r="P23" i="3" s="1"/>
  <c r="F24" i="3"/>
  <c r="I24" i="3"/>
  <c r="K24" i="3" s="1"/>
  <c r="N24" i="3"/>
  <c r="P24" i="3" s="1"/>
  <c r="F25" i="3"/>
  <c r="I25" i="3"/>
  <c r="K25" i="3" s="1"/>
  <c r="N25" i="3"/>
  <c r="P25" i="3" s="1"/>
  <c r="F26" i="3"/>
  <c r="I26" i="3"/>
  <c r="K26" i="3" s="1"/>
  <c r="L26" i="3" s="1"/>
  <c r="L13" i="3" s="1"/>
  <c r="N26" i="3"/>
  <c r="P26" i="3" s="1"/>
  <c r="K27" i="3"/>
  <c r="N27" i="3"/>
  <c r="P27" i="3" s="1"/>
  <c r="F28" i="3"/>
  <c r="I28" i="3"/>
  <c r="K28" i="3" s="1"/>
  <c r="N28" i="3"/>
  <c r="P28" i="3" s="1"/>
  <c r="F29" i="3"/>
  <c r="I29" i="3"/>
  <c r="K29" i="3" s="1"/>
  <c r="N29" i="3"/>
  <c r="P29" i="3" s="1"/>
  <c r="F30" i="3"/>
  <c r="I30" i="3"/>
  <c r="K30" i="3" s="1"/>
  <c r="N30" i="3"/>
  <c r="P30" i="3" s="1"/>
  <c r="F31" i="3"/>
  <c r="I31" i="3"/>
  <c r="K31" i="3" s="1"/>
  <c r="N31" i="3"/>
  <c r="P31" i="3" s="1"/>
  <c r="F32" i="3"/>
  <c r="I32" i="3"/>
  <c r="K32" i="3" s="1"/>
  <c r="N32" i="3"/>
  <c r="P32" i="3" s="1"/>
  <c r="F33" i="3"/>
  <c r="I33" i="3"/>
  <c r="K33" i="3" s="1"/>
  <c r="N33" i="3"/>
  <c r="P33" i="3" s="1"/>
  <c r="F34" i="3"/>
  <c r="I34" i="3"/>
  <c r="K34" i="3"/>
  <c r="N34" i="3"/>
  <c r="P34" i="3" s="1"/>
  <c r="F35" i="3"/>
  <c r="K35" i="3"/>
  <c r="N35" i="3"/>
  <c r="P35" i="3" s="1"/>
  <c r="F36" i="3"/>
  <c r="K36" i="3"/>
  <c r="N36" i="3"/>
  <c r="P36" i="3" s="1"/>
  <c r="F37" i="3"/>
  <c r="I37" i="3"/>
  <c r="N37" i="3"/>
  <c r="P37" i="3" s="1"/>
  <c r="F38" i="3"/>
  <c r="I38" i="3"/>
  <c r="K38" i="3" s="1"/>
  <c r="N38" i="3"/>
  <c r="P38" i="3" s="1"/>
  <c r="F39" i="3"/>
  <c r="I39" i="3"/>
  <c r="K39" i="3" s="1"/>
  <c r="N39" i="3"/>
  <c r="P39" i="3" s="1"/>
  <c r="C44" i="3"/>
  <c r="C46" i="3" s="1"/>
  <c r="D44" i="3"/>
  <c r="E44" i="3"/>
  <c r="G44" i="3"/>
  <c r="H44" i="3"/>
  <c r="J44" i="3"/>
  <c r="L44" i="3"/>
  <c r="N44" i="3" s="1"/>
  <c r="O44" i="3"/>
  <c r="C45" i="3"/>
  <c r="D45" i="3"/>
  <c r="E45" i="3"/>
  <c r="G45" i="3"/>
  <c r="H45" i="3"/>
  <c r="J45" i="3"/>
  <c r="L45" i="3"/>
  <c r="N45" i="3" s="1"/>
  <c r="O45" i="3"/>
  <c r="K47" i="3"/>
  <c r="N47" i="3"/>
  <c r="P47" i="3" s="1"/>
  <c r="I48" i="3"/>
  <c r="K48" i="3" s="1"/>
  <c r="N48" i="3"/>
  <c r="P48" i="3" s="1"/>
  <c r="F49" i="3"/>
  <c r="I49" i="3"/>
  <c r="K49" i="3" s="1"/>
  <c r="N49" i="3"/>
  <c r="P49" i="3" s="1"/>
  <c r="F50" i="3"/>
  <c r="I50" i="3"/>
  <c r="K50" i="3" s="1"/>
  <c r="N50" i="3"/>
  <c r="P50" i="3" s="1"/>
  <c r="F51" i="3"/>
  <c r="I51" i="3"/>
  <c r="K51" i="3" s="1"/>
  <c r="N51" i="3"/>
  <c r="P51" i="3" s="1"/>
  <c r="F52" i="3"/>
  <c r="I52" i="3"/>
  <c r="K52" i="3" s="1"/>
  <c r="N52" i="3"/>
  <c r="P52" i="3" s="1"/>
  <c r="W45" i="3"/>
  <c r="W44" i="3"/>
  <c r="R45" i="3"/>
  <c r="X33" i="3"/>
  <c r="Z33" i="3" s="1"/>
  <c r="O5" i="3" l="1"/>
  <c r="J6" i="3"/>
  <c r="F44" i="3"/>
  <c r="D46" i="3"/>
  <c r="P44" i="3"/>
  <c r="D14" i="3"/>
  <c r="J5" i="3"/>
  <c r="E6" i="3"/>
  <c r="G14" i="3"/>
  <c r="D6" i="3"/>
  <c r="P45" i="3"/>
  <c r="O14" i="3"/>
  <c r="C5" i="3"/>
  <c r="C7" i="3" s="1"/>
  <c r="L6" i="3"/>
  <c r="M7" i="3"/>
  <c r="L46" i="3"/>
  <c r="N46" i="3" s="1"/>
  <c r="G46" i="3"/>
  <c r="I12" i="3"/>
  <c r="L5" i="3"/>
  <c r="F12" i="3"/>
  <c r="E46" i="3"/>
  <c r="M14" i="3"/>
  <c r="N13" i="3"/>
  <c r="N6" i="3" s="1"/>
  <c r="F45" i="3"/>
  <c r="F13" i="3"/>
  <c r="I13" i="3"/>
  <c r="L14" i="3"/>
  <c r="G6" i="3"/>
  <c r="H14" i="3"/>
  <c r="I44" i="3"/>
  <c r="E5" i="3"/>
  <c r="G5" i="3"/>
  <c r="K44" i="3"/>
  <c r="H46" i="3"/>
  <c r="J46" i="3"/>
  <c r="K37" i="3"/>
  <c r="K12" i="3" s="1"/>
  <c r="N12" i="3"/>
  <c r="O6" i="3"/>
  <c r="C6" i="3"/>
  <c r="D5" i="3"/>
  <c r="P12" i="3"/>
  <c r="K45" i="3"/>
  <c r="K13" i="3"/>
  <c r="C14" i="3"/>
  <c r="R46" i="3"/>
  <c r="P16" i="3"/>
  <c r="P13" i="3" s="1"/>
  <c r="J14" i="3"/>
  <c r="H5" i="3"/>
  <c r="I45" i="3"/>
  <c r="H6" i="3"/>
  <c r="O46" i="3"/>
  <c r="W46" i="3"/>
  <c r="AE15" i="3"/>
  <c r="AE52" i="3"/>
  <c r="AE51" i="3"/>
  <c r="AE50" i="3"/>
  <c r="AE49" i="3"/>
  <c r="AE48" i="3"/>
  <c r="AE47" i="3"/>
  <c r="AE39" i="3"/>
  <c r="AE38" i="3"/>
  <c r="AE37" i="3"/>
  <c r="AG37" i="3" s="1"/>
  <c r="AG12" i="3" s="1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X52" i="3"/>
  <c r="Z52" i="3" s="1"/>
  <c r="X51" i="3"/>
  <c r="Z51" i="3" s="1"/>
  <c r="X50" i="3"/>
  <c r="Z50" i="3" s="1"/>
  <c r="X49" i="3"/>
  <c r="Z49" i="3" s="1"/>
  <c r="X47" i="3"/>
  <c r="X39" i="3"/>
  <c r="X38" i="3"/>
  <c r="X37" i="3"/>
  <c r="Z37" i="3" s="1"/>
  <c r="X36" i="3"/>
  <c r="Z36" i="3" s="1"/>
  <c r="X35" i="3"/>
  <c r="Z35" i="3" s="1"/>
  <c r="X34" i="3"/>
  <c r="Z34" i="3" s="1"/>
  <c r="X32" i="3"/>
  <c r="Z32" i="3" s="1"/>
  <c r="X31" i="3"/>
  <c r="Z31" i="3" s="1"/>
  <c r="X30" i="3"/>
  <c r="Y30" i="3" s="1"/>
  <c r="X29" i="3"/>
  <c r="X28" i="3"/>
  <c r="X27" i="3"/>
  <c r="X25" i="3"/>
  <c r="X24" i="3"/>
  <c r="Y24" i="3" s="1"/>
  <c r="X23" i="3"/>
  <c r="X22" i="3"/>
  <c r="Y22" i="3" s="1"/>
  <c r="X21" i="3"/>
  <c r="X20" i="3"/>
  <c r="Y20" i="3" s="1"/>
  <c r="X19" i="3"/>
  <c r="X18" i="3"/>
  <c r="Z18" i="3" s="1"/>
  <c r="X17" i="3"/>
  <c r="Z17" i="3" s="1"/>
  <c r="X16" i="3"/>
  <c r="Z16" i="3" s="1"/>
  <c r="Z13" i="3" s="1"/>
  <c r="X15" i="3"/>
  <c r="S52" i="3"/>
  <c r="U52" i="3" s="1"/>
  <c r="S51" i="3"/>
  <c r="U51" i="3" s="1"/>
  <c r="S50" i="3"/>
  <c r="U50" i="3" s="1"/>
  <c r="S49" i="3"/>
  <c r="U49" i="3" s="1"/>
  <c r="S47" i="3"/>
  <c r="S34" i="3"/>
  <c r="U34" i="3" s="1"/>
  <c r="S33" i="3"/>
  <c r="U33" i="3" s="1"/>
  <c r="S15" i="3"/>
  <c r="W13" i="3"/>
  <c r="W6" i="3" s="1"/>
  <c r="W12" i="3"/>
  <c r="W5" i="3" s="1"/>
  <c r="R13" i="3"/>
  <c r="R6" i="3" s="1"/>
  <c r="R12" i="3"/>
  <c r="Q16" i="3"/>
  <c r="S16" i="3" s="1"/>
  <c r="Q17" i="3"/>
  <c r="S17" i="3" s="1"/>
  <c r="U17" i="3" s="1"/>
  <c r="Q18" i="3"/>
  <c r="S18" i="3" s="1"/>
  <c r="U18" i="3" s="1"/>
  <c r="Q19" i="3"/>
  <c r="S19" i="3" s="1"/>
  <c r="Q20" i="3"/>
  <c r="S20" i="3" s="1"/>
  <c r="T20" i="3" s="1"/>
  <c r="Q21" i="3"/>
  <c r="S21" i="3" s="1"/>
  <c r="Q22" i="3"/>
  <c r="S22" i="3" s="1"/>
  <c r="T22" i="3" s="1"/>
  <c r="Q23" i="3"/>
  <c r="S23" i="3" s="1"/>
  <c r="Q24" i="3"/>
  <c r="S24" i="3" s="1"/>
  <c r="T24" i="3" s="1"/>
  <c r="Q25" i="3"/>
  <c r="S25" i="3" s="1"/>
  <c r="Q26" i="3"/>
  <c r="S26" i="3" s="1"/>
  <c r="Q27" i="3"/>
  <c r="S27" i="3" s="1"/>
  <c r="Q28" i="3"/>
  <c r="S28" i="3" s="1"/>
  <c r="Q29" i="3"/>
  <c r="S29" i="3" s="1"/>
  <c r="Q30" i="3"/>
  <c r="S30" i="3" s="1"/>
  <c r="T30" i="3" s="1"/>
  <c r="Q31" i="3"/>
  <c r="S31" i="3" s="1"/>
  <c r="U31" i="3" s="1"/>
  <c r="Q32" i="3"/>
  <c r="S32" i="3" s="1"/>
  <c r="U32" i="3" s="1"/>
  <c r="Q35" i="3"/>
  <c r="S35" i="3" s="1"/>
  <c r="U35" i="3" s="1"/>
  <c r="Q36" i="3"/>
  <c r="S36" i="3" s="1"/>
  <c r="U36" i="3" s="1"/>
  <c r="Q37" i="3"/>
  <c r="S37" i="3" s="1"/>
  <c r="U37" i="3" s="1"/>
  <c r="Q38" i="3"/>
  <c r="S38" i="3" s="1"/>
  <c r="Q39" i="3"/>
  <c r="S39" i="3" s="1"/>
  <c r="X26" i="3" l="1"/>
  <c r="Y26" i="3" s="1"/>
  <c r="T26" i="3"/>
  <c r="O7" i="3"/>
  <c r="T13" i="3"/>
  <c r="Y13" i="3"/>
  <c r="J7" i="3"/>
  <c r="F46" i="3"/>
  <c r="AG14" i="3"/>
  <c r="AG5" i="3"/>
  <c r="AG7" i="3" s="1"/>
  <c r="S12" i="3"/>
  <c r="U15" i="3"/>
  <c r="U12" i="3" s="1"/>
  <c r="S13" i="3"/>
  <c r="U16" i="3"/>
  <c r="X12" i="3"/>
  <c r="Z15" i="3"/>
  <c r="Z12" i="3" s="1"/>
  <c r="N14" i="3"/>
  <c r="H7" i="3"/>
  <c r="I14" i="3"/>
  <c r="K46" i="3"/>
  <c r="F6" i="3"/>
  <c r="E7" i="3"/>
  <c r="P6" i="3"/>
  <c r="P46" i="3"/>
  <c r="K6" i="3"/>
  <c r="G7" i="3"/>
  <c r="I5" i="3"/>
  <c r="F14" i="3"/>
  <c r="L7" i="3"/>
  <c r="D7" i="3"/>
  <c r="I46" i="3"/>
  <c r="N5" i="3"/>
  <c r="N7" i="3" s="1"/>
  <c r="F5" i="3"/>
  <c r="K5" i="3"/>
  <c r="K14" i="3"/>
  <c r="I6" i="3"/>
  <c r="P14" i="3"/>
  <c r="P5" i="3"/>
  <c r="X13" i="3"/>
  <c r="AE12" i="3"/>
  <c r="AE13" i="3"/>
  <c r="R14" i="3"/>
  <c r="W14" i="3"/>
  <c r="W7" i="3"/>
  <c r="R5" i="3"/>
  <c r="R7" i="3" s="1"/>
  <c r="U13" i="3" l="1"/>
  <c r="T6" i="3"/>
  <c r="T7" i="3" s="1"/>
  <c r="T14" i="3"/>
  <c r="I7" i="3"/>
  <c r="Y6" i="3"/>
  <c r="Y7" i="3" s="1"/>
  <c r="Y14" i="3"/>
  <c r="Z14" i="3"/>
  <c r="P7" i="3"/>
  <c r="K7" i="3"/>
  <c r="F7" i="3"/>
  <c r="X14" i="3"/>
  <c r="AE14" i="3"/>
  <c r="S14" i="3"/>
  <c r="U14" i="3" l="1"/>
  <c r="AL12" i="3"/>
  <c r="Q12" i="3"/>
  <c r="V12" i="3"/>
  <c r="Q13" i="3"/>
  <c r="V13" i="3"/>
  <c r="Q14" i="3" l="1"/>
  <c r="V14" i="3"/>
  <c r="AL13" i="3" l="1"/>
  <c r="AJ13" i="3"/>
  <c r="AL14" i="3" l="1"/>
  <c r="AJ14" i="3"/>
  <c r="AJ12" i="3"/>
  <c r="I20" i="2" l="1"/>
  <c r="F20" i="2"/>
  <c r="I19" i="2"/>
  <c r="F19" i="2"/>
  <c r="J30" i="2" l="1"/>
  <c r="V45" i="3"/>
  <c r="Q45" i="3"/>
  <c r="AE44" i="3"/>
  <c r="V44" i="3"/>
  <c r="Q44" i="3"/>
  <c r="AE5" i="3" l="1"/>
  <c r="AI5" i="3" s="1"/>
  <c r="AI44" i="3"/>
  <c r="S44" i="3"/>
  <c r="U44" i="3" s="1"/>
  <c r="U5" i="3" s="1"/>
  <c r="X44" i="3"/>
  <c r="V5" i="3"/>
  <c r="AE45" i="3"/>
  <c r="V6" i="3"/>
  <c r="X45" i="3"/>
  <c r="Q6" i="3"/>
  <c r="S45" i="3"/>
  <c r="AJ44" i="3"/>
  <c r="AJ5" i="3" s="1"/>
  <c r="AL45" i="3"/>
  <c r="AL6" i="3" s="1"/>
  <c r="AJ45" i="3"/>
  <c r="AJ6" i="3" s="1"/>
  <c r="AL44" i="3"/>
  <c r="AL5" i="3" s="1"/>
  <c r="Q5" i="3"/>
  <c r="AE46" i="3"/>
  <c r="AI46" i="3" s="1"/>
  <c r="Q46" i="3"/>
  <c r="S46" i="3" s="1"/>
  <c r="U46" i="3" s="1"/>
  <c r="V46" i="3"/>
  <c r="X46" i="3" s="1"/>
  <c r="Z46" i="3" s="1"/>
  <c r="D15" i="2"/>
  <c r="E15" i="2"/>
  <c r="F15" i="2"/>
  <c r="G15" i="2"/>
  <c r="H15" i="2"/>
  <c r="I15" i="2"/>
  <c r="C15" i="2"/>
  <c r="D13" i="2"/>
  <c r="E13" i="2"/>
  <c r="F13" i="2"/>
  <c r="G13" i="2"/>
  <c r="H13" i="2"/>
  <c r="I13" i="2"/>
  <c r="C13" i="2"/>
  <c r="D39" i="2"/>
  <c r="E39" i="2"/>
  <c r="F39" i="2"/>
  <c r="G39" i="2"/>
  <c r="H39" i="2"/>
  <c r="I39" i="2"/>
  <c r="C39" i="2"/>
  <c r="C7" i="2" s="1"/>
  <c r="D38" i="2"/>
  <c r="E38" i="2"/>
  <c r="F38" i="2"/>
  <c r="G38" i="2"/>
  <c r="H38" i="2"/>
  <c r="I38" i="2"/>
  <c r="C38" i="2"/>
  <c r="J46" i="2"/>
  <c r="J45" i="2"/>
  <c r="J32" i="2"/>
  <c r="AE6" i="3" l="1"/>
  <c r="AI45" i="3"/>
  <c r="S6" i="3"/>
  <c r="U45" i="3"/>
  <c r="U6" i="3" s="1"/>
  <c r="Z44" i="3"/>
  <c r="X5" i="3"/>
  <c r="U7" i="3"/>
  <c r="X6" i="3"/>
  <c r="Z45" i="3"/>
  <c r="Z6" i="3" s="1"/>
  <c r="S5" i="3"/>
  <c r="X7" i="3"/>
  <c r="S7" i="3"/>
  <c r="V7" i="3"/>
  <c r="Q7" i="3"/>
  <c r="AJ46" i="3"/>
  <c r="AJ7" i="3" s="1"/>
  <c r="AK6" i="3"/>
  <c r="AK5" i="3"/>
  <c r="AL46" i="3"/>
  <c r="AL7" i="3" s="1"/>
  <c r="B6" i="2"/>
  <c r="D14" i="2"/>
  <c r="D6" i="2" s="1"/>
  <c r="C14" i="2"/>
  <c r="J14" i="2" s="1"/>
  <c r="AE7" i="3" l="1"/>
  <c r="AI7" i="3" s="1"/>
  <c r="AI6" i="3"/>
  <c r="Z7" i="3"/>
  <c r="AK7" i="3"/>
  <c r="C6" i="2"/>
  <c r="J6" i="2" s="1"/>
  <c r="I7" i="2"/>
  <c r="J28" i="2"/>
  <c r="J31" i="2"/>
  <c r="C16" i="2" l="1"/>
  <c r="D40" i="2"/>
  <c r="E40" i="2"/>
  <c r="F40" i="2"/>
  <c r="G40" i="2"/>
  <c r="H40" i="2"/>
  <c r="I40" i="2"/>
  <c r="C40" i="2"/>
  <c r="J39" i="2"/>
  <c r="J38" i="2"/>
  <c r="J43" i="2"/>
  <c r="J44" i="2"/>
  <c r="J17" i="2"/>
  <c r="J18" i="2"/>
  <c r="J21" i="2"/>
  <c r="J22" i="2"/>
  <c r="J23" i="2"/>
  <c r="J24" i="2"/>
  <c r="J25" i="2"/>
  <c r="J26" i="2"/>
  <c r="J40" i="2" l="1"/>
  <c r="J15" i="2"/>
  <c r="J42" i="2"/>
  <c r="J41" i="2"/>
  <c r="E7" i="2"/>
  <c r="D7" i="2"/>
  <c r="H7" i="2"/>
  <c r="G7" i="2"/>
  <c r="C5" i="2" l="1"/>
  <c r="C8" i="2" s="1"/>
  <c r="F7" i="2"/>
  <c r="J7" i="2" s="1"/>
  <c r="J29" i="2" l="1"/>
  <c r="E16" i="2"/>
  <c r="D16" i="2"/>
  <c r="E5" i="2" l="1"/>
  <c r="E8" i="2" s="1"/>
  <c r="D5" i="2"/>
  <c r="F16" i="2"/>
  <c r="G16" i="2" l="1"/>
  <c r="F5" i="2"/>
  <c r="F8" i="2" s="1"/>
  <c r="D8" i="2"/>
  <c r="G5" i="2" l="1"/>
  <c r="H16" i="2"/>
  <c r="G8" i="2" l="1"/>
  <c r="H5" i="2"/>
  <c r="H8" i="2" s="1"/>
  <c r="I16" i="2"/>
  <c r="J27" i="2"/>
  <c r="J16" i="2" l="1"/>
  <c r="I5" i="2"/>
  <c r="I8" i="2" s="1"/>
  <c r="J8" i="2" s="1"/>
  <c r="J13" i="2"/>
  <c r="J5" i="2" l="1"/>
</calcChain>
</file>

<file path=xl/sharedStrings.xml><?xml version="1.0" encoding="utf-8"?>
<sst xmlns="http://schemas.openxmlformats.org/spreadsheetml/2006/main" count="200" uniqueCount="58">
  <si>
    <t>Erasmus+ un Eiropas Solidaritātes korpuss 2021.-2027.gadam</t>
  </si>
  <si>
    <t xml:space="preserve">Erasmus+  </t>
  </si>
  <si>
    <t>Pasākums</t>
  </si>
  <si>
    <t>Finansējuma avots</t>
  </si>
  <si>
    <t>Summa</t>
  </si>
  <si>
    <t>VB dotācija</t>
  </si>
  <si>
    <t>ĀFP</t>
  </si>
  <si>
    <t>Kopā</t>
  </si>
  <si>
    <t>Kopsavilkums</t>
  </si>
  <si>
    <t>Eiropas Solidaritātes korpuss</t>
  </si>
  <si>
    <t>Mobilitātes augstākajā izglītībā</t>
  </si>
  <si>
    <t>Jaunatnes jomas atbalsts</t>
  </si>
  <si>
    <t>Valsts aģentūru darbības nodrošināšana</t>
  </si>
  <si>
    <t>Atbalsts politikas izstrādei un sadarbībai</t>
  </si>
  <si>
    <t>Erasmus+  tīklu nacionālajām nodaļām</t>
  </si>
  <si>
    <t>Netiešās administrēšanas aktivitātēm un kvalitātes pasākumiem</t>
  </si>
  <si>
    <t>Valsts aģentūras darbības nodrošināšana</t>
  </si>
  <si>
    <t>Citiem politikas reformu ieviešanas atbalsta pasākumiem, kuriem finansējums tiek piešķirts uz atsevišķiem līgumiem*</t>
  </si>
  <si>
    <t>VB dotācija 20%</t>
  </si>
  <si>
    <t>priekšfinansējums</t>
  </si>
  <si>
    <t>Pielikums 1</t>
  </si>
  <si>
    <t xml:space="preserve"> Neatkarīga auditora nodrošināšanai programmām Erasmus+ un Eiropas Solidaritātes korpuss 2021.–2027. </t>
  </si>
  <si>
    <t xml:space="preserve"> Eiropas Studentu kartes iniciatīvas īstenošanas nodrošināšanai 2021. gadā</t>
  </si>
  <si>
    <t>Kvalitātes pasākumu īstenošana</t>
  </si>
  <si>
    <t>Papildu</t>
  </si>
  <si>
    <t>Kopā 2022</t>
  </si>
  <si>
    <t>Kopā 2023</t>
  </si>
  <si>
    <t>Mobilitātes augstākajā izglītībā K131</t>
  </si>
  <si>
    <t>papildu</t>
  </si>
  <si>
    <t>2022. prec.</t>
  </si>
  <si>
    <t xml:space="preserve">VB dotācija </t>
  </si>
  <si>
    <t>Erasmus+  tīklu nacionālajām nodaļām un citiem politikas reformu ieviešanai</t>
  </si>
  <si>
    <t>Mobilitātes vispārējā izglītībā (KA1)</t>
  </si>
  <si>
    <t>Mobilitātes profesionālajā izglītībā (KA1)</t>
  </si>
  <si>
    <t>Mobilitātes pieaugušo izglītībā (KA1)</t>
  </si>
  <si>
    <t>Mobilitātes aktivitātes sporta jomā (KA1)</t>
  </si>
  <si>
    <t>Jaunatnes jomas atbalsts (KA1 un KA2)</t>
  </si>
  <si>
    <t xml:space="preserve">Neatkarīga auditora nodrošināšanai 2021.–2027. </t>
  </si>
  <si>
    <t>Starpposmu novertējuma ziņojumu sagatavošana</t>
  </si>
  <si>
    <t>Kvalitātes pasākumu īstenošanai</t>
  </si>
  <si>
    <t>Eiropas Studentu kartes iniciatīvas īstenošanas nodrošināšanai 2021</t>
  </si>
  <si>
    <t>Papildu_030723</t>
  </si>
  <si>
    <t>2023.precizēts</t>
  </si>
  <si>
    <t>2024.precizēts</t>
  </si>
  <si>
    <t>Papildu_150724</t>
  </si>
  <si>
    <t>2025.precizēts</t>
  </si>
  <si>
    <t>2026.precizēts</t>
  </si>
  <si>
    <t>2027.precizēts</t>
  </si>
  <si>
    <t>Mobilitātes augstākajā izglītībā (KA131)</t>
  </si>
  <si>
    <t>Mobilitātes augstākajā izglītībā (KA171)</t>
  </si>
  <si>
    <t>Stratēģiskās partnerības izglītības jomā (KA2)</t>
  </si>
  <si>
    <t>Atbalsts politikas izstrādei un sadarbībai (t.sk. ICILS 2023)</t>
  </si>
  <si>
    <t>Papildu_150925</t>
  </si>
  <si>
    <t>2026.plāns</t>
  </si>
  <si>
    <t>2027.plāns</t>
  </si>
  <si>
    <t xml:space="preserve">2026.precizēts </t>
  </si>
  <si>
    <t>Papildu_11062026</t>
  </si>
  <si>
    <t xml:space="preserve">4. pielikums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</si>
</sst>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3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5" fillId="0" borderId="1" xfId="0" applyFont="1" applyBorder="1"/>
    <xf numFmtId="0" fontId="5" fillId="0" borderId="8" xfId="0" applyFont="1" applyBorder="1"/>
    <xf numFmtId="0" fontId="5" fillId="4" borderId="1" xfId="0" applyFont="1" applyFill="1" applyBorder="1"/>
    <xf numFmtId="3" fontId="5" fillId="4" borderId="1" xfId="0" applyNumberFormat="1" applyFont="1" applyFill="1" applyBorder="1"/>
    <xf numFmtId="3" fontId="2" fillId="4" borderId="8" xfId="0" applyNumberFormat="1" applyFont="1" applyFill="1" applyBorder="1"/>
    <xf numFmtId="0" fontId="5" fillId="4" borderId="10" xfId="0" applyFont="1" applyFill="1" applyBorder="1"/>
    <xf numFmtId="3" fontId="5" fillId="4" borderId="10" xfId="0" applyNumberFormat="1" applyFont="1" applyFill="1" applyBorder="1"/>
    <xf numFmtId="3" fontId="2" fillId="4" borderId="11" xfId="0" applyNumberFormat="1" applyFont="1" applyFill="1" applyBorder="1"/>
    <xf numFmtId="0" fontId="0" fillId="0" borderId="1" xfId="0" applyBorder="1" applyAlignment="1">
      <alignment horizontal="left" wrapText="1"/>
    </xf>
    <xf numFmtId="3" fontId="0" fillId="5" borderId="1" xfId="0" applyNumberFormat="1" applyFill="1" applyBorder="1"/>
    <xf numFmtId="0" fontId="5" fillId="4" borderId="1" xfId="0" applyFont="1" applyFill="1" applyBorder="1" applyAlignment="1">
      <alignment wrapText="1"/>
    </xf>
    <xf numFmtId="3" fontId="6" fillId="4" borderId="1" xfId="0" applyNumberFormat="1" applyFont="1" applyFill="1" applyBorder="1"/>
    <xf numFmtId="0" fontId="2" fillId="3" borderId="1" xfId="0" applyFont="1" applyFill="1" applyBorder="1"/>
    <xf numFmtId="3" fontId="2" fillId="3" borderId="1" xfId="0" applyNumberFormat="1" applyFont="1" applyFill="1" applyBorder="1"/>
    <xf numFmtId="0" fontId="7" fillId="0" borderId="3" xfId="0" applyFont="1" applyBorder="1"/>
    <xf numFmtId="3" fontId="7" fillId="5" borderId="3" xfId="0" applyNumberFormat="1" applyFont="1" applyFill="1" applyBorder="1"/>
    <xf numFmtId="3" fontId="7" fillId="0" borderId="3" xfId="0" applyNumberFormat="1" applyFont="1" applyBorder="1"/>
    <xf numFmtId="0" fontId="7" fillId="0" borderId="1" xfId="0" applyFont="1" applyBorder="1"/>
    <xf numFmtId="3" fontId="7" fillId="5" borderId="1" xfId="0" applyNumberFormat="1" applyFont="1" applyFill="1" applyBorder="1"/>
    <xf numFmtId="3" fontId="7" fillId="0" borderId="1" xfId="0" applyNumberFormat="1" applyFont="1" applyBorder="1"/>
    <xf numFmtId="3" fontId="8" fillId="5" borderId="1" xfId="0" applyNumberFormat="1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3" fontId="1" fillId="5" borderId="1" xfId="0" applyNumberFormat="1" applyFont="1" applyFill="1" applyBorder="1"/>
    <xf numFmtId="3" fontId="7" fillId="0" borderId="1" xfId="0" applyNumberFormat="1" applyFont="1" applyFill="1" applyBorder="1"/>
    <xf numFmtId="3" fontId="7" fillId="0" borderId="3" xfId="0" applyNumberFormat="1" applyFont="1" applyFill="1" applyBorder="1"/>
    <xf numFmtId="0" fontId="5" fillId="0" borderId="13" xfId="0" applyFont="1" applyBorder="1"/>
    <xf numFmtId="0" fontId="9" fillId="3" borderId="1" xfId="0" applyFont="1" applyFill="1" applyBorder="1" applyAlignment="1">
      <alignment horizontal="right"/>
    </xf>
    <xf numFmtId="3" fontId="9" fillId="3" borderId="1" xfId="0" applyNumberFormat="1" applyFont="1" applyFill="1" applyBorder="1"/>
    <xf numFmtId="3" fontId="10" fillId="4" borderId="1" xfId="0" applyNumberFormat="1" applyFont="1" applyFill="1" applyBorder="1"/>
    <xf numFmtId="3" fontId="10" fillId="4" borderId="10" xfId="0" applyNumberFormat="1" applyFont="1" applyFill="1" applyBorder="1"/>
    <xf numFmtId="0" fontId="0" fillId="0" borderId="1" xfId="0" applyFill="1" applyBorder="1" applyAlignment="1">
      <alignment horizontal="left" wrapText="1"/>
    </xf>
    <xf numFmtId="3" fontId="0" fillId="0" borderId="3" xfId="0" applyNumberFormat="1" applyBorder="1"/>
    <xf numFmtId="0" fontId="0" fillId="0" borderId="1" xfId="0" applyBorder="1" applyAlignment="1">
      <alignment horizontal="left" wrapText="1"/>
    </xf>
    <xf numFmtId="0" fontId="4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0" fontId="5" fillId="0" borderId="7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5" fillId="4" borderId="7" xfId="0" applyFont="1" applyFill="1" applyBorder="1" applyAlignment="1">
      <alignment horizontal="left" wrapText="1"/>
    </xf>
    <xf numFmtId="0" fontId="5" fillId="4" borderId="9" xfId="0" applyFont="1" applyFill="1" applyBorder="1" applyAlignment="1">
      <alignment horizontal="left" wrapText="1"/>
    </xf>
    <xf numFmtId="0" fontId="4" fillId="2" borderId="12" xfId="0" applyFont="1" applyFill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0" fontId="7" fillId="5" borderId="1" xfId="0" applyFont="1" applyFill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left" wrapText="1"/>
    </xf>
    <xf numFmtId="0" fontId="1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B8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5"/>
  <sheetViews>
    <sheetView zoomScale="80" zoomScaleNormal="80" workbookViewId="0">
      <selection activeCell="A32" sqref="A32"/>
    </sheetView>
  </sheetViews>
  <sheetFormatPr defaultRowHeight="15" x14ac:dyDescent="0.25"/>
  <cols>
    <col min="1" max="1" width="39.5703125" customWidth="1"/>
    <col min="2" max="2" width="17.7109375" customWidth="1"/>
    <col min="3" max="3" width="10.7109375" bestFit="1" customWidth="1"/>
    <col min="4" max="9" width="10.42578125" bestFit="1" customWidth="1"/>
    <col min="10" max="10" width="11.28515625" bestFit="1" customWidth="1"/>
  </cols>
  <sheetData>
    <row r="1" spans="1:10" x14ac:dyDescent="0.25">
      <c r="J1" t="s">
        <v>20</v>
      </c>
    </row>
    <row r="2" spans="1:10" ht="18.75" x14ac:dyDescent="0.3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25">
      <c r="A3" s="49" t="s">
        <v>2</v>
      </c>
      <c r="B3" s="49" t="s">
        <v>3</v>
      </c>
      <c r="C3" s="50" t="s">
        <v>4</v>
      </c>
      <c r="D3" s="50"/>
      <c r="E3" s="50"/>
      <c r="F3" s="50"/>
      <c r="G3" s="50"/>
      <c r="H3" s="50"/>
      <c r="I3" s="50"/>
      <c r="J3" s="50"/>
    </row>
    <row r="4" spans="1:10" x14ac:dyDescent="0.25">
      <c r="A4" s="49"/>
      <c r="B4" s="49"/>
      <c r="C4" s="17">
        <v>2021</v>
      </c>
      <c r="D4" s="17">
        <v>2022</v>
      </c>
      <c r="E4" s="17">
        <v>2023</v>
      </c>
      <c r="F4" s="17">
        <v>2024</v>
      </c>
      <c r="G4" s="17">
        <v>2025</v>
      </c>
      <c r="H4" s="17">
        <v>2026</v>
      </c>
      <c r="I4" s="17">
        <v>2027</v>
      </c>
      <c r="J4" s="17" t="s">
        <v>7</v>
      </c>
    </row>
    <row r="5" spans="1:10" x14ac:dyDescent="0.25">
      <c r="A5" s="51" t="s">
        <v>8</v>
      </c>
      <c r="B5" s="17" t="s">
        <v>5</v>
      </c>
      <c r="C5" s="18">
        <f t="shared" ref="C5:I5" si="0">C13+C38</f>
        <v>3446157</v>
      </c>
      <c r="D5" s="18">
        <f t="shared" si="0"/>
        <v>3405513</v>
      </c>
      <c r="E5" s="18">
        <f t="shared" si="0"/>
        <v>3415480</v>
      </c>
      <c r="F5" s="18">
        <f t="shared" si="0"/>
        <v>3415480</v>
      </c>
      <c r="G5" s="18">
        <f t="shared" si="0"/>
        <v>3415480</v>
      </c>
      <c r="H5" s="18">
        <f t="shared" si="0"/>
        <v>3415480</v>
      </c>
      <c r="I5" s="18">
        <f t="shared" si="0"/>
        <v>3415480</v>
      </c>
      <c r="J5" s="18">
        <f>SUM(C5:I5)</f>
        <v>23929070</v>
      </c>
    </row>
    <row r="6" spans="1:10" x14ac:dyDescent="0.25">
      <c r="A6" s="51"/>
      <c r="B6" s="17" t="str">
        <f>B14</f>
        <v>priekšfinansējums</v>
      </c>
      <c r="C6" s="18">
        <f>C14</f>
        <v>61106</v>
      </c>
      <c r="D6" s="18">
        <f>D14</f>
        <v>32439</v>
      </c>
      <c r="E6" s="18"/>
      <c r="F6" s="18"/>
      <c r="G6" s="18"/>
      <c r="H6" s="18"/>
      <c r="I6" s="18"/>
      <c r="J6" s="18">
        <f>SUM(C6:I6)</f>
        <v>93545</v>
      </c>
    </row>
    <row r="7" spans="1:10" x14ac:dyDescent="0.25">
      <c r="A7" s="51"/>
      <c r="B7" s="17" t="s">
        <v>6</v>
      </c>
      <c r="C7" s="18">
        <f>C15+C39</f>
        <v>15841564</v>
      </c>
      <c r="D7" s="18">
        <f t="shared" ref="D7:I7" si="1">D15+D39</f>
        <v>15895616</v>
      </c>
      <c r="E7" s="18">
        <f t="shared" si="1"/>
        <v>15975564.5</v>
      </c>
      <c r="F7" s="18">
        <f t="shared" si="1"/>
        <v>15975564.5</v>
      </c>
      <c r="G7" s="18">
        <f t="shared" si="1"/>
        <v>15975564.5</v>
      </c>
      <c r="H7" s="18">
        <f t="shared" si="1"/>
        <v>15975564.5</v>
      </c>
      <c r="I7" s="18">
        <f t="shared" si="1"/>
        <v>15975564.5</v>
      </c>
      <c r="J7" s="18">
        <f>SUM(C7:I7)</f>
        <v>111615002.5</v>
      </c>
    </row>
    <row r="8" spans="1:10" x14ac:dyDescent="0.25">
      <c r="A8" s="51"/>
      <c r="B8" s="17" t="s">
        <v>7</v>
      </c>
      <c r="C8" s="18">
        <f>C5+C7+C6</f>
        <v>19348827</v>
      </c>
      <c r="D8" s="18">
        <f t="shared" ref="D8:I8" si="2">D5+D7+D6</f>
        <v>19333568</v>
      </c>
      <c r="E8" s="18">
        <f t="shared" si="2"/>
        <v>19391044.5</v>
      </c>
      <c r="F8" s="18">
        <f t="shared" si="2"/>
        <v>19391044.5</v>
      </c>
      <c r="G8" s="18">
        <f t="shared" si="2"/>
        <v>19391044.5</v>
      </c>
      <c r="H8" s="18">
        <f t="shared" si="2"/>
        <v>19391044.5</v>
      </c>
      <c r="I8" s="18">
        <f t="shared" si="2"/>
        <v>19391044.5</v>
      </c>
      <c r="J8" s="18">
        <f>SUM(C8:I8)</f>
        <v>135637617.5</v>
      </c>
    </row>
    <row r="9" spans="1:10" ht="15.75" thickBot="1" x14ac:dyDescent="0.3">
      <c r="A9" s="2"/>
      <c r="C9" s="1"/>
      <c r="D9" s="1"/>
      <c r="E9" s="1"/>
      <c r="F9" s="1"/>
      <c r="G9" s="1"/>
      <c r="H9" s="1"/>
      <c r="I9" s="1"/>
      <c r="J9" s="1"/>
    </row>
    <row r="10" spans="1:10" ht="17.25" x14ac:dyDescent="0.3">
      <c r="A10" s="45" t="s">
        <v>1</v>
      </c>
      <c r="B10" s="46"/>
      <c r="C10" s="46"/>
      <c r="D10" s="46"/>
      <c r="E10" s="46"/>
      <c r="F10" s="46"/>
      <c r="G10" s="46"/>
      <c r="H10" s="46"/>
      <c r="I10" s="46"/>
      <c r="J10" s="47"/>
    </row>
    <row r="11" spans="1:10" x14ac:dyDescent="0.25">
      <c r="A11" s="52" t="s">
        <v>2</v>
      </c>
      <c r="B11" s="53" t="s">
        <v>3</v>
      </c>
      <c r="C11" s="42" t="s">
        <v>4</v>
      </c>
      <c r="D11" s="42"/>
      <c r="E11" s="42"/>
      <c r="F11" s="42"/>
      <c r="G11" s="42"/>
      <c r="H11" s="42"/>
      <c r="I11" s="42"/>
      <c r="J11" s="55"/>
    </row>
    <row r="12" spans="1:10" x14ac:dyDescent="0.25">
      <c r="A12" s="52"/>
      <c r="B12" s="54"/>
      <c r="C12" s="5">
        <v>2021</v>
      </c>
      <c r="D12" s="5">
        <v>2022</v>
      </c>
      <c r="E12" s="5">
        <v>2023</v>
      </c>
      <c r="F12" s="5">
        <v>2024</v>
      </c>
      <c r="G12" s="5">
        <v>2025</v>
      </c>
      <c r="H12" s="5">
        <v>2026</v>
      </c>
      <c r="I12" s="5">
        <v>2027</v>
      </c>
      <c r="J12" s="6" t="s">
        <v>7</v>
      </c>
    </row>
    <row r="13" spans="1:10" x14ac:dyDescent="0.25">
      <c r="A13" s="56" t="s">
        <v>8</v>
      </c>
      <c r="B13" s="7" t="s">
        <v>5</v>
      </c>
      <c r="C13" s="8">
        <f>C17+C21+C23+C25+C27+C29+C32+C33</f>
        <v>3343172</v>
      </c>
      <c r="D13" s="8">
        <f t="shared" ref="D13:I13" si="3">D17+D21+D23+D25+D27+D29+D32+D33</f>
        <v>3302528</v>
      </c>
      <c r="E13" s="8">
        <f t="shared" si="3"/>
        <v>3312495</v>
      </c>
      <c r="F13" s="8">
        <f t="shared" si="3"/>
        <v>3312495</v>
      </c>
      <c r="G13" s="8">
        <f t="shared" si="3"/>
        <v>3312495</v>
      </c>
      <c r="H13" s="8">
        <f t="shared" si="3"/>
        <v>3312495</v>
      </c>
      <c r="I13" s="8">
        <f t="shared" si="3"/>
        <v>3312495</v>
      </c>
      <c r="J13" s="9">
        <f>SUM(C13:I13)</f>
        <v>23208175</v>
      </c>
    </row>
    <row r="14" spans="1:10" x14ac:dyDescent="0.25">
      <c r="A14" s="56"/>
      <c r="B14" s="7" t="s">
        <v>19</v>
      </c>
      <c r="C14" s="8">
        <f>C30</f>
        <v>61106</v>
      </c>
      <c r="D14" s="8">
        <f>D30</f>
        <v>32439</v>
      </c>
      <c r="E14" s="8"/>
      <c r="F14" s="8"/>
      <c r="G14" s="8"/>
      <c r="H14" s="8"/>
      <c r="I14" s="8"/>
      <c r="J14" s="9">
        <f>SUM(C14:I14)</f>
        <v>93545</v>
      </c>
    </row>
    <row r="15" spans="1:10" x14ac:dyDescent="0.25">
      <c r="A15" s="56"/>
      <c r="B15" s="7" t="s">
        <v>6</v>
      </c>
      <c r="C15" s="8">
        <f>C18+C22+C24+C26+C28+C31</f>
        <v>14361533</v>
      </c>
      <c r="D15" s="8">
        <f t="shared" ref="D15:I15" si="4">D18+D22+D24+D26+D28+D31</f>
        <v>14415585</v>
      </c>
      <c r="E15" s="8">
        <f t="shared" si="4"/>
        <v>14495533.5</v>
      </c>
      <c r="F15" s="8">
        <f t="shared" si="4"/>
        <v>14495533.5</v>
      </c>
      <c r="G15" s="8">
        <f t="shared" si="4"/>
        <v>14495533.5</v>
      </c>
      <c r="H15" s="8">
        <f t="shared" si="4"/>
        <v>14495533.5</v>
      </c>
      <c r="I15" s="8">
        <f t="shared" si="4"/>
        <v>14495533.5</v>
      </c>
      <c r="J15" s="9">
        <f t="shared" ref="J15:J27" si="5">SUM(C15:I15)</f>
        <v>101254785.5</v>
      </c>
    </row>
    <row r="16" spans="1:10" ht="15.75" thickBot="1" x14ac:dyDescent="0.3">
      <c r="A16" s="57"/>
      <c r="B16" s="10" t="s">
        <v>7</v>
      </c>
      <c r="C16" s="11">
        <f>C13+C15+C14</f>
        <v>17765811</v>
      </c>
      <c r="D16" s="11">
        <f t="shared" ref="D16:I16" si="6">D13+D15+D14</f>
        <v>17750552</v>
      </c>
      <c r="E16" s="11">
        <f t="shared" si="6"/>
        <v>17808028.5</v>
      </c>
      <c r="F16" s="11">
        <f t="shared" si="6"/>
        <v>17808028.5</v>
      </c>
      <c r="G16" s="11">
        <f t="shared" si="6"/>
        <v>17808028.5</v>
      </c>
      <c r="H16" s="11">
        <f t="shared" si="6"/>
        <v>17808028.5</v>
      </c>
      <c r="I16" s="11">
        <f t="shared" si="6"/>
        <v>17808028.5</v>
      </c>
      <c r="J16" s="12">
        <f t="shared" si="5"/>
        <v>124556505.5</v>
      </c>
    </row>
    <row r="17" spans="1:11" x14ac:dyDescent="0.25">
      <c r="A17" s="44" t="s">
        <v>10</v>
      </c>
      <c r="B17" s="19" t="s">
        <v>18</v>
      </c>
      <c r="C17" s="20">
        <v>1512228</v>
      </c>
      <c r="D17" s="20">
        <v>1512228</v>
      </c>
      <c r="E17" s="20">
        <v>1512228</v>
      </c>
      <c r="F17" s="20">
        <v>1512228</v>
      </c>
      <c r="G17" s="20">
        <v>1512228</v>
      </c>
      <c r="H17" s="20">
        <v>1512228</v>
      </c>
      <c r="I17" s="20">
        <v>1512228</v>
      </c>
      <c r="J17" s="21">
        <f t="shared" si="5"/>
        <v>10585596</v>
      </c>
    </row>
    <row r="18" spans="1:11" ht="15.6" customHeight="1" x14ac:dyDescent="0.25">
      <c r="A18" s="43"/>
      <c r="B18" s="22" t="s">
        <v>6</v>
      </c>
      <c r="C18" s="23">
        <v>7561140</v>
      </c>
      <c r="D18" s="23">
        <v>7561140</v>
      </c>
      <c r="E18" s="23">
        <v>7561140</v>
      </c>
      <c r="F18" s="23">
        <v>7561140</v>
      </c>
      <c r="G18" s="23">
        <v>7561140</v>
      </c>
      <c r="H18" s="23">
        <v>7561140</v>
      </c>
      <c r="I18" s="23">
        <v>7561140</v>
      </c>
      <c r="J18" s="24">
        <f t="shared" si="5"/>
        <v>52927980</v>
      </c>
    </row>
    <row r="19" spans="1:11" x14ac:dyDescent="0.25">
      <c r="A19" s="44" t="s">
        <v>27</v>
      </c>
      <c r="B19" s="19" t="s">
        <v>18</v>
      </c>
      <c r="C19" s="20"/>
      <c r="D19" s="20"/>
      <c r="E19" s="20"/>
      <c r="F19" s="20">
        <f>D19+E19</f>
        <v>0</v>
      </c>
      <c r="G19" s="20"/>
      <c r="H19" s="20"/>
      <c r="I19" s="20">
        <f>G19+H19</f>
        <v>0</v>
      </c>
      <c r="J19" s="20"/>
      <c r="K19" s="1"/>
    </row>
    <row r="20" spans="1:11" x14ac:dyDescent="0.25">
      <c r="A20" s="43"/>
      <c r="B20" s="22" t="s">
        <v>6</v>
      </c>
      <c r="C20" s="23"/>
      <c r="D20" s="23"/>
      <c r="E20" s="25"/>
      <c r="F20" s="20">
        <f t="shared" ref="F20" si="7">D20+E20</f>
        <v>0</v>
      </c>
      <c r="G20" s="23"/>
      <c r="H20" s="25"/>
      <c r="I20" s="20">
        <f t="shared" ref="I20" si="8">G20+H20</f>
        <v>0</v>
      </c>
      <c r="J20" s="23"/>
      <c r="K20" s="1"/>
    </row>
    <row r="21" spans="1:11" x14ac:dyDescent="0.25">
      <c r="A21" s="43" t="s">
        <v>11</v>
      </c>
      <c r="B21" s="22" t="s">
        <v>5</v>
      </c>
      <c r="C21" s="24"/>
      <c r="D21" s="24"/>
      <c r="E21" s="24"/>
      <c r="F21" s="24"/>
      <c r="G21" s="24"/>
      <c r="H21" s="24"/>
      <c r="I21" s="24"/>
      <c r="J21" s="24">
        <f t="shared" si="5"/>
        <v>0</v>
      </c>
    </row>
    <row r="22" spans="1:11" x14ac:dyDescent="0.25">
      <c r="A22" s="43"/>
      <c r="B22" s="22" t="s">
        <v>6</v>
      </c>
      <c r="C22" s="23">
        <v>4076222</v>
      </c>
      <c r="D22" s="23">
        <v>4076222</v>
      </c>
      <c r="E22" s="23">
        <v>4076222</v>
      </c>
      <c r="F22" s="23">
        <v>4076222</v>
      </c>
      <c r="G22" s="23">
        <v>4076222</v>
      </c>
      <c r="H22" s="23">
        <v>4076222</v>
      </c>
      <c r="I22" s="23">
        <v>4076222</v>
      </c>
      <c r="J22" s="23">
        <f t="shared" si="5"/>
        <v>28533554</v>
      </c>
    </row>
    <row r="23" spans="1:11" x14ac:dyDescent="0.25">
      <c r="A23" s="43" t="s">
        <v>12</v>
      </c>
      <c r="B23" s="22" t="s">
        <v>5</v>
      </c>
      <c r="C23" s="24">
        <v>1550492</v>
      </c>
      <c r="D23" s="24">
        <v>1550492</v>
      </c>
      <c r="E23" s="24">
        <v>1550492</v>
      </c>
      <c r="F23" s="24">
        <v>1550492</v>
      </c>
      <c r="G23" s="24">
        <v>1550492</v>
      </c>
      <c r="H23" s="24">
        <v>1550492</v>
      </c>
      <c r="I23" s="24">
        <v>1550492</v>
      </c>
      <c r="J23" s="24">
        <f t="shared" si="5"/>
        <v>10853444</v>
      </c>
    </row>
    <row r="24" spans="1:11" x14ac:dyDescent="0.25">
      <c r="A24" s="43"/>
      <c r="B24" s="22" t="s">
        <v>6</v>
      </c>
      <c r="C24" s="24">
        <v>1550492</v>
      </c>
      <c r="D24" s="24">
        <v>1550492</v>
      </c>
      <c r="E24" s="24">
        <v>1550492</v>
      </c>
      <c r="F24" s="24">
        <v>1550492</v>
      </c>
      <c r="G24" s="24">
        <v>1550492</v>
      </c>
      <c r="H24" s="24">
        <v>1550492</v>
      </c>
      <c r="I24" s="24">
        <v>1550492</v>
      </c>
      <c r="J24" s="23">
        <f t="shared" si="5"/>
        <v>10853444</v>
      </c>
    </row>
    <row r="25" spans="1:11" x14ac:dyDescent="0.25">
      <c r="A25" s="43" t="s">
        <v>13</v>
      </c>
      <c r="B25" s="22" t="s">
        <v>5</v>
      </c>
      <c r="C25" s="23">
        <v>31448</v>
      </c>
      <c r="D25" s="23">
        <v>31448</v>
      </c>
      <c r="E25" s="23">
        <v>31448</v>
      </c>
      <c r="F25" s="23">
        <v>31448</v>
      </c>
      <c r="G25" s="23">
        <v>31448</v>
      </c>
      <c r="H25" s="23">
        <v>31448</v>
      </c>
      <c r="I25" s="23">
        <v>31448</v>
      </c>
      <c r="J25" s="23">
        <f t="shared" si="5"/>
        <v>220136</v>
      </c>
    </row>
    <row r="26" spans="1:11" x14ac:dyDescent="0.25">
      <c r="A26" s="43"/>
      <c r="B26" s="22" t="s">
        <v>6</v>
      </c>
      <c r="C26" s="23">
        <v>597504</v>
      </c>
      <c r="D26" s="23">
        <v>597504</v>
      </c>
      <c r="E26" s="23">
        <v>597504</v>
      </c>
      <c r="F26" s="23">
        <v>597504</v>
      </c>
      <c r="G26" s="23">
        <v>597504</v>
      </c>
      <c r="H26" s="23">
        <v>597504</v>
      </c>
      <c r="I26" s="23">
        <v>597504</v>
      </c>
      <c r="J26" s="23">
        <f t="shared" si="5"/>
        <v>4182528</v>
      </c>
    </row>
    <row r="27" spans="1:11" x14ac:dyDescent="0.25">
      <c r="A27" s="43" t="s">
        <v>14</v>
      </c>
      <c r="B27" s="22" t="s">
        <v>5</v>
      </c>
      <c r="C27" s="23">
        <v>102823</v>
      </c>
      <c r="D27" s="23">
        <v>132113</v>
      </c>
      <c r="E27" s="23">
        <v>132113</v>
      </c>
      <c r="F27" s="23">
        <v>132113</v>
      </c>
      <c r="G27" s="23">
        <v>132113</v>
      </c>
      <c r="H27" s="23">
        <v>132113</v>
      </c>
      <c r="I27" s="23">
        <v>132113</v>
      </c>
      <c r="J27" s="23">
        <f t="shared" si="5"/>
        <v>895501</v>
      </c>
    </row>
    <row r="28" spans="1:11" x14ac:dyDescent="0.25">
      <c r="A28" s="43"/>
      <c r="B28" s="22" t="s">
        <v>6</v>
      </c>
      <c r="C28" s="24">
        <v>290508</v>
      </c>
      <c r="D28" s="24">
        <v>407667</v>
      </c>
      <c r="E28" s="24">
        <v>407667</v>
      </c>
      <c r="F28" s="24">
        <v>407667</v>
      </c>
      <c r="G28" s="24">
        <v>407667</v>
      </c>
      <c r="H28" s="24">
        <v>407667</v>
      </c>
      <c r="I28" s="24">
        <v>407667</v>
      </c>
      <c r="J28" s="23">
        <f>SUM(C28:I28)</f>
        <v>2736510</v>
      </c>
    </row>
    <row r="29" spans="1:11" x14ac:dyDescent="0.25">
      <c r="A29" s="43" t="s">
        <v>17</v>
      </c>
      <c r="B29" s="22" t="s">
        <v>5</v>
      </c>
      <c r="C29" s="23">
        <v>84081</v>
      </c>
      <c r="D29" s="23">
        <v>64147</v>
      </c>
      <c r="E29" s="23">
        <v>74114</v>
      </c>
      <c r="F29" s="23">
        <v>74114</v>
      </c>
      <c r="G29" s="23">
        <v>74114</v>
      </c>
      <c r="H29" s="23">
        <v>74114</v>
      </c>
      <c r="I29" s="23">
        <v>74114</v>
      </c>
      <c r="J29" s="23">
        <f t="shared" ref="J29:J30" si="9">SUM(C29:I29)</f>
        <v>518798</v>
      </c>
    </row>
    <row r="30" spans="1:11" x14ac:dyDescent="0.25">
      <c r="A30" s="43"/>
      <c r="B30" s="22" t="s">
        <v>19</v>
      </c>
      <c r="C30" s="23">
        <v>61106</v>
      </c>
      <c r="D30" s="23">
        <v>32439</v>
      </c>
      <c r="E30" s="23"/>
      <c r="F30" s="23"/>
      <c r="G30" s="23"/>
      <c r="H30" s="23"/>
      <c r="I30" s="23"/>
      <c r="J30" s="23">
        <f t="shared" si="9"/>
        <v>93545</v>
      </c>
    </row>
    <row r="31" spans="1:11" ht="39" customHeight="1" x14ac:dyDescent="0.25">
      <c r="A31" s="43"/>
      <c r="B31" s="22" t="s">
        <v>6</v>
      </c>
      <c r="C31" s="24">
        <v>285667</v>
      </c>
      <c r="D31" s="24">
        <v>222560</v>
      </c>
      <c r="E31" s="24">
        <v>302508.5</v>
      </c>
      <c r="F31" s="24">
        <v>302508.5</v>
      </c>
      <c r="G31" s="24">
        <v>302508.5</v>
      </c>
      <c r="H31" s="24">
        <v>302508.5</v>
      </c>
      <c r="I31" s="24">
        <v>302508.5</v>
      </c>
      <c r="J31" s="24">
        <f>SUM(C31:I31)</f>
        <v>2020769.5</v>
      </c>
    </row>
    <row r="32" spans="1:11" ht="45" x14ac:dyDescent="0.25">
      <c r="A32" s="13" t="s">
        <v>21</v>
      </c>
      <c r="B32" s="3" t="s">
        <v>5</v>
      </c>
      <c r="C32" s="4">
        <v>12100</v>
      </c>
      <c r="D32" s="4">
        <v>12100</v>
      </c>
      <c r="E32" s="4">
        <v>12100</v>
      </c>
      <c r="F32" s="4">
        <v>12100</v>
      </c>
      <c r="G32" s="4">
        <v>12100</v>
      </c>
      <c r="H32" s="4">
        <v>12100</v>
      </c>
      <c r="I32" s="4">
        <v>12100</v>
      </c>
      <c r="J32" s="4">
        <f>SUM(C32:I32)</f>
        <v>84700</v>
      </c>
    </row>
    <row r="33" spans="1:10" ht="30" x14ac:dyDescent="0.25">
      <c r="A33" s="13" t="s">
        <v>22</v>
      </c>
      <c r="B33" s="3" t="s">
        <v>5</v>
      </c>
      <c r="C33" s="4">
        <v>50000</v>
      </c>
      <c r="D33" s="4"/>
      <c r="E33" s="4"/>
      <c r="F33" s="4"/>
      <c r="G33" s="4"/>
      <c r="H33" s="4"/>
      <c r="I33" s="4"/>
      <c r="J33" s="4"/>
    </row>
    <row r="34" spans="1:10" x14ac:dyDescent="0.25">
      <c r="A34" s="2"/>
      <c r="C34" s="1"/>
      <c r="D34" s="1"/>
      <c r="E34" s="1"/>
      <c r="F34" s="1"/>
      <c r="G34" s="1"/>
      <c r="H34" s="1"/>
      <c r="I34" s="1"/>
    </row>
    <row r="35" spans="1:10" ht="17.25" x14ac:dyDescent="0.3">
      <c r="A35" s="40" t="s">
        <v>9</v>
      </c>
      <c r="B35" s="40"/>
      <c r="C35" s="40"/>
      <c r="D35" s="40"/>
      <c r="E35" s="40"/>
      <c r="F35" s="40"/>
      <c r="G35" s="40"/>
      <c r="H35" s="40"/>
      <c r="I35" s="40"/>
      <c r="J35" s="40"/>
    </row>
    <row r="36" spans="1:10" x14ac:dyDescent="0.25">
      <c r="A36" s="41" t="s">
        <v>2</v>
      </c>
      <c r="B36" s="41" t="s">
        <v>3</v>
      </c>
      <c r="C36" s="42" t="s">
        <v>4</v>
      </c>
      <c r="D36" s="42"/>
      <c r="E36" s="42"/>
      <c r="F36" s="42"/>
      <c r="G36" s="42"/>
      <c r="H36" s="42"/>
      <c r="I36" s="42"/>
      <c r="J36" s="42"/>
    </row>
    <row r="37" spans="1:10" x14ac:dyDescent="0.25">
      <c r="A37" s="41"/>
      <c r="B37" s="41"/>
      <c r="C37" s="5">
        <v>2021</v>
      </c>
      <c r="D37" s="5">
        <v>2022</v>
      </c>
      <c r="E37" s="5">
        <v>2023</v>
      </c>
      <c r="F37" s="5">
        <v>2024</v>
      </c>
      <c r="G37" s="5">
        <v>2025</v>
      </c>
      <c r="H37" s="5">
        <v>2026</v>
      </c>
      <c r="I37" s="5">
        <v>2027</v>
      </c>
      <c r="J37" s="5" t="s">
        <v>7</v>
      </c>
    </row>
    <row r="38" spans="1:10" x14ac:dyDescent="0.25">
      <c r="A38" s="15" t="s">
        <v>8</v>
      </c>
      <c r="B38" s="7" t="s">
        <v>5</v>
      </c>
      <c r="C38" s="8">
        <f>C41+C43+C45</f>
        <v>102985</v>
      </c>
      <c r="D38" s="8">
        <f t="shared" ref="D38:I38" si="10">D41+D43+D45</f>
        <v>102985</v>
      </c>
      <c r="E38" s="8">
        <f t="shared" si="10"/>
        <v>102985</v>
      </c>
      <c r="F38" s="8">
        <f t="shared" si="10"/>
        <v>102985</v>
      </c>
      <c r="G38" s="8">
        <f t="shared" si="10"/>
        <v>102985</v>
      </c>
      <c r="H38" s="8">
        <f t="shared" si="10"/>
        <v>102985</v>
      </c>
      <c r="I38" s="8">
        <f t="shared" si="10"/>
        <v>102985</v>
      </c>
      <c r="J38" s="16">
        <f>SUM(C38:I38)</f>
        <v>720895</v>
      </c>
    </row>
    <row r="39" spans="1:10" x14ac:dyDescent="0.25">
      <c r="A39" s="15"/>
      <c r="B39" s="7" t="s">
        <v>6</v>
      </c>
      <c r="C39" s="8">
        <f>C42+C44+C46</f>
        <v>1480031</v>
      </c>
      <c r="D39" s="8">
        <f t="shared" ref="D39:I39" si="11">D42+D44+D46</f>
        <v>1480031</v>
      </c>
      <c r="E39" s="8">
        <f t="shared" si="11"/>
        <v>1480031</v>
      </c>
      <c r="F39" s="8">
        <f t="shared" si="11"/>
        <v>1480031</v>
      </c>
      <c r="G39" s="8">
        <f t="shared" si="11"/>
        <v>1480031</v>
      </c>
      <c r="H39" s="8">
        <f t="shared" si="11"/>
        <v>1480031</v>
      </c>
      <c r="I39" s="8">
        <f t="shared" si="11"/>
        <v>1480031</v>
      </c>
      <c r="J39" s="16">
        <f>SUM(C39:I39)</f>
        <v>10360217</v>
      </c>
    </row>
    <row r="40" spans="1:10" x14ac:dyDescent="0.25">
      <c r="A40" s="15"/>
      <c r="B40" s="7" t="s">
        <v>7</v>
      </c>
      <c r="C40" s="8">
        <f>C38+C39</f>
        <v>1583016</v>
      </c>
      <c r="D40" s="8">
        <f t="shared" ref="D40:I40" si="12">D38+D39</f>
        <v>1583016</v>
      </c>
      <c r="E40" s="8">
        <f t="shared" si="12"/>
        <v>1583016</v>
      </c>
      <c r="F40" s="8">
        <f t="shared" si="12"/>
        <v>1583016</v>
      </c>
      <c r="G40" s="8">
        <f t="shared" si="12"/>
        <v>1583016</v>
      </c>
      <c r="H40" s="8">
        <f t="shared" si="12"/>
        <v>1583016</v>
      </c>
      <c r="I40" s="8">
        <f t="shared" si="12"/>
        <v>1583016</v>
      </c>
      <c r="J40" s="16">
        <f>SUM(C40:I40)</f>
        <v>11081112</v>
      </c>
    </row>
    <row r="41" spans="1:10" x14ac:dyDescent="0.25">
      <c r="A41" s="39" t="s">
        <v>15</v>
      </c>
      <c r="B41" s="3" t="s">
        <v>5</v>
      </c>
      <c r="C41" s="14"/>
      <c r="D41" s="14"/>
      <c r="E41" s="14"/>
      <c r="F41" s="14"/>
      <c r="G41" s="14"/>
      <c r="H41" s="14"/>
      <c r="I41" s="14"/>
      <c r="J41" s="4">
        <f>SUM(C41:I41)</f>
        <v>0</v>
      </c>
    </row>
    <row r="42" spans="1:10" x14ac:dyDescent="0.25">
      <c r="A42" s="39"/>
      <c r="B42" s="3" t="s">
        <v>6</v>
      </c>
      <c r="C42" s="14">
        <v>1282837</v>
      </c>
      <c r="D42" s="14">
        <v>1282837</v>
      </c>
      <c r="E42" s="14">
        <v>1282837</v>
      </c>
      <c r="F42" s="14">
        <v>1282837</v>
      </c>
      <c r="G42" s="14">
        <v>1282837</v>
      </c>
      <c r="H42" s="14">
        <v>1282837</v>
      </c>
      <c r="I42" s="14">
        <v>1282837</v>
      </c>
      <c r="J42" s="14">
        <f t="shared" ref="J42:J44" si="13">SUM(C42:I42)</f>
        <v>8979859</v>
      </c>
    </row>
    <row r="43" spans="1:10" x14ac:dyDescent="0.25">
      <c r="A43" s="39" t="s">
        <v>16</v>
      </c>
      <c r="B43" s="3" t="s">
        <v>5</v>
      </c>
      <c r="C43" s="4">
        <v>97751</v>
      </c>
      <c r="D43" s="4">
        <v>97751</v>
      </c>
      <c r="E43" s="4">
        <v>97751</v>
      </c>
      <c r="F43" s="4">
        <v>97751</v>
      </c>
      <c r="G43" s="4">
        <v>97751</v>
      </c>
      <c r="H43" s="4">
        <v>97751</v>
      </c>
      <c r="I43" s="4">
        <v>97751</v>
      </c>
      <c r="J43" s="4">
        <f t="shared" si="13"/>
        <v>684257</v>
      </c>
    </row>
    <row r="44" spans="1:10" x14ac:dyDescent="0.25">
      <c r="A44" s="39"/>
      <c r="B44" s="3" t="s">
        <v>6</v>
      </c>
      <c r="C44" s="4">
        <v>97751</v>
      </c>
      <c r="D44" s="4">
        <v>97751</v>
      </c>
      <c r="E44" s="4">
        <v>97751</v>
      </c>
      <c r="F44" s="4">
        <v>97751</v>
      </c>
      <c r="G44" s="4">
        <v>97751</v>
      </c>
      <c r="H44" s="4">
        <v>97751</v>
      </c>
      <c r="I44" s="4">
        <v>97751</v>
      </c>
      <c r="J44" s="4">
        <f t="shared" si="13"/>
        <v>684257</v>
      </c>
    </row>
    <row r="45" spans="1:10" x14ac:dyDescent="0.25">
      <c r="A45" s="39" t="s">
        <v>23</v>
      </c>
      <c r="B45" s="3" t="s">
        <v>5</v>
      </c>
      <c r="C45" s="4">
        <v>5234</v>
      </c>
      <c r="D45" s="4">
        <v>5234</v>
      </c>
      <c r="E45" s="4">
        <v>5234</v>
      </c>
      <c r="F45" s="4">
        <v>5234</v>
      </c>
      <c r="G45" s="4">
        <v>5234</v>
      </c>
      <c r="H45" s="4">
        <v>5234</v>
      </c>
      <c r="I45" s="4">
        <v>5234</v>
      </c>
      <c r="J45" s="4">
        <f t="shared" ref="J45:J46" si="14">SUM(C45:I45)</f>
        <v>36638</v>
      </c>
    </row>
    <row r="46" spans="1:10" x14ac:dyDescent="0.25">
      <c r="A46" s="39"/>
      <c r="B46" s="3" t="s">
        <v>6</v>
      </c>
      <c r="C46" s="4">
        <v>99443</v>
      </c>
      <c r="D46" s="4">
        <v>99443</v>
      </c>
      <c r="E46" s="4">
        <v>99443</v>
      </c>
      <c r="F46" s="4">
        <v>99443</v>
      </c>
      <c r="G46" s="4">
        <v>99443</v>
      </c>
      <c r="H46" s="4">
        <v>99443</v>
      </c>
      <c r="I46" s="4">
        <v>99443</v>
      </c>
      <c r="J46" s="4">
        <f t="shared" si="14"/>
        <v>696101</v>
      </c>
    </row>
    <row r="47" spans="1:10" x14ac:dyDescent="0.25">
      <c r="A47" s="2"/>
      <c r="C47" s="1"/>
      <c r="D47" s="1"/>
      <c r="E47" s="1"/>
      <c r="F47" s="1"/>
      <c r="G47" s="1"/>
      <c r="H47" s="1"/>
      <c r="I47" s="1"/>
    </row>
    <row r="48" spans="1:10" x14ac:dyDescent="0.25">
      <c r="A48" s="2"/>
      <c r="C48" s="1"/>
      <c r="D48" s="1"/>
      <c r="E48" s="1"/>
      <c r="F48" s="1"/>
      <c r="G48" s="1"/>
      <c r="H48" s="1"/>
      <c r="I48" s="1"/>
    </row>
    <row r="49" spans="1:9" x14ac:dyDescent="0.25">
      <c r="A49" s="2"/>
      <c r="C49" s="1"/>
      <c r="D49" s="1"/>
      <c r="E49" s="1"/>
      <c r="F49" s="1"/>
      <c r="G49" s="1"/>
      <c r="H49" s="1"/>
      <c r="I49" s="1"/>
    </row>
    <row r="50" spans="1:9" x14ac:dyDescent="0.25">
      <c r="A50" s="2"/>
      <c r="C50" s="1"/>
      <c r="D50" s="1"/>
      <c r="E50" s="1"/>
      <c r="F50" s="1"/>
      <c r="G50" s="1"/>
      <c r="H50" s="1"/>
      <c r="I50" s="1"/>
    </row>
    <row r="51" spans="1:9" x14ac:dyDescent="0.25">
      <c r="A51" s="2"/>
      <c r="C51" s="1"/>
      <c r="D51" s="1"/>
      <c r="E51" s="1"/>
      <c r="F51" s="1"/>
      <c r="G51" s="1"/>
      <c r="H51" s="1"/>
      <c r="I51" s="1"/>
    </row>
    <row r="52" spans="1:9" x14ac:dyDescent="0.25">
      <c r="A52" s="2"/>
      <c r="C52" s="1"/>
      <c r="D52" s="1"/>
      <c r="E52" s="1"/>
      <c r="F52" s="1"/>
      <c r="G52" s="1"/>
      <c r="H52" s="1"/>
      <c r="I52" s="1"/>
    </row>
    <row r="53" spans="1:9" x14ac:dyDescent="0.25">
      <c r="A53" s="2"/>
      <c r="C53" s="1"/>
      <c r="D53" s="1"/>
      <c r="E53" s="1"/>
      <c r="F53" s="1"/>
      <c r="G53" s="1"/>
      <c r="H53" s="1"/>
      <c r="I53" s="1"/>
    </row>
    <row r="54" spans="1:9" x14ac:dyDescent="0.25">
      <c r="A54" s="2"/>
      <c r="C54" s="1"/>
      <c r="D54" s="1"/>
      <c r="E54" s="1"/>
      <c r="F54" s="1"/>
      <c r="G54" s="1"/>
      <c r="H54" s="1"/>
      <c r="I54" s="1"/>
    </row>
    <row r="55" spans="1:9" x14ac:dyDescent="0.25">
      <c r="A55" s="2"/>
      <c r="C55" s="1"/>
      <c r="D55" s="1"/>
      <c r="E55" s="1"/>
      <c r="F55" s="1"/>
      <c r="G55" s="1"/>
      <c r="H55" s="1"/>
      <c r="I55" s="1"/>
    </row>
    <row r="56" spans="1:9" x14ac:dyDescent="0.25">
      <c r="A56" s="2"/>
      <c r="C56" s="1"/>
      <c r="D56" s="1"/>
      <c r="E56" s="1"/>
      <c r="F56" s="1"/>
      <c r="G56" s="1"/>
      <c r="H56" s="1"/>
      <c r="I56" s="1"/>
    </row>
    <row r="57" spans="1:9" x14ac:dyDescent="0.25">
      <c r="A57" s="2"/>
      <c r="C57" s="1"/>
      <c r="D57" s="1"/>
      <c r="E57" s="1"/>
      <c r="F57" s="1"/>
      <c r="G57" s="1"/>
      <c r="H57" s="1"/>
      <c r="I57" s="1"/>
    </row>
    <row r="58" spans="1:9" x14ac:dyDescent="0.25">
      <c r="A58" s="2"/>
      <c r="C58" s="1"/>
      <c r="D58" s="1"/>
      <c r="E58" s="1"/>
      <c r="F58" s="1"/>
      <c r="G58" s="1"/>
      <c r="H58" s="1"/>
      <c r="I58" s="1"/>
    </row>
    <row r="59" spans="1:9" x14ac:dyDescent="0.25">
      <c r="A59" s="2"/>
      <c r="C59" s="1"/>
      <c r="D59" s="1"/>
      <c r="E59" s="1"/>
      <c r="F59" s="1"/>
      <c r="G59" s="1"/>
      <c r="H59" s="1"/>
      <c r="I59" s="1"/>
    </row>
    <row r="60" spans="1:9" x14ac:dyDescent="0.25">
      <c r="A60" s="2"/>
      <c r="C60" s="1"/>
      <c r="D60" s="1"/>
      <c r="E60" s="1"/>
      <c r="F60" s="1"/>
      <c r="G60" s="1"/>
      <c r="H60" s="1"/>
      <c r="I60" s="1"/>
    </row>
    <row r="61" spans="1:9" x14ac:dyDescent="0.25">
      <c r="A61" s="2"/>
      <c r="C61" s="1"/>
      <c r="D61" s="1"/>
      <c r="E61" s="1"/>
      <c r="F61" s="1"/>
      <c r="G61" s="1"/>
      <c r="H61" s="1"/>
      <c r="I61" s="1"/>
    </row>
    <row r="62" spans="1:9" x14ac:dyDescent="0.25">
      <c r="A62" s="2"/>
      <c r="C62" s="1"/>
      <c r="D62" s="1"/>
      <c r="E62" s="1"/>
      <c r="F62" s="1"/>
      <c r="G62" s="1"/>
      <c r="H62" s="1"/>
      <c r="I62" s="1"/>
    </row>
    <row r="63" spans="1:9" x14ac:dyDescent="0.25">
      <c r="A63" s="2"/>
      <c r="C63" s="1"/>
      <c r="D63" s="1"/>
      <c r="E63" s="1"/>
      <c r="F63" s="1"/>
      <c r="G63" s="1"/>
      <c r="H63" s="1"/>
      <c r="I63" s="1"/>
    </row>
    <row r="64" spans="1:9" x14ac:dyDescent="0.25">
      <c r="A64" s="2"/>
      <c r="C64" s="1"/>
      <c r="D64" s="1"/>
      <c r="E64" s="1"/>
      <c r="F64" s="1"/>
      <c r="G64" s="1"/>
      <c r="H64" s="1"/>
      <c r="I64" s="1"/>
    </row>
    <row r="65" spans="1:9" x14ac:dyDescent="0.25">
      <c r="A65" s="2"/>
      <c r="C65" s="1"/>
      <c r="D65" s="1"/>
      <c r="E65" s="1"/>
      <c r="F65" s="1"/>
      <c r="G65" s="1"/>
      <c r="H65" s="1"/>
      <c r="I65" s="1"/>
    </row>
  </sheetData>
  <mergeCells count="24">
    <mergeCell ref="A19:A20"/>
    <mergeCell ref="A10:J10"/>
    <mergeCell ref="A2:J2"/>
    <mergeCell ref="A3:A4"/>
    <mergeCell ref="B3:B4"/>
    <mergeCell ref="C3:J3"/>
    <mergeCell ref="A5:A8"/>
    <mergeCell ref="A11:A12"/>
    <mergeCell ref="B11:B12"/>
    <mergeCell ref="C11:J11"/>
    <mergeCell ref="A13:A16"/>
    <mergeCell ref="A17:A18"/>
    <mergeCell ref="A27:A28"/>
    <mergeCell ref="A21:A22"/>
    <mergeCell ref="A23:A24"/>
    <mergeCell ref="A25:A26"/>
    <mergeCell ref="A41:A42"/>
    <mergeCell ref="A29:A31"/>
    <mergeCell ref="A45:A46"/>
    <mergeCell ref="A43:A44"/>
    <mergeCell ref="A35:J35"/>
    <mergeCell ref="A36:A37"/>
    <mergeCell ref="B36:B37"/>
    <mergeCell ref="C36:J36"/>
  </mergeCells>
  <pageMargins left="0.7" right="0.7" top="0.75" bottom="0.75" header="0.3" footer="0.3"/>
  <pageSetup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O71"/>
  <sheetViews>
    <sheetView tabSelected="1" zoomScale="145" zoomScaleNormal="145" workbookViewId="0">
      <selection activeCell="AP8" sqref="AP8"/>
    </sheetView>
  </sheetViews>
  <sheetFormatPr defaultRowHeight="15" x14ac:dyDescent="0.25"/>
  <cols>
    <col min="1" max="1" width="39.5703125" customWidth="1"/>
    <col min="2" max="2" width="17" customWidth="1"/>
    <col min="3" max="3" width="10.7109375" hidden="1" customWidth="1"/>
    <col min="4" max="9" width="10.42578125" hidden="1" customWidth="1"/>
    <col min="10" max="10" width="14" hidden="1" customWidth="1"/>
    <col min="11" max="11" width="14.42578125" hidden="1" customWidth="1"/>
    <col min="12" max="12" width="10.42578125" hidden="1" customWidth="1"/>
    <col min="13" max="16" width="14.28515625" hidden="1" customWidth="1"/>
    <col min="17" max="17" width="10.42578125" hidden="1" customWidth="1"/>
    <col min="18" max="21" width="14.28515625" hidden="1" customWidth="1"/>
    <col min="22" max="22" width="10.42578125" hidden="1" customWidth="1"/>
    <col min="23" max="25" width="14.28515625" hidden="1" customWidth="1"/>
    <col min="26" max="26" width="14.28515625" customWidth="1"/>
    <col min="27" max="27" width="10.42578125" hidden="1" customWidth="1"/>
    <col min="28" max="28" width="14.28515625" hidden="1" customWidth="1"/>
    <col min="29" max="29" width="20.85546875" customWidth="1"/>
    <col min="30" max="30" width="14.28515625" customWidth="1"/>
    <col min="31" max="32" width="14.28515625" hidden="1" customWidth="1"/>
    <col min="33" max="34" width="14.28515625" customWidth="1"/>
    <col min="35" max="35" width="18.7109375" customWidth="1"/>
    <col min="36" max="36" width="10.5703125" hidden="1" customWidth="1"/>
    <col min="37" max="37" width="8.85546875" hidden="1" customWidth="1"/>
    <col min="38" max="38" width="9.85546875" hidden="1" customWidth="1"/>
    <col min="39" max="39" width="8.85546875" hidden="1" customWidth="1"/>
    <col min="40" max="41" width="8.85546875" customWidth="1"/>
  </cols>
  <sheetData>
    <row r="1" spans="1:41" ht="37.5" customHeight="1" x14ac:dyDescent="0.25">
      <c r="AH1" s="63" t="s">
        <v>57</v>
      </c>
    </row>
    <row r="2" spans="1:41" ht="18.75" x14ac:dyDescent="0.3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41" x14ac:dyDescent="0.25">
      <c r="A3" s="49" t="s">
        <v>2</v>
      </c>
      <c r="B3" s="49" t="s">
        <v>3</v>
      </c>
      <c r="C3" s="50" t="s">
        <v>4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</row>
    <row r="4" spans="1:41" x14ac:dyDescent="0.25">
      <c r="A4" s="49"/>
      <c r="B4" s="49"/>
      <c r="C4" s="17">
        <v>2021</v>
      </c>
      <c r="D4" s="17">
        <v>2022</v>
      </c>
      <c r="E4" s="17" t="s">
        <v>24</v>
      </c>
      <c r="F4" s="17" t="s">
        <v>25</v>
      </c>
      <c r="G4" s="17">
        <v>2023</v>
      </c>
      <c r="H4" s="17" t="s">
        <v>24</v>
      </c>
      <c r="I4" s="17">
        <v>2023</v>
      </c>
      <c r="J4" s="17" t="s">
        <v>41</v>
      </c>
      <c r="K4" s="17" t="s">
        <v>42</v>
      </c>
      <c r="L4" s="17">
        <v>2024</v>
      </c>
      <c r="M4" s="17" t="s">
        <v>41</v>
      </c>
      <c r="N4" s="28" t="s">
        <v>43</v>
      </c>
      <c r="O4" s="17" t="s">
        <v>44</v>
      </c>
      <c r="P4" s="28" t="s">
        <v>43</v>
      </c>
      <c r="Q4" s="17">
        <v>2025</v>
      </c>
      <c r="R4" s="17" t="s">
        <v>44</v>
      </c>
      <c r="S4" s="28">
        <v>2025</v>
      </c>
      <c r="T4" s="28" t="s">
        <v>52</v>
      </c>
      <c r="U4" s="28" t="s">
        <v>45</v>
      </c>
      <c r="V4" s="17">
        <v>2026</v>
      </c>
      <c r="W4" s="17" t="s">
        <v>44</v>
      </c>
      <c r="X4" s="28">
        <v>2026</v>
      </c>
      <c r="Y4" s="33" t="s">
        <v>52</v>
      </c>
      <c r="Z4" s="28" t="s">
        <v>53</v>
      </c>
      <c r="AA4" s="17">
        <v>2027</v>
      </c>
      <c r="AB4" s="17" t="s">
        <v>44</v>
      </c>
      <c r="AC4" s="17" t="s">
        <v>56</v>
      </c>
      <c r="AD4" s="17" t="s">
        <v>55</v>
      </c>
      <c r="AE4" s="28">
        <v>2027</v>
      </c>
      <c r="AF4" s="33" t="s">
        <v>52</v>
      </c>
      <c r="AG4" s="28" t="s">
        <v>54</v>
      </c>
      <c r="AH4" s="28">
        <v>2028</v>
      </c>
      <c r="AI4" s="17" t="s">
        <v>7</v>
      </c>
    </row>
    <row r="5" spans="1:41" x14ac:dyDescent="0.25">
      <c r="A5" s="51" t="s">
        <v>8</v>
      </c>
      <c r="B5" s="17" t="s">
        <v>5</v>
      </c>
      <c r="C5" s="18">
        <f>C12+C44</f>
        <v>3528475</v>
      </c>
      <c r="D5" s="18">
        <f t="shared" ref="D5:Q5" si="0">D12+D44</f>
        <v>3421172</v>
      </c>
      <c r="E5" s="18">
        <f t="shared" si="0"/>
        <v>1336696</v>
      </c>
      <c r="F5" s="18">
        <f t="shared" si="0"/>
        <v>4757868</v>
      </c>
      <c r="G5" s="18">
        <f t="shared" si="0"/>
        <v>3416864</v>
      </c>
      <c r="H5" s="18">
        <f t="shared" si="0"/>
        <v>1393702</v>
      </c>
      <c r="I5" s="18">
        <f>I12+I44</f>
        <v>4808569</v>
      </c>
      <c r="J5" s="18">
        <f t="shared" ref="J5" si="1">J12+J44</f>
        <v>341455</v>
      </c>
      <c r="K5" s="18">
        <f>K12+K44</f>
        <v>5150024</v>
      </c>
      <c r="L5" s="18">
        <f>L12+L44</f>
        <v>3416864</v>
      </c>
      <c r="M5" s="18">
        <f t="shared" si="0"/>
        <v>747</v>
      </c>
      <c r="N5" s="18">
        <f>N12+N44</f>
        <v>3417611</v>
      </c>
      <c r="O5" s="18">
        <f t="shared" ref="O5:R5" si="2">O12+O44</f>
        <v>2175481</v>
      </c>
      <c r="P5" s="18">
        <f>P12+P44</f>
        <v>5593092</v>
      </c>
      <c r="Q5" s="18">
        <f t="shared" si="0"/>
        <v>3417611</v>
      </c>
      <c r="R5" s="18">
        <f t="shared" si="2"/>
        <v>2175481</v>
      </c>
      <c r="S5" s="18">
        <f>S12+S44</f>
        <v>5593092</v>
      </c>
      <c r="T5" s="18">
        <f>T12+T44</f>
        <v>400676</v>
      </c>
      <c r="U5" s="18">
        <f>U12+U44</f>
        <v>5993768</v>
      </c>
      <c r="V5" s="18">
        <f t="shared" ref="V5:W5" si="3">V12+V44</f>
        <v>3417611</v>
      </c>
      <c r="W5" s="18">
        <f t="shared" si="3"/>
        <v>2175481</v>
      </c>
      <c r="X5" s="18">
        <f>X12+X44</f>
        <v>5593092</v>
      </c>
      <c r="Y5" s="34">
        <f t="shared" ref="Y5" si="4">Y12+Y44</f>
        <v>274810</v>
      </c>
      <c r="Z5" s="18">
        <f>Z12+Z44</f>
        <v>5867902</v>
      </c>
      <c r="AA5" s="18">
        <f t="shared" ref="AA5:AB5" si="5">AA12+AA44</f>
        <v>3477046</v>
      </c>
      <c r="AB5" s="18">
        <f t="shared" si="5"/>
        <v>2458158</v>
      </c>
      <c r="AC5" s="18">
        <f>AC12+AC44</f>
        <v>91694</v>
      </c>
      <c r="AD5" s="18">
        <f>Z5+AC5</f>
        <v>5959596</v>
      </c>
      <c r="AE5" s="18">
        <f>AE12+AE44</f>
        <v>5935204</v>
      </c>
      <c r="AF5" s="34">
        <f t="shared" ref="AF5:AH5" si="6">AF12+AF44</f>
        <v>0</v>
      </c>
      <c r="AG5" s="18">
        <f t="shared" si="6"/>
        <v>12100</v>
      </c>
      <c r="AH5" s="18">
        <f t="shared" si="6"/>
        <v>0</v>
      </c>
      <c r="AI5" s="18">
        <f>C5+F5+K5+P5+S5+X5+AE5+AC5</f>
        <v>36242541</v>
      </c>
      <c r="AJ5" s="1">
        <f>AJ12+AJ44</f>
        <v>2730398</v>
      </c>
      <c r="AK5" s="1">
        <f>E5+H5-AJ5</f>
        <v>0</v>
      </c>
      <c r="AL5" s="1">
        <f>AL12+AL44</f>
        <v>2730398</v>
      </c>
    </row>
    <row r="6" spans="1:41" x14ac:dyDescent="0.25">
      <c r="A6" s="51"/>
      <c r="B6" s="17" t="s">
        <v>6</v>
      </c>
      <c r="C6" s="18">
        <f t="shared" ref="C6:X6" si="7">C13+C45</f>
        <v>22146349</v>
      </c>
      <c r="D6" s="18">
        <f t="shared" si="7"/>
        <v>22324296</v>
      </c>
      <c r="E6" s="18">
        <f t="shared" si="7"/>
        <v>15102136</v>
      </c>
      <c r="F6" s="18">
        <f t="shared" si="7"/>
        <v>37426432</v>
      </c>
      <c r="G6" s="18">
        <f t="shared" si="7"/>
        <v>22341486</v>
      </c>
      <c r="H6" s="18">
        <f>H13+H45</f>
        <v>16021789</v>
      </c>
      <c r="I6" s="18">
        <f t="shared" si="7"/>
        <v>38360281</v>
      </c>
      <c r="J6" s="18">
        <f t="shared" ref="J6:K6" si="8">J13+J45</f>
        <v>915123</v>
      </c>
      <c r="K6" s="18">
        <f t="shared" si="8"/>
        <v>39275404</v>
      </c>
      <c r="L6" s="18">
        <f t="shared" si="7"/>
        <v>22419651</v>
      </c>
      <c r="M6" s="18">
        <f t="shared" si="7"/>
        <v>2985</v>
      </c>
      <c r="N6" s="18">
        <f t="shared" si="7"/>
        <v>22422636</v>
      </c>
      <c r="O6" s="18">
        <f t="shared" ref="O6:R6" si="9">O13+O45</f>
        <v>9014853</v>
      </c>
      <c r="P6" s="18">
        <f t="shared" si="9"/>
        <v>31437489</v>
      </c>
      <c r="Q6" s="18">
        <f t="shared" si="7"/>
        <v>22422636</v>
      </c>
      <c r="R6" s="18">
        <f t="shared" si="9"/>
        <v>9014853</v>
      </c>
      <c r="S6" s="18">
        <f t="shared" ref="S6:U6" si="10">S13+S45</f>
        <v>31437489</v>
      </c>
      <c r="T6" s="18">
        <f t="shared" si="10"/>
        <v>17983430</v>
      </c>
      <c r="U6" s="18">
        <f t="shared" si="10"/>
        <v>49420919</v>
      </c>
      <c r="V6" s="18">
        <f t="shared" si="7"/>
        <v>22344471</v>
      </c>
      <c r="W6" s="18">
        <f t="shared" si="7"/>
        <v>9014853</v>
      </c>
      <c r="X6" s="18">
        <f t="shared" si="7"/>
        <v>31437489</v>
      </c>
      <c r="Y6" s="34">
        <f t="shared" ref="Y6:Z6" si="11">Y13+Y45</f>
        <v>18105989</v>
      </c>
      <c r="Z6" s="18">
        <f t="shared" si="11"/>
        <v>49543478</v>
      </c>
      <c r="AA6" s="18">
        <f t="shared" ref="AA6:AC6" si="12">AA13+AA45</f>
        <v>22414842</v>
      </c>
      <c r="AB6" s="18">
        <f t="shared" si="12"/>
        <v>12067816</v>
      </c>
      <c r="AC6" s="18">
        <f t="shared" si="12"/>
        <v>374198</v>
      </c>
      <c r="AD6" s="18">
        <f t="shared" ref="AD6:AD7" si="13">Z6+AC6</f>
        <v>49917676</v>
      </c>
      <c r="AE6" s="18">
        <f t="shared" ref="AE6" si="14">AE13+AE45</f>
        <v>34482658</v>
      </c>
      <c r="AF6" s="34">
        <f t="shared" ref="AF6:AH6" si="15">AF13+AF45</f>
        <v>0</v>
      </c>
      <c r="AG6" s="18">
        <f t="shared" si="15"/>
        <v>0</v>
      </c>
      <c r="AH6" s="18">
        <f t="shared" si="15"/>
        <v>0</v>
      </c>
      <c r="AI6" s="18">
        <f t="shared" ref="AI6:AI7" si="16">C6+F6+K6+P6+S6+X6+AE6+AC6</f>
        <v>228017508</v>
      </c>
      <c r="AJ6" s="1">
        <f t="shared" ref="AJ6:AJ7" si="17">AJ13+AJ45</f>
        <v>31123925</v>
      </c>
      <c r="AK6" s="1">
        <f>E6+H6-AJ6</f>
        <v>0</v>
      </c>
      <c r="AL6" s="1">
        <f>AL13+AL45</f>
        <v>31123925</v>
      </c>
    </row>
    <row r="7" spans="1:41" x14ac:dyDescent="0.25">
      <c r="A7" s="51"/>
      <c r="B7" s="17" t="s">
        <v>7</v>
      </c>
      <c r="C7" s="18">
        <f>C5+C6</f>
        <v>25674824</v>
      </c>
      <c r="D7" s="18">
        <f t="shared" ref="D7:X7" si="18">D5+D6</f>
        <v>25745468</v>
      </c>
      <c r="E7" s="18">
        <f t="shared" si="18"/>
        <v>16438832</v>
      </c>
      <c r="F7" s="18">
        <f t="shared" si="18"/>
        <v>42184300</v>
      </c>
      <c r="G7" s="18">
        <f t="shared" si="18"/>
        <v>25758350</v>
      </c>
      <c r="H7" s="18">
        <f t="shared" si="18"/>
        <v>17415491</v>
      </c>
      <c r="I7" s="18">
        <f t="shared" si="18"/>
        <v>43168850</v>
      </c>
      <c r="J7" s="18">
        <f t="shared" ref="J7:K7" si="19">J5+J6</f>
        <v>1256578</v>
      </c>
      <c r="K7" s="18">
        <f t="shared" si="19"/>
        <v>44425428</v>
      </c>
      <c r="L7" s="18">
        <f t="shared" si="18"/>
        <v>25836515</v>
      </c>
      <c r="M7" s="18">
        <f t="shared" si="18"/>
        <v>3732</v>
      </c>
      <c r="N7" s="18">
        <f t="shared" si="18"/>
        <v>25840247</v>
      </c>
      <c r="O7" s="18">
        <f t="shared" ref="O7:R7" si="20">O5+O6</f>
        <v>11190334</v>
      </c>
      <c r="P7" s="18">
        <f t="shared" si="20"/>
        <v>37030581</v>
      </c>
      <c r="Q7" s="18">
        <f t="shared" si="18"/>
        <v>25840247</v>
      </c>
      <c r="R7" s="18">
        <f t="shared" si="20"/>
        <v>11190334</v>
      </c>
      <c r="S7" s="18">
        <f t="shared" ref="S7:U7" si="21">S5+S6</f>
        <v>37030581</v>
      </c>
      <c r="T7" s="18">
        <f t="shared" si="21"/>
        <v>18384106</v>
      </c>
      <c r="U7" s="18">
        <f t="shared" si="21"/>
        <v>55414687</v>
      </c>
      <c r="V7" s="18">
        <f t="shared" si="18"/>
        <v>25762082</v>
      </c>
      <c r="W7" s="18">
        <f t="shared" si="18"/>
        <v>11190334</v>
      </c>
      <c r="X7" s="18">
        <f t="shared" si="18"/>
        <v>37030581</v>
      </c>
      <c r="Y7" s="34">
        <f t="shared" ref="Y7:Z7" si="22">Y5+Y6</f>
        <v>18380799</v>
      </c>
      <c r="Z7" s="18">
        <f t="shared" si="22"/>
        <v>55411380</v>
      </c>
      <c r="AA7" s="18">
        <f t="shared" ref="AA7:AB7" si="23">AA5+AA6</f>
        <v>25891888</v>
      </c>
      <c r="AB7" s="18">
        <f t="shared" si="23"/>
        <v>14525974</v>
      </c>
      <c r="AC7" s="18">
        <f>AC5+AC6</f>
        <v>465892</v>
      </c>
      <c r="AD7" s="18">
        <f t="shared" si="13"/>
        <v>55877272</v>
      </c>
      <c r="AE7" s="18">
        <f t="shared" ref="AE7" si="24">AE5+AE6</f>
        <v>40417862</v>
      </c>
      <c r="AF7" s="34">
        <f t="shared" ref="AF7:AH7" si="25">AF5+AF6</f>
        <v>0</v>
      </c>
      <c r="AG7" s="18">
        <f t="shared" si="25"/>
        <v>12100</v>
      </c>
      <c r="AH7" s="18">
        <f t="shared" si="25"/>
        <v>0</v>
      </c>
      <c r="AI7" s="18">
        <f t="shared" si="16"/>
        <v>264260049</v>
      </c>
      <c r="AJ7" s="1">
        <f t="shared" si="17"/>
        <v>33854323</v>
      </c>
      <c r="AK7" s="1">
        <f>E7+H7-AJ7</f>
        <v>0</v>
      </c>
      <c r="AL7" s="1">
        <f>AL14+AL46</f>
        <v>33854323</v>
      </c>
    </row>
    <row r="8" spans="1:41" ht="15.75" thickBot="1" x14ac:dyDescent="0.3">
      <c r="A8" s="2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41" ht="17.25" x14ac:dyDescent="0.3">
      <c r="A9" s="45" t="s">
        <v>1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58"/>
      <c r="AC9" s="58"/>
      <c r="AD9" s="58"/>
      <c r="AE9" s="58"/>
      <c r="AF9" s="58"/>
      <c r="AG9" s="58"/>
      <c r="AH9" s="58"/>
      <c r="AI9" s="47"/>
    </row>
    <row r="10" spans="1:41" x14ac:dyDescent="0.25">
      <c r="A10" s="52" t="s">
        <v>2</v>
      </c>
      <c r="B10" s="53" t="s">
        <v>3</v>
      </c>
      <c r="C10" s="42" t="s">
        <v>4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59"/>
      <c r="AC10" s="59"/>
      <c r="AD10" s="59"/>
      <c r="AE10" s="59"/>
      <c r="AF10" s="59"/>
      <c r="AG10" s="59"/>
      <c r="AH10" s="59"/>
      <c r="AI10" s="55"/>
    </row>
    <row r="11" spans="1:41" x14ac:dyDescent="0.25">
      <c r="A11" s="52"/>
      <c r="B11" s="54"/>
      <c r="C11" s="5">
        <v>2021</v>
      </c>
      <c r="D11" s="5">
        <v>2022</v>
      </c>
      <c r="E11" s="5" t="s">
        <v>24</v>
      </c>
      <c r="F11" s="5" t="s">
        <v>25</v>
      </c>
      <c r="G11" s="5">
        <v>2023</v>
      </c>
      <c r="H11" s="5" t="s">
        <v>24</v>
      </c>
      <c r="I11" s="5" t="s">
        <v>26</v>
      </c>
      <c r="J11" s="26" t="s">
        <v>41</v>
      </c>
      <c r="K11" s="27" t="s">
        <v>42</v>
      </c>
      <c r="L11" s="5">
        <v>2024</v>
      </c>
      <c r="M11" s="5" t="s">
        <v>24</v>
      </c>
      <c r="N11" s="27" t="s">
        <v>43</v>
      </c>
      <c r="O11" s="5" t="s">
        <v>44</v>
      </c>
      <c r="P11" s="27" t="s">
        <v>43</v>
      </c>
      <c r="Q11" s="5">
        <v>2025</v>
      </c>
      <c r="R11" s="5" t="s">
        <v>44</v>
      </c>
      <c r="S11" s="27">
        <v>2025</v>
      </c>
      <c r="T11" s="5" t="s">
        <v>52</v>
      </c>
      <c r="U11" s="5" t="s">
        <v>45</v>
      </c>
      <c r="V11" s="5">
        <v>2026</v>
      </c>
      <c r="W11" s="5" t="s">
        <v>44</v>
      </c>
      <c r="X11" s="27">
        <v>2026</v>
      </c>
      <c r="Y11" s="5" t="s">
        <v>52</v>
      </c>
      <c r="Z11" s="5" t="s">
        <v>46</v>
      </c>
      <c r="AA11" s="5">
        <v>2027</v>
      </c>
      <c r="AB11" s="5" t="s">
        <v>44</v>
      </c>
      <c r="AC11" s="5"/>
      <c r="AD11" s="5"/>
      <c r="AE11" s="27">
        <v>2027</v>
      </c>
      <c r="AF11" s="5" t="s">
        <v>52</v>
      </c>
      <c r="AG11" s="5" t="s">
        <v>47</v>
      </c>
      <c r="AH11" s="32">
        <v>2028</v>
      </c>
      <c r="AI11" s="6" t="s">
        <v>7</v>
      </c>
    </row>
    <row r="12" spans="1:41" x14ac:dyDescent="0.25">
      <c r="A12" s="56" t="s">
        <v>8</v>
      </c>
      <c r="B12" s="7" t="s">
        <v>5</v>
      </c>
      <c r="C12" s="8">
        <f>C15+C29+C31+C33+C35+C37+C39+C17+C38+C27+C19+C21+C23+C25</f>
        <v>3425490</v>
      </c>
      <c r="D12" s="8">
        <f>D15+D29+D31+D33+D35+D37+D39+D17+D38+D27+D19+D21+D23+D25</f>
        <v>3318187</v>
      </c>
      <c r="E12" s="8">
        <f>E15+E29+E31+E33+E35+E37+E39+E17+E38+E27+E19+E21+E23+E25</f>
        <v>1323117</v>
      </c>
      <c r="F12" s="8">
        <f t="shared" ref="F12:V12" si="26">F15+F29+F31+F33+F35+F37+F39+F17+F38+F27+F19+F21+F23+F25</f>
        <v>4641304</v>
      </c>
      <c r="G12" s="8">
        <f t="shared" si="26"/>
        <v>3313879</v>
      </c>
      <c r="H12" s="8">
        <f t="shared" si="26"/>
        <v>1386052</v>
      </c>
      <c r="I12" s="8">
        <f t="shared" si="26"/>
        <v>4697934</v>
      </c>
      <c r="J12" s="8">
        <f>J15+J29+J31+J33+J35+J37+J39+J17+J38+J27+J19+J21+J23+J25</f>
        <v>331641</v>
      </c>
      <c r="K12" s="8">
        <f t="shared" ref="K12" si="27">K15+K29+K31+K33+K35+K37+K39+K17+K38+K27+K19+K21+K23+K25</f>
        <v>5029575</v>
      </c>
      <c r="L12" s="8">
        <f t="shared" si="26"/>
        <v>3313879</v>
      </c>
      <c r="M12" s="8">
        <f>M15+M29+M31+M33+M35+M37+M39+M17+M38+M27+M19+M21+M23+M25</f>
        <v>747</v>
      </c>
      <c r="N12" s="8">
        <f>N15+N29+N31+N33+N35+N37+N39+N17+N38+N27+N19+N21+N23+N25</f>
        <v>3314626</v>
      </c>
      <c r="O12" s="8">
        <f>O15+O29+O31+O33+O35+O37+O39+O17+O38+O27+O19+O21+O23+O25</f>
        <v>2149096</v>
      </c>
      <c r="P12" s="8">
        <f>P15+P29+P31+P33+P35+P37+P39+P17+P38+P27+P19+P21+P23+P25</f>
        <v>5463722</v>
      </c>
      <c r="Q12" s="8">
        <f t="shared" si="26"/>
        <v>3314626</v>
      </c>
      <c r="R12" s="8">
        <f>R15+R29+R31+R33+R35+R37+R39+R17+R38+R27+R19+R21+R23+R25</f>
        <v>2149096</v>
      </c>
      <c r="S12" s="8">
        <f>S15+S29+S31+S33+S35+S37+S39+S17+S38+S27+S19+S21+S23+S25</f>
        <v>5463722</v>
      </c>
      <c r="T12" s="8">
        <f>T15+T29+T31+T33+T35+T37+T39+T17+T38+T27+T19+T21+T23+T25</f>
        <v>392045</v>
      </c>
      <c r="U12" s="8">
        <f>U15+U29+U31+U33+U35+U37+U39+U17+U38+U27+U19+U21+U23+U25</f>
        <v>5855767</v>
      </c>
      <c r="V12" s="8">
        <f t="shared" si="26"/>
        <v>3314626</v>
      </c>
      <c r="W12" s="8">
        <f>W15+W29+W31+W33+W35+W37+W39+W17+W38+W27+W19+W21+W23+W25</f>
        <v>2149096</v>
      </c>
      <c r="X12" s="8">
        <f>X15+X29+X31+X33+X35+X37+X39+X17+X38+X27+X19+X21+X23+X25</f>
        <v>5463722</v>
      </c>
      <c r="Y12" s="35">
        <f>Y15+Y29+Y31+Y33+Y35+Y37+Y39+Y17+Y38+Y27+Y19+Y21+Y23+Y25</f>
        <v>258285</v>
      </c>
      <c r="Z12" s="8">
        <f>Z15+Z29+Z31+Z33+Z35+Z37+Z39+Z17+Z38+Z27+Z19+Z21+Z23+Z25</f>
        <v>5722007</v>
      </c>
      <c r="AA12" s="8">
        <f t="shared" ref="AA12:AC12" si="28">AA15+AA29+AA31+AA33+AA35+AA37+AA39+AA17+AA38+AA27+AA19+AA21+AA23+AA25</f>
        <v>3314626</v>
      </c>
      <c r="AB12" s="8">
        <f t="shared" si="28"/>
        <v>2149843</v>
      </c>
      <c r="AC12" s="8">
        <f t="shared" si="28"/>
        <v>91694</v>
      </c>
      <c r="AD12" s="8">
        <f t="shared" ref="AD12:AD38" si="29">Z12+AC12</f>
        <v>5813701</v>
      </c>
      <c r="AE12" s="8">
        <f t="shared" ref="AE12:AH12" si="30">AE15+AE29+AE31+AE33+AE35+AE37+AE39+AE17+AE38+AE27+AE19+AE21+AE23+AE25</f>
        <v>5464469</v>
      </c>
      <c r="AF12" s="8">
        <f t="shared" si="30"/>
        <v>0</v>
      </c>
      <c r="AG12" s="8">
        <f t="shared" si="30"/>
        <v>12100</v>
      </c>
      <c r="AH12" s="8">
        <f t="shared" si="30"/>
        <v>0</v>
      </c>
      <c r="AI12" s="8">
        <f t="shared" ref="AI12:AI39" si="31">C12+F12+K12+P12+S12+X12+AE12+AC12</f>
        <v>35043698</v>
      </c>
      <c r="AJ12" s="1">
        <f>E12+H12</f>
        <v>2709169</v>
      </c>
      <c r="AL12" s="1">
        <f>E12+H12</f>
        <v>2709169</v>
      </c>
      <c r="AO12" s="1"/>
    </row>
    <row r="13" spans="1:41" x14ac:dyDescent="0.25">
      <c r="A13" s="56"/>
      <c r="B13" s="7" t="s">
        <v>6</v>
      </c>
      <c r="C13" s="8">
        <f>C16+C30+C32+C34+C36+C18+C20+C22+C248+C26+C28+C24</f>
        <v>20666318</v>
      </c>
      <c r="D13" s="8">
        <f t="shared" ref="D13:W13" si="32">D16+D30+D32+D34+D36+D18+D20+D22+D248+D26+D28+D24</f>
        <v>20844265</v>
      </c>
      <c r="E13" s="8">
        <f>E16+E30+E32+E34+E36+E18+E20+E22+E248+E26+E28+E24</f>
        <v>15034087</v>
      </c>
      <c r="F13" s="8">
        <f t="shared" si="32"/>
        <v>35878352</v>
      </c>
      <c r="G13" s="8">
        <f t="shared" si="32"/>
        <v>20861455</v>
      </c>
      <c r="H13" s="8">
        <f t="shared" si="32"/>
        <v>16001426</v>
      </c>
      <c r="I13" s="8">
        <f t="shared" si="32"/>
        <v>36859887</v>
      </c>
      <c r="J13" s="8">
        <f>J16+J30+J32+J34+J36+J18+J20+J22+J248+J26+J28+J24</f>
        <v>905483</v>
      </c>
      <c r="K13" s="8">
        <f t="shared" ref="K13" si="33">K16+K30+K32+K34+K36+K18+K20+K22+K248+K26+K28+K24</f>
        <v>37765370</v>
      </c>
      <c r="L13" s="8">
        <f t="shared" si="32"/>
        <v>20939620</v>
      </c>
      <c r="M13" s="8">
        <f t="shared" si="32"/>
        <v>2985</v>
      </c>
      <c r="N13" s="8">
        <f>N16+N30+N32+N34+N36+N18+N20+N22+N248+N26+N28+N24</f>
        <v>20942605</v>
      </c>
      <c r="O13" s="8">
        <f>O16+O30+O32+O34+O36+O18+O20+O22+O248+O26+O28+O24</f>
        <v>8983572</v>
      </c>
      <c r="P13" s="8">
        <f>P16+P30+P32+P34+P36+P18+P20+P22+P248+P26+P28+P24</f>
        <v>29926177</v>
      </c>
      <c r="Q13" s="8">
        <f t="shared" si="32"/>
        <v>20942605</v>
      </c>
      <c r="R13" s="8">
        <f t="shared" ref="R13" si="34">R16+R30+R32+R34+R36+R18+R20+R22+R248+R26+R28+R24</f>
        <v>8983572</v>
      </c>
      <c r="S13" s="8">
        <f>S16+S30+S32+S34+S36+S18+S20+S22+S248+S26+S28+S24</f>
        <v>29926177</v>
      </c>
      <c r="T13" s="8">
        <f t="shared" ref="T13:U13" si="35">T16+T30+T32+T34+T36+T18+T20+T22+T248+T26+T28+T24</f>
        <v>17972851</v>
      </c>
      <c r="U13" s="8">
        <f t="shared" si="35"/>
        <v>47899028</v>
      </c>
      <c r="V13" s="8">
        <f t="shared" si="32"/>
        <v>20864440</v>
      </c>
      <c r="W13" s="8">
        <f t="shared" si="32"/>
        <v>8983572</v>
      </c>
      <c r="X13" s="8">
        <f>X16+X30+X32+X34+X36+X18+X20+X22+X248+X26+X28+X24</f>
        <v>29926177</v>
      </c>
      <c r="Y13" s="35">
        <f>Y16+Y30+Y32+Y34+Y36+Y18+Y20+Y22+Y248+Y26+Y28+Y24</f>
        <v>18086444</v>
      </c>
      <c r="Z13" s="8">
        <f t="shared" ref="Z13:AC13" si="36">Z16+Z30+Z32+Z34+Z36+Z18+Z20+Z22+Z248+Z26+Z28+Z24</f>
        <v>48012621</v>
      </c>
      <c r="AA13" s="8">
        <f t="shared" si="36"/>
        <v>20864440</v>
      </c>
      <c r="AB13" s="8">
        <f t="shared" si="36"/>
        <v>8986557</v>
      </c>
      <c r="AC13" s="8">
        <f t="shared" si="36"/>
        <v>374198</v>
      </c>
      <c r="AD13" s="8">
        <f t="shared" si="29"/>
        <v>48386819</v>
      </c>
      <c r="AE13" s="8">
        <f>AE16+AE30+AE32+AE34+AE36+AE18+AE20+AE22+AE248+AE26+AE28+AE24</f>
        <v>29850997</v>
      </c>
      <c r="AF13" s="8">
        <f>AF16+AF30+AF32+AF34+AF36+AF18+AF20+AF22+AF248+AF26+AF28+AF24</f>
        <v>0</v>
      </c>
      <c r="AG13" s="8">
        <f t="shared" ref="AG13:AH13" si="37">AG16+AG30+AG32+AG34+AG36+AG18+AG20+AG22+AG248+AG26+AG28+AG24</f>
        <v>0</v>
      </c>
      <c r="AH13" s="8">
        <f t="shared" si="37"/>
        <v>0</v>
      </c>
      <c r="AI13" s="8">
        <f t="shared" si="31"/>
        <v>214313766</v>
      </c>
      <c r="AJ13" s="1">
        <f>E13+H13</f>
        <v>31035513</v>
      </c>
      <c r="AL13" s="1">
        <f>E13+H13</f>
        <v>31035513</v>
      </c>
    </row>
    <row r="14" spans="1:41" ht="15.75" thickBot="1" x14ac:dyDescent="0.3">
      <c r="A14" s="57"/>
      <c r="B14" s="10" t="s">
        <v>7</v>
      </c>
      <c r="C14" s="11">
        <f>C12+C13</f>
        <v>24091808</v>
      </c>
      <c r="D14" s="11">
        <f t="shared" ref="D14:Z14" si="38">D12+D13</f>
        <v>24162452</v>
      </c>
      <c r="E14" s="11">
        <f t="shared" si="38"/>
        <v>16357204</v>
      </c>
      <c r="F14" s="11">
        <f t="shared" si="38"/>
        <v>40519656</v>
      </c>
      <c r="G14" s="11">
        <f t="shared" si="38"/>
        <v>24175334</v>
      </c>
      <c r="H14" s="11">
        <f t="shared" si="38"/>
        <v>17387478</v>
      </c>
      <c r="I14" s="11">
        <f t="shared" si="38"/>
        <v>41557821</v>
      </c>
      <c r="J14" s="11">
        <f t="shared" ref="J14:K14" si="39">J12+J13</f>
        <v>1237124</v>
      </c>
      <c r="K14" s="11">
        <f t="shared" si="39"/>
        <v>42794945</v>
      </c>
      <c r="L14" s="11">
        <f t="shared" si="38"/>
        <v>24253499</v>
      </c>
      <c r="M14" s="11">
        <f t="shared" si="38"/>
        <v>3732</v>
      </c>
      <c r="N14" s="11">
        <f t="shared" si="38"/>
        <v>24257231</v>
      </c>
      <c r="O14" s="11">
        <f t="shared" ref="O14:R14" si="40">O12+O13</f>
        <v>11132668</v>
      </c>
      <c r="P14" s="11">
        <f t="shared" si="40"/>
        <v>35389899</v>
      </c>
      <c r="Q14" s="11">
        <f t="shared" si="38"/>
        <v>24257231</v>
      </c>
      <c r="R14" s="11">
        <f t="shared" si="40"/>
        <v>11132668</v>
      </c>
      <c r="S14" s="11">
        <f t="shared" ref="S14:U14" si="41">S12+S13</f>
        <v>35389899</v>
      </c>
      <c r="T14" s="11">
        <f t="shared" si="41"/>
        <v>18364896</v>
      </c>
      <c r="U14" s="11">
        <f t="shared" si="41"/>
        <v>53754795</v>
      </c>
      <c r="V14" s="11">
        <f t="shared" si="38"/>
        <v>24179066</v>
      </c>
      <c r="W14" s="11">
        <f t="shared" si="38"/>
        <v>11132668</v>
      </c>
      <c r="X14" s="11">
        <f t="shared" si="38"/>
        <v>35389899</v>
      </c>
      <c r="Y14" s="36">
        <f t="shared" si="38"/>
        <v>18344729</v>
      </c>
      <c r="Z14" s="11">
        <f t="shared" si="38"/>
        <v>53734628</v>
      </c>
      <c r="AA14" s="11">
        <f t="shared" ref="AA14:AC14" si="42">AA12+AA13</f>
        <v>24179066</v>
      </c>
      <c r="AB14" s="11">
        <f t="shared" si="42"/>
        <v>11136400</v>
      </c>
      <c r="AC14" s="11">
        <f t="shared" si="42"/>
        <v>465892</v>
      </c>
      <c r="AD14" s="11">
        <f t="shared" si="29"/>
        <v>54200520</v>
      </c>
      <c r="AE14" s="11">
        <f t="shared" ref="AE14:AG14" si="43">AE12+AE13</f>
        <v>35315466</v>
      </c>
      <c r="AF14" s="11">
        <f t="shared" si="43"/>
        <v>0</v>
      </c>
      <c r="AG14" s="11">
        <f t="shared" si="43"/>
        <v>12100</v>
      </c>
      <c r="AH14" s="11">
        <f t="shared" ref="AH14" si="44">AH12+AH13</f>
        <v>0</v>
      </c>
      <c r="AI14" s="11">
        <f t="shared" si="31"/>
        <v>249357464</v>
      </c>
      <c r="AJ14" s="1">
        <f>E14+H14</f>
        <v>33744682</v>
      </c>
      <c r="AL14" s="1">
        <f>E14+H14</f>
        <v>33744682</v>
      </c>
    </row>
    <row r="15" spans="1:41" x14ac:dyDescent="0.25">
      <c r="A15" s="44" t="s">
        <v>48</v>
      </c>
      <c r="B15" s="19" t="s">
        <v>30</v>
      </c>
      <c r="C15" s="20">
        <v>1512228</v>
      </c>
      <c r="D15" s="20">
        <v>1512228</v>
      </c>
      <c r="E15" s="20">
        <v>705763</v>
      </c>
      <c r="F15" s="20">
        <f>D15+E15</f>
        <v>2217991</v>
      </c>
      <c r="G15" s="20">
        <v>1512228</v>
      </c>
      <c r="H15" s="20">
        <v>768741</v>
      </c>
      <c r="I15" s="20">
        <f>G15+H15</f>
        <v>2280969</v>
      </c>
      <c r="J15" s="20">
        <v>80711</v>
      </c>
      <c r="K15" s="20">
        <f>I15+J15</f>
        <v>2361680</v>
      </c>
      <c r="L15" s="20">
        <v>1512228</v>
      </c>
      <c r="M15" s="20"/>
      <c r="N15" s="20">
        <f>L15+M15</f>
        <v>1512228</v>
      </c>
      <c r="O15" s="20">
        <v>1188181</v>
      </c>
      <c r="P15" s="20">
        <f>N15+O15</f>
        <v>2700409</v>
      </c>
      <c r="Q15" s="20">
        <f t="shared" ref="Q15:Q32" si="45">L15+M15</f>
        <v>1512228</v>
      </c>
      <c r="R15" s="20">
        <v>1188181</v>
      </c>
      <c r="S15" s="20">
        <f>Q15+R15</f>
        <v>2700409</v>
      </c>
      <c r="T15" s="20">
        <v>270087</v>
      </c>
      <c r="U15" s="20">
        <f>S15+T15</f>
        <v>2970496</v>
      </c>
      <c r="V15" s="20">
        <v>1512228</v>
      </c>
      <c r="W15" s="20">
        <v>1188181</v>
      </c>
      <c r="X15" s="20">
        <f>V15+W15</f>
        <v>2700409</v>
      </c>
      <c r="Y15" s="20">
        <v>214393</v>
      </c>
      <c r="Z15" s="20">
        <f>X15+Y15</f>
        <v>2914802</v>
      </c>
      <c r="AA15" s="20">
        <v>1512228</v>
      </c>
      <c r="AB15" s="20">
        <v>1188181</v>
      </c>
      <c r="AC15" s="20">
        <v>45975</v>
      </c>
      <c r="AD15" s="20">
        <f t="shared" si="29"/>
        <v>2960777</v>
      </c>
      <c r="AE15" s="20">
        <f>AA15+AB15</f>
        <v>2700409</v>
      </c>
      <c r="AF15" s="20"/>
      <c r="AG15" s="20"/>
      <c r="AH15" s="20"/>
      <c r="AI15" s="21">
        <f t="shared" si="31"/>
        <v>16939510</v>
      </c>
      <c r="AJ15" s="1"/>
    </row>
    <row r="16" spans="1:41" x14ac:dyDescent="0.25">
      <c r="A16" s="43"/>
      <c r="B16" s="22" t="s">
        <v>6</v>
      </c>
      <c r="C16" s="23">
        <v>7561140</v>
      </c>
      <c r="D16" s="23">
        <v>7561140</v>
      </c>
      <c r="E16" s="23">
        <v>3528815</v>
      </c>
      <c r="F16" s="20">
        <f t="shared" ref="F16:F39" si="46">D16+E16</f>
        <v>11089955</v>
      </c>
      <c r="G16" s="23">
        <v>7561140</v>
      </c>
      <c r="H16" s="23">
        <v>3843705</v>
      </c>
      <c r="I16" s="20">
        <f t="shared" ref="I16:I39" si="47">G16+H16</f>
        <v>11404845</v>
      </c>
      <c r="J16" s="20">
        <v>403556</v>
      </c>
      <c r="K16" s="20">
        <f t="shared" ref="K16:K39" si="48">I16+J16</f>
        <v>11808401</v>
      </c>
      <c r="L16" s="23">
        <v>7561140</v>
      </c>
      <c r="M16" s="23"/>
      <c r="N16" s="20">
        <f t="shared" ref="N16:P39" si="49">L16+M16</f>
        <v>7561140</v>
      </c>
      <c r="O16" s="23">
        <v>5940904</v>
      </c>
      <c r="P16" s="20">
        <f>N16+O16</f>
        <v>13502044</v>
      </c>
      <c r="Q16" s="20">
        <f t="shared" si="45"/>
        <v>7561140</v>
      </c>
      <c r="R16" s="23">
        <v>5940904</v>
      </c>
      <c r="S16" s="20">
        <f>Q16+R16</f>
        <v>13502044</v>
      </c>
      <c r="T16" s="20">
        <v>1350436</v>
      </c>
      <c r="U16" s="20">
        <f>S16+T16</f>
        <v>14852480</v>
      </c>
      <c r="V16" s="23">
        <v>7561140</v>
      </c>
      <c r="W16" s="23">
        <v>5940904</v>
      </c>
      <c r="X16" s="20">
        <f>V16+W16</f>
        <v>13502044</v>
      </c>
      <c r="Y16" s="20">
        <v>1071967</v>
      </c>
      <c r="Z16" s="20">
        <f>X16+Y16</f>
        <v>14574011</v>
      </c>
      <c r="AA16" s="23">
        <v>7561140</v>
      </c>
      <c r="AB16" s="23">
        <v>5940904</v>
      </c>
      <c r="AC16" s="20">
        <v>229872</v>
      </c>
      <c r="AD16" s="20">
        <f t="shared" si="29"/>
        <v>14803883</v>
      </c>
      <c r="AE16" s="20">
        <f>AA16+AB16</f>
        <v>13502044</v>
      </c>
      <c r="AF16" s="20"/>
      <c r="AG16" s="20"/>
      <c r="AH16" s="20"/>
      <c r="AI16" s="21">
        <f t="shared" si="31"/>
        <v>84697544</v>
      </c>
      <c r="AJ16" s="1"/>
    </row>
    <row r="17" spans="1:37" x14ac:dyDescent="0.25">
      <c r="A17" s="44" t="s">
        <v>49</v>
      </c>
      <c r="B17" s="19" t="s">
        <v>5</v>
      </c>
      <c r="C17" s="20"/>
      <c r="D17" s="20"/>
      <c r="E17" s="20">
        <v>435342</v>
      </c>
      <c r="F17" s="20">
        <f>D17+E17</f>
        <v>435342</v>
      </c>
      <c r="G17" s="20"/>
      <c r="H17" s="20">
        <v>436449</v>
      </c>
      <c r="I17" s="20">
        <f>G17+H17</f>
        <v>436449</v>
      </c>
      <c r="J17" s="20">
        <v>61566</v>
      </c>
      <c r="K17" s="20">
        <f t="shared" si="48"/>
        <v>498015</v>
      </c>
      <c r="L17" s="20"/>
      <c r="M17" s="20"/>
      <c r="N17" s="20">
        <f t="shared" si="49"/>
        <v>0</v>
      </c>
      <c r="O17" s="20">
        <v>507486</v>
      </c>
      <c r="P17" s="20">
        <f t="shared" si="49"/>
        <v>507486</v>
      </c>
      <c r="Q17" s="20">
        <f t="shared" si="45"/>
        <v>0</v>
      </c>
      <c r="R17" s="20">
        <v>507486</v>
      </c>
      <c r="S17" s="20">
        <f t="shared" ref="S17:S39" si="50">Q17+R17</f>
        <v>507486</v>
      </c>
      <c r="T17" s="20">
        <v>-10998</v>
      </c>
      <c r="U17" s="20">
        <f>S17+T17</f>
        <v>496488</v>
      </c>
      <c r="V17" s="20"/>
      <c r="W17" s="20">
        <v>507486</v>
      </c>
      <c r="X17" s="20">
        <f t="shared" ref="X17:X39" si="51">V17+W17</f>
        <v>507486</v>
      </c>
      <c r="Y17" s="20">
        <v>-65323</v>
      </c>
      <c r="Z17" s="20">
        <f>X17+Y17</f>
        <v>442163</v>
      </c>
      <c r="AA17" s="20"/>
      <c r="AB17" s="20">
        <v>507486</v>
      </c>
      <c r="AC17" s="20">
        <v>25399</v>
      </c>
      <c r="AD17" s="20">
        <f t="shared" si="29"/>
        <v>467562</v>
      </c>
      <c r="AE17" s="20">
        <f t="shared" ref="AE17:AE39" si="52">AA17+AB17</f>
        <v>507486</v>
      </c>
      <c r="AF17" s="20"/>
      <c r="AG17" s="20"/>
      <c r="AH17" s="20"/>
      <c r="AI17" s="21">
        <f t="shared" si="31"/>
        <v>2988700</v>
      </c>
      <c r="AJ17" s="1"/>
    </row>
    <row r="18" spans="1:37" x14ac:dyDescent="0.25">
      <c r="A18" s="43"/>
      <c r="B18" s="22" t="s">
        <v>6</v>
      </c>
      <c r="C18" s="23"/>
      <c r="D18" s="23"/>
      <c r="E18" s="23">
        <v>2176709</v>
      </c>
      <c r="F18" s="20">
        <f t="shared" ref="F18" si="53">D18+E18</f>
        <v>2176709</v>
      </c>
      <c r="G18" s="23"/>
      <c r="H18" s="23">
        <v>2182244</v>
      </c>
      <c r="I18" s="20">
        <f t="shared" ref="I18" si="54">G18+H18</f>
        <v>2182244</v>
      </c>
      <c r="J18" s="20">
        <v>307832</v>
      </c>
      <c r="K18" s="20">
        <f t="shared" si="48"/>
        <v>2490076</v>
      </c>
      <c r="L18" s="23"/>
      <c r="M18" s="23"/>
      <c r="N18" s="20">
        <f t="shared" si="49"/>
        <v>0</v>
      </c>
      <c r="O18" s="23">
        <v>2537428</v>
      </c>
      <c r="P18" s="20">
        <f t="shared" si="49"/>
        <v>2537428</v>
      </c>
      <c r="Q18" s="20">
        <f t="shared" si="45"/>
        <v>0</v>
      </c>
      <c r="R18" s="23">
        <v>2537428</v>
      </c>
      <c r="S18" s="20">
        <f t="shared" si="50"/>
        <v>2537428</v>
      </c>
      <c r="T18" s="20">
        <v>-54990</v>
      </c>
      <c r="U18" s="20">
        <f>S18+T18</f>
        <v>2482438</v>
      </c>
      <c r="V18" s="23"/>
      <c r="W18" s="23">
        <v>2537428</v>
      </c>
      <c r="X18" s="20">
        <f t="shared" si="51"/>
        <v>2537428</v>
      </c>
      <c r="Y18" s="20">
        <v>-326612</v>
      </c>
      <c r="Z18" s="20">
        <f>X18+Y18</f>
        <v>2210816</v>
      </c>
      <c r="AA18" s="23"/>
      <c r="AB18" s="23">
        <v>2537428</v>
      </c>
      <c r="AC18" s="20">
        <v>126993</v>
      </c>
      <c r="AD18" s="20">
        <f t="shared" si="29"/>
        <v>2337809</v>
      </c>
      <c r="AE18" s="20">
        <f t="shared" si="52"/>
        <v>2537428</v>
      </c>
      <c r="AF18" s="20"/>
      <c r="AG18" s="20"/>
      <c r="AH18" s="20"/>
      <c r="AI18" s="21">
        <f t="shared" si="31"/>
        <v>14943490</v>
      </c>
      <c r="AJ18" s="1"/>
    </row>
    <row r="19" spans="1:37" x14ac:dyDescent="0.25">
      <c r="A19" s="44" t="s">
        <v>32</v>
      </c>
      <c r="B19" s="19" t="s">
        <v>30</v>
      </c>
      <c r="C19" s="20"/>
      <c r="D19" s="20"/>
      <c r="E19" s="20"/>
      <c r="F19" s="20">
        <f>D19+E19</f>
        <v>0</v>
      </c>
      <c r="G19" s="20"/>
      <c r="H19" s="20"/>
      <c r="I19" s="20">
        <f>G19+H19</f>
        <v>0</v>
      </c>
      <c r="J19" s="20"/>
      <c r="K19" s="20">
        <f t="shared" si="48"/>
        <v>0</v>
      </c>
      <c r="L19" s="20"/>
      <c r="M19" s="20"/>
      <c r="N19" s="20">
        <f t="shared" si="49"/>
        <v>0</v>
      </c>
      <c r="O19" s="20"/>
      <c r="P19" s="20">
        <f t="shared" si="49"/>
        <v>0</v>
      </c>
      <c r="Q19" s="20">
        <f t="shared" si="45"/>
        <v>0</v>
      </c>
      <c r="R19" s="20"/>
      <c r="S19" s="20">
        <f t="shared" si="50"/>
        <v>0</v>
      </c>
      <c r="T19" s="20"/>
      <c r="U19" s="20"/>
      <c r="V19" s="20"/>
      <c r="W19" s="20"/>
      <c r="X19" s="20">
        <f t="shared" si="51"/>
        <v>0</v>
      </c>
      <c r="Y19" s="20"/>
      <c r="Z19" s="20"/>
      <c r="AA19" s="20"/>
      <c r="AB19" s="20"/>
      <c r="AC19" s="20"/>
      <c r="AD19" s="20">
        <f t="shared" si="29"/>
        <v>0</v>
      </c>
      <c r="AE19" s="20">
        <f t="shared" si="52"/>
        <v>0</v>
      </c>
      <c r="AF19" s="20"/>
      <c r="AG19" s="20"/>
      <c r="AH19" s="20"/>
      <c r="AI19" s="21">
        <f t="shared" si="31"/>
        <v>0</v>
      </c>
      <c r="AJ19" s="1"/>
    </row>
    <row r="20" spans="1:37" x14ac:dyDescent="0.25">
      <c r="A20" s="43"/>
      <c r="B20" s="22" t="s">
        <v>6</v>
      </c>
      <c r="C20" s="23">
        <v>2482060</v>
      </c>
      <c r="D20" s="23">
        <v>2482060</v>
      </c>
      <c r="E20" s="23">
        <v>1637525</v>
      </c>
      <c r="F20" s="20">
        <f t="shared" ref="F20" si="55">D20+E20</f>
        <v>4119585</v>
      </c>
      <c r="G20" s="23">
        <v>2482060</v>
      </c>
      <c r="H20" s="23">
        <v>1703605</v>
      </c>
      <c r="I20" s="20">
        <f t="shared" ref="I20" si="56">G20+H20</f>
        <v>4185665</v>
      </c>
      <c r="J20" s="20"/>
      <c r="K20" s="20">
        <f t="shared" si="48"/>
        <v>4185665</v>
      </c>
      <c r="L20" s="23">
        <v>2482060</v>
      </c>
      <c r="M20" s="23"/>
      <c r="N20" s="20">
        <f t="shared" si="49"/>
        <v>2482060</v>
      </c>
      <c r="O20" s="23"/>
      <c r="P20" s="20">
        <f t="shared" si="49"/>
        <v>2482060</v>
      </c>
      <c r="Q20" s="20">
        <f t="shared" si="45"/>
        <v>2482060</v>
      </c>
      <c r="R20" s="23"/>
      <c r="S20" s="20">
        <f t="shared" si="50"/>
        <v>2482060</v>
      </c>
      <c r="T20" s="20">
        <f>U20-S20</f>
        <v>5041063</v>
      </c>
      <c r="U20" s="20">
        <v>7523123</v>
      </c>
      <c r="V20" s="23">
        <v>2482060</v>
      </c>
      <c r="W20" s="23"/>
      <c r="X20" s="20">
        <f t="shared" si="51"/>
        <v>2482060</v>
      </c>
      <c r="Y20" s="20">
        <f>Z20-X20</f>
        <v>5186244</v>
      </c>
      <c r="Z20" s="20">
        <v>7668304</v>
      </c>
      <c r="AA20" s="23">
        <v>2482060</v>
      </c>
      <c r="AB20" s="23"/>
      <c r="AC20" s="20"/>
      <c r="AD20" s="20">
        <f t="shared" si="29"/>
        <v>7668304</v>
      </c>
      <c r="AE20" s="20">
        <f t="shared" si="52"/>
        <v>2482060</v>
      </c>
      <c r="AF20" s="20"/>
      <c r="AG20" s="20"/>
      <c r="AH20" s="20"/>
      <c r="AI20" s="21">
        <f t="shared" si="31"/>
        <v>20715550</v>
      </c>
      <c r="AJ20" s="1"/>
    </row>
    <row r="21" spans="1:37" x14ac:dyDescent="0.25">
      <c r="A21" s="44" t="s">
        <v>33</v>
      </c>
      <c r="B21" s="19" t="s">
        <v>30</v>
      </c>
      <c r="C21" s="20"/>
      <c r="D21" s="20"/>
      <c r="E21" s="20"/>
      <c r="F21" s="20">
        <f>D21+E21</f>
        <v>0</v>
      </c>
      <c r="G21" s="20"/>
      <c r="H21" s="20"/>
      <c r="I21" s="20">
        <f>G21+H21</f>
        <v>0</v>
      </c>
      <c r="J21" s="20"/>
      <c r="K21" s="20">
        <f t="shared" si="48"/>
        <v>0</v>
      </c>
      <c r="L21" s="20"/>
      <c r="M21" s="20"/>
      <c r="N21" s="20">
        <f t="shared" si="49"/>
        <v>0</v>
      </c>
      <c r="O21" s="20"/>
      <c r="P21" s="20">
        <f t="shared" si="49"/>
        <v>0</v>
      </c>
      <c r="Q21" s="20">
        <f t="shared" si="45"/>
        <v>0</v>
      </c>
      <c r="R21" s="20"/>
      <c r="S21" s="20">
        <f t="shared" si="50"/>
        <v>0</v>
      </c>
      <c r="T21" s="20"/>
      <c r="U21" s="20"/>
      <c r="V21" s="20"/>
      <c r="W21" s="20"/>
      <c r="X21" s="20">
        <f t="shared" si="51"/>
        <v>0</v>
      </c>
      <c r="Y21" s="20"/>
      <c r="Z21" s="20"/>
      <c r="AA21" s="20"/>
      <c r="AB21" s="20"/>
      <c r="AC21" s="20"/>
      <c r="AD21" s="20">
        <f t="shared" si="29"/>
        <v>0</v>
      </c>
      <c r="AE21" s="20">
        <f t="shared" si="52"/>
        <v>0</v>
      </c>
      <c r="AF21" s="20"/>
      <c r="AG21" s="20"/>
      <c r="AH21" s="20"/>
      <c r="AI21" s="21">
        <f t="shared" si="31"/>
        <v>0</v>
      </c>
      <c r="AJ21" s="1"/>
    </row>
    <row r="22" spans="1:37" x14ac:dyDescent="0.25">
      <c r="A22" s="43"/>
      <c r="B22" s="22" t="s">
        <v>6</v>
      </c>
      <c r="C22" s="23">
        <v>3294036</v>
      </c>
      <c r="D22" s="23">
        <v>3294036</v>
      </c>
      <c r="E22" s="23">
        <v>2183876</v>
      </c>
      <c r="F22" s="20">
        <f t="shared" ref="F22" si="57">D22+E22</f>
        <v>5477912</v>
      </c>
      <c r="G22" s="23">
        <v>3294036</v>
      </c>
      <c r="H22" s="23">
        <v>2271463</v>
      </c>
      <c r="I22" s="20">
        <f t="shared" ref="I22" si="58">G22+H22</f>
        <v>5565499</v>
      </c>
      <c r="J22" s="20"/>
      <c r="K22" s="20">
        <f t="shared" si="48"/>
        <v>5565499</v>
      </c>
      <c r="L22" s="23">
        <v>3294036</v>
      </c>
      <c r="M22" s="23"/>
      <c r="N22" s="20">
        <f t="shared" si="49"/>
        <v>3294036</v>
      </c>
      <c r="O22" s="23"/>
      <c r="P22" s="20">
        <f t="shared" si="49"/>
        <v>3294036</v>
      </c>
      <c r="Q22" s="20">
        <f t="shared" si="45"/>
        <v>3294036</v>
      </c>
      <c r="R22" s="23"/>
      <c r="S22" s="20">
        <f t="shared" si="50"/>
        <v>3294036</v>
      </c>
      <c r="T22" s="20">
        <f>U22-S22</f>
        <v>7434228</v>
      </c>
      <c r="U22" s="20">
        <v>10728264</v>
      </c>
      <c r="V22" s="23">
        <v>3294036</v>
      </c>
      <c r="W22" s="23"/>
      <c r="X22" s="20">
        <f t="shared" si="51"/>
        <v>3294036</v>
      </c>
      <c r="Y22" s="20">
        <f>Z22-X22</f>
        <v>7415294</v>
      </c>
      <c r="Z22" s="20">
        <v>10709330</v>
      </c>
      <c r="AA22" s="23">
        <v>3294036</v>
      </c>
      <c r="AB22" s="23"/>
      <c r="AC22" s="20"/>
      <c r="AD22" s="20">
        <f t="shared" si="29"/>
        <v>10709330</v>
      </c>
      <c r="AE22" s="20">
        <f t="shared" si="52"/>
        <v>3294036</v>
      </c>
      <c r="AF22" s="20"/>
      <c r="AG22" s="20"/>
      <c r="AH22" s="20"/>
      <c r="AI22" s="21">
        <f t="shared" si="31"/>
        <v>27513591</v>
      </c>
      <c r="AJ22" s="1"/>
    </row>
    <row r="23" spans="1:37" x14ac:dyDescent="0.25">
      <c r="A23" s="44" t="s">
        <v>34</v>
      </c>
      <c r="B23" s="19" t="s">
        <v>30</v>
      </c>
      <c r="C23" s="20"/>
      <c r="D23" s="20"/>
      <c r="E23" s="20"/>
      <c r="F23" s="20">
        <f>D23+E23</f>
        <v>0</v>
      </c>
      <c r="G23" s="20"/>
      <c r="H23" s="20"/>
      <c r="I23" s="20">
        <f>G23+H23</f>
        <v>0</v>
      </c>
      <c r="J23" s="20"/>
      <c r="K23" s="20">
        <f t="shared" si="48"/>
        <v>0</v>
      </c>
      <c r="L23" s="20"/>
      <c r="M23" s="20"/>
      <c r="N23" s="20">
        <f t="shared" si="49"/>
        <v>0</v>
      </c>
      <c r="O23" s="20"/>
      <c r="P23" s="20">
        <f t="shared" si="49"/>
        <v>0</v>
      </c>
      <c r="Q23" s="20">
        <f t="shared" si="45"/>
        <v>0</v>
      </c>
      <c r="R23" s="20"/>
      <c r="S23" s="20">
        <f t="shared" si="50"/>
        <v>0</v>
      </c>
      <c r="T23" s="20"/>
      <c r="U23" s="20"/>
      <c r="V23" s="20"/>
      <c r="W23" s="20"/>
      <c r="X23" s="20">
        <f t="shared" si="51"/>
        <v>0</v>
      </c>
      <c r="Y23" s="20"/>
      <c r="Z23" s="20"/>
      <c r="AA23" s="20"/>
      <c r="AB23" s="20"/>
      <c r="AC23" s="20"/>
      <c r="AD23" s="20">
        <f t="shared" si="29"/>
        <v>0</v>
      </c>
      <c r="AE23" s="20">
        <f t="shared" si="52"/>
        <v>0</v>
      </c>
      <c r="AF23" s="20"/>
      <c r="AG23" s="20"/>
      <c r="AH23" s="20"/>
      <c r="AI23" s="21">
        <f t="shared" si="31"/>
        <v>0</v>
      </c>
      <c r="AJ23" s="1"/>
    </row>
    <row r="24" spans="1:37" x14ac:dyDescent="0.25">
      <c r="A24" s="43"/>
      <c r="B24" s="22" t="s">
        <v>6</v>
      </c>
      <c r="C24" s="23">
        <v>585642</v>
      </c>
      <c r="D24" s="23">
        <v>585642</v>
      </c>
      <c r="E24" s="23">
        <v>385477</v>
      </c>
      <c r="F24" s="20">
        <f t="shared" ref="F24" si="59">D24+E24</f>
        <v>971119</v>
      </c>
      <c r="G24" s="23">
        <v>585642</v>
      </c>
      <c r="H24" s="23">
        <v>399775</v>
      </c>
      <c r="I24" s="20">
        <f t="shared" ref="I24" si="60">G24+H24</f>
        <v>985417</v>
      </c>
      <c r="J24" s="20"/>
      <c r="K24" s="20">
        <f t="shared" si="48"/>
        <v>985417</v>
      </c>
      <c r="L24" s="23">
        <v>585642</v>
      </c>
      <c r="M24" s="23"/>
      <c r="N24" s="20">
        <f t="shared" si="49"/>
        <v>585642</v>
      </c>
      <c r="O24" s="23"/>
      <c r="P24" s="20">
        <f t="shared" si="49"/>
        <v>585642</v>
      </c>
      <c r="Q24" s="20">
        <f t="shared" si="45"/>
        <v>585642</v>
      </c>
      <c r="R24" s="23"/>
      <c r="S24" s="20">
        <f t="shared" si="50"/>
        <v>585642</v>
      </c>
      <c r="T24" s="20">
        <f>U24-S24</f>
        <v>2240137</v>
      </c>
      <c r="U24" s="20">
        <v>2825779</v>
      </c>
      <c r="V24" s="23">
        <v>585642</v>
      </c>
      <c r="W24" s="23"/>
      <c r="X24" s="20">
        <f t="shared" si="51"/>
        <v>585642</v>
      </c>
      <c r="Y24" s="20">
        <f>Z24-X24</f>
        <v>2241928</v>
      </c>
      <c r="Z24" s="20">
        <v>2827570</v>
      </c>
      <c r="AA24" s="23">
        <v>585642</v>
      </c>
      <c r="AB24" s="23"/>
      <c r="AC24" s="20"/>
      <c r="AD24" s="20">
        <f t="shared" si="29"/>
        <v>2827570</v>
      </c>
      <c r="AE24" s="20">
        <f t="shared" si="52"/>
        <v>585642</v>
      </c>
      <c r="AF24" s="20"/>
      <c r="AG24" s="20"/>
      <c r="AH24" s="20"/>
      <c r="AI24" s="21">
        <f t="shared" si="31"/>
        <v>4884746</v>
      </c>
      <c r="AJ24" s="1"/>
    </row>
    <row r="25" spans="1:37" x14ac:dyDescent="0.25">
      <c r="A25" s="44" t="s">
        <v>35</v>
      </c>
      <c r="B25" s="19" t="s">
        <v>30</v>
      </c>
      <c r="C25" s="20"/>
      <c r="D25" s="20"/>
      <c r="E25" s="20"/>
      <c r="F25" s="20">
        <f>D25+E25</f>
        <v>0</v>
      </c>
      <c r="G25" s="20"/>
      <c r="H25" s="20"/>
      <c r="I25" s="20">
        <f>G25+H25</f>
        <v>0</v>
      </c>
      <c r="J25" s="20"/>
      <c r="K25" s="20">
        <f t="shared" si="48"/>
        <v>0</v>
      </c>
      <c r="L25" s="20"/>
      <c r="M25" s="20"/>
      <c r="N25" s="20">
        <f t="shared" si="49"/>
        <v>0</v>
      </c>
      <c r="O25" s="20"/>
      <c r="P25" s="20">
        <f t="shared" si="49"/>
        <v>0</v>
      </c>
      <c r="Q25" s="20">
        <f t="shared" si="45"/>
        <v>0</v>
      </c>
      <c r="R25" s="20"/>
      <c r="S25" s="20">
        <f t="shared" si="50"/>
        <v>0</v>
      </c>
      <c r="T25" s="20"/>
      <c r="U25" s="20"/>
      <c r="V25" s="20"/>
      <c r="W25" s="20"/>
      <c r="X25" s="20">
        <f t="shared" si="51"/>
        <v>0</v>
      </c>
      <c r="Y25" s="20"/>
      <c r="Z25" s="20"/>
      <c r="AA25" s="20"/>
      <c r="AB25" s="20"/>
      <c r="AC25" s="20"/>
      <c r="AD25" s="20">
        <f t="shared" si="29"/>
        <v>0</v>
      </c>
      <c r="AE25" s="20">
        <f t="shared" si="52"/>
        <v>0</v>
      </c>
      <c r="AF25" s="20"/>
      <c r="AG25" s="20"/>
      <c r="AH25" s="20"/>
      <c r="AI25" s="21">
        <f t="shared" si="31"/>
        <v>0</v>
      </c>
      <c r="AJ25" s="1"/>
    </row>
    <row r="26" spans="1:37" x14ac:dyDescent="0.25">
      <c r="A26" s="43"/>
      <c r="B26" s="22" t="s">
        <v>6</v>
      </c>
      <c r="C26" s="23"/>
      <c r="D26" s="23"/>
      <c r="E26" s="23"/>
      <c r="F26" s="20">
        <f t="shared" ref="F26" si="61">D26+E26</f>
        <v>0</v>
      </c>
      <c r="G26" s="23"/>
      <c r="H26" s="23">
        <v>78165</v>
      </c>
      <c r="I26" s="20">
        <f t="shared" ref="I26" si="62">G26+H26</f>
        <v>78165</v>
      </c>
      <c r="J26" s="20"/>
      <c r="K26" s="20">
        <f t="shared" si="48"/>
        <v>78165</v>
      </c>
      <c r="L26" s="23">
        <f>K26</f>
        <v>78165</v>
      </c>
      <c r="M26" s="23"/>
      <c r="N26" s="20">
        <f t="shared" si="49"/>
        <v>78165</v>
      </c>
      <c r="O26" s="23"/>
      <c r="P26" s="20">
        <f t="shared" si="49"/>
        <v>78165</v>
      </c>
      <c r="Q26" s="20">
        <f t="shared" si="45"/>
        <v>78165</v>
      </c>
      <c r="R26" s="23"/>
      <c r="S26" s="20">
        <f t="shared" si="50"/>
        <v>78165</v>
      </c>
      <c r="T26" s="20">
        <f>U26-S26</f>
        <v>43165</v>
      </c>
      <c r="U26" s="20">
        <v>121330</v>
      </c>
      <c r="V26" s="23"/>
      <c r="W26" s="23"/>
      <c r="X26" s="20">
        <f>S26</f>
        <v>78165</v>
      </c>
      <c r="Y26" s="20">
        <f>Z26-X26</f>
        <v>57773</v>
      </c>
      <c r="Z26" s="20">
        <v>135938</v>
      </c>
      <c r="AA26" s="23"/>
      <c r="AB26" s="23"/>
      <c r="AC26" s="20"/>
      <c r="AD26" s="20">
        <f t="shared" si="29"/>
        <v>135938</v>
      </c>
      <c r="AE26" s="20">
        <f t="shared" si="52"/>
        <v>0</v>
      </c>
      <c r="AF26" s="20"/>
      <c r="AG26" s="20"/>
      <c r="AH26" s="20"/>
      <c r="AI26" s="21">
        <f t="shared" si="31"/>
        <v>312660</v>
      </c>
      <c r="AJ26" s="1"/>
    </row>
    <row r="27" spans="1:37" x14ac:dyDescent="0.25">
      <c r="A27" s="61" t="s">
        <v>50</v>
      </c>
      <c r="B27" s="19" t="s">
        <v>30</v>
      </c>
      <c r="C27" s="23"/>
      <c r="D27" s="23"/>
      <c r="E27" s="23"/>
      <c r="F27" s="20"/>
      <c r="G27" s="23"/>
      <c r="H27" s="23"/>
      <c r="I27" s="20"/>
      <c r="J27" s="20"/>
      <c r="K27" s="20">
        <f t="shared" si="48"/>
        <v>0</v>
      </c>
      <c r="L27" s="23"/>
      <c r="M27" s="23"/>
      <c r="N27" s="20">
        <f t="shared" si="49"/>
        <v>0</v>
      </c>
      <c r="O27" s="23"/>
      <c r="P27" s="20">
        <f t="shared" si="49"/>
        <v>0</v>
      </c>
      <c r="Q27" s="20">
        <f t="shared" si="45"/>
        <v>0</v>
      </c>
      <c r="R27" s="23"/>
      <c r="S27" s="20">
        <f t="shared" si="50"/>
        <v>0</v>
      </c>
      <c r="T27" s="20"/>
      <c r="U27" s="20"/>
      <c r="V27" s="23"/>
      <c r="W27" s="23"/>
      <c r="X27" s="20">
        <f t="shared" si="51"/>
        <v>0</v>
      </c>
      <c r="Y27" s="20"/>
      <c r="Z27" s="20"/>
      <c r="AA27" s="23"/>
      <c r="AB27" s="23"/>
      <c r="AC27" s="20"/>
      <c r="AD27" s="20">
        <f t="shared" si="29"/>
        <v>0</v>
      </c>
      <c r="AE27" s="20">
        <f t="shared" si="52"/>
        <v>0</v>
      </c>
      <c r="AF27" s="20"/>
      <c r="AG27" s="20"/>
      <c r="AH27" s="20"/>
      <c r="AI27" s="21">
        <f t="shared" si="31"/>
        <v>0</v>
      </c>
      <c r="AJ27" s="1"/>
    </row>
    <row r="28" spans="1:37" x14ac:dyDescent="0.25">
      <c r="A28" s="62"/>
      <c r="B28" s="22" t="s">
        <v>6</v>
      </c>
      <c r="C28" s="23"/>
      <c r="D28" s="23"/>
      <c r="E28" s="23">
        <v>4293228</v>
      </c>
      <c r="F28" s="20">
        <f>E28</f>
        <v>4293228</v>
      </c>
      <c r="G28" s="23"/>
      <c r="H28" s="23">
        <v>4360415</v>
      </c>
      <c r="I28" s="20">
        <f>H28</f>
        <v>4360415</v>
      </c>
      <c r="J28" s="20"/>
      <c r="K28" s="20">
        <f t="shared" si="48"/>
        <v>4360415</v>
      </c>
      <c r="L28" s="23"/>
      <c r="M28" s="23"/>
      <c r="N28" s="20">
        <f t="shared" si="49"/>
        <v>0</v>
      </c>
      <c r="O28" s="23"/>
      <c r="P28" s="20">
        <f t="shared" si="49"/>
        <v>0</v>
      </c>
      <c r="Q28" s="20">
        <f t="shared" si="45"/>
        <v>0</v>
      </c>
      <c r="R28" s="23"/>
      <c r="S28" s="20">
        <f t="shared" si="50"/>
        <v>0</v>
      </c>
      <c r="T28" s="20"/>
      <c r="U28" s="20"/>
      <c r="V28" s="23"/>
      <c r="W28" s="23"/>
      <c r="X28" s="20">
        <f t="shared" si="51"/>
        <v>0</v>
      </c>
      <c r="Y28" s="20"/>
      <c r="Z28" s="20"/>
      <c r="AA28" s="23"/>
      <c r="AB28" s="23"/>
      <c r="AC28" s="20"/>
      <c r="AD28" s="20">
        <f t="shared" si="29"/>
        <v>0</v>
      </c>
      <c r="AE28" s="20">
        <f t="shared" si="52"/>
        <v>0</v>
      </c>
      <c r="AF28" s="20"/>
      <c r="AG28" s="20"/>
      <c r="AH28" s="20"/>
      <c r="AI28" s="21">
        <f t="shared" si="31"/>
        <v>8653643</v>
      </c>
      <c r="AJ28" s="1"/>
    </row>
    <row r="29" spans="1:37" x14ac:dyDescent="0.25">
      <c r="A29" s="60" t="s">
        <v>36</v>
      </c>
      <c r="B29" s="22" t="s">
        <v>5</v>
      </c>
      <c r="C29" s="24"/>
      <c r="D29" s="24"/>
      <c r="E29" s="23"/>
      <c r="F29" s="20">
        <f t="shared" si="46"/>
        <v>0</v>
      </c>
      <c r="G29" s="24"/>
      <c r="H29" s="23"/>
      <c r="I29" s="20">
        <f t="shared" si="47"/>
        <v>0</v>
      </c>
      <c r="J29" s="20"/>
      <c r="K29" s="20">
        <f t="shared" si="48"/>
        <v>0</v>
      </c>
      <c r="L29" s="24"/>
      <c r="M29" s="24"/>
      <c r="N29" s="20">
        <f t="shared" si="49"/>
        <v>0</v>
      </c>
      <c r="O29" s="24"/>
      <c r="P29" s="20">
        <f t="shared" si="49"/>
        <v>0</v>
      </c>
      <c r="Q29" s="20">
        <f t="shared" si="45"/>
        <v>0</v>
      </c>
      <c r="R29" s="24"/>
      <c r="S29" s="20">
        <f t="shared" si="50"/>
        <v>0</v>
      </c>
      <c r="T29" s="20"/>
      <c r="U29" s="20"/>
      <c r="V29" s="24"/>
      <c r="W29" s="24"/>
      <c r="X29" s="20">
        <f t="shared" si="51"/>
        <v>0</v>
      </c>
      <c r="Y29" s="20"/>
      <c r="Z29" s="20"/>
      <c r="AA29" s="24"/>
      <c r="AB29" s="24"/>
      <c r="AC29" s="21"/>
      <c r="AD29" s="21">
        <f t="shared" si="29"/>
        <v>0</v>
      </c>
      <c r="AE29" s="20">
        <f t="shared" si="52"/>
        <v>0</v>
      </c>
      <c r="AF29" s="20"/>
      <c r="AG29" s="20"/>
      <c r="AH29" s="20"/>
      <c r="AI29" s="21">
        <f t="shared" si="31"/>
        <v>0</v>
      </c>
    </row>
    <row r="30" spans="1:37" x14ac:dyDescent="0.25">
      <c r="A30" s="60"/>
      <c r="B30" s="22" t="s">
        <v>6</v>
      </c>
      <c r="C30" s="23">
        <v>4076222</v>
      </c>
      <c r="D30" s="23">
        <v>4076222</v>
      </c>
      <c r="E30" s="23">
        <v>587617</v>
      </c>
      <c r="F30" s="20">
        <f t="shared" si="46"/>
        <v>4663839</v>
      </c>
      <c r="G30" s="23">
        <v>4076222</v>
      </c>
      <c r="H30" s="23">
        <v>918653</v>
      </c>
      <c r="I30" s="20">
        <f t="shared" si="47"/>
        <v>4994875</v>
      </c>
      <c r="J30" s="20"/>
      <c r="K30" s="20">
        <f t="shared" si="48"/>
        <v>4994875</v>
      </c>
      <c r="L30" s="23">
        <v>4076222</v>
      </c>
      <c r="M30" s="23"/>
      <c r="N30" s="20">
        <f t="shared" si="49"/>
        <v>4076222</v>
      </c>
      <c r="O30" s="30">
        <v>0</v>
      </c>
      <c r="P30" s="20">
        <f t="shared" si="49"/>
        <v>4076222</v>
      </c>
      <c r="Q30" s="20">
        <f t="shared" si="45"/>
        <v>4076222</v>
      </c>
      <c r="R30" s="30">
        <v>0</v>
      </c>
      <c r="S30" s="20">
        <f t="shared" si="50"/>
        <v>4076222</v>
      </c>
      <c r="T30" s="20">
        <f>U30-S30</f>
        <v>1779983</v>
      </c>
      <c r="U30" s="20">
        <v>5856205</v>
      </c>
      <c r="V30" s="23">
        <v>4076222</v>
      </c>
      <c r="W30" s="30">
        <v>0</v>
      </c>
      <c r="X30" s="20">
        <f t="shared" si="51"/>
        <v>4076222</v>
      </c>
      <c r="Y30" s="20">
        <f>Z30-X30</f>
        <v>2317870</v>
      </c>
      <c r="Z30" s="20">
        <v>6394092</v>
      </c>
      <c r="AA30" s="23">
        <v>4076222</v>
      </c>
      <c r="AB30" s="30">
        <v>0</v>
      </c>
      <c r="AC30" s="31"/>
      <c r="AD30" s="31">
        <f t="shared" si="29"/>
        <v>6394092</v>
      </c>
      <c r="AE30" s="20">
        <f t="shared" si="52"/>
        <v>4076222</v>
      </c>
      <c r="AF30" s="20"/>
      <c r="AG30" s="20"/>
      <c r="AH30" s="20"/>
      <c r="AI30" s="21">
        <f t="shared" si="31"/>
        <v>30039824</v>
      </c>
      <c r="AK30" s="1"/>
    </row>
    <row r="31" spans="1:37" x14ac:dyDescent="0.25">
      <c r="A31" s="43" t="s">
        <v>12</v>
      </c>
      <c r="B31" s="22" t="s">
        <v>5</v>
      </c>
      <c r="C31" s="24">
        <v>1550492</v>
      </c>
      <c r="D31" s="24">
        <v>1550492</v>
      </c>
      <c r="E31" s="23">
        <v>175446</v>
      </c>
      <c r="F31" s="20">
        <f t="shared" si="46"/>
        <v>1725938</v>
      </c>
      <c r="G31" s="24">
        <v>1550492</v>
      </c>
      <c r="H31" s="23">
        <v>175446</v>
      </c>
      <c r="I31" s="20">
        <f t="shared" si="47"/>
        <v>1725938</v>
      </c>
      <c r="J31" s="20">
        <v>187787</v>
      </c>
      <c r="K31" s="20">
        <f t="shared" si="48"/>
        <v>1913725</v>
      </c>
      <c r="L31" s="24">
        <v>1550492</v>
      </c>
      <c r="M31" s="24"/>
      <c r="N31" s="20">
        <f t="shared" si="49"/>
        <v>1550492</v>
      </c>
      <c r="O31" s="24">
        <v>446808</v>
      </c>
      <c r="P31" s="20">
        <f t="shared" si="49"/>
        <v>1997300</v>
      </c>
      <c r="Q31" s="20">
        <f t="shared" si="45"/>
        <v>1550492</v>
      </c>
      <c r="R31" s="24">
        <v>446808</v>
      </c>
      <c r="S31" s="20">
        <f t="shared" si="50"/>
        <v>1997300</v>
      </c>
      <c r="T31" s="20">
        <v>131175</v>
      </c>
      <c r="U31" s="20">
        <f t="shared" ref="U31:U37" si="63">S31+T31</f>
        <v>2128475</v>
      </c>
      <c r="V31" s="24">
        <v>1550492</v>
      </c>
      <c r="W31" s="24">
        <v>446808</v>
      </c>
      <c r="X31" s="20">
        <f t="shared" si="51"/>
        <v>1997300</v>
      </c>
      <c r="Y31" s="20">
        <v>105110</v>
      </c>
      <c r="Z31" s="20">
        <f t="shared" ref="Z31:Z37" si="64">X31+Y31</f>
        <v>2102410</v>
      </c>
      <c r="AA31" s="24">
        <v>1550492</v>
      </c>
      <c r="AB31" s="24">
        <v>446808</v>
      </c>
      <c r="AC31" s="21">
        <v>20486</v>
      </c>
      <c r="AD31" s="21">
        <f t="shared" si="29"/>
        <v>2122896</v>
      </c>
      <c r="AE31" s="20">
        <f t="shared" si="52"/>
        <v>1997300</v>
      </c>
      <c r="AF31" s="20"/>
      <c r="AG31" s="20"/>
      <c r="AH31" s="20"/>
      <c r="AI31" s="21">
        <f t="shared" si="31"/>
        <v>13199841</v>
      </c>
    </row>
    <row r="32" spans="1:37" x14ac:dyDescent="0.25">
      <c r="A32" s="43"/>
      <c r="B32" s="22" t="s">
        <v>6</v>
      </c>
      <c r="C32" s="24">
        <v>1550492</v>
      </c>
      <c r="D32" s="24">
        <v>1550492</v>
      </c>
      <c r="E32" s="23">
        <v>175446</v>
      </c>
      <c r="F32" s="20">
        <f t="shared" si="46"/>
        <v>1725938</v>
      </c>
      <c r="G32" s="24">
        <v>1550492</v>
      </c>
      <c r="H32" s="23">
        <v>175446</v>
      </c>
      <c r="I32" s="20">
        <f t="shared" si="47"/>
        <v>1725938</v>
      </c>
      <c r="J32" s="20">
        <v>187787</v>
      </c>
      <c r="K32" s="20">
        <f t="shared" si="48"/>
        <v>1913725</v>
      </c>
      <c r="L32" s="24">
        <v>1550492</v>
      </c>
      <c r="M32" s="24"/>
      <c r="N32" s="20">
        <f t="shared" si="49"/>
        <v>1550492</v>
      </c>
      <c r="O32" s="30">
        <v>446808</v>
      </c>
      <c r="P32" s="31">
        <f>N32+O32</f>
        <v>1997300</v>
      </c>
      <c r="Q32" s="20">
        <f t="shared" si="45"/>
        <v>1550492</v>
      </c>
      <c r="R32" s="30">
        <v>446808</v>
      </c>
      <c r="S32" s="31">
        <f t="shared" si="50"/>
        <v>1997300</v>
      </c>
      <c r="T32" s="31">
        <v>131175</v>
      </c>
      <c r="U32" s="20">
        <f t="shared" si="63"/>
        <v>2128475</v>
      </c>
      <c r="V32" s="24">
        <v>1550492</v>
      </c>
      <c r="W32" s="30">
        <v>446808</v>
      </c>
      <c r="X32" s="31">
        <f t="shared" si="51"/>
        <v>1997300</v>
      </c>
      <c r="Y32" s="31">
        <v>105110</v>
      </c>
      <c r="Z32" s="20">
        <f t="shared" si="64"/>
        <v>2102410</v>
      </c>
      <c r="AA32" s="24">
        <v>1550492</v>
      </c>
      <c r="AB32" s="30">
        <v>446808</v>
      </c>
      <c r="AC32" s="31">
        <v>20486</v>
      </c>
      <c r="AD32" s="31">
        <f t="shared" si="29"/>
        <v>2122896</v>
      </c>
      <c r="AE32" s="31">
        <f t="shared" si="52"/>
        <v>1997300</v>
      </c>
      <c r="AF32" s="31"/>
      <c r="AG32" s="31"/>
      <c r="AH32" s="31"/>
      <c r="AI32" s="21">
        <f t="shared" si="31"/>
        <v>13199841</v>
      </c>
    </row>
    <row r="33" spans="1:38" x14ac:dyDescent="0.25">
      <c r="A33" s="60" t="s">
        <v>51</v>
      </c>
      <c r="B33" s="22" t="s">
        <v>5</v>
      </c>
      <c r="C33" s="23">
        <v>31448</v>
      </c>
      <c r="D33" s="23">
        <v>31448</v>
      </c>
      <c r="E33" s="23">
        <v>3173</v>
      </c>
      <c r="F33" s="21">
        <f t="shared" si="46"/>
        <v>34621</v>
      </c>
      <c r="G33" s="24">
        <v>31448</v>
      </c>
      <c r="H33" s="24">
        <v>3419</v>
      </c>
      <c r="I33" s="21">
        <f t="shared" si="47"/>
        <v>34867</v>
      </c>
      <c r="J33" s="21">
        <v>1577</v>
      </c>
      <c r="K33" s="20">
        <f>I33+J33</f>
        <v>36444</v>
      </c>
      <c r="L33" s="23">
        <v>31448</v>
      </c>
      <c r="M33" s="23">
        <v>747</v>
      </c>
      <c r="N33" s="20">
        <f t="shared" si="49"/>
        <v>32195</v>
      </c>
      <c r="O33" s="23">
        <v>2131</v>
      </c>
      <c r="P33" s="20">
        <f t="shared" si="49"/>
        <v>34326</v>
      </c>
      <c r="Q33" s="20">
        <v>32195</v>
      </c>
      <c r="R33" s="23">
        <v>2131</v>
      </c>
      <c r="S33" s="31">
        <f t="shared" si="50"/>
        <v>34326</v>
      </c>
      <c r="T33" s="31">
        <v>284</v>
      </c>
      <c r="U33" s="31">
        <f>S33+T33</f>
        <v>34610</v>
      </c>
      <c r="V33" s="30">
        <v>32195</v>
      </c>
      <c r="W33" s="30">
        <v>2131</v>
      </c>
      <c r="X33" s="31">
        <f>V33+W33</f>
        <v>34326</v>
      </c>
      <c r="Y33" s="31">
        <v>612</v>
      </c>
      <c r="Z33" s="31">
        <f t="shared" si="64"/>
        <v>34938</v>
      </c>
      <c r="AA33" s="23">
        <v>32195</v>
      </c>
      <c r="AB33" s="23">
        <v>2878</v>
      </c>
      <c r="AC33" s="20">
        <v>-166</v>
      </c>
      <c r="AD33" s="20">
        <f t="shared" si="29"/>
        <v>34772</v>
      </c>
      <c r="AE33" s="20">
        <f t="shared" si="52"/>
        <v>35073</v>
      </c>
      <c r="AF33" s="20"/>
      <c r="AG33" s="20"/>
      <c r="AH33" s="20"/>
      <c r="AI33" s="21">
        <f t="shared" si="31"/>
        <v>240398</v>
      </c>
    </row>
    <row r="34" spans="1:38" x14ac:dyDescent="0.25">
      <c r="A34" s="60"/>
      <c r="B34" s="22" t="s">
        <v>6</v>
      </c>
      <c r="C34" s="23">
        <v>597504</v>
      </c>
      <c r="D34" s="23">
        <v>597504</v>
      </c>
      <c r="E34" s="23">
        <v>60305</v>
      </c>
      <c r="F34" s="21">
        <f t="shared" si="46"/>
        <v>657809</v>
      </c>
      <c r="G34" s="24">
        <v>597504</v>
      </c>
      <c r="H34" s="24">
        <v>64961</v>
      </c>
      <c r="I34" s="21">
        <f t="shared" si="47"/>
        <v>662465</v>
      </c>
      <c r="J34" s="21">
        <v>6308</v>
      </c>
      <c r="K34" s="20">
        <f t="shared" si="48"/>
        <v>668773</v>
      </c>
      <c r="L34" s="23">
        <v>597504</v>
      </c>
      <c r="M34" s="23">
        <v>2985</v>
      </c>
      <c r="N34" s="20">
        <f t="shared" si="49"/>
        <v>600489</v>
      </c>
      <c r="O34" s="23">
        <v>51698</v>
      </c>
      <c r="P34" s="20">
        <f t="shared" si="49"/>
        <v>652187</v>
      </c>
      <c r="Q34" s="20">
        <v>600489</v>
      </c>
      <c r="R34" s="23">
        <v>51698</v>
      </c>
      <c r="S34" s="31">
        <f t="shared" si="50"/>
        <v>652187</v>
      </c>
      <c r="T34" s="31">
        <v>5408</v>
      </c>
      <c r="U34" s="31">
        <f t="shared" si="63"/>
        <v>657595</v>
      </c>
      <c r="V34" s="30">
        <v>600489</v>
      </c>
      <c r="W34" s="30">
        <v>51698</v>
      </c>
      <c r="X34" s="31">
        <f t="shared" si="51"/>
        <v>652187</v>
      </c>
      <c r="Y34" s="31">
        <v>11630</v>
      </c>
      <c r="Z34" s="31">
        <f t="shared" si="64"/>
        <v>663817</v>
      </c>
      <c r="AA34" s="23">
        <v>600489</v>
      </c>
      <c r="AB34" s="23">
        <v>54683</v>
      </c>
      <c r="AC34" s="20">
        <v>-3153</v>
      </c>
      <c r="AD34" s="20">
        <f t="shared" si="29"/>
        <v>660664</v>
      </c>
      <c r="AE34" s="20">
        <f t="shared" si="52"/>
        <v>655172</v>
      </c>
      <c r="AF34" s="20"/>
      <c r="AG34" s="20"/>
      <c r="AH34" s="20"/>
      <c r="AI34" s="21">
        <f t="shared" si="31"/>
        <v>4532666</v>
      </c>
    </row>
    <row r="35" spans="1:38" x14ac:dyDescent="0.25">
      <c r="A35" s="43" t="s">
        <v>31</v>
      </c>
      <c r="B35" s="22" t="s">
        <v>5</v>
      </c>
      <c r="C35" s="23">
        <v>269222</v>
      </c>
      <c r="D35" s="23">
        <v>211919</v>
      </c>
      <c r="E35" s="23">
        <v>3393</v>
      </c>
      <c r="F35" s="21">
        <f t="shared" si="46"/>
        <v>215312</v>
      </c>
      <c r="G35" s="24">
        <v>207611</v>
      </c>
      <c r="H35" s="24">
        <v>1997</v>
      </c>
      <c r="I35" s="21">
        <v>207611</v>
      </c>
      <c r="J35" s="21"/>
      <c r="K35" s="20">
        <f t="shared" si="48"/>
        <v>207611</v>
      </c>
      <c r="L35" s="23">
        <v>207611</v>
      </c>
      <c r="M35" s="23"/>
      <c r="N35" s="20">
        <f t="shared" si="49"/>
        <v>207611</v>
      </c>
      <c r="O35" s="23">
        <v>4490</v>
      </c>
      <c r="P35" s="20">
        <f t="shared" si="49"/>
        <v>212101</v>
      </c>
      <c r="Q35" s="20">
        <f>L35+M35</f>
        <v>207611</v>
      </c>
      <c r="R35" s="23">
        <v>4490</v>
      </c>
      <c r="S35" s="31">
        <f t="shared" si="50"/>
        <v>212101</v>
      </c>
      <c r="T35" s="31">
        <v>1497</v>
      </c>
      <c r="U35" s="31">
        <f t="shared" si="63"/>
        <v>213598</v>
      </c>
      <c r="V35" s="30">
        <v>207611</v>
      </c>
      <c r="W35" s="30">
        <v>4490</v>
      </c>
      <c r="X35" s="31">
        <f t="shared" si="51"/>
        <v>212101</v>
      </c>
      <c r="Y35" s="31">
        <v>3493</v>
      </c>
      <c r="Z35" s="31">
        <f t="shared" si="64"/>
        <v>215594</v>
      </c>
      <c r="AA35" s="23">
        <v>207611</v>
      </c>
      <c r="AB35" s="23">
        <v>4490</v>
      </c>
      <c r="AC35" s="20"/>
      <c r="AD35" s="20">
        <f t="shared" si="29"/>
        <v>215594</v>
      </c>
      <c r="AE35" s="20">
        <f t="shared" si="52"/>
        <v>212101</v>
      </c>
      <c r="AF35" s="20"/>
      <c r="AG35" s="20"/>
      <c r="AH35" s="20"/>
      <c r="AI35" s="21">
        <f t="shared" si="31"/>
        <v>1540549</v>
      </c>
    </row>
    <row r="36" spans="1:38" x14ac:dyDescent="0.25">
      <c r="A36" s="43"/>
      <c r="B36" s="22" t="s">
        <v>6</v>
      </c>
      <c r="C36" s="24">
        <v>519222</v>
      </c>
      <c r="D36" s="24">
        <v>697169</v>
      </c>
      <c r="E36" s="23">
        <v>5089</v>
      </c>
      <c r="F36" s="21">
        <f t="shared" si="46"/>
        <v>702258</v>
      </c>
      <c r="G36" s="24">
        <v>714359</v>
      </c>
      <c r="H36" s="24">
        <v>2994</v>
      </c>
      <c r="I36" s="21">
        <v>714359</v>
      </c>
      <c r="J36" s="21"/>
      <c r="K36" s="20">
        <f t="shared" si="48"/>
        <v>714359</v>
      </c>
      <c r="L36" s="24">
        <v>714359</v>
      </c>
      <c r="M36" s="24"/>
      <c r="N36" s="20">
        <f t="shared" si="49"/>
        <v>714359</v>
      </c>
      <c r="O36" s="24">
        <v>6734</v>
      </c>
      <c r="P36" s="20">
        <f t="shared" si="49"/>
        <v>721093</v>
      </c>
      <c r="Q36" s="20">
        <f>L36+M36</f>
        <v>714359</v>
      </c>
      <c r="R36" s="24">
        <v>6734</v>
      </c>
      <c r="S36" s="31">
        <f t="shared" si="50"/>
        <v>721093</v>
      </c>
      <c r="T36" s="31">
        <v>2246</v>
      </c>
      <c r="U36" s="31">
        <f t="shared" si="63"/>
        <v>723339</v>
      </c>
      <c r="V36" s="30">
        <v>714359</v>
      </c>
      <c r="W36" s="30">
        <v>6734</v>
      </c>
      <c r="X36" s="31">
        <f t="shared" si="51"/>
        <v>721093</v>
      </c>
      <c r="Y36" s="31">
        <v>5240</v>
      </c>
      <c r="Z36" s="31">
        <f t="shared" si="64"/>
        <v>726333</v>
      </c>
      <c r="AA36" s="24">
        <v>714359</v>
      </c>
      <c r="AB36" s="24">
        <v>6734</v>
      </c>
      <c r="AC36" s="21"/>
      <c r="AD36" s="21">
        <f t="shared" si="29"/>
        <v>726333</v>
      </c>
      <c r="AE36" s="20">
        <f t="shared" si="52"/>
        <v>721093</v>
      </c>
      <c r="AF36" s="20"/>
      <c r="AG36" s="20"/>
      <c r="AH36" s="20"/>
      <c r="AI36" s="21">
        <f t="shared" si="31"/>
        <v>4820211</v>
      </c>
    </row>
    <row r="37" spans="1:38" ht="30" x14ac:dyDescent="0.25">
      <c r="A37" s="37" t="s">
        <v>37</v>
      </c>
      <c r="B37" s="3" t="s">
        <v>5</v>
      </c>
      <c r="C37" s="4">
        <v>12100</v>
      </c>
      <c r="D37" s="4">
        <v>12100</v>
      </c>
      <c r="E37" s="23"/>
      <c r="F37" s="20">
        <f t="shared" si="46"/>
        <v>12100</v>
      </c>
      <c r="G37" s="4">
        <v>12100</v>
      </c>
      <c r="H37" s="23"/>
      <c r="I37" s="20">
        <f t="shared" si="47"/>
        <v>12100</v>
      </c>
      <c r="J37" s="20"/>
      <c r="K37" s="20">
        <f t="shared" si="48"/>
        <v>12100</v>
      </c>
      <c r="L37" s="4">
        <v>12100</v>
      </c>
      <c r="M37" s="4"/>
      <c r="N37" s="20">
        <f t="shared" si="49"/>
        <v>12100</v>
      </c>
      <c r="O37" s="4"/>
      <c r="P37" s="20">
        <f t="shared" si="49"/>
        <v>12100</v>
      </c>
      <c r="Q37" s="20">
        <f>L37+M37</f>
        <v>12100</v>
      </c>
      <c r="R37" s="4"/>
      <c r="S37" s="20">
        <f t="shared" si="50"/>
        <v>12100</v>
      </c>
      <c r="T37" s="20">
        <v>0</v>
      </c>
      <c r="U37" s="20">
        <f t="shared" si="63"/>
        <v>12100</v>
      </c>
      <c r="V37" s="4">
        <v>12100</v>
      </c>
      <c r="W37" s="4"/>
      <c r="X37" s="20">
        <f t="shared" si="51"/>
        <v>12100</v>
      </c>
      <c r="Y37" s="31"/>
      <c r="Z37" s="31">
        <f t="shared" si="64"/>
        <v>12100</v>
      </c>
      <c r="AA37" s="30">
        <v>12100</v>
      </c>
      <c r="AB37" s="30"/>
      <c r="AC37" s="31"/>
      <c r="AD37" s="31">
        <f t="shared" si="29"/>
        <v>12100</v>
      </c>
      <c r="AE37" s="31">
        <f t="shared" si="52"/>
        <v>12100</v>
      </c>
      <c r="AF37" s="31"/>
      <c r="AG37" s="31">
        <f>AE37+AF37</f>
        <v>12100</v>
      </c>
      <c r="AH37" s="31"/>
      <c r="AI37" s="31">
        <f t="shared" si="31"/>
        <v>84700</v>
      </c>
    </row>
    <row r="38" spans="1:38" ht="30" x14ac:dyDescent="0.25">
      <c r="A38" s="13" t="s">
        <v>40</v>
      </c>
      <c r="B38" s="3" t="s">
        <v>5</v>
      </c>
      <c r="C38" s="4">
        <v>50000</v>
      </c>
      <c r="D38" s="4"/>
      <c r="E38" s="23"/>
      <c r="F38" s="20">
        <f t="shared" ref="F38" si="65">D38+E38</f>
        <v>0</v>
      </c>
      <c r="G38" s="4"/>
      <c r="H38" s="23"/>
      <c r="I38" s="20">
        <f t="shared" ref="I38" si="66">G38+H38</f>
        <v>0</v>
      </c>
      <c r="J38" s="20"/>
      <c r="K38" s="20">
        <f t="shared" si="48"/>
        <v>0</v>
      </c>
      <c r="L38" s="4"/>
      <c r="M38" s="4"/>
      <c r="N38" s="20">
        <f t="shared" si="49"/>
        <v>0</v>
      </c>
      <c r="O38" s="4"/>
      <c r="P38" s="20">
        <f t="shared" si="49"/>
        <v>0</v>
      </c>
      <c r="Q38" s="20">
        <f>L38+M38</f>
        <v>0</v>
      </c>
      <c r="R38" s="4"/>
      <c r="S38" s="20">
        <f t="shared" si="50"/>
        <v>0</v>
      </c>
      <c r="T38" s="20"/>
      <c r="U38" s="20"/>
      <c r="V38" s="4"/>
      <c r="W38" s="4"/>
      <c r="X38" s="20">
        <f t="shared" si="51"/>
        <v>0</v>
      </c>
      <c r="Y38" s="20"/>
      <c r="Z38" s="20"/>
      <c r="AA38" s="4"/>
      <c r="AB38" s="4"/>
      <c r="AC38" s="38"/>
      <c r="AD38" s="38">
        <f t="shared" si="29"/>
        <v>0</v>
      </c>
      <c r="AE38" s="20">
        <f t="shared" si="52"/>
        <v>0</v>
      </c>
      <c r="AF38" s="20"/>
      <c r="AG38" s="20"/>
      <c r="AH38" s="20"/>
      <c r="AI38" s="21">
        <f t="shared" si="31"/>
        <v>50000</v>
      </c>
    </row>
    <row r="39" spans="1:38" ht="30" x14ac:dyDescent="0.25">
      <c r="A39" s="13" t="s">
        <v>38</v>
      </c>
      <c r="B39" s="3" t="s">
        <v>5</v>
      </c>
      <c r="C39" s="4"/>
      <c r="D39" s="4"/>
      <c r="E39" s="4"/>
      <c r="F39" s="20">
        <f t="shared" si="46"/>
        <v>0</v>
      </c>
      <c r="G39" s="4"/>
      <c r="H39" s="14"/>
      <c r="I39" s="20">
        <f t="shared" si="47"/>
        <v>0</v>
      </c>
      <c r="J39" s="20"/>
      <c r="K39" s="20">
        <f t="shared" si="48"/>
        <v>0</v>
      </c>
      <c r="L39" s="4"/>
      <c r="M39" s="4"/>
      <c r="N39" s="20">
        <f t="shared" si="49"/>
        <v>0</v>
      </c>
      <c r="O39" s="4"/>
      <c r="P39" s="20">
        <f t="shared" si="49"/>
        <v>0</v>
      </c>
      <c r="Q39" s="20">
        <f>L39+M39</f>
        <v>0</v>
      </c>
      <c r="R39" s="4"/>
      <c r="S39" s="20">
        <f t="shared" si="50"/>
        <v>0</v>
      </c>
      <c r="T39" s="20"/>
      <c r="U39" s="20"/>
      <c r="V39" s="4"/>
      <c r="W39" s="4"/>
      <c r="X39" s="20">
        <f t="shared" si="51"/>
        <v>0</v>
      </c>
      <c r="Y39" s="20"/>
      <c r="Z39" s="20"/>
      <c r="AA39" s="4"/>
      <c r="AB39" s="4"/>
      <c r="AC39" s="38"/>
      <c r="AD39" s="38">
        <f>Z39+AC39</f>
        <v>0</v>
      </c>
      <c r="AE39" s="20">
        <f t="shared" si="52"/>
        <v>0</v>
      </c>
      <c r="AF39" s="20"/>
      <c r="AG39" s="20"/>
      <c r="AH39" s="20"/>
      <c r="AI39" s="21">
        <f t="shared" si="31"/>
        <v>0</v>
      </c>
    </row>
    <row r="40" spans="1:38" x14ac:dyDescent="0.25">
      <c r="A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8" ht="17.25" x14ac:dyDescent="0.3">
      <c r="A41" s="40" t="s">
        <v>9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8" x14ac:dyDescent="0.25">
      <c r="A42" s="41" t="s">
        <v>2</v>
      </c>
      <c r="B42" s="41" t="s">
        <v>3</v>
      </c>
      <c r="C42" s="42" t="s">
        <v>4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</row>
    <row r="43" spans="1:38" x14ac:dyDescent="0.25">
      <c r="A43" s="41"/>
      <c r="B43" s="41"/>
      <c r="C43" s="5">
        <v>2021</v>
      </c>
      <c r="D43" s="5">
        <v>2022</v>
      </c>
      <c r="E43" s="5" t="s">
        <v>28</v>
      </c>
      <c r="F43" s="5" t="s">
        <v>29</v>
      </c>
      <c r="G43" s="5">
        <v>2023</v>
      </c>
      <c r="H43" s="5" t="s">
        <v>24</v>
      </c>
      <c r="I43" s="5" t="s">
        <v>26</v>
      </c>
      <c r="J43" s="26" t="s">
        <v>41</v>
      </c>
      <c r="K43" s="26" t="s">
        <v>42</v>
      </c>
      <c r="L43" s="5">
        <v>2024</v>
      </c>
      <c r="M43" s="5" t="s">
        <v>24</v>
      </c>
      <c r="N43" s="26" t="s">
        <v>43</v>
      </c>
      <c r="O43" s="5" t="s">
        <v>44</v>
      </c>
      <c r="P43" s="26" t="s">
        <v>43</v>
      </c>
      <c r="Q43" s="5">
        <v>2025</v>
      </c>
      <c r="R43" s="5" t="s">
        <v>24</v>
      </c>
      <c r="S43" s="26">
        <v>2025</v>
      </c>
      <c r="T43" s="26" t="s">
        <v>52</v>
      </c>
      <c r="U43" s="26" t="s">
        <v>45</v>
      </c>
      <c r="V43" s="5">
        <v>2026</v>
      </c>
      <c r="W43" s="5" t="s">
        <v>24</v>
      </c>
      <c r="X43" s="26">
        <v>2026</v>
      </c>
      <c r="Y43" s="26" t="s">
        <v>52</v>
      </c>
      <c r="Z43" s="26" t="s">
        <v>53</v>
      </c>
      <c r="AA43" s="5">
        <v>2027</v>
      </c>
      <c r="AB43" s="5" t="s">
        <v>24</v>
      </c>
      <c r="AC43" s="26" t="s">
        <v>56</v>
      </c>
      <c r="AD43" s="26" t="s">
        <v>55</v>
      </c>
      <c r="AE43" s="26">
        <v>2027</v>
      </c>
      <c r="AF43" s="26" t="s">
        <v>52</v>
      </c>
      <c r="AG43" s="26" t="s">
        <v>54</v>
      </c>
      <c r="AH43" s="26">
        <v>2028</v>
      </c>
      <c r="AI43" s="5" t="s">
        <v>7</v>
      </c>
    </row>
    <row r="44" spans="1:38" x14ac:dyDescent="0.25">
      <c r="A44" s="15" t="s">
        <v>8</v>
      </c>
      <c r="B44" s="7" t="s">
        <v>5</v>
      </c>
      <c r="C44" s="8">
        <f>C47+C49+C51</f>
        <v>102985</v>
      </c>
      <c r="D44" s="8">
        <f t="shared" ref="D44:V45" si="67">D47+D49+D51</f>
        <v>102985</v>
      </c>
      <c r="E44" s="8">
        <f t="shared" ref="E44" si="68">E47+E49+E51</f>
        <v>13579</v>
      </c>
      <c r="F44" s="8">
        <f>F47+F49+F51</f>
        <v>116564</v>
      </c>
      <c r="G44" s="8">
        <f t="shared" si="67"/>
        <v>102985</v>
      </c>
      <c r="H44" s="8">
        <f t="shared" si="67"/>
        <v>7650</v>
      </c>
      <c r="I44" s="8">
        <f t="shared" si="67"/>
        <v>110635</v>
      </c>
      <c r="J44" s="8">
        <f>J47+J49+J51</f>
        <v>9814</v>
      </c>
      <c r="K44" s="8">
        <f t="shared" ref="K44" si="69">K47+K49+K51</f>
        <v>120449</v>
      </c>
      <c r="L44" s="8">
        <f t="shared" si="67"/>
        <v>102985</v>
      </c>
      <c r="M44" s="8"/>
      <c r="N44" s="8">
        <f>L44</f>
        <v>102985</v>
      </c>
      <c r="O44" s="8">
        <f>O47+O49+O51</f>
        <v>26385</v>
      </c>
      <c r="P44" s="8">
        <f>N44+O44</f>
        <v>129370</v>
      </c>
      <c r="Q44" s="8">
        <f t="shared" si="67"/>
        <v>102985</v>
      </c>
      <c r="R44" s="8">
        <f>R47+R49+R51</f>
        <v>26385</v>
      </c>
      <c r="S44" s="8">
        <f>Q44+R44</f>
        <v>129370</v>
      </c>
      <c r="T44" s="8">
        <f>T47+T49+T51</f>
        <v>8631</v>
      </c>
      <c r="U44" s="8">
        <f>S44+T44</f>
        <v>138001</v>
      </c>
      <c r="V44" s="8">
        <f t="shared" si="67"/>
        <v>102985</v>
      </c>
      <c r="W44" s="8">
        <f>W47+W49+W51</f>
        <v>26385</v>
      </c>
      <c r="X44" s="8">
        <f>V44+W44</f>
        <v>129370</v>
      </c>
      <c r="Y44" s="8">
        <f>Y47+Y49+Y51</f>
        <v>16525</v>
      </c>
      <c r="Z44" s="8">
        <f>X44+Y44</f>
        <v>145895</v>
      </c>
      <c r="AA44" s="8">
        <f t="shared" ref="AA44:AB46" si="70">Y44+Z44</f>
        <v>162420</v>
      </c>
      <c r="AB44" s="8">
        <f t="shared" si="70"/>
        <v>308315</v>
      </c>
      <c r="AC44" s="8">
        <f>AC47+AC49+AC51</f>
        <v>0</v>
      </c>
      <c r="AD44" s="8">
        <f t="shared" ref="AD44:AD52" si="71">Z44+AC44</f>
        <v>145895</v>
      </c>
      <c r="AE44" s="8">
        <f>AA44+AB44</f>
        <v>470735</v>
      </c>
      <c r="AF44" s="8"/>
      <c r="AG44" s="8"/>
      <c r="AH44" s="8"/>
      <c r="AI44" s="16">
        <f t="shared" ref="AI44:AI52" si="72">C44+F44+K44+P44+S44+X44+AE44+AC44</f>
        <v>1198843</v>
      </c>
      <c r="AJ44" s="1">
        <f>E44+H44</f>
        <v>21229</v>
      </c>
      <c r="AL44" s="1">
        <f>E44+H44</f>
        <v>21229</v>
      </c>
    </row>
    <row r="45" spans="1:38" x14ac:dyDescent="0.25">
      <c r="A45" s="15"/>
      <c r="B45" s="7" t="s">
        <v>6</v>
      </c>
      <c r="C45" s="8">
        <f>C48+C50+C52</f>
        <v>1480031</v>
      </c>
      <c r="D45" s="8">
        <f t="shared" si="67"/>
        <v>1480031</v>
      </c>
      <c r="E45" s="8">
        <f t="shared" ref="E45" si="73">E48+E50+E52</f>
        <v>68049</v>
      </c>
      <c r="F45" s="8">
        <f>F48+F50+F52</f>
        <v>1548080</v>
      </c>
      <c r="G45" s="8">
        <f t="shared" si="67"/>
        <v>1480031</v>
      </c>
      <c r="H45" s="8">
        <f>H48+H50+H52</f>
        <v>20363</v>
      </c>
      <c r="I45" s="8">
        <f t="shared" si="67"/>
        <v>1500394</v>
      </c>
      <c r="J45" s="8">
        <f>J48+J50+J52</f>
        <v>9640</v>
      </c>
      <c r="K45" s="8">
        <f t="shared" ref="K45" si="74">K48+K50+K52</f>
        <v>1510034</v>
      </c>
      <c r="L45" s="8">
        <f t="shared" si="67"/>
        <v>1480031</v>
      </c>
      <c r="M45" s="8"/>
      <c r="N45" s="8">
        <f t="shared" ref="N45:N52" si="75">L45</f>
        <v>1480031</v>
      </c>
      <c r="O45" s="8">
        <f>O48+O50+O52</f>
        <v>31281</v>
      </c>
      <c r="P45" s="8">
        <f t="shared" ref="P45:P52" si="76">N45+O45</f>
        <v>1511312</v>
      </c>
      <c r="Q45" s="8">
        <f t="shared" si="67"/>
        <v>1480031</v>
      </c>
      <c r="R45" s="8">
        <f>R48+R50+R52</f>
        <v>31281</v>
      </c>
      <c r="S45" s="8">
        <f t="shared" ref="S45:U52" si="77">Q45+R45</f>
        <v>1511312</v>
      </c>
      <c r="T45" s="8">
        <f>T48+T50+T52</f>
        <v>10579</v>
      </c>
      <c r="U45" s="8">
        <f t="shared" si="77"/>
        <v>1521891</v>
      </c>
      <c r="V45" s="8">
        <f t="shared" si="67"/>
        <v>1480031</v>
      </c>
      <c r="W45" s="8">
        <f>W48+W50+W52</f>
        <v>31281</v>
      </c>
      <c r="X45" s="8">
        <f t="shared" ref="X45:X52" si="78">V45+W45</f>
        <v>1511312</v>
      </c>
      <c r="Y45" s="8">
        <f>Y48+Y50+Y52</f>
        <v>19545</v>
      </c>
      <c r="Z45" s="8">
        <f t="shared" ref="Z45:Z46" si="79">X45+Y45</f>
        <v>1530857</v>
      </c>
      <c r="AA45" s="8">
        <f t="shared" si="70"/>
        <v>1550402</v>
      </c>
      <c r="AB45" s="8">
        <f t="shared" si="70"/>
        <v>3081259</v>
      </c>
      <c r="AC45" s="8">
        <f t="shared" ref="AC45:AC46" si="80">AC48+AC50+AC52</f>
        <v>0</v>
      </c>
      <c r="AD45" s="8">
        <f t="shared" si="71"/>
        <v>1530857</v>
      </c>
      <c r="AE45" s="8">
        <f t="shared" ref="AE45:AE52" si="81">AA45+AB45</f>
        <v>4631661</v>
      </c>
      <c r="AF45" s="8"/>
      <c r="AG45" s="8"/>
      <c r="AH45" s="8"/>
      <c r="AI45" s="16">
        <f t="shared" si="72"/>
        <v>13703742</v>
      </c>
      <c r="AJ45" s="1">
        <f>E45+H45</f>
        <v>88412</v>
      </c>
      <c r="AL45" s="1">
        <f>E45+H45</f>
        <v>88412</v>
      </c>
    </row>
    <row r="46" spans="1:38" x14ac:dyDescent="0.25">
      <c r="A46" s="15"/>
      <c r="B46" s="7" t="s">
        <v>7</v>
      </c>
      <c r="C46" s="8">
        <f>C44+C45</f>
        <v>1583016</v>
      </c>
      <c r="D46" s="8">
        <f t="shared" ref="D46:V46" si="82">D44+D45</f>
        <v>1583016</v>
      </c>
      <c r="E46" s="8">
        <f t="shared" ref="E46:F46" si="83">E44+E45</f>
        <v>81628</v>
      </c>
      <c r="F46" s="8">
        <f t="shared" si="83"/>
        <v>1664644</v>
      </c>
      <c r="G46" s="8">
        <f t="shared" si="82"/>
        <v>1583016</v>
      </c>
      <c r="H46" s="8">
        <f t="shared" si="82"/>
        <v>28013</v>
      </c>
      <c r="I46" s="8">
        <f t="shared" si="82"/>
        <v>1611029</v>
      </c>
      <c r="J46" s="8">
        <f t="shared" ref="J46:K46" si="84">J44+J45</f>
        <v>19454</v>
      </c>
      <c r="K46" s="8">
        <f t="shared" si="84"/>
        <v>1630483</v>
      </c>
      <c r="L46" s="8">
        <f t="shared" si="82"/>
        <v>1583016</v>
      </c>
      <c r="M46" s="8"/>
      <c r="N46" s="8">
        <f t="shared" si="75"/>
        <v>1583016</v>
      </c>
      <c r="O46" s="8">
        <f t="shared" ref="O46" si="85">O44+O45</f>
        <v>57666</v>
      </c>
      <c r="P46" s="8">
        <f t="shared" si="76"/>
        <v>1640682</v>
      </c>
      <c r="Q46" s="8">
        <f t="shared" si="82"/>
        <v>1583016</v>
      </c>
      <c r="R46" s="8">
        <f t="shared" si="82"/>
        <v>57666</v>
      </c>
      <c r="S46" s="8">
        <f t="shared" si="77"/>
        <v>1640682</v>
      </c>
      <c r="T46" s="8">
        <f t="shared" ref="T46" si="86">T44+T45</f>
        <v>19210</v>
      </c>
      <c r="U46" s="8">
        <f t="shared" si="77"/>
        <v>1659892</v>
      </c>
      <c r="V46" s="8">
        <f t="shared" si="82"/>
        <v>1583016</v>
      </c>
      <c r="W46" s="8">
        <f t="shared" ref="W46" si="87">W44+W45</f>
        <v>57666</v>
      </c>
      <c r="X46" s="8">
        <f t="shared" si="78"/>
        <v>1640682</v>
      </c>
      <c r="Y46" s="8">
        <f t="shared" ref="Y46" si="88">Y44+Y45</f>
        <v>36070</v>
      </c>
      <c r="Z46" s="8">
        <f t="shared" si="79"/>
        <v>1676752</v>
      </c>
      <c r="AA46" s="8">
        <f t="shared" si="70"/>
        <v>1712822</v>
      </c>
      <c r="AB46" s="8">
        <f t="shared" si="70"/>
        <v>3389574</v>
      </c>
      <c r="AC46" s="8">
        <f t="shared" si="80"/>
        <v>0</v>
      </c>
      <c r="AD46" s="8">
        <f t="shared" si="71"/>
        <v>1676752</v>
      </c>
      <c r="AE46" s="8">
        <f t="shared" si="81"/>
        <v>5102396</v>
      </c>
      <c r="AF46" s="8"/>
      <c r="AG46" s="8"/>
      <c r="AH46" s="8"/>
      <c r="AI46" s="16">
        <f t="shared" si="72"/>
        <v>14902585</v>
      </c>
      <c r="AJ46" s="1">
        <f>E46+H46</f>
        <v>109641</v>
      </c>
      <c r="AL46" s="1">
        <f>E46+H46</f>
        <v>109641</v>
      </c>
    </row>
    <row r="47" spans="1:38" x14ac:dyDescent="0.25">
      <c r="A47" s="39" t="s">
        <v>15</v>
      </c>
      <c r="B47" s="3" t="s">
        <v>5</v>
      </c>
      <c r="C47" s="14"/>
      <c r="D47" s="14"/>
      <c r="E47" s="14"/>
      <c r="F47" s="14"/>
      <c r="G47" s="14"/>
      <c r="H47" s="14"/>
      <c r="I47" s="14"/>
      <c r="J47" s="14"/>
      <c r="K47" s="20">
        <f t="shared" ref="K47:K51" si="89">I47+J47</f>
        <v>0</v>
      </c>
      <c r="L47" s="14"/>
      <c r="M47" s="14"/>
      <c r="N47" s="14">
        <f t="shared" si="75"/>
        <v>0</v>
      </c>
      <c r="O47" s="14"/>
      <c r="P47" s="29">
        <f t="shared" si="76"/>
        <v>0</v>
      </c>
      <c r="Q47" s="14"/>
      <c r="R47" s="14"/>
      <c r="S47" s="29">
        <f t="shared" si="77"/>
        <v>0</v>
      </c>
      <c r="T47" s="29"/>
      <c r="U47" s="29"/>
      <c r="V47" s="14"/>
      <c r="W47" s="14"/>
      <c r="X47" s="29">
        <f t="shared" si="78"/>
        <v>0</v>
      </c>
      <c r="Y47" s="29"/>
      <c r="Z47" s="29"/>
      <c r="AA47" s="14"/>
      <c r="AB47" s="14"/>
      <c r="AC47" s="14"/>
      <c r="AD47" s="14">
        <f t="shared" si="71"/>
        <v>0</v>
      </c>
      <c r="AE47" s="29">
        <f t="shared" si="81"/>
        <v>0</v>
      </c>
      <c r="AF47" s="29"/>
      <c r="AG47" s="29"/>
      <c r="AH47" s="29"/>
      <c r="AI47" s="4">
        <f t="shared" si="72"/>
        <v>0</v>
      </c>
    </row>
    <row r="48" spans="1:38" x14ac:dyDescent="0.25">
      <c r="A48" s="39"/>
      <c r="B48" s="3" t="s">
        <v>6</v>
      </c>
      <c r="C48" s="14">
        <v>1282837</v>
      </c>
      <c r="D48" s="14">
        <v>1282837</v>
      </c>
      <c r="E48" s="14">
        <v>43665</v>
      </c>
      <c r="F48" s="4">
        <f>D48+E48</f>
        <v>1326502</v>
      </c>
      <c r="G48" s="4">
        <v>1282837</v>
      </c>
      <c r="H48" s="4">
        <v>9470</v>
      </c>
      <c r="I48" s="4">
        <f>G48+H48</f>
        <v>1292307</v>
      </c>
      <c r="J48" s="4"/>
      <c r="K48" s="20">
        <f t="shared" si="89"/>
        <v>1292307</v>
      </c>
      <c r="L48" s="14">
        <v>1282837</v>
      </c>
      <c r="M48" s="14"/>
      <c r="N48" s="14">
        <f t="shared" si="75"/>
        <v>1282837</v>
      </c>
      <c r="O48" s="14"/>
      <c r="P48" s="29">
        <f t="shared" si="76"/>
        <v>1282837</v>
      </c>
      <c r="Q48" s="14">
        <v>1282837</v>
      </c>
      <c r="R48" s="14"/>
      <c r="S48" s="29">
        <v>1282837</v>
      </c>
      <c r="T48" s="29"/>
      <c r="U48" s="29">
        <v>1282837</v>
      </c>
      <c r="V48" s="14">
        <v>1282837</v>
      </c>
      <c r="W48" s="14"/>
      <c r="X48" s="29">
        <v>1282837</v>
      </c>
      <c r="Y48" s="29"/>
      <c r="Z48" s="29">
        <v>1282837</v>
      </c>
      <c r="AA48" s="14">
        <v>1282837</v>
      </c>
      <c r="AB48" s="14"/>
      <c r="AC48" s="14"/>
      <c r="AD48" s="14">
        <f t="shared" si="71"/>
        <v>1282837</v>
      </c>
      <c r="AE48" s="29">
        <f t="shared" si="81"/>
        <v>1282837</v>
      </c>
      <c r="AF48" s="29"/>
      <c r="AG48" s="29"/>
      <c r="AH48" s="29"/>
      <c r="AI48" s="14">
        <f t="shared" si="72"/>
        <v>9032994</v>
      </c>
      <c r="AL48" s="1"/>
    </row>
    <row r="49" spans="1:35" x14ac:dyDescent="0.25">
      <c r="A49" s="39" t="s">
        <v>16</v>
      </c>
      <c r="B49" s="3" t="s">
        <v>5</v>
      </c>
      <c r="C49" s="4">
        <v>97751</v>
      </c>
      <c r="D49" s="4">
        <v>97751</v>
      </c>
      <c r="E49" s="14">
        <v>12979</v>
      </c>
      <c r="F49" s="4">
        <f t="shared" ref="F49:F52" si="90">D49+E49</f>
        <v>110730</v>
      </c>
      <c r="G49" s="4">
        <v>97751</v>
      </c>
      <c r="H49" s="14">
        <v>7470</v>
      </c>
      <c r="I49" s="4">
        <f t="shared" ref="I49:I52" si="91">G49+H49</f>
        <v>105221</v>
      </c>
      <c r="J49" s="4">
        <v>9824</v>
      </c>
      <c r="K49" s="20">
        <f t="shared" si="89"/>
        <v>115045</v>
      </c>
      <c r="L49" s="4">
        <v>97751</v>
      </c>
      <c r="M49" s="4"/>
      <c r="N49" s="4">
        <f t="shared" si="75"/>
        <v>97751</v>
      </c>
      <c r="O49" s="4">
        <v>26113</v>
      </c>
      <c r="P49" s="29">
        <f t="shared" si="76"/>
        <v>123864</v>
      </c>
      <c r="Q49" s="4">
        <v>97751</v>
      </c>
      <c r="R49" s="4">
        <v>26113</v>
      </c>
      <c r="S49" s="29">
        <f t="shared" si="77"/>
        <v>123864</v>
      </c>
      <c r="T49" s="29">
        <v>8523</v>
      </c>
      <c r="U49" s="29">
        <f>S49+T49</f>
        <v>132387</v>
      </c>
      <c r="V49" s="4">
        <v>97751</v>
      </c>
      <c r="W49" s="4">
        <v>26113</v>
      </c>
      <c r="X49" s="29">
        <f t="shared" si="78"/>
        <v>123864</v>
      </c>
      <c r="Y49" s="29">
        <v>16357</v>
      </c>
      <c r="Z49" s="29">
        <f>X49+Y49</f>
        <v>140221</v>
      </c>
      <c r="AA49" s="4">
        <v>97751</v>
      </c>
      <c r="AB49" s="4">
        <v>26113</v>
      </c>
      <c r="AC49" s="4"/>
      <c r="AD49" s="4">
        <f t="shared" si="71"/>
        <v>140221</v>
      </c>
      <c r="AE49" s="29">
        <f t="shared" si="81"/>
        <v>123864</v>
      </c>
      <c r="AF49" s="29"/>
      <c r="AG49" s="29"/>
      <c r="AH49" s="29"/>
      <c r="AI49" s="4">
        <f t="shared" si="72"/>
        <v>818982</v>
      </c>
    </row>
    <row r="50" spans="1:35" x14ac:dyDescent="0.25">
      <c r="A50" s="39"/>
      <c r="B50" s="3" t="s">
        <v>6</v>
      </c>
      <c r="C50" s="4">
        <v>97751</v>
      </c>
      <c r="D50" s="4">
        <v>97751</v>
      </c>
      <c r="E50" s="14">
        <v>12979</v>
      </c>
      <c r="F50" s="4">
        <f t="shared" si="90"/>
        <v>110730</v>
      </c>
      <c r="G50" s="4">
        <v>97751</v>
      </c>
      <c r="H50" s="14">
        <v>7470</v>
      </c>
      <c r="I50" s="4">
        <f t="shared" si="91"/>
        <v>105221</v>
      </c>
      <c r="J50" s="4">
        <v>9824</v>
      </c>
      <c r="K50" s="20">
        <f t="shared" si="89"/>
        <v>115045</v>
      </c>
      <c r="L50" s="4">
        <v>97751</v>
      </c>
      <c r="M50" s="4"/>
      <c r="N50" s="4">
        <f t="shared" si="75"/>
        <v>97751</v>
      </c>
      <c r="O50" s="4">
        <v>26113</v>
      </c>
      <c r="P50" s="29">
        <f t="shared" si="76"/>
        <v>123864</v>
      </c>
      <c r="Q50" s="4">
        <v>97751</v>
      </c>
      <c r="R50" s="4">
        <v>26113</v>
      </c>
      <c r="S50" s="29">
        <f t="shared" si="77"/>
        <v>123864</v>
      </c>
      <c r="T50" s="29">
        <v>8523</v>
      </c>
      <c r="U50" s="29">
        <f>S50+T50</f>
        <v>132387</v>
      </c>
      <c r="V50" s="4">
        <v>97751</v>
      </c>
      <c r="W50" s="4">
        <v>26113</v>
      </c>
      <c r="X50" s="29">
        <f t="shared" si="78"/>
        <v>123864</v>
      </c>
      <c r="Y50" s="29">
        <v>16357</v>
      </c>
      <c r="Z50" s="29">
        <f>X50+Y50</f>
        <v>140221</v>
      </c>
      <c r="AA50" s="4">
        <v>97751</v>
      </c>
      <c r="AB50" s="4">
        <v>26113</v>
      </c>
      <c r="AC50" s="4"/>
      <c r="AD50" s="4">
        <f t="shared" si="71"/>
        <v>140221</v>
      </c>
      <c r="AE50" s="29">
        <f t="shared" si="81"/>
        <v>123864</v>
      </c>
      <c r="AF50" s="29"/>
      <c r="AG50" s="29"/>
      <c r="AH50" s="29"/>
      <c r="AI50" s="4">
        <f t="shared" si="72"/>
        <v>818982</v>
      </c>
    </row>
    <row r="51" spans="1:35" x14ac:dyDescent="0.25">
      <c r="A51" s="39" t="s">
        <v>39</v>
      </c>
      <c r="B51" s="3" t="s">
        <v>5</v>
      </c>
      <c r="C51" s="4">
        <v>5234</v>
      </c>
      <c r="D51" s="4">
        <v>5234</v>
      </c>
      <c r="E51" s="14">
        <v>600</v>
      </c>
      <c r="F51" s="4">
        <f t="shared" si="90"/>
        <v>5834</v>
      </c>
      <c r="G51" s="4">
        <v>5234</v>
      </c>
      <c r="H51" s="14">
        <v>180</v>
      </c>
      <c r="I51" s="4">
        <f t="shared" si="91"/>
        <v>5414</v>
      </c>
      <c r="J51" s="4">
        <v>-10</v>
      </c>
      <c r="K51" s="20">
        <f t="shared" si="89"/>
        <v>5404</v>
      </c>
      <c r="L51" s="4">
        <v>5234</v>
      </c>
      <c r="M51" s="4"/>
      <c r="N51" s="4">
        <f t="shared" si="75"/>
        <v>5234</v>
      </c>
      <c r="O51" s="4">
        <v>272</v>
      </c>
      <c r="P51" s="29">
        <f t="shared" si="76"/>
        <v>5506</v>
      </c>
      <c r="Q51" s="4">
        <v>5234</v>
      </c>
      <c r="R51" s="4">
        <v>272</v>
      </c>
      <c r="S51" s="29">
        <f t="shared" si="77"/>
        <v>5506</v>
      </c>
      <c r="T51" s="29">
        <v>108</v>
      </c>
      <c r="U51" s="29">
        <f>S51+T51</f>
        <v>5614</v>
      </c>
      <c r="V51" s="4">
        <v>5234</v>
      </c>
      <c r="W51" s="4">
        <v>272</v>
      </c>
      <c r="X51" s="29">
        <f t="shared" si="78"/>
        <v>5506</v>
      </c>
      <c r="Y51" s="29">
        <v>168</v>
      </c>
      <c r="Z51" s="29">
        <f>X51+Y51</f>
        <v>5674</v>
      </c>
      <c r="AA51" s="4">
        <v>5234</v>
      </c>
      <c r="AB51" s="4">
        <v>272</v>
      </c>
      <c r="AC51" s="4"/>
      <c r="AD51" s="4">
        <f t="shared" si="71"/>
        <v>5674</v>
      </c>
      <c r="AE51" s="29">
        <f t="shared" si="81"/>
        <v>5506</v>
      </c>
      <c r="AF51" s="29"/>
      <c r="AG51" s="29"/>
      <c r="AH51" s="29"/>
      <c r="AI51" s="4">
        <f t="shared" si="72"/>
        <v>38496</v>
      </c>
    </row>
    <row r="52" spans="1:35" x14ac:dyDescent="0.25">
      <c r="A52" s="39"/>
      <c r="B52" s="3" t="s">
        <v>6</v>
      </c>
      <c r="C52" s="4">
        <v>99443</v>
      </c>
      <c r="D52" s="4">
        <v>99443</v>
      </c>
      <c r="E52" s="14">
        <v>11405</v>
      </c>
      <c r="F52" s="4">
        <f t="shared" si="90"/>
        <v>110848</v>
      </c>
      <c r="G52" s="4">
        <v>99443</v>
      </c>
      <c r="H52" s="14">
        <v>3423</v>
      </c>
      <c r="I52" s="4">
        <f t="shared" si="91"/>
        <v>102866</v>
      </c>
      <c r="J52" s="4">
        <v>-184</v>
      </c>
      <c r="K52" s="20">
        <f t="shared" ref="K52" si="92">I52+J52</f>
        <v>102682</v>
      </c>
      <c r="L52" s="4">
        <v>99443</v>
      </c>
      <c r="M52" s="4"/>
      <c r="N52" s="4">
        <f t="shared" si="75"/>
        <v>99443</v>
      </c>
      <c r="O52" s="4">
        <v>5168</v>
      </c>
      <c r="P52" s="29">
        <f t="shared" si="76"/>
        <v>104611</v>
      </c>
      <c r="Q52" s="4">
        <v>99443</v>
      </c>
      <c r="R52" s="4">
        <v>5168</v>
      </c>
      <c r="S52" s="29">
        <f t="shared" si="77"/>
        <v>104611</v>
      </c>
      <c r="T52" s="29">
        <v>2056</v>
      </c>
      <c r="U52" s="29">
        <f>S52+T52</f>
        <v>106667</v>
      </c>
      <c r="V52" s="4">
        <v>99443</v>
      </c>
      <c r="W52" s="4">
        <v>5168</v>
      </c>
      <c r="X52" s="29">
        <f t="shared" si="78"/>
        <v>104611</v>
      </c>
      <c r="Y52" s="29">
        <v>3188</v>
      </c>
      <c r="Z52" s="29">
        <f>X52+Y52</f>
        <v>107799</v>
      </c>
      <c r="AA52" s="4">
        <v>99443</v>
      </c>
      <c r="AB52" s="4">
        <v>5168</v>
      </c>
      <c r="AC52" s="4"/>
      <c r="AD52" s="4">
        <f t="shared" si="71"/>
        <v>107799</v>
      </c>
      <c r="AE52" s="29">
        <f t="shared" si="81"/>
        <v>104611</v>
      </c>
      <c r="AF52" s="29"/>
      <c r="AG52" s="29"/>
      <c r="AH52" s="29"/>
      <c r="AI52" s="4">
        <f t="shared" si="72"/>
        <v>731417</v>
      </c>
    </row>
    <row r="53" spans="1:35" x14ac:dyDescent="0.25">
      <c r="A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5" x14ac:dyDescent="0.25">
      <c r="A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5" x14ac:dyDescent="0.25">
      <c r="A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5" x14ac:dyDescent="0.25">
      <c r="A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5" x14ac:dyDescent="0.25">
      <c r="A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5" x14ac:dyDescent="0.25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5" x14ac:dyDescent="0.25">
      <c r="A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5" x14ac:dyDescent="0.25">
      <c r="A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5" x14ac:dyDescent="0.25">
      <c r="A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5" x14ac:dyDescent="0.25">
      <c r="A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5" x14ac:dyDescent="0.25">
      <c r="A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5" x14ac:dyDescent="0.25">
      <c r="A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25">
      <c r="A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x14ac:dyDescent="0.25">
      <c r="A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25">
      <c r="A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x14ac:dyDescent="0.25">
      <c r="A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x14ac:dyDescent="0.25">
      <c r="A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x14ac:dyDescent="0.25">
      <c r="A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25">
      <c r="A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</sheetData>
  <mergeCells count="28">
    <mergeCell ref="A47:A48"/>
    <mergeCell ref="A49:A50"/>
    <mergeCell ref="A51:A52"/>
    <mergeCell ref="A17:A18"/>
    <mergeCell ref="A19:A20"/>
    <mergeCell ref="A21:A22"/>
    <mergeCell ref="A23:A24"/>
    <mergeCell ref="A31:A32"/>
    <mergeCell ref="A33:A34"/>
    <mergeCell ref="A35:A36"/>
    <mergeCell ref="A41:AI41"/>
    <mergeCell ref="A42:A43"/>
    <mergeCell ref="B42:B43"/>
    <mergeCell ref="C42:AI42"/>
    <mergeCell ref="A29:A30"/>
    <mergeCell ref="A27:A28"/>
    <mergeCell ref="A9:AI9"/>
    <mergeCell ref="A25:A26"/>
    <mergeCell ref="A2:AI2"/>
    <mergeCell ref="A3:A4"/>
    <mergeCell ref="B3:B4"/>
    <mergeCell ref="C3:AI3"/>
    <mergeCell ref="A5:A7"/>
    <mergeCell ref="A10:A11"/>
    <mergeCell ref="B10:B11"/>
    <mergeCell ref="C10:AI10"/>
    <mergeCell ref="A12:A14"/>
    <mergeCell ref="A15:A16"/>
  </mergeCells>
  <pageMargins left="0.7" right="0.7" top="0.75" bottom="0.75" header="0.3" footer="0.3"/>
  <pageSetup scale="34" fitToHeight="0" orientation="landscape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removed="0"/>
  <clbl:label id="{63587698-06f1-46fc-a8b0-b62f509f6f35}" enabled="0" method="" siteId="{63587698-06f1-46fc-a8b0-b62f509f6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info.zinojums</vt:lpstr>
      <vt:lpstr>info.zinojums (prec)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Līga Šulca</dc:creator>
  <cp:lastModifiedBy>Evi Vīka</cp:lastModifiedBy>
  <cp:lastPrinted>2023-07-06T07:22:27Z</cp:lastPrinted>
  <dcterms:created xsi:type="dcterms:W3CDTF">2021-06-18T10:36:12Z</dcterms:created>
  <dcterms:modified xsi:type="dcterms:W3CDTF">2026-06-27T09:06:28Z</dcterms:modified>
</cp:coreProperties>
</file>