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S:\Budžeta_metodoloģijas_nodaļa\MK_2_lasijumam\MK_2026\no ministrijam\"/>
    </mc:Choice>
  </mc:AlternateContent>
  <xr:revisionPtr revIDLastSave="0" documentId="13_ncr:1_{D677CA2F-71B2-46F7-AEB6-1349313F8933}" xr6:coauthVersionLast="47" xr6:coauthVersionMax="47" xr10:uidLastSave="{00000000-0000-0000-0000-000000000000}"/>
  <bookViews>
    <workbookView xWindow="-110" yWindow="-110" windowWidth="19420" windowHeight="10300" tabRatio="605" xr2:uid="{C27CCA7D-8CF4-426D-95B6-B4F989404011}"/>
  </bookViews>
  <sheets>
    <sheet name="priekšlikumi_teksta_daļai" sheetId="23" r:id="rId1"/>
    <sheet name="AiM" sheetId="43" r:id="rId2"/>
    <sheet name="ĀM" sheetId="30" r:id="rId3"/>
    <sheet name="EM" sheetId="37" r:id="rId4"/>
    <sheet name="FM" sheetId="39" r:id="rId5"/>
    <sheet name="IeM" sheetId="24" r:id="rId6"/>
    <sheet name="IZM" sheetId="31" r:id="rId7"/>
    <sheet name="ZM" sheetId="44" r:id="rId8"/>
    <sheet name="SM" sheetId="51" r:id="rId9"/>
    <sheet name="LM" sheetId="26" r:id="rId10"/>
    <sheet name="TM" sheetId="25" r:id="rId11"/>
    <sheet name="KEM" sheetId="40" r:id="rId12"/>
    <sheet name="VARAM" sheetId="46" r:id="rId13"/>
    <sheet name="KM" sheetId="41" r:id="rId14"/>
    <sheet name="VM" sheetId="38" r:id="rId15"/>
    <sheet name="ST" sheetId="45" r:id="rId16"/>
    <sheet name="Prokuratūra" sheetId="29" r:id="rId17"/>
    <sheet name="62.res" sheetId="32" r:id="rId18"/>
    <sheet name="6.piel." sheetId="33" r:id="rId19"/>
    <sheet name="7.piel." sheetId="34" r:id="rId20"/>
    <sheet name="8.piel." sheetId="35" r:id="rId21"/>
    <sheet name="9.piel." sheetId="36" r:id="rId22"/>
  </sheets>
  <externalReferences>
    <externalReference r:id="rId23"/>
    <externalReference r:id="rId24"/>
    <externalReference r:id="rId25"/>
    <externalReference r:id="rId26"/>
    <externalReference r:id="rId27"/>
    <externalReference r:id="rId28"/>
    <externalReference r:id="rId29"/>
    <externalReference r:id="rId30"/>
  </externalReferences>
  <definedNames>
    <definedName name="_xlnm._FilterDatabase" localSheetId="18" hidden="1">'6.piel.'!$D$11:$R$56</definedName>
    <definedName name="_xlnm._FilterDatabase" localSheetId="19" hidden="1">'7.piel.'!$D$11:$N$56</definedName>
    <definedName name="_xlnm._FilterDatabase" localSheetId="20" hidden="1">'8.piel.'!$E$10:$P$52</definedName>
    <definedName name="_xlnm._FilterDatabase" localSheetId="21" hidden="1">'9.piel.'!$D$10:$Q$55</definedName>
    <definedName name="_IeM2" localSheetId="3" hidden="1">[1]HEADER!#REF!</definedName>
    <definedName name="_IeM2" localSheetId="11" hidden="1">[2]HEADER!#REF!</definedName>
    <definedName name="_IeM2" hidden="1">[3]HEADER!#REF!</definedName>
    <definedName name="aaaS128JAsLAS90" hidden="1">[4]HEADER!#REF!</definedName>
    <definedName name="adhjhdjhkasl9dpaisdkl" hidden="1">[4]HEADER!#REF!</definedName>
    <definedName name="ADSFWADF3234" hidden="1">[4]ZQZBC_PLN__04_03_10!#REF!</definedName>
    <definedName name="BEx3ATHHUCGCIRND8KLAREDV3L40" localSheetId="18" hidden="1">[5]HEADER!#REF!</definedName>
    <definedName name="BEx3ATHHUCGCIRND8KLAREDV3L40" localSheetId="17" hidden="1">[5]HEADER!#REF!</definedName>
    <definedName name="BEx3ATHHUCGCIRND8KLAREDV3L40" localSheetId="19" hidden="1">[5]HEADER!#REF!</definedName>
    <definedName name="BEx3ATHHUCGCIRND8KLAREDV3L40" localSheetId="20" hidden="1">[5]HEADER!#REF!</definedName>
    <definedName name="BEx3ATHHUCGCIRND8KLAREDV3L40" localSheetId="21" hidden="1">[5]HEADER!#REF!</definedName>
    <definedName name="BEx3ATHHUCGCIRND8KLAREDV3L40" localSheetId="3" hidden="1">[6]HEADER!#REF!</definedName>
    <definedName name="BEx3ATHHUCGCIRND8KLAREDV3L40" localSheetId="4" hidden="1">[1]HEADER!#REF!</definedName>
    <definedName name="BEx3ATHHUCGCIRND8KLAREDV3L40" localSheetId="6" hidden="1">[5]HEADER!#REF!</definedName>
    <definedName name="BEx3ATHHUCGCIRND8KLAREDV3L40" localSheetId="11" hidden="1">[5]HEADER!#REF!</definedName>
    <definedName name="BEx3ATHHUCGCIRND8KLAREDV3L40" localSheetId="10" hidden="1">[7]HEADER!#REF!</definedName>
    <definedName name="BEx3ATHHUCGCIRND8KLAREDV3L40" localSheetId="12" hidden="1">[2]HEADER!#REF!</definedName>
    <definedName name="BEx3ATHHUCGCIRND8KLAREDV3L40" hidden="1">[1]HEADER!#REF!</definedName>
    <definedName name="BEx3QB2RILYEXIROLAFCWQMOJXMN" localSheetId="18" hidden="1">[5]HEADER!#REF!</definedName>
    <definedName name="BEx3QB2RILYEXIROLAFCWQMOJXMN" localSheetId="17" hidden="1">[5]HEADER!#REF!</definedName>
    <definedName name="BEx3QB2RILYEXIROLAFCWQMOJXMN" localSheetId="19" hidden="1">[5]HEADER!#REF!</definedName>
    <definedName name="BEx3QB2RILYEXIROLAFCWQMOJXMN" localSheetId="20" hidden="1">[5]HEADER!#REF!</definedName>
    <definedName name="BEx3QB2RILYEXIROLAFCWQMOJXMN" localSheetId="21" hidden="1">[5]HEADER!#REF!</definedName>
    <definedName name="BEx3QB2RILYEXIROLAFCWQMOJXMN" localSheetId="3" hidden="1">[6]HEADER!#REF!</definedName>
    <definedName name="BEx3QB2RILYEXIROLAFCWQMOJXMN" localSheetId="4" hidden="1">[1]HEADER!#REF!</definedName>
    <definedName name="BEx3QB2RILYEXIROLAFCWQMOJXMN" localSheetId="6" hidden="1">[5]HEADER!#REF!</definedName>
    <definedName name="BEx3QB2RILYEXIROLAFCWQMOJXMN" localSheetId="11" hidden="1">[5]HEADER!#REF!</definedName>
    <definedName name="BEx3QB2RILYEXIROLAFCWQMOJXMN" localSheetId="10" hidden="1">[7]HEADER!#REF!</definedName>
    <definedName name="BEx3QB2RILYEXIROLAFCWQMOJXMN" localSheetId="12" hidden="1">[2]HEADER!#REF!</definedName>
    <definedName name="BEx3QB2RILYEXIROLAFCWQMOJXMN" hidden="1">[1]HEADER!#REF!</definedName>
    <definedName name="BEx3RIJ9LXPXWNF4BFBFA4ILG6AY" localSheetId="18" hidden="1">[5]HEADER!#REF!</definedName>
    <definedName name="BEx3RIJ9LXPXWNF4BFBFA4ILG6AY" localSheetId="17" hidden="1">[5]HEADER!#REF!</definedName>
    <definedName name="BEx3RIJ9LXPXWNF4BFBFA4ILG6AY" localSheetId="19" hidden="1">[5]HEADER!#REF!</definedName>
    <definedName name="BEx3RIJ9LXPXWNF4BFBFA4ILG6AY" localSheetId="20" hidden="1">[5]HEADER!#REF!</definedName>
    <definedName name="BEx3RIJ9LXPXWNF4BFBFA4ILG6AY" localSheetId="21" hidden="1">[5]HEADER!#REF!</definedName>
    <definedName name="BEx3RIJ9LXPXWNF4BFBFA4ILG6AY" localSheetId="3" hidden="1">[6]HEADER!#REF!</definedName>
    <definedName name="BEx3RIJ9LXPXWNF4BFBFA4ILG6AY" localSheetId="4" hidden="1">[1]HEADER!#REF!</definedName>
    <definedName name="BEx3RIJ9LXPXWNF4BFBFA4ILG6AY" localSheetId="6" hidden="1">[5]HEADER!#REF!</definedName>
    <definedName name="BEx3RIJ9LXPXWNF4BFBFA4ILG6AY" localSheetId="11" hidden="1">[5]HEADER!#REF!</definedName>
    <definedName name="BEx3RIJ9LXPXWNF4BFBFA4ILG6AY" localSheetId="10" hidden="1">[7]HEADER!#REF!</definedName>
    <definedName name="BEx3RIJ9LXPXWNF4BFBFA4ILG6AY" localSheetId="12" hidden="1">[2]HEADER!#REF!</definedName>
    <definedName name="BEx3RIJ9LXPXWNF4BFBFA4ILG6AY" hidden="1">[1]HEADER!#REF!</definedName>
    <definedName name="BEx3T3XEKJ0I8634YNR6MPN3OBQL" localSheetId="18" hidden="1">[5]HEADER!#REF!</definedName>
    <definedName name="BEx3T3XEKJ0I8634YNR6MPN3OBQL" localSheetId="17" hidden="1">[5]HEADER!#REF!</definedName>
    <definedName name="BEx3T3XEKJ0I8634YNR6MPN3OBQL" localSheetId="19" hidden="1">[5]HEADER!#REF!</definedName>
    <definedName name="BEx3T3XEKJ0I8634YNR6MPN3OBQL" localSheetId="20" hidden="1">[5]HEADER!#REF!</definedName>
    <definedName name="BEx3T3XEKJ0I8634YNR6MPN3OBQL" localSheetId="21" hidden="1">[5]HEADER!#REF!</definedName>
    <definedName name="BEx3T3XEKJ0I8634YNR6MPN3OBQL" localSheetId="3" hidden="1">[6]HEADER!#REF!</definedName>
    <definedName name="BEx3T3XEKJ0I8634YNR6MPN3OBQL" localSheetId="4" hidden="1">[1]HEADER!#REF!</definedName>
    <definedName name="BEx3T3XEKJ0I8634YNR6MPN3OBQL" localSheetId="6" hidden="1">[5]HEADER!#REF!</definedName>
    <definedName name="BEx3T3XEKJ0I8634YNR6MPN3OBQL" localSheetId="11" hidden="1">[5]HEADER!#REF!</definedName>
    <definedName name="BEx3T3XEKJ0I8634YNR6MPN3OBQL" localSheetId="10" hidden="1">[7]HEADER!#REF!</definedName>
    <definedName name="BEx3T3XEKJ0I8634YNR6MPN3OBQL" localSheetId="12" hidden="1">[2]HEADER!#REF!</definedName>
    <definedName name="BEx3T3XEKJ0I8634YNR6MPN3OBQL" hidden="1">[1]HEADER!#REF!</definedName>
    <definedName name="BEx73MBHXPGN5MLC2IC6RCMRLO6D" localSheetId="18" hidden="1">[5]HEADER!#REF!</definedName>
    <definedName name="BEx73MBHXPGN5MLC2IC6RCMRLO6D" localSheetId="17" hidden="1">[5]HEADER!#REF!</definedName>
    <definedName name="BEx73MBHXPGN5MLC2IC6RCMRLO6D" localSheetId="19" hidden="1">[5]HEADER!#REF!</definedName>
    <definedName name="BEx73MBHXPGN5MLC2IC6RCMRLO6D" localSheetId="20" hidden="1">[5]HEADER!#REF!</definedName>
    <definedName name="BEx73MBHXPGN5MLC2IC6RCMRLO6D" localSheetId="21" hidden="1">[5]HEADER!#REF!</definedName>
    <definedName name="BEx73MBHXPGN5MLC2IC6RCMRLO6D" localSheetId="3" hidden="1">[6]HEADER!#REF!</definedName>
    <definedName name="BEx73MBHXPGN5MLC2IC6RCMRLO6D" localSheetId="4" hidden="1">[1]HEADER!#REF!</definedName>
    <definedName name="BEx73MBHXPGN5MLC2IC6RCMRLO6D" localSheetId="6" hidden="1">[5]HEADER!#REF!</definedName>
    <definedName name="BEx73MBHXPGN5MLC2IC6RCMRLO6D" localSheetId="11" hidden="1">[5]HEADER!#REF!</definedName>
    <definedName name="BEx73MBHXPGN5MLC2IC6RCMRLO6D" localSheetId="10" hidden="1">[7]HEADER!#REF!</definedName>
    <definedName name="BEx73MBHXPGN5MLC2IC6RCMRLO6D" localSheetId="12" hidden="1">[2]HEADER!#REF!</definedName>
    <definedName name="BEx73MBHXPGN5MLC2IC6RCMRLO6D" hidden="1">[1]HEADER!#REF!</definedName>
    <definedName name="BEx7KKYHXVDNTR0VZKUAIUQCSOP9" localSheetId="18" hidden="1">[5]HEADER!#REF!</definedName>
    <definedName name="BEx7KKYHXVDNTR0VZKUAIUQCSOP9" localSheetId="17" hidden="1">[5]HEADER!#REF!</definedName>
    <definedName name="BEx7KKYHXVDNTR0VZKUAIUQCSOP9" localSheetId="19" hidden="1">[5]HEADER!#REF!</definedName>
    <definedName name="BEx7KKYHXVDNTR0VZKUAIUQCSOP9" localSheetId="20" hidden="1">[5]HEADER!#REF!</definedName>
    <definedName name="BEx7KKYHXVDNTR0VZKUAIUQCSOP9" localSheetId="21" hidden="1">[5]HEADER!#REF!</definedName>
    <definedName name="BEx7KKYHXVDNTR0VZKUAIUQCSOP9" localSheetId="3" hidden="1">[6]HEADER!#REF!</definedName>
    <definedName name="BEx7KKYHXVDNTR0VZKUAIUQCSOP9" localSheetId="6" hidden="1">[5]HEADER!#REF!</definedName>
    <definedName name="BEx7KKYHXVDNTR0VZKUAIUQCSOP9" localSheetId="11" hidden="1">[5]HEADER!#REF!</definedName>
    <definedName name="BEx7KKYHXVDNTR0VZKUAIUQCSOP9" localSheetId="10" hidden="1">[7]HEADER!#REF!</definedName>
    <definedName name="BEx7KKYHXVDNTR0VZKUAIUQCSOP9" localSheetId="12" hidden="1">[2]HEADER!#REF!</definedName>
    <definedName name="BEx7KKYHXVDNTR0VZKUAIUQCSOP9" hidden="1">[1]HEADER!#REF!</definedName>
    <definedName name="BEx9EDPXWEPLE7S1KH5K8GGFZKC0" localSheetId="18" hidden="1">[5]HEADER!#REF!</definedName>
    <definedName name="BEx9EDPXWEPLE7S1KH5K8GGFZKC0" localSheetId="17" hidden="1">[5]HEADER!#REF!</definedName>
    <definedName name="BEx9EDPXWEPLE7S1KH5K8GGFZKC0" localSheetId="19" hidden="1">[5]HEADER!#REF!</definedName>
    <definedName name="BEx9EDPXWEPLE7S1KH5K8GGFZKC0" localSheetId="20" hidden="1">[5]HEADER!#REF!</definedName>
    <definedName name="BEx9EDPXWEPLE7S1KH5K8GGFZKC0" localSheetId="21" hidden="1">[5]HEADER!#REF!</definedName>
    <definedName name="BEx9EDPXWEPLE7S1KH5K8GGFZKC0" localSheetId="3" hidden="1">[6]HEADER!#REF!</definedName>
    <definedName name="BEx9EDPXWEPLE7S1KH5K8GGFZKC0" localSheetId="6" hidden="1">[5]HEADER!#REF!</definedName>
    <definedName name="BEx9EDPXWEPLE7S1KH5K8GGFZKC0" localSheetId="11" hidden="1">[5]HEADER!#REF!</definedName>
    <definedName name="BEx9EDPXWEPLE7S1KH5K8GGFZKC0" localSheetId="10" hidden="1">[7]HEADER!#REF!</definedName>
    <definedName name="BEx9EDPXWEPLE7S1KH5K8GGFZKC0" localSheetId="12" hidden="1">[2]HEADER!#REF!</definedName>
    <definedName name="BEx9EDPXWEPLE7S1KH5K8GGFZKC0" hidden="1">[1]HEADER!#REF!</definedName>
    <definedName name="BExBE9K6C6Q27ZVX3WOCP2J41BHY" localSheetId="18" hidden="1">[5]HEADER!#REF!</definedName>
    <definedName name="BExBE9K6C6Q27ZVX3WOCP2J41BHY" localSheetId="17" hidden="1">[5]HEADER!#REF!</definedName>
    <definedName name="BExBE9K6C6Q27ZVX3WOCP2J41BHY" localSheetId="19" hidden="1">[5]HEADER!#REF!</definedName>
    <definedName name="BExBE9K6C6Q27ZVX3WOCP2J41BHY" localSheetId="20" hidden="1">[5]HEADER!#REF!</definedName>
    <definedName name="BExBE9K6C6Q27ZVX3WOCP2J41BHY" localSheetId="21" hidden="1">[5]HEADER!#REF!</definedName>
    <definedName name="BExBE9K6C6Q27ZVX3WOCP2J41BHY" localSheetId="3" hidden="1">[6]HEADER!#REF!</definedName>
    <definedName name="BExBE9K6C6Q27ZVX3WOCP2J41BHY" localSheetId="6" hidden="1">[5]HEADER!#REF!</definedName>
    <definedName name="BExBE9K6C6Q27ZVX3WOCP2J41BHY" localSheetId="11" hidden="1">[5]HEADER!#REF!</definedName>
    <definedName name="BExBE9K6C6Q27ZVX3WOCP2J41BHY" localSheetId="10" hidden="1">[7]HEADER!#REF!</definedName>
    <definedName name="BExBE9K6C6Q27ZVX3WOCP2J41BHY" localSheetId="12" hidden="1">[2]HEADER!#REF!</definedName>
    <definedName name="BExBE9K6C6Q27ZVX3WOCP2J41BHY" hidden="1">[1]HEADER!#REF!</definedName>
    <definedName name="BEXcq" localSheetId="3" hidden="1">[6]ZQZBC_PLN__04_03_10!#REF!</definedName>
    <definedName name="BEXcq" hidden="1">[5]ZQZBC_PLN__04_03_10!#REF!</definedName>
    <definedName name="BExCQGR4Z3D1E5XRGMT5VWBAFBXW" localSheetId="18" hidden="1">[5]ZQZBC_PLN__04_03_10!#REF!</definedName>
    <definedName name="BExCQGR4Z3D1E5XRGMT5VWBAFBXW" localSheetId="17" hidden="1">[5]ZQZBC_PLN__04_03_10!#REF!</definedName>
    <definedName name="BExCQGR4Z3D1E5XRGMT5VWBAFBXW" localSheetId="19" hidden="1">[5]ZQZBC_PLN__04_03_10!#REF!</definedName>
    <definedName name="BExCQGR4Z3D1E5XRGMT5VWBAFBXW" localSheetId="20" hidden="1">[5]ZQZBC_PLN__04_03_10!#REF!</definedName>
    <definedName name="BExCQGR4Z3D1E5XRGMT5VWBAFBXW" localSheetId="21" hidden="1">[5]ZQZBC_PLN__04_03_10!#REF!</definedName>
    <definedName name="BExCQGR4Z3D1E5XRGMT5VWBAFBXW" localSheetId="3" hidden="1">[6]ZQZBC_PLN__04_03_10!#REF!</definedName>
    <definedName name="BExCQGR4Z3D1E5XRGMT5VWBAFBXW" localSheetId="6" hidden="1">[5]ZQZBC_PLN__04_03_10!#REF!</definedName>
    <definedName name="BExCQGR4Z3D1E5XRGMT5VWBAFBXW" localSheetId="11" hidden="1">[5]ZQZBC_PLN__04_03_10!#REF!</definedName>
    <definedName name="BExCQGR4Z3D1E5XRGMT5VWBAFBXW" localSheetId="10" hidden="1">[7]ZQZBC_PLN__04_03_10!#REF!</definedName>
    <definedName name="BExCQGR4Z3D1E5XRGMT5VWBAFBXW" localSheetId="12" hidden="1">[2]ZQZBC_PLN__04_03_10!#REF!</definedName>
    <definedName name="BExCQGR4Z3D1E5XRGMT5VWBAFBXW" hidden="1">[1]ZQZBC_PLN__04_03_10!#REF!</definedName>
    <definedName name="BExMP7OQLL0R8VO1CGH6H677G4ZU" localSheetId="18" hidden="1">[5]HEADER!#REF!</definedName>
    <definedName name="BExMP7OQLL0R8VO1CGH6H677G4ZU" localSheetId="17" hidden="1">[5]HEADER!#REF!</definedName>
    <definedName name="BExMP7OQLL0R8VO1CGH6H677G4ZU" localSheetId="19" hidden="1">[5]HEADER!#REF!</definedName>
    <definedName name="BExMP7OQLL0R8VO1CGH6H677G4ZU" localSheetId="20" hidden="1">[5]HEADER!#REF!</definedName>
    <definedName name="BExMP7OQLL0R8VO1CGH6H677G4ZU" localSheetId="21" hidden="1">[5]HEADER!#REF!</definedName>
    <definedName name="BExMP7OQLL0R8VO1CGH6H677G4ZU" localSheetId="3" hidden="1">[6]HEADER!#REF!</definedName>
    <definedName name="BExMP7OQLL0R8VO1CGH6H677G4ZU" localSheetId="6" hidden="1">[5]HEADER!#REF!</definedName>
    <definedName name="BExMP7OQLL0R8VO1CGH6H677G4ZU" localSheetId="11" hidden="1">[5]HEADER!#REF!</definedName>
    <definedName name="BExMP7OQLL0R8VO1CGH6H677G4ZU" localSheetId="10" hidden="1">[7]HEADER!#REF!</definedName>
    <definedName name="BExMP7OQLL0R8VO1CGH6H677G4ZU" localSheetId="12" hidden="1">[2]HEADER!#REF!</definedName>
    <definedName name="BExMP7OQLL0R8VO1CGH6H677G4ZU" hidden="1">[1]HEADER!#REF!</definedName>
    <definedName name="BExO50CMJCMLOGHRH7OH9FMGVTSS" localSheetId="18" hidden="1">[5]HEADER!#REF!</definedName>
    <definedName name="BExO50CMJCMLOGHRH7OH9FMGVTSS" localSheetId="17" hidden="1">[5]HEADER!#REF!</definedName>
    <definedName name="BExO50CMJCMLOGHRH7OH9FMGVTSS" localSheetId="19" hidden="1">[5]HEADER!#REF!</definedName>
    <definedName name="BExO50CMJCMLOGHRH7OH9FMGVTSS" localSheetId="20" hidden="1">[5]HEADER!#REF!</definedName>
    <definedName name="BExO50CMJCMLOGHRH7OH9FMGVTSS" localSheetId="21" hidden="1">[5]HEADER!#REF!</definedName>
    <definedName name="BExO50CMJCMLOGHRH7OH9FMGVTSS" localSheetId="3" hidden="1">[6]HEADER!#REF!</definedName>
    <definedName name="BExO50CMJCMLOGHRH7OH9FMGVTSS" localSheetId="6" hidden="1">[5]HEADER!#REF!</definedName>
    <definedName name="BExO50CMJCMLOGHRH7OH9FMGVTSS" localSheetId="11" hidden="1">[5]HEADER!#REF!</definedName>
    <definedName name="BExO50CMJCMLOGHRH7OH9FMGVTSS" localSheetId="10" hidden="1">[7]HEADER!#REF!</definedName>
    <definedName name="BExO50CMJCMLOGHRH7OH9FMGVTSS" localSheetId="12" hidden="1">[2]HEADER!#REF!</definedName>
    <definedName name="BExO50CMJCMLOGHRH7OH9FMGVTSS" hidden="1">[1]HEADER!#REF!</definedName>
    <definedName name="BExOA3RQ9DFFMJC5QYZ23ZT9RUN8" localSheetId="18" hidden="1">[5]HEADER!#REF!</definedName>
    <definedName name="BExOA3RQ9DFFMJC5QYZ23ZT9RUN8" localSheetId="17" hidden="1">[5]HEADER!#REF!</definedName>
    <definedName name="BExOA3RQ9DFFMJC5QYZ23ZT9RUN8" localSheetId="19" hidden="1">[5]HEADER!#REF!</definedName>
    <definedName name="BExOA3RQ9DFFMJC5QYZ23ZT9RUN8" localSheetId="20" hidden="1">[5]HEADER!#REF!</definedName>
    <definedName name="BExOA3RQ9DFFMJC5QYZ23ZT9RUN8" localSheetId="21" hidden="1">[5]HEADER!#REF!</definedName>
    <definedName name="BExOA3RQ9DFFMJC5QYZ23ZT9RUN8" localSheetId="3" hidden="1">[6]HEADER!#REF!</definedName>
    <definedName name="BExOA3RQ9DFFMJC5QYZ23ZT9RUN8" localSheetId="6" hidden="1">[5]HEADER!#REF!</definedName>
    <definedName name="BExOA3RQ9DFFMJC5QYZ23ZT9RUN8" localSheetId="11" hidden="1">[5]HEADER!#REF!</definedName>
    <definedName name="BExOA3RQ9DFFMJC5QYZ23ZT9RUN8" localSheetId="10" hidden="1">[7]HEADER!#REF!</definedName>
    <definedName name="BExOA3RQ9DFFMJC5QYZ23ZT9RUN8" localSheetId="12" hidden="1">[2]HEADER!#REF!</definedName>
    <definedName name="BExOA3RQ9DFFMJC5QYZ23ZT9RUN8" hidden="1">[1]HEADER!#REF!</definedName>
    <definedName name="BExS6S40JMF44ZTMXW3UE4WW9B54" localSheetId="18" hidden="1">[5]HEADER!#REF!</definedName>
    <definedName name="BExS6S40JMF44ZTMXW3UE4WW9B54" localSheetId="17" hidden="1">[5]HEADER!#REF!</definedName>
    <definedName name="BExS6S40JMF44ZTMXW3UE4WW9B54" localSheetId="19" hidden="1">[5]HEADER!#REF!</definedName>
    <definedName name="BExS6S40JMF44ZTMXW3UE4WW9B54" localSheetId="20" hidden="1">[5]HEADER!#REF!</definedName>
    <definedName name="BExS6S40JMF44ZTMXW3UE4WW9B54" localSheetId="21" hidden="1">[5]HEADER!#REF!</definedName>
    <definedName name="BExS6S40JMF44ZTMXW3UE4WW9B54" localSheetId="3" hidden="1">[6]HEADER!#REF!</definedName>
    <definedName name="BExS6S40JMF44ZTMXW3UE4WW9B54" localSheetId="6" hidden="1">[5]HEADER!#REF!</definedName>
    <definedName name="BExS6S40JMF44ZTMXW3UE4WW9B54" localSheetId="11" hidden="1">[5]HEADER!#REF!</definedName>
    <definedName name="BExS6S40JMF44ZTMXW3UE4WW9B54" localSheetId="10" hidden="1">[7]HEADER!#REF!</definedName>
    <definedName name="BExS6S40JMF44ZTMXW3UE4WW9B54" localSheetId="12" hidden="1">[2]HEADER!#REF!</definedName>
    <definedName name="BExS6S40JMF44ZTMXW3UE4WW9B54" hidden="1">[1]HEADER!#REF!</definedName>
    <definedName name="BExU5I577AMALET6AIZ4P1LRV9CU" localSheetId="18" hidden="1">[5]ZQZBC_PLN__04_03_10!#REF!</definedName>
    <definedName name="BExU5I577AMALET6AIZ4P1LRV9CU" localSheetId="17" hidden="1">[5]ZQZBC_PLN__04_03_10!#REF!</definedName>
    <definedName name="BExU5I577AMALET6AIZ4P1LRV9CU" localSheetId="19" hidden="1">[5]ZQZBC_PLN__04_03_10!#REF!</definedName>
    <definedName name="BExU5I577AMALET6AIZ4P1LRV9CU" localSheetId="20" hidden="1">[5]ZQZBC_PLN__04_03_10!#REF!</definedName>
    <definedName name="BExU5I577AMALET6AIZ4P1LRV9CU" localSheetId="21" hidden="1">[5]ZQZBC_PLN__04_03_10!#REF!</definedName>
    <definedName name="BExU5I577AMALET6AIZ4P1LRV9CU" localSheetId="3" hidden="1">[6]ZQZBC_PLN__04_03_10!#REF!</definedName>
    <definedName name="BExU5I577AMALET6AIZ4P1LRV9CU" localSheetId="6" hidden="1">[5]ZQZBC_PLN__04_03_10!#REF!</definedName>
    <definedName name="BExU5I577AMALET6AIZ4P1LRV9CU" localSheetId="11" hidden="1">[5]ZQZBC_PLN__04_03_10!#REF!</definedName>
    <definedName name="BExU5I577AMALET6AIZ4P1LRV9CU" localSheetId="10" hidden="1">[7]ZQZBC_PLN__04_03_10!#REF!</definedName>
    <definedName name="BExU5I577AMALET6AIZ4P1LRV9CU" localSheetId="12" hidden="1">[2]ZQZBC_PLN__04_03_10!#REF!</definedName>
    <definedName name="BExU5I577AMALET6AIZ4P1LRV9CU" hidden="1">[1]ZQZBC_PLN__04_03_10!#REF!</definedName>
    <definedName name="BExU7EBQBMZVYUSS9YS0I4JESH9L" localSheetId="18" hidden="1">[5]HEADER!#REF!</definedName>
    <definedName name="BExU7EBQBMZVYUSS9YS0I4JESH9L" localSheetId="17" hidden="1">[5]HEADER!#REF!</definedName>
    <definedName name="BExU7EBQBMZVYUSS9YS0I4JESH9L" localSheetId="19" hidden="1">[5]HEADER!#REF!</definedName>
    <definedName name="BExU7EBQBMZVYUSS9YS0I4JESH9L" localSheetId="20" hidden="1">[5]HEADER!#REF!</definedName>
    <definedName name="BExU7EBQBMZVYUSS9YS0I4JESH9L" localSheetId="21" hidden="1">[5]HEADER!#REF!</definedName>
    <definedName name="BExU7EBQBMZVYUSS9YS0I4JESH9L" localSheetId="3" hidden="1">[6]HEADER!#REF!</definedName>
    <definedName name="BExU7EBQBMZVYUSS9YS0I4JESH9L" localSheetId="6" hidden="1">[5]HEADER!#REF!</definedName>
    <definedName name="BExU7EBQBMZVYUSS9YS0I4JESH9L" localSheetId="11" hidden="1">[5]HEADER!#REF!</definedName>
    <definedName name="BExU7EBQBMZVYUSS9YS0I4JESH9L" localSheetId="10" hidden="1">[7]HEADER!#REF!</definedName>
    <definedName name="BExU7EBQBMZVYUSS9YS0I4JESH9L" localSheetId="12" hidden="1">[2]HEADER!#REF!</definedName>
    <definedName name="BExU7EBQBMZVYUSS9YS0I4JESH9L" hidden="1">[1]HEADER!#REF!</definedName>
    <definedName name="BExUC9I2YXGSCVE8W0KZ56D3E9UX" localSheetId="18" hidden="1">[5]HEADER!#REF!</definedName>
    <definedName name="BExUC9I2YXGSCVE8W0KZ56D3E9UX" localSheetId="17" hidden="1">[5]HEADER!#REF!</definedName>
    <definedName name="BExUC9I2YXGSCVE8W0KZ56D3E9UX" localSheetId="19" hidden="1">[5]HEADER!#REF!</definedName>
    <definedName name="BExUC9I2YXGSCVE8W0KZ56D3E9UX" localSheetId="20" hidden="1">[5]HEADER!#REF!</definedName>
    <definedName name="BExUC9I2YXGSCVE8W0KZ56D3E9UX" localSheetId="21" hidden="1">[5]HEADER!#REF!</definedName>
    <definedName name="BExUC9I2YXGSCVE8W0KZ56D3E9UX" localSheetId="3" hidden="1">[6]HEADER!#REF!</definedName>
    <definedName name="BExUC9I2YXGSCVE8W0KZ56D3E9UX" localSheetId="6" hidden="1">[5]HEADER!#REF!</definedName>
    <definedName name="BExUC9I2YXGSCVE8W0KZ56D3E9UX" localSheetId="11" hidden="1">[5]HEADER!#REF!</definedName>
    <definedName name="BExUC9I2YXGSCVE8W0KZ56D3E9UX" localSheetId="10" hidden="1">[7]HEADER!#REF!</definedName>
    <definedName name="BExUC9I2YXGSCVE8W0KZ56D3E9UX" localSheetId="12" hidden="1">[2]HEADER!#REF!</definedName>
    <definedName name="BExUC9I2YXGSCVE8W0KZ56D3E9UX" hidden="1">[1]HEADER!#REF!</definedName>
    <definedName name="BExZJQJI4H09EC94GXCLZDAB05VB" localSheetId="18" hidden="1">[5]HEADER!#REF!</definedName>
    <definedName name="BExZJQJI4H09EC94GXCLZDAB05VB" localSheetId="17" hidden="1">[5]HEADER!#REF!</definedName>
    <definedName name="BExZJQJI4H09EC94GXCLZDAB05VB" localSheetId="19" hidden="1">[5]HEADER!#REF!</definedName>
    <definedName name="BExZJQJI4H09EC94GXCLZDAB05VB" localSheetId="20" hidden="1">[5]HEADER!#REF!</definedName>
    <definedName name="BExZJQJI4H09EC94GXCLZDAB05VB" localSheetId="21" hidden="1">[5]HEADER!#REF!</definedName>
    <definedName name="BExZJQJI4H09EC94GXCLZDAB05VB" localSheetId="3" hidden="1">[6]HEADER!#REF!</definedName>
    <definedName name="BExZJQJI4H09EC94GXCLZDAB05VB" localSheetId="6" hidden="1">[5]HEADER!#REF!</definedName>
    <definedName name="BExZJQJI4H09EC94GXCLZDAB05VB" localSheetId="11" hidden="1">[5]HEADER!#REF!</definedName>
    <definedName name="BExZJQJI4H09EC94GXCLZDAB05VB" localSheetId="10" hidden="1">[7]HEADER!#REF!</definedName>
    <definedName name="BExZJQJI4H09EC94GXCLZDAB05VB" localSheetId="12" hidden="1">[2]HEADER!#REF!</definedName>
    <definedName name="BExZJQJI4H09EC94GXCLZDAB05VB" hidden="1">[1]HEADER!#REF!</definedName>
    <definedName name="dfgfdhgdh" localSheetId="3" hidden="1">[1]HEADER!#REF!</definedName>
    <definedName name="dfgfdhgdh" localSheetId="11" hidden="1">[2]HEADER!#REF!</definedName>
    <definedName name="dfgfdhgdh" hidden="1">[3]HEADER!#REF!</definedName>
    <definedName name="fdfjasgtsdlsadkpsodfdklad" localSheetId="3" hidden="1">[1]HEADER!#REF!</definedName>
    <definedName name="fdfjasgtsdlsadkpsodfdklad" localSheetId="11" hidden="1">[2]HEADER!#REF!</definedName>
    <definedName name="fdfjasgtsdlsadkpsodfdklad" hidden="1">[3]HEADER!#REF!</definedName>
    <definedName name="FGVZXVCXXV" hidden="1">[4]HEADER!#REF!</definedName>
    <definedName name="kakaksajdskjdk" localSheetId="3" hidden="1">[6]HEADER!#REF!</definedName>
    <definedName name="kakaksajdskjdk" hidden="1">[5]HEADER!#REF!</definedName>
    <definedName name="lapa" localSheetId="3" hidden="1">[6]HEADER!#REF!</definedName>
    <definedName name="lapa" hidden="1">[5]HEADER!#REF!</definedName>
    <definedName name="_xlnm.Print_Area" localSheetId="17">'62.res'!$A$1:$H$111</definedName>
    <definedName name="_xlnm.Print_Titles" localSheetId="18">'6.piel.'!$1:$1</definedName>
    <definedName name="_xlnm.Print_Titles" localSheetId="17">'62.res'!$1:$1</definedName>
    <definedName name="_xlnm.Print_Titles" localSheetId="19">'7.piel.'!$1:$1</definedName>
    <definedName name="_xlnm.Print_Titles" localSheetId="20">'8.piel.'!$1:$1</definedName>
    <definedName name="_xlnm.Print_Titles" localSheetId="21">'9.piel.'!$1:$1</definedName>
    <definedName name="_xlnm.Print_Titles" localSheetId="1">AiM!$1:$1</definedName>
    <definedName name="_xlnm.Print_Titles" localSheetId="2">ĀM!$1:$1</definedName>
    <definedName name="_xlnm.Print_Titles" localSheetId="3">EM!$1:$1</definedName>
    <definedName name="_xlnm.Print_Titles" localSheetId="4">FM!$1:$1</definedName>
    <definedName name="_xlnm.Print_Titles" localSheetId="5">IeM!$1:$1</definedName>
    <definedName name="_xlnm.Print_Titles" localSheetId="6">IZM!$1:$1</definedName>
    <definedName name="_xlnm.Print_Titles" localSheetId="11">KEM!$1:$1</definedName>
    <definedName name="_xlnm.Print_Titles" localSheetId="13">KM!$1:$1</definedName>
    <definedName name="_xlnm.Print_Titles" localSheetId="9">LM!$1:$1</definedName>
    <definedName name="_xlnm.Print_Titles" localSheetId="0">priekšlikumi_teksta_daļai!$4:$5</definedName>
    <definedName name="_xlnm.Print_Titles" localSheetId="16">Prokuratūra!$1:$1</definedName>
    <definedName name="_xlnm.Print_Titles" localSheetId="8">SM!$1:$1</definedName>
    <definedName name="_xlnm.Print_Titles" localSheetId="15">ST!$1:$1</definedName>
    <definedName name="_xlnm.Print_Titles" localSheetId="10">TM!$1:$1</definedName>
    <definedName name="_xlnm.Print_Titles" localSheetId="12">VARAM!$1:$1</definedName>
    <definedName name="_xlnm.Print_Titles" localSheetId="14">VM!$1:$1</definedName>
    <definedName name="_xlnm.Print_Titles" localSheetId="7">ZM!$1:$1</definedName>
    <definedName name="saddffgghb" localSheetId="3" hidden="1">[6]HEADER!#REF!</definedName>
    <definedName name="saddffgghb" hidden="1">[5]HEADER!#REF!</definedName>
    <definedName name="SM00" localSheetId="3" hidden="1">[6]HEADER!#REF!</definedName>
    <definedName name="SM00" hidden="1">[5]HEADER!#REF!</definedName>
    <definedName name="smsmsmsmms222" localSheetId="3" hidden="1">[6]HEADER!#REF!</definedName>
    <definedName name="smsmsmsmms222" hidden="1">[5]HEADER!#REF!</definedName>
    <definedName name="svddssdfdf" localSheetId="3" hidden="1">[6]HEADER!#REF!</definedName>
    <definedName name="svddssdfdf" hidden="1">[5]HEADER!#REF!</definedName>
    <definedName name="T13l6">[8]ATSKAITE!#REF!</definedName>
    <definedName name="TGYTRGRTWG" hidden="1">[4]HEADER!#REF!</definedName>
    <definedName name="wewrewfrefqwer" localSheetId="3" hidden="1">[1]HEADER!#REF!</definedName>
    <definedName name="wewrewfrefqwer" localSheetId="11" hidden="1">[2]HEADER!#REF!</definedName>
    <definedName name="wewrewfrefqwer" hidden="1">[3]HEADER!#REF!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37" l="1"/>
  <c r="A6" i="41"/>
  <c r="D124" i="38"/>
  <c r="A107" i="23"/>
  <c r="A5" i="26"/>
  <c r="A5" i="44"/>
  <c r="F263" i="38"/>
  <c r="F262" i="38"/>
  <c r="F259" i="38"/>
  <c r="F256" i="38"/>
  <c r="F254" i="38"/>
  <c r="F253" i="38" s="1"/>
  <c r="F251" i="38"/>
  <c r="F248" i="38"/>
  <c r="G245" i="38"/>
  <c r="G244" i="38" s="1"/>
  <c r="G243" i="38" s="1"/>
  <c r="F245" i="38"/>
  <c r="D243" i="38"/>
  <c r="D242" i="38" s="1"/>
  <c r="G241" i="38"/>
  <c r="F241" i="38"/>
  <c r="F239" i="38" s="1"/>
  <c r="D240" i="38"/>
  <c r="G239" i="38"/>
  <c r="D239" i="38"/>
  <c r="F236" i="38"/>
  <c r="F235" i="38" s="1"/>
  <c r="F232" i="38"/>
  <c r="F229" i="38"/>
  <c r="F227" i="38"/>
  <c r="F224" i="38"/>
  <c r="F221" i="38"/>
  <c r="G218" i="38"/>
  <c r="G217" i="38" s="1"/>
  <c r="G216" i="38" s="1"/>
  <c r="F218" i="38"/>
  <c r="D216" i="38"/>
  <c r="D215" i="38" s="1"/>
  <c r="G214" i="38"/>
  <c r="G212" i="38" s="1"/>
  <c r="F214" i="38"/>
  <c r="F212" i="38" s="1"/>
  <c r="D213" i="38"/>
  <c r="D212" i="38" s="1"/>
  <c r="G203" i="38"/>
  <c r="G202" i="38"/>
  <c r="G201" i="38" s="1"/>
  <c r="D201" i="38"/>
  <c r="D200" i="38" s="1"/>
  <c r="G199" i="38"/>
  <c r="G197" i="38" s="1"/>
  <c r="D198" i="38"/>
  <c r="D197" i="38"/>
  <c r="F189" i="38"/>
  <c r="F188" i="38"/>
  <c r="F185" i="38"/>
  <c r="F182" i="38"/>
  <c r="F180" i="38"/>
  <c r="F179" i="38" s="1"/>
  <c r="F177" i="38"/>
  <c r="G174" i="38"/>
  <c r="F174" i="38"/>
  <c r="F171" i="38"/>
  <c r="G170" i="38"/>
  <c r="G169" i="38" s="1"/>
  <c r="D169" i="38"/>
  <c r="D168" i="38" s="1"/>
  <c r="G167" i="38"/>
  <c r="G165" i="38" s="1"/>
  <c r="F167" i="38"/>
  <c r="F165" i="38" s="1"/>
  <c r="D166" i="38"/>
  <c r="D165" i="38"/>
  <c r="F162" i="38"/>
  <c r="F161" i="38" s="1"/>
  <c r="F158" i="38"/>
  <c r="F155" i="38"/>
  <c r="F153" i="38"/>
  <c r="F152" i="38" s="1"/>
  <c r="F150" i="38"/>
  <c r="G147" i="38"/>
  <c r="G143" i="38" s="1"/>
  <c r="G142" i="38" s="1"/>
  <c r="F147" i="38"/>
  <c r="F144" i="38"/>
  <c r="D142" i="38"/>
  <c r="D141" i="38"/>
  <c r="G140" i="38"/>
  <c r="G138" i="38" s="1"/>
  <c r="F140" i="38"/>
  <c r="F138" i="38" s="1"/>
  <c r="D139" i="38"/>
  <c r="D138" i="38" s="1"/>
  <c r="G129" i="38"/>
  <c r="G128" i="38" s="1"/>
  <c r="G127" i="38" s="1"/>
  <c r="G125" i="38"/>
  <c r="G123" i="38"/>
  <c r="A5" i="24"/>
  <c r="A30" i="39"/>
  <c r="G26" i="39"/>
  <c r="G25" i="39" s="1"/>
  <c r="G24" i="39" s="1"/>
  <c r="G23" i="39" s="1"/>
  <c r="G22" i="39" s="1"/>
  <c r="G21" i="39" s="1"/>
  <c r="D39" i="41"/>
  <c r="D38" i="41" s="1"/>
  <c r="D37" i="41" s="1"/>
  <c r="D36" i="41" s="1"/>
  <c r="D35" i="41" s="1"/>
  <c r="D34" i="41" s="1"/>
  <c r="D33" i="41" s="1"/>
  <c r="A318" i="30"/>
  <c r="F226" i="38" l="1"/>
  <c r="F217" i="38" s="1"/>
  <c r="F216" i="38" s="1"/>
  <c r="F234" i="38" s="1"/>
  <c r="F244" i="38"/>
  <c r="F243" i="38" s="1"/>
  <c r="F261" i="38"/>
  <c r="F170" i="38"/>
  <c r="F169" i="38" s="1"/>
  <c r="F143" i="38"/>
  <c r="F142" i="38" s="1"/>
  <c r="F160" i="38" s="1"/>
  <c r="F187" i="38"/>
  <c r="D116" i="38" l="1"/>
  <c r="C116" i="38"/>
  <c r="C115" i="38" s="1"/>
  <c r="C114" i="38" s="1"/>
  <c r="G115" i="38"/>
  <c r="G114" i="38" s="1"/>
  <c r="F115" i="38"/>
  <c r="F114" i="38" s="1"/>
  <c r="D115" i="38"/>
  <c r="D114" i="38" s="1"/>
  <c r="D113" i="38" s="1"/>
  <c r="D112" i="38" s="1"/>
  <c r="D110" i="38" s="1"/>
  <c r="G113" i="38"/>
  <c r="G112" i="38" s="1"/>
  <c r="G111" i="38" s="1"/>
  <c r="F113" i="38"/>
  <c r="C112" i="38"/>
  <c r="C110" i="38" s="1"/>
  <c r="F111" i="38"/>
  <c r="G110" i="38"/>
  <c r="F110" i="38"/>
  <c r="C32" i="44" l="1"/>
  <c r="C31" i="44" s="1"/>
  <c r="D29" i="44"/>
  <c r="D28" i="44" s="1"/>
  <c r="D27" i="44" s="1"/>
  <c r="C29" i="44"/>
  <c r="D25" i="44"/>
  <c r="D24" i="44" s="1"/>
  <c r="C25" i="44"/>
  <c r="C24" i="44" s="1"/>
  <c r="C16" i="44"/>
  <c r="C15" i="44" s="1"/>
  <c r="G13" i="44"/>
  <c r="G12" i="44" s="1"/>
  <c r="G11" i="44" s="1"/>
  <c r="F13" i="44"/>
  <c r="F12" i="44" s="1"/>
  <c r="F11" i="44" s="1"/>
  <c r="D13" i="44"/>
  <c r="D12" i="44" s="1"/>
  <c r="D11" i="44" s="1"/>
  <c r="C13" i="44"/>
  <c r="G9" i="44"/>
  <c r="G8" i="44" s="1"/>
  <c r="F9" i="44"/>
  <c r="D9" i="44"/>
  <c r="C9" i="44"/>
  <c r="C8" i="44" s="1"/>
  <c r="F8" i="44"/>
  <c r="D8" i="44"/>
  <c r="C28" i="44" l="1"/>
  <c r="C27" i="44" s="1"/>
  <c r="C12" i="44"/>
  <c r="C11" i="44" s="1"/>
  <c r="G18" i="38" l="1"/>
  <c r="G17" i="38" s="1"/>
  <c r="F18" i="38"/>
  <c r="F17" i="38" s="1"/>
  <c r="C313" i="26" l="1"/>
  <c r="G312" i="26"/>
  <c r="F312" i="26"/>
  <c r="F311" i="26" s="1"/>
  <c r="C312" i="26"/>
  <c r="G311" i="26"/>
  <c r="C310" i="26"/>
  <c r="F308" i="26"/>
  <c r="C308" i="26"/>
  <c r="D306" i="26"/>
  <c r="C306" i="26"/>
  <c r="F305" i="26"/>
  <c r="D305" i="26"/>
  <c r="C305" i="26"/>
  <c r="F303" i="26"/>
  <c r="C303" i="26"/>
  <c r="F302" i="26"/>
  <c r="F293" i="26" s="1"/>
  <c r="F292" i="26" s="1"/>
  <c r="F300" i="26"/>
  <c r="D300" i="26"/>
  <c r="D296" i="26" s="1"/>
  <c r="D295" i="26" s="1"/>
  <c r="C300" i="26"/>
  <c r="F297" i="26"/>
  <c r="C297" i="26"/>
  <c r="C296" i="26" s="1"/>
  <c r="C295" i="26" s="1"/>
  <c r="F294" i="26"/>
  <c r="D293" i="26"/>
  <c r="C293" i="26"/>
  <c r="G290" i="26"/>
  <c r="F290" i="26"/>
  <c r="C290" i="26"/>
  <c r="C289" i="26"/>
  <c r="C288" i="26"/>
  <c r="C287" i="26" s="1"/>
  <c r="C285" i="26" s="1"/>
  <c r="F286" i="26"/>
  <c r="F285" i="26" s="1"/>
  <c r="G285" i="26"/>
  <c r="G310" i="26" s="1"/>
  <c r="D285" i="26"/>
  <c r="G279" i="26"/>
  <c r="F279" i="26"/>
  <c r="G278" i="26"/>
  <c r="F278" i="26"/>
  <c r="F275" i="26"/>
  <c r="F274" i="26" s="1"/>
  <c r="F271" i="26" s="1"/>
  <c r="F270" i="26" s="1"/>
  <c r="F272" i="26"/>
  <c r="G270" i="26"/>
  <c r="F268" i="26"/>
  <c r="G266" i="26"/>
  <c r="F266" i="26"/>
  <c r="F265" i="26" s="1"/>
  <c r="G265" i="26"/>
  <c r="F262" i="26"/>
  <c r="F260" i="26"/>
  <c r="F259" i="26"/>
  <c r="F258" i="26" s="1"/>
  <c r="F257" i="26" s="1"/>
  <c r="F256" i="26" s="1"/>
  <c r="F277" i="26" s="1"/>
  <c r="G256" i="26"/>
  <c r="G277" i="26" s="1"/>
  <c r="G253" i="26"/>
  <c r="F253" i="26"/>
  <c r="G252" i="26"/>
  <c r="F252" i="26"/>
  <c r="F249" i="26"/>
  <c r="F246" i="26" s="1"/>
  <c r="F239" i="26" s="1"/>
  <c r="F238" i="26" s="1"/>
  <c r="F247" i="26"/>
  <c r="F243" i="26"/>
  <c r="F240" i="26"/>
  <c r="G238" i="26"/>
  <c r="F235" i="26"/>
  <c r="F234" i="26" s="1"/>
  <c r="F232" i="26" s="1"/>
  <c r="F231" i="26" s="1"/>
  <c r="G232" i="26"/>
  <c r="G231" i="26"/>
  <c r="F228" i="26"/>
  <c r="F226" i="26"/>
  <c r="F225" i="26"/>
  <c r="F224" i="26" s="1"/>
  <c r="F223" i="26" s="1"/>
  <c r="G222" i="26"/>
  <c r="G251" i="26" s="1"/>
  <c r="G219" i="26"/>
  <c r="G218" i="26" s="1"/>
  <c r="F219" i="26"/>
  <c r="F218" i="26"/>
  <c r="F215" i="26"/>
  <c r="F214" i="26" s="1"/>
  <c r="F212" i="26"/>
  <c r="F211" i="26" s="1"/>
  <c r="F210" i="26" s="1"/>
  <c r="F206" i="26"/>
  <c r="F205" i="26" s="1"/>
  <c r="F203" i="26" s="1"/>
  <c r="F202" i="26" s="1"/>
  <c r="G203" i="26"/>
  <c r="G202" i="26"/>
  <c r="F199" i="26"/>
  <c r="F197" i="26"/>
  <c r="F196" i="26"/>
  <c r="F195" i="26" s="1"/>
  <c r="F194" i="26" s="1"/>
  <c r="G193" i="26"/>
  <c r="G217" i="26" s="1"/>
  <c r="C188" i="26"/>
  <c r="C187" i="26" s="1"/>
  <c r="C186" i="26" s="1"/>
  <c r="C184" i="26"/>
  <c r="C183" i="26" s="1"/>
  <c r="G183" i="26"/>
  <c r="G182" i="26"/>
  <c r="F182" i="26"/>
  <c r="F181" i="26" s="1"/>
  <c r="F180" i="26" s="1"/>
  <c r="F179" i="26" s="1"/>
  <c r="G181" i="26"/>
  <c r="G180" i="26" s="1"/>
  <c r="G179" i="26" s="1"/>
  <c r="D181" i="26"/>
  <c r="C181" i="26"/>
  <c r="C180" i="26" s="1"/>
  <c r="D180" i="26"/>
  <c r="D179" i="26" s="1"/>
  <c r="G178" i="26"/>
  <c r="G177" i="26"/>
  <c r="G176" i="26" s="1"/>
  <c r="F177" i="26"/>
  <c r="F176" i="26" s="1"/>
  <c r="D177" i="26"/>
  <c r="C177" i="26"/>
  <c r="C176" i="26" s="1"/>
  <c r="D176" i="26"/>
  <c r="C169" i="26"/>
  <c r="C168" i="26"/>
  <c r="C166" i="26" s="1"/>
  <c r="C164" i="26"/>
  <c r="C161" i="26" s="1"/>
  <c r="D162" i="26"/>
  <c r="C162" i="26"/>
  <c r="D161" i="26"/>
  <c r="C159" i="26"/>
  <c r="D158" i="26"/>
  <c r="D156" i="26" s="1"/>
  <c r="D152" i="26" s="1"/>
  <c r="D151" i="26" s="1"/>
  <c r="C156" i="26"/>
  <c r="C152" i="26" s="1"/>
  <c r="C153" i="26"/>
  <c r="D149" i="26"/>
  <c r="D141" i="26" s="1"/>
  <c r="C149" i="26"/>
  <c r="C146" i="26"/>
  <c r="C145" i="26" s="1"/>
  <c r="C144" i="26" s="1"/>
  <c r="C143" i="26" s="1"/>
  <c r="C141" i="26" s="1"/>
  <c r="C138" i="26"/>
  <c r="C137" i="26"/>
  <c r="C135" i="26"/>
  <c r="C133" i="26"/>
  <c r="C131" i="26"/>
  <c r="C130" i="26"/>
  <c r="C128" i="26"/>
  <c r="D127" i="26"/>
  <c r="D125" i="26"/>
  <c r="D121" i="26" s="1"/>
  <c r="D120" i="26" s="1"/>
  <c r="C125" i="26"/>
  <c r="C122" i="26"/>
  <c r="C121" i="26" s="1"/>
  <c r="C120" i="26" s="1"/>
  <c r="D118" i="26"/>
  <c r="C118" i="26"/>
  <c r="C115" i="26"/>
  <c r="C114" i="26"/>
  <c r="C113" i="26" s="1"/>
  <c r="C112" i="26" s="1"/>
  <c r="C110" i="26" s="1"/>
  <c r="D110" i="26"/>
  <c r="F102" i="26"/>
  <c r="F101" i="26"/>
  <c r="G99" i="26"/>
  <c r="G96" i="26" s="1"/>
  <c r="G95" i="26" s="1"/>
  <c r="G94" i="26" s="1"/>
  <c r="G93" i="26" s="1"/>
  <c r="G92" i="26" s="1"/>
  <c r="F99" i="26"/>
  <c r="F96" i="26" s="1"/>
  <c r="F95" i="26" s="1"/>
  <c r="F94" i="26" s="1"/>
  <c r="F93" i="26" s="1"/>
  <c r="F92" i="26" s="1"/>
  <c r="D98" i="26"/>
  <c r="F97" i="26"/>
  <c r="D97" i="26"/>
  <c r="D96" i="26" s="1"/>
  <c r="D95" i="26" s="1"/>
  <c r="D94" i="26"/>
  <c r="D93" i="26"/>
  <c r="D92" i="26" s="1"/>
  <c r="C85" i="26"/>
  <c r="C84" i="26"/>
  <c r="C82" i="26"/>
  <c r="D80" i="26"/>
  <c r="D77" i="26" s="1"/>
  <c r="C80" i="26"/>
  <c r="C78" i="26"/>
  <c r="C77" i="26" s="1"/>
  <c r="C75" i="26"/>
  <c r="D74" i="26"/>
  <c r="D73" i="26"/>
  <c r="D72" i="26"/>
  <c r="C72" i="26"/>
  <c r="C69" i="26"/>
  <c r="C68" i="26" s="1"/>
  <c r="C67" i="26" s="1"/>
  <c r="D65" i="26"/>
  <c r="C65" i="26"/>
  <c r="C62" i="26"/>
  <c r="C61" i="26"/>
  <c r="C60" i="26" s="1"/>
  <c r="C59" i="26" s="1"/>
  <c r="C57" i="26" s="1"/>
  <c r="D57" i="26"/>
  <c r="C54" i="26"/>
  <c r="C53" i="26"/>
  <c r="C51" i="26"/>
  <c r="D49" i="26"/>
  <c r="D46" i="26" s="1"/>
  <c r="C49" i="26"/>
  <c r="C47" i="26"/>
  <c r="C46" i="26" s="1"/>
  <c r="C44" i="26"/>
  <c r="D43" i="26"/>
  <c r="D42" i="26"/>
  <c r="D41" i="26"/>
  <c r="D37" i="26" s="1"/>
  <c r="D36" i="26" s="1"/>
  <c r="C41" i="26"/>
  <c r="C38" i="26"/>
  <c r="D34" i="26"/>
  <c r="D26" i="26" s="1"/>
  <c r="C34" i="26"/>
  <c r="C31" i="26"/>
  <c r="C30" i="26"/>
  <c r="C29" i="26"/>
  <c r="C28" i="26" s="1"/>
  <c r="C26" i="26" s="1"/>
  <c r="F18" i="26"/>
  <c r="F17" i="26"/>
  <c r="G15" i="26"/>
  <c r="F15" i="26"/>
  <c r="D14" i="26"/>
  <c r="D13" i="26" s="1"/>
  <c r="D12" i="26" s="1"/>
  <c r="D11" i="26" s="1"/>
  <c r="F13" i="26"/>
  <c r="F12" i="26" s="1"/>
  <c r="F11" i="26" s="1"/>
  <c r="F10" i="26" s="1"/>
  <c r="F9" i="26" s="1"/>
  <c r="F8" i="26" s="1"/>
  <c r="G12" i="26"/>
  <c r="G11" i="26" s="1"/>
  <c r="G10" i="26" s="1"/>
  <c r="G9" i="26" s="1"/>
  <c r="G8" i="26" s="1"/>
  <c r="D10" i="26"/>
  <c r="D9" i="26" s="1"/>
  <c r="D8" i="26" s="1"/>
  <c r="F222" i="26" l="1"/>
  <c r="F251" i="26" s="1"/>
  <c r="F310" i="26"/>
  <c r="C37" i="26"/>
  <c r="C36" i="26" s="1"/>
  <c r="C151" i="26"/>
  <c r="C179" i="26"/>
  <c r="D68" i="26"/>
  <c r="D67" i="26" s="1"/>
  <c r="F193" i="26"/>
  <c r="F217" i="26" s="1"/>
  <c r="G32" i="40" l="1"/>
  <c r="G31" i="40" s="1"/>
  <c r="G30" i="40" s="1"/>
  <c r="G29" i="40" s="1"/>
  <c r="G28" i="40" s="1"/>
  <c r="G27" i="40" s="1"/>
  <c r="F32" i="40"/>
  <c r="D32" i="40"/>
  <c r="D31" i="40" s="1"/>
  <c r="D30" i="40" s="1"/>
  <c r="D29" i="40" s="1"/>
  <c r="D28" i="40" s="1"/>
  <c r="D27" i="40" s="1"/>
  <c r="C32" i="40"/>
  <c r="F28" i="40"/>
  <c r="C28" i="40"/>
  <c r="G24" i="40"/>
  <c r="G23" i="40" s="1"/>
  <c r="G22" i="40" s="1"/>
  <c r="G21" i="40" s="1"/>
  <c r="G20" i="40" s="1"/>
  <c r="G19" i="40" s="1"/>
  <c r="F24" i="40"/>
  <c r="D24" i="40"/>
  <c r="D23" i="40" s="1"/>
  <c r="D22" i="40" s="1"/>
  <c r="D21" i="40" s="1"/>
  <c r="D20" i="40" s="1"/>
  <c r="D19" i="40" s="1"/>
  <c r="C24" i="40"/>
  <c r="F20" i="40"/>
  <c r="C20" i="40"/>
  <c r="B15" i="40"/>
  <c r="G13" i="40"/>
  <c r="G12" i="40" s="1"/>
  <c r="G11" i="40" s="1"/>
  <c r="G10" i="40" s="1"/>
  <c r="G9" i="40" s="1"/>
  <c r="G8" i="40" s="1"/>
  <c r="D13" i="40"/>
  <c r="D12" i="40" s="1"/>
  <c r="D11" i="40" s="1"/>
  <c r="D10" i="40" s="1"/>
  <c r="D9" i="40" s="1"/>
  <c r="D8" i="40" s="1"/>
  <c r="C13" i="40"/>
  <c r="C12" i="40" s="1"/>
  <c r="C11" i="40" s="1"/>
  <c r="C10" i="40" s="1"/>
  <c r="C9" i="40" s="1"/>
  <c r="C8" i="40" s="1"/>
  <c r="H410" i="24"/>
  <c r="H439" i="24"/>
  <c r="A9" i="43" l="1"/>
  <c r="A62" i="43" s="1"/>
  <c r="A84" i="43" s="1"/>
  <c r="A126" i="43" s="1"/>
  <c r="A5" i="30" s="1"/>
  <c r="A346" i="30" s="1"/>
  <c r="A5" i="37" s="1"/>
  <c r="C160" i="43"/>
  <c r="C158" i="43"/>
  <c r="C157" i="43" s="1"/>
  <c r="C154" i="43"/>
  <c r="C153" i="43" s="1"/>
  <c r="C150" i="43"/>
  <c r="C148" i="43"/>
  <c r="C147" i="43" s="1"/>
  <c r="C144" i="43"/>
  <c r="C143" i="43" s="1"/>
  <c r="C140" i="43"/>
  <c r="C138" i="43"/>
  <c r="C137" i="43" s="1"/>
  <c r="C136" i="43" s="1"/>
  <c r="C134" i="43"/>
  <c r="C133" i="43" s="1"/>
  <c r="D118" i="43"/>
  <c r="D115" i="43"/>
  <c r="D114" i="43" s="1"/>
  <c r="C115" i="43"/>
  <c r="C114" i="43" s="1"/>
  <c r="C113" i="43" s="1"/>
  <c r="C111" i="43"/>
  <c r="C108" i="43" s="1"/>
  <c r="D109" i="43"/>
  <c r="D108" i="43" s="1"/>
  <c r="D97" i="43"/>
  <c r="D94" i="43"/>
  <c r="D93" i="43" s="1"/>
  <c r="C94" i="43"/>
  <c r="C93" i="43" s="1"/>
  <c r="C92" i="43" s="1"/>
  <c r="C90" i="43"/>
  <c r="C87" i="43" s="1"/>
  <c r="D88" i="43"/>
  <c r="D87" i="43" s="1"/>
  <c r="D80" i="43"/>
  <c r="D79" i="43" s="1"/>
  <c r="D77" i="43"/>
  <c r="D76" i="43" s="1"/>
  <c r="D69" i="43"/>
  <c r="D68" i="43" s="1"/>
  <c r="D66" i="43"/>
  <c r="D65" i="43" s="1"/>
  <c r="D58" i="43"/>
  <c r="C58" i="43"/>
  <c r="D56" i="43"/>
  <c r="C56" i="43"/>
  <c r="D53" i="43"/>
  <c r="C53" i="43"/>
  <c r="C49" i="43"/>
  <c r="C47" i="43" s="1"/>
  <c r="D44" i="43"/>
  <c r="C44" i="43"/>
  <c r="C42" i="43"/>
  <c r="D39" i="43"/>
  <c r="D38" i="43" s="1"/>
  <c r="C39" i="43"/>
  <c r="C35" i="43"/>
  <c r="C33" i="43" s="1"/>
  <c r="D27" i="43"/>
  <c r="C27" i="43"/>
  <c r="C25" i="43"/>
  <c r="C24" i="43" s="1"/>
  <c r="C23" i="43" s="1"/>
  <c r="D23" i="43"/>
  <c r="D21" i="43"/>
  <c r="C21" i="43"/>
  <c r="D18" i="43"/>
  <c r="C18" i="43"/>
  <c r="C14" i="43"/>
  <c r="C12" i="43" s="1"/>
  <c r="C156" i="43" l="1"/>
  <c r="C146" i="43"/>
  <c r="C52" i="43"/>
  <c r="C51" i="43" s="1"/>
  <c r="D113" i="43"/>
  <c r="D120" i="43" s="1"/>
  <c r="D17" i="43"/>
  <c r="D16" i="43" s="1"/>
  <c r="C38" i="43"/>
  <c r="C37" i="43" s="1"/>
  <c r="D92" i="43"/>
  <c r="D100" i="43" s="1"/>
  <c r="D101" i="43" s="1"/>
  <c r="D102" i="43" s="1"/>
  <c r="D37" i="43"/>
  <c r="C17" i="43"/>
  <c r="C16" i="43" s="1"/>
  <c r="D52" i="43"/>
  <c r="D51" i="43" s="1"/>
  <c r="D121" i="43" l="1"/>
  <c r="D122" i="43" s="1"/>
  <c r="D123" i="43" s="1"/>
  <c r="D99" i="43"/>
  <c r="A10" i="23" l="1"/>
  <c r="A14" i="23" s="1"/>
  <c r="A18" i="23" s="1"/>
  <c r="A22" i="23" l="1"/>
  <c r="A26" i="23" s="1"/>
  <c r="G215" i="44"/>
  <c r="G214" i="44" s="1"/>
  <c r="G213" i="44" s="1"/>
  <c r="G211" i="44"/>
  <c r="G210" i="44" s="1"/>
  <c r="F211" i="44"/>
  <c r="F210" i="44" s="1"/>
  <c r="G198" i="44"/>
  <c r="G197" i="44" s="1"/>
  <c r="G196" i="44" s="1"/>
  <c r="G194" i="44"/>
  <c r="G193" i="44" s="1"/>
  <c r="F194" i="44"/>
  <c r="F193" i="44"/>
  <c r="G181" i="44"/>
  <c r="G180" i="44" s="1"/>
  <c r="G179" i="44" s="1"/>
  <c r="G177" i="44"/>
  <c r="G176" i="44" s="1"/>
  <c r="F177" i="44"/>
  <c r="F176" i="44" s="1"/>
  <c r="A33" i="23" l="1"/>
  <c r="A37" i="23" s="1"/>
  <c r="A41" i="23" s="1"/>
  <c r="G168" i="44"/>
  <c r="G167" i="44" s="1"/>
  <c r="F168" i="44"/>
  <c r="F167" i="44" s="1"/>
  <c r="G164" i="44"/>
  <c r="G162" i="44"/>
  <c r="G161" i="44" s="1"/>
  <c r="G160" i="44" s="1"/>
  <c r="F162" i="44"/>
  <c r="F161" i="44" s="1"/>
  <c r="F160" i="44" s="1"/>
  <c r="G157" i="44"/>
  <c r="F157" i="44"/>
  <c r="F156" i="44" s="1"/>
  <c r="F155" i="44" s="1"/>
  <c r="G153" i="44"/>
  <c r="F153" i="44"/>
  <c r="F151" i="44" s="1"/>
  <c r="G151" i="44"/>
  <c r="G147" i="44"/>
  <c r="G146" i="44" s="1"/>
  <c r="F147" i="44"/>
  <c r="F146" i="44" s="1"/>
  <c r="G143" i="44"/>
  <c r="F143" i="44"/>
  <c r="G141" i="44"/>
  <c r="G140" i="44" s="1"/>
  <c r="G139" i="44" s="1"/>
  <c r="F141" i="44"/>
  <c r="F140" i="44" s="1"/>
  <c r="F139" i="44" s="1"/>
  <c r="G136" i="44"/>
  <c r="F136" i="44"/>
  <c r="G132" i="44"/>
  <c r="F132" i="44"/>
  <c r="G130" i="44"/>
  <c r="F130" i="44"/>
  <c r="G126" i="44"/>
  <c r="G125" i="44" s="1"/>
  <c r="F126" i="44"/>
  <c r="F125" i="44" s="1"/>
  <c r="G122" i="44"/>
  <c r="F122" i="44"/>
  <c r="G120" i="44"/>
  <c r="G119" i="44" s="1"/>
  <c r="G118" i="44" s="1"/>
  <c r="F120" i="44"/>
  <c r="F119" i="44" s="1"/>
  <c r="F118" i="44" s="1"/>
  <c r="G115" i="44"/>
  <c r="F115" i="44"/>
  <c r="G111" i="44"/>
  <c r="F111" i="44"/>
  <c r="G108" i="44"/>
  <c r="F108" i="44"/>
  <c r="A45" i="23" l="1"/>
  <c r="A49" i="23" s="1"/>
  <c r="A53" i="23" s="1"/>
  <c r="A57" i="23" s="1"/>
  <c r="A67" i="23" s="1"/>
  <c r="A71" i="23" s="1"/>
  <c r="A75" i="23" s="1"/>
  <c r="A79" i="23" s="1"/>
  <c r="A83" i="23" s="1"/>
  <c r="A87" i="23" s="1"/>
  <c r="A91" i="23" s="1"/>
  <c r="A95" i="23" s="1"/>
  <c r="A99" i="23" s="1"/>
  <c r="F135" i="44"/>
  <c r="F114" i="44"/>
  <c r="F113" i="44" s="1"/>
  <c r="F124" i="44" s="1"/>
  <c r="G156" i="44"/>
  <c r="G155" i="44" s="1"/>
  <c r="G166" i="44" s="1"/>
  <c r="F134" i="44"/>
  <c r="F145" i="44" s="1"/>
  <c r="G114" i="44"/>
  <c r="G113" i="44" s="1"/>
  <c r="G124" i="44" s="1"/>
  <c r="G135" i="44"/>
  <c r="G134" i="44" s="1"/>
  <c r="G145" i="44" s="1"/>
  <c r="F166" i="44"/>
  <c r="A110" i="23" l="1"/>
  <c r="A103" i="23"/>
  <c r="G100" i="44"/>
  <c r="G99" i="44" s="1"/>
  <c r="F100" i="44"/>
  <c r="F99" i="44" s="1"/>
  <c r="G96" i="44"/>
  <c r="F96" i="44"/>
  <c r="G94" i="44"/>
  <c r="F94" i="44"/>
  <c r="F93" i="44" s="1"/>
  <c r="F92" i="44" s="1"/>
  <c r="F88" i="44" s="1"/>
  <c r="F87" i="44" s="1"/>
  <c r="G93" i="44"/>
  <c r="G92" i="44" s="1"/>
  <c r="G89" i="44"/>
  <c r="F89" i="44"/>
  <c r="G85" i="44"/>
  <c r="F85" i="44"/>
  <c r="G83" i="44"/>
  <c r="F83" i="44"/>
  <c r="G79" i="44"/>
  <c r="G78" i="44" s="1"/>
  <c r="F79" i="44"/>
  <c r="F78" i="44" s="1"/>
  <c r="G75" i="44"/>
  <c r="F75" i="44"/>
  <c r="G73" i="44"/>
  <c r="F73" i="44"/>
  <c r="F72" i="44" s="1"/>
  <c r="F71" i="44" s="1"/>
  <c r="G72" i="44"/>
  <c r="G71" i="44" s="1"/>
  <c r="G68" i="44"/>
  <c r="F68" i="44"/>
  <c r="G64" i="44"/>
  <c r="F64" i="44"/>
  <c r="F62" i="44" s="1"/>
  <c r="G62" i="44"/>
  <c r="G58" i="44"/>
  <c r="F58" i="44"/>
  <c r="F57" i="44" s="1"/>
  <c r="G57" i="44"/>
  <c r="G54" i="44"/>
  <c r="F54" i="44"/>
  <c r="G52" i="44"/>
  <c r="G51" i="44" s="1"/>
  <c r="G50" i="44" s="1"/>
  <c r="F52" i="44"/>
  <c r="F51" i="44" s="1"/>
  <c r="F50" i="44" s="1"/>
  <c r="G47" i="44"/>
  <c r="F47" i="44"/>
  <c r="G43" i="44"/>
  <c r="F43" i="44"/>
  <c r="G41" i="44"/>
  <c r="F41" i="44"/>
  <c r="G88" i="44" l="1"/>
  <c r="G87" i="44" s="1"/>
  <c r="G67" i="44"/>
  <c r="G66" i="44" s="1"/>
  <c r="G77" i="44" s="1"/>
  <c r="G46" i="44"/>
  <c r="G45" i="44" s="1"/>
  <c r="G56" i="44" s="1"/>
  <c r="F67" i="44"/>
  <c r="F66" i="44" s="1"/>
  <c r="F46" i="44"/>
  <c r="F45" i="44" s="1"/>
  <c r="F56" i="44" s="1"/>
  <c r="F77" i="44"/>
  <c r="F98" i="44"/>
  <c r="G98" i="44"/>
  <c r="G11" i="39" l="1"/>
  <c r="G9" i="39"/>
  <c r="G10" i="39" s="1"/>
  <c r="G102" i="38"/>
  <c r="F102" i="38"/>
  <c r="G101" i="38"/>
  <c r="F101" i="38"/>
  <c r="G98" i="38"/>
  <c r="F98" i="38"/>
  <c r="G95" i="38"/>
  <c r="F95" i="38"/>
  <c r="G93" i="38"/>
  <c r="F93" i="38"/>
  <c r="F92" i="38" s="1"/>
  <c r="G90" i="38"/>
  <c r="F90" i="38"/>
  <c r="G87" i="38"/>
  <c r="F87" i="38"/>
  <c r="G84" i="38"/>
  <c r="F84" i="38"/>
  <c r="D84" i="38"/>
  <c r="G80" i="38"/>
  <c r="F80" i="38"/>
  <c r="F73" i="38" s="1"/>
  <c r="G69" i="38"/>
  <c r="G68" i="38" s="1"/>
  <c r="F69" i="38"/>
  <c r="F68" i="38" s="1"/>
  <c r="G65" i="38"/>
  <c r="F65" i="38"/>
  <c r="G62" i="38"/>
  <c r="F62" i="38"/>
  <c r="G60" i="38"/>
  <c r="G59" i="38" s="1"/>
  <c r="F60" i="38"/>
  <c r="G57" i="38"/>
  <c r="F57" i="38"/>
  <c r="G54" i="38"/>
  <c r="F54" i="38"/>
  <c r="G51" i="38"/>
  <c r="F51" i="38"/>
  <c r="D51" i="38"/>
  <c r="G47" i="38"/>
  <c r="F47" i="38"/>
  <c r="F40" i="38" s="1"/>
  <c r="G16" i="38"/>
  <c r="F16" i="38"/>
  <c r="F14" i="38"/>
  <c r="F8" i="38"/>
  <c r="G50" i="38" l="1"/>
  <c r="G49" i="38" s="1"/>
  <c r="G46" i="38" s="1"/>
  <c r="G45" i="38" s="1"/>
  <c r="G44" i="38" s="1"/>
  <c r="G43" i="38" s="1"/>
  <c r="G42" i="38" s="1"/>
  <c r="G40" i="38" s="1"/>
  <c r="G67" i="38" s="1"/>
  <c r="F59" i="38"/>
  <c r="G92" i="38"/>
  <c r="G83" i="38" s="1"/>
  <c r="G82" i="38" s="1"/>
  <c r="G79" i="38" s="1"/>
  <c r="G78" i="38" s="1"/>
  <c r="G77" i="38" s="1"/>
  <c r="G76" i="38" s="1"/>
  <c r="G75" i="38" s="1"/>
  <c r="G73" i="38" s="1"/>
  <c r="G100" i="38" s="1"/>
  <c r="F83" i="38"/>
  <c r="F82" i="38" s="1"/>
  <c r="F100" i="38" s="1"/>
  <c r="F50" i="38"/>
  <c r="F49" i="38" s="1"/>
  <c r="F67" i="38" s="1"/>
  <c r="G13" i="38"/>
  <c r="G8" i="38" l="1"/>
  <c r="G12" i="38"/>
  <c r="G11" i="38" s="1"/>
  <c r="G10" i="38" s="1"/>
  <c r="G9" i="38" s="1"/>
  <c r="C83" i="37" l="1"/>
  <c r="C82" i="37" s="1"/>
  <c r="C79" i="37"/>
  <c r="C77" i="37"/>
  <c r="C75" i="37"/>
  <c r="C73" i="37" s="1"/>
  <c r="C70" i="37"/>
  <c r="D68" i="37"/>
  <c r="D64" i="37" s="1"/>
  <c r="D63" i="37" s="1"/>
  <c r="C68" i="37"/>
  <c r="C65" i="37"/>
  <c r="D61" i="37"/>
  <c r="C61" i="37"/>
  <c r="G59" i="37"/>
  <c r="G58" i="37" s="1"/>
  <c r="G57" i="37" s="1"/>
  <c r="F59" i="37"/>
  <c r="F58" i="37" s="1"/>
  <c r="F57" i="37" s="1"/>
  <c r="C59" i="37"/>
  <c r="C58" i="37" s="1"/>
  <c r="C57" i="37" s="1"/>
  <c r="C56" i="37" s="1"/>
  <c r="C54" i="37" s="1"/>
  <c r="G55" i="37"/>
  <c r="G54" i="37" s="1"/>
  <c r="F55" i="37"/>
  <c r="F54" i="37" s="1"/>
  <c r="D54" i="37"/>
  <c r="C51" i="37"/>
  <c r="C50" i="37" s="1"/>
  <c r="C47" i="37"/>
  <c r="C45" i="37"/>
  <c r="C43" i="37"/>
  <c r="C41" i="37" s="1"/>
  <c r="C40" i="37" s="1"/>
  <c r="C38" i="37"/>
  <c r="D36" i="37"/>
  <c r="D32" i="37" s="1"/>
  <c r="C36" i="37"/>
  <c r="C33" i="37"/>
  <c r="D29" i="37"/>
  <c r="C29" i="37"/>
  <c r="G27" i="37"/>
  <c r="G26" i="37" s="1"/>
  <c r="G25" i="37" s="1"/>
  <c r="F27" i="37"/>
  <c r="F26" i="37" s="1"/>
  <c r="F25" i="37" s="1"/>
  <c r="C27" i="37"/>
  <c r="C26" i="37" s="1"/>
  <c r="C25" i="37" s="1"/>
  <c r="C24" i="37" s="1"/>
  <c r="C22" i="37" s="1"/>
  <c r="G23" i="37"/>
  <c r="G22" i="37" s="1"/>
  <c r="F23" i="37"/>
  <c r="F22" i="37" s="1"/>
  <c r="D22" i="37"/>
  <c r="D16" i="37"/>
  <c r="D15" i="37" s="1"/>
  <c r="C16" i="37"/>
  <c r="C15" i="37"/>
  <c r="G13" i="37"/>
  <c r="G12" i="37" s="1"/>
  <c r="G11" i="37" s="1"/>
  <c r="F13" i="37"/>
  <c r="F12" i="37" s="1"/>
  <c r="F11" i="37" s="1"/>
  <c r="D13" i="37"/>
  <c r="C13" i="37"/>
  <c r="G9" i="37"/>
  <c r="G8" i="37" s="1"/>
  <c r="F9" i="37"/>
  <c r="D9" i="37"/>
  <c r="D8" i="37" s="1"/>
  <c r="C9" i="37"/>
  <c r="C8" i="37" s="1"/>
  <c r="F8" i="37"/>
  <c r="C12" i="37" l="1"/>
  <c r="C11" i="37" s="1"/>
  <c r="C72" i="37"/>
  <c r="D12" i="37"/>
  <c r="D11" i="37" s="1"/>
  <c r="C32" i="37"/>
  <c r="C31" i="37" s="1"/>
  <c r="C64" i="37"/>
  <c r="C63" i="37" s="1"/>
  <c r="C81" i="37" s="1"/>
  <c r="C49" i="37"/>
  <c r="E54" i="36" l="1"/>
  <c r="E60" i="36" s="1"/>
  <c r="H46" i="35"/>
  <c r="H52" i="35" s="1"/>
  <c r="G46" i="35"/>
  <c r="F46" i="35"/>
  <c r="F52" i="35" s="1"/>
  <c r="F55" i="34"/>
  <c r="E55" i="34"/>
  <c r="E61" i="34" s="1"/>
  <c r="F55" i="33"/>
  <c r="E55" i="33"/>
  <c r="E61" i="33" s="1"/>
  <c r="G211" i="31" l="1"/>
  <c r="G210" i="31" s="1"/>
  <c r="G209" i="31" s="1"/>
  <c r="G208" i="31" s="1"/>
  <c r="G207" i="31" s="1"/>
  <c r="D211" i="31"/>
  <c r="D210" i="31" s="1"/>
  <c r="D209" i="31" s="1"/>
  <c r="D208" i="31" s="1"/>
  <c r="D207" i="31" s="1"/>
  <c r="A5" i="39" l="1"/>
  <c r="G243" i="30"/>
  <c r="G25" i="30"/>
  <c r="A29" i="24" l="1"/>
  <c r="A106" i="24" s="1"/>
  <c r="A135" i="24" s="1"/>
  <c r="A191" i="24" s="1"/>
  <c r="A252" i="24" s="1"/>
  <c r="A330" i="24" s="1"/>
  <c r="A406" i="24" s="1"/>
  <c r="A435" i="24" s="1"/>
  <c r="A18" i="39"/>
  <c r="A503" i="24" l="1"/>
  <c r="A607" i="24" s="1"/>
  <c r="A677" i="24" s="1"/>
  <c r="A5" i="31" s="1"/>
  <c r="A38" i="31" s="1"/>
  <c r="A50" i="31" s="1"/>
  <c r="A84" i="31" s="1"/>
  <c r="A118" i="31" s="1"/>
  <c r="A158" i="31" s="1"/>
  <c r="A204" i="31" s="1"/>
  <c r="A219" i="31" s="1"/>
  <c r="A232" i="31" s="1"/>
  <c r="A464" i="24"/>
  <c r="A37" i="44" l="1"/>
  <c r="A104" i="44" s="1"/>
  <c r="A172" i="44" s="1"/>
  <c r="H438" i="24"/>
  <c r="H409" i="24"/>
  <c r="F15" i="25"/>
  <c r="F14" i="25" s="1"/>
  <c r="F13" i="25" s="1"/>
  <c r="C15" i="25"/>
  <c r="C14" i="25" s="1"/>
  <c r="C13" i="25" s="1"/>
  <c r="F9" i="25"/>
  <c r="C9" i="25"/>
  <c r="A89" i="26" l="1"/>
  <c r="A173" i="26" s="1"/>
  <c r="A5" i="25" s="1"/>
  <c r="A5" i="40" s="1"/>
  <c r="A36" i="40" s="1"/>
  <c r="A48" i="40" s="1"/>
  <c r="A5" i="46" s="1"/>
  <c r="A24" i="46" s="1"/>
  <c r="A43" i="46" s="1"/>
  <c r="A197" i="46" s="1"/>
  <c r="A5" i="51"/>
  <c r="C22" i="25"/>
  <c r="F22" i="25"/>
  <c r="G694" i="24"/>
  <c r="G690" i="24" s="1"/>
  <c r="G686" i="24"/>
  <c r="G685" i="24" s="1"/>
  <c r="G684" i="24" s="1"/>
  <c r="D685" i="24"/>
  <c r="D684" i="24" s="1"/>
  <c r="D683" i="24" s="1"/>
  <c r="G682" i="24"/>
  <c r="G680" i="24" s="1"/>
  <c r="D681" i="24"/>
  <c r="D680" i="24" s="1"/>
  <c r="G661" i="24"/>
  <c r="G656" i="24" s="1"/>
  <c r="G648" i="24"/>
  <c r="G633" i="24"/>
  <c r="G628" i="24" s="1"/>
  <c r="G620" i="24"/>
  <c r="G614" i="24"/>
  <c r="G613" i="24" s="1"/>
  <c r="G612" i="24" s="1"/>
  <c r="F614" i="24"/>
  <c r="F613" i="24" s="1"/>
  <c r="F612" i="24" s="1"/>
  <c r="G610" i="24"/>
  <c r="F610" i="24"/>
  <c r="D600" i="24"/>
  <c r="D582" i="24" s="1"/>
  <c r="G583" i="24"/>
  <c r="G582" i="24" s="1"/>
  <c r="G581" i="24" s="1"/>
  <c r="D580" i="24"/>
  <c r="D572" i="24" s="1"/>
  <c r="G579" i="24"/>
  <c r="G572" i="24" s="1"/>
  <c r="D566" i="24"/>
  <c r="D548" i="24" s="1"/>
  <c r="G549" i="24"/>
  <c r="G548" i="24" s="1"/>
  <c r="G547" i="24" s="1"/>
  <c r="D546" i="24"/>
  <c r="D538" i="24" s="1"/>
  <c r="G545" i="24"/>
  <c r="G538" i="24" s="1"/>
  <c r="D529" i="24"/>
  <c r="D515" i="24" s="1"/>
  <c r="D513" i="24"/>
  <c r="D506" i="24" s="1"/>
  <c r="G512" i="24"/>
  <c r="G511" i="24" s="1"/>
  <c r="G510" i="24" s="1"/>
  <c r="G508" i="24"/>
  <c r="G506" i="24" s="1"/>
  <c r="D460" i="24"/>
  <c r="D456" i="24"/>
  <c r="D455" i="24" s="1"/>
  <c r="D454" i="24" s="1"/>
  <c r="D448" i="24" s="1"/>
  <c r="D445" i="24"/>
  <c r="G444" i="24"/>
  <c r="G443" i="24" s="1"/>
  <c r="G442" i="24" s="1"/>
  <c r="D443" i="24"/>
  <c r="D442" i="24" s="1"/>
  <c r="D441" i="24" s="1"/>
  <c r="D440" i="24" s="1"/>
  <c r="G440" i="24"/>
  <c r="G438" i="24" s="1"/>
  <c r="G431" i="24"/>
  <c r="G427" i="24"/>
  <c r="G426" i="24" s="1"/>
  <c r="G425" i="24" s="1"/>
  <c r="G419" i="24" s="1"/>
  <c r="D419" i="24"/>
  <c r="D418" i="24" s="1"/>
  <c r="D417" i="24" s="1"/>
  <c r="G416" i="24"/>
  <c r="G414" i="24"/>
  <c r="G413" i="24" s="1"/>
  <c r="G412" i="24" s="1"/>
  <c r="G411" i="24" s="1"/>
  <c r="D413" i="24"/>
  <c r="D412" i="24" s="1"/>
  <c r="D411" i="24" s="1"/>
  <c r="D410" i="24" s="1"/>
  <c r="D409" i="24" s="1"/>
  <c r="D387" i="24"/>
  <c r="D386" i="24" s="1"/>
  <c r="D385" i="24" s="1"/>
  <c r="D383" i="24"/>
  <c r="D376" i="24" s="1"/>
  <c r="D358" i="24"/>
  <c r="D357" i="24" s="1"/>
  <c r="D356" i="24" s="1"/>
  <c r="D354" i="24"/>
  <c r="D347" i="24" s="1"/>
  <c r="D339" i="24"/>
  <c r="D338" i="24" s="1"/>
  <c r="D337" i="24" s="1"/>
  <c r="G338" i="24"/>
  <c r="G337" i="24" s="1"/>
  <c r="G336" i="24" s="1"/>
  <c r="D335" i="24"/>
  <c r="D333" i="24" s="1"/>
  <c r="G334" i="24"/>
  <c r="G333" i="24" s="1"/>
  <c r="D311" i="24"/>
  <c r="D310" i="24" s="1"/>
  <c r="D309" i="24" s="1"/>
  <c r="D307" i="24"/>
  <c r="D300" i="24" s="1"/>
  <c r="D282" i="24"/>
  <c r="D281" i="24" s="1"/>
  <c r="D280" i="24" s="1"/>
  <c r="D278" i="24"/>
  <c r="D271" i="24" s="1"/>
  <c r="D261" i="24"/>
  <c r="D260" i="24" s="1"/>
  <c r="D259" i="24" s="1"/>
  <c r="G260" i="24"/>
  <c r="G259" i="24" s="1"/>
  <c r="G258" i="24" s="1"/>
  <c r="D257" i="24"/>
  <c r="D255" i="24" s="1"/>
  <c r="G256" i="24"/>
  <c r="G255" i="24" s="1"/>
  <c r="G233" i="24"/>
  <c r="G232" i="24" s="1"/>
  <c r="G231" i="24" s="1"/>
  <c r="G229" i="24"/>
  <c r="G222" i="24" s="1"/>
  <c r="D227" i="24"/>
  <c r="D226" i="24" s="1"/>
  <c r="D225" i="24" s="1"/>
  <c r="D223" i="24"/>
  <c r="D222" i="24" s="1"/>
  <c r="G208" i="24"/>
  <c r="G205" i="24"/>
  <c r="G204" i="24" s="1"/>
  <c r="G203" i="24" s="1"/>
  <c r="G201" i="24"/>
  <c r="G194" i="24" s="1"/>
  <c r="D199" i="24"/>
  <c r="D198" i="24" s="1"/>
  <c r="D197" i="24" s="1"/>
  <c r="D195" i="24"/>
  <c r="D194" i="24" s="1"/>
  <c r="G172" i="24"/>
  <c r="G171" i="24" s="1"/>
  <c r="G170" i="24" s="1"/>
  <c r="G168" i="24"/>
  <c r="G161" i="24" s="1"/>
  <c r="D166" i="24"/>
  <c r="D165" i="24" s="1"/>
  <c r="D164" i="24" s="1"/>
  <c r="D162" i="24"/>
  <c r="D161" i="24" s="1"/>
  <c r="G152" i="24"/>
  <c r="G148" i="24" s="1"/>
  <c r="G144" i="24"/>
  <c r="G143" i="24" s="1"/>
  <c r="G142" i="24" s="1"/>
  <c r="D143" i="24"/>
  <c r="D142" i="24" s="1"/>
  <c r="D141" i="24" s="1"/>
  <c r="G140" i="24"/>
  <c r="G138" i="24" s="1"/>
  <c r="D139" i="24"/>
  <c r="D138" i="24" s="1"/>
  <c r="G123" i="24"/>
  <c r="G119" i="24" s="1"/>
  <c r="G118" i="24" s="1"/>
  <c r="G116" i="24"/>
  <c r="D114" i="24"/>
  <c r="D113" i="24" s="1"/>
  <c r="D112" i="24" s="1"/>
  <c r="D110" i="24"/>
  <c r="D109" i="24" s="1"/>
  <c r="G109" i="24"/>
  <c r="G87" i="24"/>
  <c r="G86" i="24" s="1"/>
  <c r="G85" i="24" s="1"/>
  <c r="G83" i="24"/>
  <c r="G76" i="24" s="1"/>
  <c r="D81" i="24"/>
  <c r="D80" i="24" s="1"/>
  <c r="D79" i="24" s="1"/>
  <c r="D77" i="24"/>
  <c r="D76" i="24" s="1"/>
  <c r="G58" i="24"/>
  <c r="G57" i="24" s="1"/>
  <c r="G56" i="24" s="1"/>
  <c r="G54" i="24"/>
  <c r="G47" i="24" s="1"/>
  <c r="D52" i="24"/>
  <c r="D51" i="24" s="1"/>
  <c r="D50" i="24" s="1"/>
  <c r="D48" i="24"/>
  <c r="D47" i="24" s="1"/>
  <c r="G38" i="24"/>
  <c r="G37" i="24" s="1"/>
  <c r="G36" i="24" s="1"/>
  <c r="D37" i="24"/>
  <c r="D36" i="24" s="1"/>
  <c r="D35" i="24" s="1"/>
  <c r="G34" i="24"/>
  <c r="G32" i="24" s="1"/>
  <c r="D33" i="24"/>
  <c r="D32" i="24" s="1"/>
  <c r="D14" i="24"/>
  <c r="D13" i="24" s="1"/>
  <c r="D12" i="24" s="1"/>
  <c r="G13" i="24"/>
  <c r="G12" i="24" s="1"/>
  <c r="G11" i="24" s="1"/>
  <c r="D10" i="24"/>
  <c r="D8" i="24" s="1"/>
  <c r="G9" i="24"/>
  <c r="G8" i="24" s="1"/>
  <c r="A18" i="41" l="1"/>
  <c r="A30" i="41" s="1"/>
  <c r="A42" i="41" s="1"/>
  <c r="A5" i="38" s="1"/>
  <c r="A107" i="38" s="1"/>
  <c r="D447" i="24"/>
  <c r="D438" i="24"/>
  <c r="G418" i="24"/>
  <c r="G409" i="24"/>
  <c r="A120" i="38" l="1"/>
  <c r="A194" i="38" s="1"/>
  <c r="A5" i="45" s="1"/>
  <c r="A5" i="29" s="1"/>
  <c r="A5" i="32" s="1"/>
  <c r="A39" i="32" s="1"/>
  <c r="A73" i="32" s="1"/>
  <c r="A8" i="33" s="1"/>
  <c r="A8" i="34" s="1"/>
  <c r="A7" i="35" s="1"/>
  <c r="A7" i="36" s="1"/>
</calcChain>
</file>

<file path=xl/sharedStrings.xml><?xml version="1.0" encoding="utf-8"?>
<sst xmlns="http://schemas.openxmlformats.org/spreadsheetml/2006/main" count="4659" uniqueCount="485">
  <si>
    <t xml:space="preserve">Ministriju un citu centrālo valsts iestāžu priekšlikumi </t>
  </si>
  <si>
    <t>Priekšlikums MK atzinumam</t>
  </si>
  <si>
    <t>Pieņemts pirmajā lasījumā</t>
  </si>
  <si>
    <t>Priekšlikumi 2.lasījumam</t>
  </si>
  <si>
    <t>Priekšlikums par izmaiņām</t>
  </si>
  <si>
    <t>2027.gadā</t>
  </si>
  <si>
    <t>74. Gadskārtējā valsts budžeta izpildes procesā pārdalāmais finansējums</t>
  </si>
  <si>
    <t>11. Ārlietu ministrija</t>
  </si>
  <si>
    <t>4.pielikums</t>
  </si>
  <si>
    <t>04.00.00 Latvijas prezidentūras Eiropas Savienības Padomē nodrošināšana</t>
  </si>
  <si>
    <t>96.01.00 Latvijas prezidentūras Eiropas Savienības Padomē sekretariāta darbības nodrošināšana</t>
  </si>
  <si>
    <t>Dotācija no vispārējiem ieņēmumiem</t>
  </si>
  <si>
    <t>Vispārējā kārtībā sadalāmā dotācija no vispārējiem ieņēmumiem</t>
  </si>
  <si>
    <t>Izdevumi - kopā</t>
  </si>
  <si>
    <t>Uzturēšanas izdevumi</t>
  </si>
  <si>
    <t>Subsīdijas, dotācijas, sociālie maksājumi un kompensācijas</t>
  </si>
  <si>
    <t>Kārtējie izdevumi</t>
  </si>
  <si>
    <t>Subsīdijas un dotācijas</t>
  </si>
  <si>
    <t>Atlīdzība</t>
  </si>
  <si>
    <t>Preces un pakalpojumi</t>
  </si>
  <si>
    <t>Kapitālie izdevumi</t>
  </si>
  <si>
    <t>Pamatkapitāla veidošana</t>
  </si>
  <si>
    <t>96.03.00 Latvijas prezidentūras Eiropas Savienības Padomē nodrošināšana (ministrijas pasākumi)</t>
  </si>
  <si>
    <t>97.00.00 Nozaru vadība un politikas plānošana</t>
  </si>
  <si>
    <t>Ieņēmumi no maksas pakalpojumiem un citi pašu ieņēmumi – kopā</t>
  </si>
  <si>
    <t>Sociāla rakstura maksājumi un kompensācijas</t>
  </si>
  <si>
    <t>Transferti viena budžeta veida ietvaros un uzturēšanas izdevumu transferti starp budžeta veidiem</t>
  </si>
  <si>
    <t>Valsts budžeta transferti un uzturēšanas izdevumu transferti</t>
  </si>
  <si>
    <t>Valsts budžeta uzturēšanas izdevumu transferti no valsts pamatbudžeta uz valsts speciālo budžetu</t>
  </si>
  <si>
    <t>Pārējie valsts budžeta uzturēšanas izdevumu transferti citiem budžetiem</t>
  </si>
  <si>
    <t>Pārējie valsts budžeta uzturēšanas izdevumu transferti valsts budžeta daļēji finansētām atvasinātām publiskām personām un budžeta nefinansētām iestādēm</t>
  </si>
  <si>
    <t>Finansiālā bilance</t>
  </si>
  <si>
    <t>Finansēšana</t>
  </si>
  <si>
    <t>Naudas līdzekļi</t>
  </si>
  <si>
    <t>Maksas pakalpojumu un citu pašu ieņēmumu naudas līdzekļu atlikumu izmaiņas palielinājums (-) vai samazinājums (+)</t>
  </si>
  <si>
    <t>2026.gads</t>
  </si>
  <si>
    <t>3.pielikums</t>
  </si>
  <si>
    <t>I. Valsts pamatfunkciju īstenošana</t>
  </si>
  <si>
    <t>Kārtējie maksājumi Eiropas Savienības budžetā un starptautiskā sadarbība</t>
  </si>
  <si>
    <t>Starptautiskā sadarbība</t>
  </si>
  <si>
    <t>Sadalījumā pa budžeta resoriem</t>
  </si>
  <si>
    <t>10. Aizsardzības ministrija</t>
  </si>
  <si>
    <t>10.Aizsardzības ministrija</t>
  </si>
  <si>
    <t>11.pielikums</t>
  </si>
  <si>
    <t>0600000000 - Citas ilgtermiņa saistības</t>
  </si>
  <si>
    <t>tajā skaitā</t>
  </si>
  <si>
    <t>Resursi izdevumu segšanai</t>
  </si>
  <si>
    <t>Izdevumi – kopā</t>
  </si>
  <si>
    <t>2027.gads</t>
  </si>
  <si>
    <t>Transferti</t>
  </si>
  <si>
    <t>Valsts budžeta transferti</t>
  </si>
  <si>
    <t>Valsts pamatbudžeta savstarpējie transferti</t>
  </si>
  <si>
    <t>Valsts pamatbudžeta iestāžu saņemtie transferti no valsts pamatbudžeta</t>
  </si>
  <si>
    <t>Valsts pamatbudžeta iestāžu saņemtie transferti no valsts pamatbudžeta dotācijas no vispārējiem ieņēmumiem</t>
  </si>
  <si>
    <t>Valsts budžeta transferti no valsts pamatbudžeta uz valsts pamatbudžetu</t>
  </si>
  <si>
    <t>Valsts budžeta transferti no valsts pamatbudžeta dotācijas no vispārējiem ieņēmumiem uz valsts pamatbudžetu</t>
  </si>
  <si>
    <t>Akcijas un cita līdzdalība pašu kapitālā</t>
  </si>
  <si>
    <t>12. Ekonomikas ministrija</t>
  </si>
  <si>
    <t>Valsts budžeta ieņēmumi</t>
  </si>
  <si>
    <t>2.pielikums</t>
  </si>
  <si>
    <t>Valsts pamatbudžeta ieņēmumi</t>
  </si>
  <si>
    <t>`</t>
  </si>
  <si>
    <t>2028.gads</t>
  </si>
  <si>
    <t>Pārējie valsts budžeta uzturēšanas izdevumu transferti pašvaldībām</t>
  </si>
  <si>
    <t>15. Izglītības un zinātnes ministrija</t>
  </si>
  <si>
    <t>18. Labklājības ministrija</t>
  </si>
  <si>
    <t>05.01.00 Sociālās rehabilitācijas valsts programmas</t>
  </si>
  <si>
    <t>20.01.00 Valsts sociālie pabalsti</t>
  </si>
  <si>
    <t xml:space="preserve">Valsts budžeta transferti un uzturēšanas izdevumu transferti </t>
  </si>
  <si>
    <t xml:space="preserve">Pārējie valsts budžeta uzturēšanas izdevumu transferti citiem budžetiem </t>
  </si>
  <si>
    <t xml:space="preserve"> Pārējie valsts budžeta uzturēšanas izdevumu transferti pašvaldībām</t>
  </si>
  <si>
    <t>Kapitālo izdevumu transferti</t>
  </si>
  <si>
    <t>Valsts budžeta kapitālo izdevumu transferti</t>
  </si>
  <si>
    <t>Valsts budžeta kapitālo izdevumu transferti no valsts pamatbudžeta uz valsts speciālo budžetu</t>
  </si>
  <si>
    <t>Valsts pamatbudžetā saņemtie transferti no valsts speciālā budžeta</t>
  </si>
  <si>
    <t>5.pielikums</t>
  </si>
  <si>
    <t>Ieņēmumi – kopā</t>
  </si>
  <si>
    <t>Nenodokļu ieņēmumi</t>
  </si>
  <si>
    <t>Valsts speciālajā budžetā saņemtie transferti no valsts pamatbudžeta</t>
  </si>
  <si>
    <t>Valsts speciālā budžeta savstarpējie transferti</t>
  </si>
  <si>
    <t>Valsts sociālās apdrošināšanas speciālā budžeta transferti</t>
  </si>
  <si>
    <t>No invaliditātes, maternitātes un slimības speciālā budžeta sociālajai apdrošināšanai bezdarba gadījumam</t>
  </si>
  <si>
    <t>2028.gadā</t>
  </si>
  <si>
    <t>18. Labklājības ministrija (speciālais budžets)</t>
  </si>
  <si>
    <t>04.01.00 Valsts pensiju speciālais budžets</t>
  </si>
  <si>
    <t>Nodokļu ieņēmumi</t>
  </si>
  <si>
    <t>Sociālās apdrošināšanas iemaksas – kopā</t>
  </si>
  <si>
    <t>Sociālās apdrošināšanas iemaksas</t>
  </si>
  <si>
    <t>Brīvprātīgās sociālās apdrošināšanas iemaksas</t>
  </si>
  <si>
    <t>Brīvprātīgās sociālās apdrošināšanas iemaksas valsts pensiju apdrošināšanai</t>
  </si>
  <si>
    <t>Ieņēmumi valsts speciālajā budžetā no valsts sociālās apdrošināšanas obligāto iemaksu sadales</t>
  </si>
  <si>
    <t>Valsts sociālās apdrošināšanas obligātās iemaksas valsts pensiju apdrošināšanai</t>
  </si>
  <si>
    <t>No nodarbinātības speciālā budžeta valsts pensiju apdrošināšanai</t>
  </si>
  <si>
    <t>No darba negadījumu speciālā budžeta valsts pensiju apdrošināšanai</t>
  </si>
  <si>
    <t>No invaliditātes, maternitātes un slimības speciālā budžeta valsts pensiju apdrošināšanai</t>
  </si>
  <si>
    <t>Valsts budžeta transferti no valsts speciālā budžeta uz valsts speciālo budžetu</t>
  </si>
  <si>
    <t xml:space="preserve">  Finansiālā bilance</t>
  </si>
  <si>
    <t>Valsts speciālā budžeta naudas līdzekļu atlikumu izmaiņas palielinājums (-) vai samazinājums (+)</t>
  </si>
  <si>
    <t>04.02.00 Nodarbinātības speciālais budžets</t>
  </si>
  <si>
    <t>Brīvprātīgās sociālās apdrošināšanas iemaksas sociālajai apdrošināšanai bezdarba gadījumiem</t>
  </si>
  <si>
    <t>Valsts sociālās apdrošināšanas obligātās iemaksas sociālajai apdrošināšanai bezdarba gadījumiem</t>
  </si>
  <si>
    <t>Valsts budžeta uzturēšanas izdevumu transferti no valsts speciālā budžeta uz valsts pamatbudžetu</t>
  </si>
  <si>
    <t>04.04.00 Invaliditātes, maternitātes un slimības speciālais budžets</t>
  </si>
  <si>
    <t>Brīvprātīgās sociālās apdrošināšanas iemaksas invaliditātes, maternitātes, slimības un vecāku apdrošināšanai</t>
  </si>
  <si>
    <t>Valsts sociālās apdrošināšanas obligātās iemaksas invaliditātes, maternitātes, slimības un vecāku apdrošināšanai</t>
  </si>
  <si>
    <t>Saņemtie transferti viena speciālā budžeta veida ietvaros</t>
  </si>
  <si>
    <t>21. Viedās administrācijas un reģionālās attīstības ministrija</t>
  </si>
  <si>
    <t>20. Klimata un enerģētikas ministrija</t>
  </si>
  <si>
    <t>21.02.00 Vides aizsardzības projekti</t>
  </si>
  <si>
    <t>21.01.00 Vides aizsardzības projekti</t>
  </si>
  <si>
    <t>Ārvalstu finanšu palīdzība iestādes ieņēmumos</t>
  </si>
  <si>
    <t>Valsts pamatbudžeta iestāžu saņemtie transferti no ārvalstu finanšu palīdzības līdzekļiem</t>
  </si>
  <si>
    <t>Valsts budžeta iestāžu saņemtie transferti no valsts budžeta daļēji finansētām atvasinātām publiskām personām un no budžeta nefinansētām iestādēm</t>
  </si>
  <si>
    <t>Subsīdijas, dotācijas un sociālie pabalsti</t>
  </si>
  <si>
    <t>Valsts budžeta uzturēšanas izdevumu transferti citiem budžetiem Eiropas Savienības politiku instrumentu un pārējās ārvalstu finanšu palīdzības līdzfinansētajiem projektiem (pasākumiem)</t>
  </si>
  <si>
    <t>Valsts budžeta uzturēšanas izdevumu transferti pašvaldībām Eiropas Savienības politiku instrumentu un pārējās ārvalstu finanšu palīdzības līdzfinansētajiem projektiem (pasākumiem)</t>
  </si>
  <si>
    <t>Pārējie valsts budžeta kapitālo izdevumu transferti citiem budžetiem</t>
  </si>
  <si>
    <t>Pārējie valsts budžeta kapitālo izdevumu transferti pašvaldībām</t>
  </si>
  <si>
    <t>Pārējie valsts budžeta transferti kapitālajiem izdevumiem valsts budžeta daļēji finansētām atvasinātām publiskām personām un budžeta nefinansētām iestādēm</t>
  </si>
  <si>
    <t>Ārvalstu finanšu palīdzības naudas līdzekļu atlikumu izmaiņas palielinājums (-) vai samazinājums (+)</t>
  </si>
  <si>
    <t>21.13.00 Nozares vides projekti</t>
  </si>
  <si>
    <t>21.02.00 Nozares vides projekti</t>
  </si>
  <si>
    <t>24.08.00 Nacionālo parku darbības nodrošināšana</t>
  </si>
  <si>
    <t>32.00.00 Valsts digitālās attīstības politikas īstenošana</t>
  </si>
  <si>
    <t>2026. gads</t>
  </si>
  <si>
    <t>2027. gads</t>
  </si>
  <si>
    <t>13. Finanšu ministrija</t>
  </si>
  <si>
    <t>14. Iekšlietu ministrija</t>
  </si>
  <si>
    <t>3. pielikums</t>
  </si>
  <si>
    <t>4. pielikums</t>
  </si>
  <si>
    <t>32. Prokuratūra</t>
  </si>
  <si>
    <t>01.00.00 Prokuratūras iestāžu uzturēšana</t>
  </si>
  <si>
    <t>22. Kultūras ministrija</t>
  </si>
  <si>
    <t xml:space="preserve"> Dotācija no vispārējiem ieņēmumiem</t>
  </si>
  <si>
    <t xml:space="preserve">  Vispārējā kārtībā sadalāmā dotācija no vispārējiem ieņēmumiem</t>
  </si>
  <si>
    <t xml:space="preserve"> Uzturēšanas izdevumi</t>
  </si>
  <si>
    <t>62. Mērķdotācijas pašvaldībām</t>
  </si>
  <si>
    <t xml:space="preserve">  Subsīdijas, dotācijas, sociālie maksājumi un  kompensācijas</t>
  </si>
  <si>
    <t xml:space="preserve">   Subsīdijas un dotācijas</t>
  </si>
  <si>
    <t>97.00.00 "Nozaru vadība un politikas plānošana"</t>
  </si>
  <si>
    <t xml:space="preserve">14. Iekšlietu ministrija </t>
  </si>
  <si>
    <t xml:space="preserve"> 74. Gadskārtējā valsts budžeta izpildes procesā pārdalāmais finansējums</t>
  </si>
  <si>
    <t>01.00.00 "Apropriācijas rezerve"</t>
  </si>
  <si>
    <t>18.00.00 "Finansējums valsts drošības stiprināšanas pasākumiem"</t>
  </si>
  <si>
    <t>10.00.00 "Valsts robežsardzes darbība"</t>
  </si>
  <si>
    <t>40.02.00 "Nekustamais īpašums un centralizētais iepirkums"</t>
  </si>
  <si>
    <t>02.00.00 "Līdzekļi neparedzētiem gadījumiem"</t>
  </si>
  <si>
    <t>No valsts budžeta daļēji finansēto atvasināto publisko personu un budžeta nefinansēto iestāžu transferti</t>
  </si>
  <si>
    <t>Atmaksa valsts budžetā par veiktajiem izdevumiem</t>
  </si>
  <si>
    <t>Iestādes ieņēmumi no ārvalstu finanšu palīdzības</t>
  </si>
  <si>
    <t>62.  Mērķdotācijas pašvaldībām</t>
  </si>
  <si>
    <t>01.00.00. "Mērķdotācijas izglītības pasākumiem"</t>
  </si>
  <si>
    <t>03.00.00 Elektroenerģijas lietotāju atbalsts</t>
  </si>
  <si>
    <t>17. Satiksmes ministrija</t>
  </si>
  <si>
    <t>Atbalstīt</t>
  </si>
  <si>
    <t xml:space="preserve">Ieņēmumi no maksas pakalpojumiem un citi pašu ieņēmumi </t>
  </si>
  <si>
    <t xml:space="preserve">Atlīdzība </t>
  </si>
  <si>
    <t xml:space="preserve">Kārtējie maksājumi Eiropas Savienības budžetā un starptautiskā sadarbība </t>
  </si>
  <si>
    <t xml:space="preserve">29. Veselības ministrija </t>
  </si>
  <si>
    <t xml:space="preserve"> </t>
  </si>
  <si>
    <t>10.00.00. "Mērķdotācijas pašvaldībām – pašvaldību izglītības iestādēs bērnu no piecu gadu vecuma izglītošanā nodarbināto pedagogu darba samaksai un valsts sociālās apdrošināšanas obligātajām iemaksām"</t>
  </si>
  <si>
    <t>Nobalsots 1.lasījumā</t>
  </si>
  <si>
    <t>Izteikt likumprojekta 6.pielikumu jaunā redakcijā:</t>
  </si>
  <si>
    <t>6.pielikums</t>
  </si>
  <si>
    <t>Mērķdotācijas pašvaldībām – pašvaldību pamata un vispārējās vidējās izglītības iestāžu, pašvaldību speciālās izglītības iestāžu un pašvaldību profesionālās izglītības iestāžu pedagogu darba samaksai un valsts sociālās apdrošināšanas obligātajām iemaksām</t>
  </si>
  <si>
    <t>Pašvaldības</t>
  </si>
  <si>
    <t>Euro</t>
  </si>
  <si>
    <t>tai skaitā
par izglītības programmu īstenošanu valsts valodā mazākumtautību izglītojamiem</t>
  </si>
  <si>
    <t>KOPĀ</t>
  </si>
  <si>
    <t>Rīgas valstspilsēta</t>
  </si>
  <si>
    <t>Daugavpils valstspilsēta</t>
  </si>
  <si>
    <t>Jelgavas valstspilsēta</t>
  </si>
  <si>
    <t>Jūrmalas valstspilsēta</t>
  </si>
  <si>
    <t>Liepājas valstspilsēta</t>
  </si>
  <si>
    <t>Rēzeknes valstspilsēta</t>
  </si>
  <si>
    <t>Ventspils valstspilsēta</t>
  </si>
  <si>
    <t>Aizkraukles novads</t>
  </si>
  <si>
    <t>Alūksnes novads</t>
  </si>
  <si>
    <t>Augšdaugavas novads</t>
  </si>
  <si>
    <t>Ādažu novads</t>
  </si>
  <si>
    <t>Balvu novads</t>
  </si>
  <si>
    <t>Bauskas novads</t>
  </si>
  <si>
    <t>Cēsu novads</t>
  </si>
  <si>
    <t>Dienvidkurzemes novads</t>
  </si>
  <si>
    <t>Dobeles novads</t>
  </si>
  <si>
    <t>Gulbenes novads</t>
  </si>
  <si>
    <t>Jelgavas novads</t>
  </si>
  <si>
    <t>Jēkabpils novads</t>
  </si>
  <si>
    <t>Krāslavas novads</t>
  </si>
  <si>
    <t>Kuldīgas novads</t>
  </si>
  <si>
    <t>Ķekavas novads</t>
  </si>
  <si>
    <t>Limbažu novads</t>
  </si>
  <si>
    <t>Līvānu novads</t>
  </si>
  <si>
    <t>Ludzas novads</t>
  </si>
  <si>
    <t>Madonas novads</t>
  </si>
  <si>
    <t>Mārupes novads</t>
  </si>
  <si>
    <t>Ogres novads</t>
  </si>
  <si>
    <t>Olaines novads</t>
  </si>
  <si>
    <t>Preiļu novads</t>
  </si>
  <si>
    <t>Rēzeknes novads</t>
  </si>
  <si>
    <t>Ropažu novads</t>
  </si>
  <si>
    <t>Salaspils novads</t>
  </si>
  <si>
    <t>Saldus novads</t>
  </si>
  <si>
    <t>Saulkrastu novads</t>
  </si>
  <si>
    <t>Siguldas novads</t>
  </si>
  <si>
    <t>Smiltenes novads</t>
  </si>
  <si>
    <t>Talsu novads</t>
  </si>
  <si>
    <t>Tukuma novads</t>
  </si>
  <si>
    <t>Valkas novads</t>
  </si>
  <si>
    <t>Valmieras novads</t>
  </si>
  <si>
    <t>Ventspils novads</t>
  </si>
  <si>
    <t>Nesadalītie līdzekļi</t>
  </si>
  <si>
    <t>PAVISAM KOPĀ</t>
  </si>
  <si>
    <t>Izteikt likumprojekta 7.pielikumu jaunā redakcijā:</t>
  </si>
  <si>
    <t>7.pielikums</t>
  </si>
  <si>
    <t>Izteikt likumprojekta 8.pielikumu jaunā redakcijā:</t>
  </si>
  <si>
    <t>8.pielikums</t>
  </si>
  <si>
    <t xml:space="preserve">Mērķdotācijas pašvaldībām – pašvaldību speciālo pirmsskolas izglītības grupu pedagogu darba samaksai un valsts sociālās apdrošināšanas obligātajām iemaksām, speciālajām izglītības iestādēm, kas nodrošina internāta pakalpojumus </t>
  </si>
  <si>
    <r>
      <rPr>
        <b/>
        <sz val="11"/>
        <rFont val="Times New Roman"/>
        <family val="1"/>
        <charset val="186"/>
      </rPr>
      <t xml:space="preserve">Pedagogu darba samaksai un valsts sociālās apdrošināšanas obligātajām iemaksām 
</t>
    </r>
    <r>
      <rPr>
        <b/>
        <i/>
        <sz val="11"/>
        <rFont val="Times New Roman"/>
        <family val="1"/>
        <charset val="186"/>
      </rPr>
      <t>(Euro)</t>
    </r>
  </si>
  <si>
    <t>Izteikt likumprojekta 9.pielikumu jaunā redakcijā:</t>
  </si>
  <si>
    <t>9.pielikums</t>
  </si>
  <si>
    <t>Mērķdotācijas pašvaldībām – pašvaldību izglītības iestādēs bērnu no piecu gadu vecuma izglītošanā nodarbināto pedagogu darba samaksai un valsts sociālās apdrošināšanas obligātajām iemaksām</t>
  </si>
  <si>
    <t>likumprojekta "Par valsts budžetu 2026. gadam un budžeta ietvaru 2026., 2027. un 2028. gadam" izskatīšanai Saeimā otrajā lasījumā</t>
  </si>
  <si>
    <t>Par likumprojekta "Par valsts budžetu 2026. gadam un budžeta ietvaru 2026., 2027. un 2028. gadam" teksta daļu:</t>
  </si>
  <si>
    <t>Par likumprojekta "Par valsts budžetu 2026. gadam un budžeta ietvaru 2026., 2027. un 2028. gadam" skaitlisko daļu:</t>
  </si>
  <si>
    <t>06.01.00 “Valsts policija”</t>
  </si>
  <si>
    <t>40.01.00 “Administrēšana”</t>
  </si>
  <si>
    <t>Saskaņā ar starp Valsts policiju un Nodrošinājuma valsts aģentūru 2025. gada 26. septembrī  noslēgto Vienošanos Nr. IeM_NVA_2025/24-Līg(2696) veikta finansējuma pārdale no budžeta apakšprogrammas 06.01.00 “Valsts policija” uz budžeta apakšprogrammu 40.01.00 “Administrēšana” 2026.gadā un turpmāk ik gadu 34 215 euro, lai nodrošinātu drošības pārvaldnieka amata vietas ieviešanu Nodrošinājuma valsts aģentūras kritiskās infrastruktūras objektā Ezermalas ielā 10, Rīgā.
Izmaiņas netiek atspoguļotas likumprojekta "Par valsts budžetu 2025. gadam un budžeta ietvaru 2025., 2026. un 2027. gadam" 3.pielikumā "Valsts pamatbudžeta un valsts speciālā budžeta kopsavilkums", jo 2027. gadā un turpmāk ik gadu izdevumu pārdale tiek veikta starp budžeta apakšprogrammām, nemainot izdevumus atbilstoši ekonomiskās klasifikācijas kodiem.</t>
  </si>
  <si>
    <t xml:space="preserve">02.03.00 “Vienotās sakaru un informācijas sistēmu uzturēšana un vadība” </t>
  </si>
  <si>
    <t xml:space="preserve">Veikta finansējuma pārdale no 74. resora "Gadskārtējā valsts budžeta izpildes procesā pārdalāmais finansējums" budžeta  programmas 01.00.00 "Apropriācijas rezerve" uz budžeta apakšprogrammu 02.03.00 "Vienotās sakaru un informācijas sistēmas uzturēšana un vadība" 2026. gadā un turpmāk ik gadu 60 384 euro, lai nodrošinātu budžeta apakšprogrammas 70.18.00 “Iekšējās drošības un Patvēruma, migrācijas un integrācijas fondu projektu un pasākumu īstenošana (2014-2020)" projekta “Kriminālistikas pārvaldes ekspertīžu laboratorijas informācijas sistēmas (ELIS)” (gala maksājums veikts 2022. gada 27. oktobrī) ietvaros izveidotās sistēmas ELIS un budžeta apakšprogrammas 70.23.00 „Izdevumi citu Eiropas Savienības politiku instrumentu projektu un pasākumu īstenošanai” projekta “Baltijas valstu kapacitātes palielināšana kriminālistikas jomā, lai stimulētu Prīmes datu apmaiņas procedūru (BALTFORDEX)” (gala maksājums veikts 2020. gada 28. decembrī) ietvaros izveidotās sistēmas PIPARS2 uzturēšanu. </t>
  </si>
  <si>
    <r>
      <t>Saskaņā ar Ministru kabineta 2025. gada 28.oktobra sēdes protokollēmuma "Rīkojuma projekts "Par apropriācijas pārdali no budžeta resora "74. Gadskārtējā valsts budžeta izpildes procesā pārdalāmais finansējums" programmas 18.00.00 "Finansējums valsts drošības stiprināšanas pasākumiem""" (prot.Nr.45 26.§ ((25-TA-2324))</t>
    </r>
    <r>
      <rPr>
        <b/>
        <i/>
        <sz val="10"/>
        <color rgb="FFFF0000"/>
        <rFont val="Times New Roman"/>
        <family val="1"/>
        <charset val="186"/>
      </rPr>
      <t xml:space="preserve"> </t>
    </r>
    <r>
      <rPr>
        <i/>
        <sz val="10"/>
        <rFont val="Times New Roman"/>
        <family val="1"/>
        <charset val="186"/>
      </rPr>
      <t>3. punktu veikta finansējuma pārdale no budžeta resora "74. Gadskārtējā valsts budžeta izpildes procesā pārdalāmais finansējums" budžeta programmas 18.00.00 "Finansējums valsts drošības stiprināšanas pasākumiem" uz Iekšlietu ministrijas budžeta programmu 10.00.00 "Valsts robežsardzes darbība" 2026. gadā 18 065 402 euro, lai nodrošinātu ar valsts ārējās sauszemes robežas uzraudzībai nepieciešamās tehnoloģiskās infrastruktūras izbūves turpināšanu uz Latvijas Republikas un Krievijas Federācijas ārējās sauszemes robežas būvdarbu 6. un 7. kārtās (ar kopējo aptuveno garumu 141 km) saistīto izmaksu segšanu 2026. gada I ceturksnī.</t>
    </r>
  </si>
  <si>
    <t>Saskaņā ar Ministru kabineta 2025. gada 5.novembra rīkojuma Nr.729 4. punktu veikta finansējuma pārdale no budžeta resora "74. Gadskārtējā valsts budžeta izpildes procesā pārdalāmais finansējums" budžeta programmas 02.00.00 "Līdzekļi neparedzētiem gadījumiem" uz Iekšlietu ministrijas budžeta apakšprogrammu 06.01.00 “Valsts policija” 2026. gadā 176 214 euro un 2027. gadā 40 216 euro, lai nodrošinātu Valsts policijas amatpersonu ar speciālajām dienesta pakāpēm uzturēšanos Eiropas Savienības novērošanas misijā Gruzijā (EUMM Georgia)</t>
  </si>
  <si>
    <t>Saskaņā ar Ministru kabineta 2025. gada 5.novembra rīkojuma Nr.729 4. punktu veikta finansējuma pārdale no budžeta resora "74. Gadskārtējā valsts budžeta izpildes procesā pārdalāmais finansējums" budžeta programmas 02.00.00 "Līdzekļi neparedzētiem gadījumiem" uz Iekšlietu ministrijas budžeta programmu 10.00.00 "Valsts robežsardzes darbība" 2026. gadā 52 965 euro un 2027. gadā 4 553 euro, lai nodrošinātu Valsts robežsarzdes amatpersonu ar speciālajām dienesta pakāpēm uzturēšanos Eiropas Savienības novērošanas misijā Gruzijā (EUMM Georgia)</t>
  </si>
  <si>
    <r>
      <t xml:space="preserve">Veikta finansējuma pārdale no budžeta apakšprogrammas 40.02.00 "Nekustamais īpašums un centralizētais iepirkums" pasākuma "Iekšlietu ministrijas valdījumā esošo nekustamo īpašumu uzturēšana un apsaimniekošana, komunālo izdevumu un elektroenerģijas izmaksu segšana" (finansēšanas avots: ieņēmumi no naudas sodiem, ko uzliek Valsts policija par pārkāpumiem ceļu satiksmē, kas fiksēti ar komersanta tehniskajiem līdzekļiem) uz budžeta apakšprogrammu 40.01.00 “Administrēšana” 2026.gadā un turpmāk ik gadu 255 281 euro. Nodrošinājuma valsts aģentūrā nepieciešams nodrošināt Valsts un pašvaldību institūciju amatpersonu un darbinieku atlīdzības likumā (turpmāk - Atlīdzības likums) noteikto vismaz mēnešalgu intervāla </t>
    </r>
    <r>
      <rPr>
        <b/>
        <i/>
        <sz val="10"/>
        <rFont val="Times New Roman"/>
        <family val="1"/>
        <charset val="186"/>
      </rPr>
      <t>minimālo</t>
    </r>
    <r>
      <rPr>
        <i/>
        <sz val="10"/>
        <rFont val="Times New Roman"/>
        <family val="1"/>
        <charset val="186"/>
      </rPr>
      <t xml:space="preserve"> līmeni, vienlaikus, lai nodrošinātu kvalificētu speciālistu noturēšanu un piesaisti, jānodrošina sabalansētu mēnešalgu noteikšanu iestādes griezumā,  ņemot vērā nodarbināto amata sarežģītības un atbildības līmeni, kā arī plānoto darba apjoma pieaugumu (jaunu projektu īstenošana). Nodrošinājuma valsts aģentūrai nepieciešams finansējums arī Atlīdzības likumā noteikto  obligāta rakstura piemaksu noteikšanai, jo šobrīd ir ierobežotas iespējas to nodrošināt nepietiekamā finansējuma dēļ.</t>
    </r>
  </si>
  <si>
    <t>40.03.00 "Lietiskie pierādījumi un izņemtā manta"</t>
  </si>
  <si>
    <t>Veikta finansējuma pārdale no budžeta apakšprogrammas 40.03.00 "Lietiskie pierādījumi un izņemtā manta" pasākuma "Sankcionēto mantu pārņemšanas, transportēšanas, glabāšanas, realizācijas vai utilizācijas nodrošināšana" (finansēšanas avots: valsts pamatbudžeta citi ieņēmumi no valstij piekritīgās mantas realizācijas ) uz budžeta apakšprogrammu 40.01.00 “Administrēšana” 2026.gadā un turpmāk ik gadu 68 620 euro. Nodrošinājuma valsts aģentūrai nepieciešams finansējums, lai nodrošinātu piemaksas par papildu darbu  izmaksu Nodrošinājuma valsts aģentūras nodarbinātajiem saistībā ar sankcijām pakļauto izņemto lietisko pierādījumu pārņemšanas, uzskaites, pārvietošanas, glabāšanas, realizācijas vai utilizācijas darba apjoma palielināšanos. Šāds darba apjoma pieaugums rada lielu papildu slodzi uz esošo darbinieku veiktspēju, jo darbinieki nodrošina sankcionēto kravu pārņemšanu, sankcionēto mantu uzskaiti, pārvietošanu (ja attiecināms), glabāšanu (ja attiecināms), realizācijas un/vai utilizācijas organizēšanu. Atbilstoši faktiskajai situācijai Nodrošinājuma valsts aģentūrai nav finanšu resursu, lai noteiktu piemaksu par papildu darbu.</t>
  </si>
  <si>
    <t xml:space="preserve">17. Satiksmes ministrija </t>
  </si>
  <si>
    <t>04.01.00 "Ārkārtas situāciju valsts elektronisko sakaru tīkla darbības nodrošināšana"</t>
  </si>
  <si>
    <t>Saskaņā ar Ministru kabineta 2024. gada 23.janvāra protokollēmuma "Rīkojuma projekts "Par apropriācijas pārdali no budžeta resora "74. Gadskārtējā valsts budžeta izpildes procesā pārdalāmais finansējums" programmas 18.00.00 "Finansējums valsts drošības stiprināšanas pasākumiem"""  (prot. Nr.3, 26 §) 3.punktu no Iekšlietu ministrijas budžeta programmas 10.00.00 "Valsts robežsardzes darbība" pārdalītā valsts budžeta transferta no valsts pamatbudžeta dotācijas no vispārējiem ieņēmumiem uz valsts pamatbudžetu samazinājums 2026.gadā. 
Atbilstoši Ministru kabineta 2024. gada 23.janvāra rīkojumam Nr.66 un Ministru kabineta 2024. gada 23. janvāra sēdes protokollēmuma "Rīkojuma projekts "Par apropriācijas pārdali no budžeta resora "74. Gadskārtējā valsts budžeta izpildes procesā pārdalāmais finansējums" programmas 18.00.00 "Finansējums valsts drošības stiprināšanas pasākumiem"""  (prot. Nr.3, 26 §) 3.punktam tika piešķirts finansējums Iekšlietu ministrijas budžeta programmā 10.00.00 "Valsts robežsardzes darbība" 2024. gadā 1 500 000 euro, 2025. gadā 3 200 000 euro un 2026. gadā 1 000 000 euro, lai nodrošinātu Iekšlietu ministrijai papildu finansējumu tehnoloģiskās infrastruktūras darbībai nepieciešamo pieslēgumu izveidei (izbūvei) pie ārkārtas situāciju valsts elektronisko sakaru tīkla 2025. un 2026. gadam. Valsts akciju sabiedrība "Latvijas Valsts radio un televīzijas centrs" ir  informējusi Satiksmes ministriju un Iekšlietu ministriju, ka saņemtais finansējums 2024. un 2025. gada pilnībā nodrošinās visa projekta (tehnoloģiskās infrastruktūras darbībai nepieciešamo pieslēgumu izveide (izbūve) izbūves izmaksu segšanu un, ka veicot finanšu plūsmas prognozi un analizējot izbūves gaitu, noslēgtos līgumus un faktiskās izmaksas, ir konstatējusi, ka 2026. gadā paredzētais finansējums 1 000 000 euro apmērā nav nepieciešams.</t>
  </si>
  <si>
    <t>Veikta finansējuma pārdale no budžeta programmas 10.00.00 "Valsts robežsardzes darbība" uz budžeta apakšprogrammu 02.03.00 “Vienotās sakaru un informācijas sistēmu uzturēšana un vadība”, lai nodrošinātu elektroniskā pasta sistēmas licenču nomu iekšlietu resora vajadzībām, nodrošinot drošu un kiberdrošības prasībām atbilstoši risinājumu izmantošanu. 
Saskaņā ar Ministru kabineta 2024. gada 23.janvāra protokollēmuma "Rīkojuma projekts "Par apropriācijas pārdali no budžeta resora "74. Gadskārtējā valsts budžeta izpildes procesā pārdalāmais finansējums" programmas 18.00.00 "Finansējums valsts drošības stiprināšanas pasākumiem"""  (prot. Nr.3, 26 §) 3.punktu tika piešķirts finansējums Iekšlietu ministrijas budžeta programmā 10.00.00 "Valsts robežsardzes darbība" 2026. gadā 1 000 000 euro, lai nodrošinātu Iekšlietu ministrijai papildu finansējumu tehnoloģiskās infrastruktūras darbībai nepieciešamo pieslēgumu izveidei (izbūvei) pie ārkārtas situāciju valsts elektronisko sakaru tīkla 2025. un 2026. gadam. Ņemot vērā Valsts akciju sabiedrības "Latvijas Valsts radio un televīzijas centrs" sniegto informāciju, 2026. gadā piešķirtais finansējums tehnoloģiskās infrastruktūras darbībai nepieciešamo pieslēgumu izveidei (izbūvei) nav nepieciešams.</t>
  </si>
  <si>
    <t>22.12.00 "Nacionālo bruņoto spēku uzturēšana"</t>
  </si>
  <si>
    <t xml:space="preserve">Finansējuma pārdale Iekšlietu ministrijas budžeta apakšprogrammai 02.03.00 “Vienotās sakaru un informācijas sistēmu uzturēšana un vadība”, lai nodrošinātu modernus un drošus kopdarbības risinājumus mākoņdatošanas vidē iekšlietu resora darba efektivitātes būtiskiem uzlabojumiem, 2026. gadā 3 287 914 euro, 2027. gadā 4 350 294 euro, 2028. gadā un turpmāk ik gadu 4 985 734 euro. Iekšlietu resorā būtiska loma ir apstrādājamās informācijas drošībai, taču vienlaicīgi ir jānodrošina ātra lēmumu pieņemšana un ātra rīcība, kā arī sabiedrībai ērta un droša informācijas pieejamība, kas nav iedomājama bez mūsdienīgu un modernu risinājumu izmantošanas, veicot pāreju uz hibrīdinfrastruktūru un abonēšanas licencēšanas modeli, kas apvieno mākoņpakalpojumus ar esošo infrastruktūru, nodrošinot efektīvāku pārvaldību, drošību un elastību. Sadarbībā ar konsultantiem  un drošības dienestiem (CERT, Valsts drošības dienests, Satversmes aizsardzības birojs) ir identificēta šāda risinājuma nepieciešamība, lai ilgtermiņā garantētu iekšlietu resora darba drošību. </t>
  </si>
  <si>
    <t>19. Tieslietu ministrija</t>
  </si>
  <si>
    <t>10.00.00 "Noziedzīgi iegūtu līdzekļu konfiskācijas fonds"</t>
  </si>
  <si>
    <t>Pārējie nenodokļu ieņēmumi – kopā</t>
  </si>
  <si>
    <t>Valsts budžeta iestāžu saņemtie transferti no savas ministrijas, centrālās valsts iestādes padotībā esošām no valsts budžeta daļēji finansētām atvasinātām publiskām personām un budžeta nefinansētām iestādēm</t>
  </si>
  <si>
    <t>2028. gads</t>
  </si>
  <si>
    <t>Ieņēmumu no pārējiem nenodokļu ieņēmumiem palielinājums 2026. - 2029. gadā ik gadu 4 000 000 euro un attiecīgi ieņēmumu un izdevumu palielinājums Tieslietu ministrijas budžeta programmā 10.00.00 "Noziedzīgi iegūtu līdzekļu konfiskācijas fonds" 2 000 000 euro.  Tieslietu ministrijas programmā 10.00.00 “Noziedzīgi iegūtu līdzekļu konfiskācijas fonds” 2026-2029. gadā netiek plānoti izdevumi, jo ar 2026. gada 1.janvāri Konfiskācijas fonda darbība  tiek apturēta līdz 2029. gadam. Tomēr nav pamatojuma iesaldēt Tieslietu ministrijas budžeta programmu 10.00.00 "Noziedzīgi iegūtu līdzekļu konfiskācijas fonds", ievērojot, ka valsts budžetā tiks ieskaitīti attiecīgi valsts pamatbudžeta ieņēmumi attiecīgu izdevumu segšanai. Noziedzīgi iegūtu līdzekļu konfiskācijas fonds ir būtisks un ilgtermiņā stratēģisks instruments, kas nodrošina iekšlietu resora iestāžu tehnoloģisko spēju attīstību un uzturēšanu, lai efektīvi novērstu, atklātu un apkarotu noziedzību. Mūsdienu drošības vide strauji mainās – tehnoloģiju attīstība sniedz arvien jaunas iespējas ne tikai likumpaklausīgajiem iedzīvotājiem, bet arī noziedzīgajām struktūrām. Noziedzības pārvietošanās kibertelpā un inovatīvo tehnoloģiju ļaunprātīga izmantošana rada būtiskus izaicinājumus valsts drošībai. Faktiski (Valsts kases dati) 2024. gadā ieņēmumi no konfiscēto noziedzīgi iegūto līdzekļu realizācijas sastādīja 43 166 143,80 euro, bet 2025. gada 9 mēnešos - 38 450 458,76 euro. Vidēji gadā no Tieslietu ministrijas budžeta programmas 10.00.00 "Noziedzīgi iegūtu līdzekļu konfiskācijas fonds" Iekšlietu ministrijas iestādēm tiek piešķirti 1,1 mil.-1,5 milj.euro. Noziedzīgi iegūtu līdzekļu konfiskācijas fonda līdzekļi paredzēti finanšu un ekonomisko noziegumu apkarošanas pasākumiem un atbalsta sniegšanai noziedzīgos nodarījumos cietušajiem.</t>
  </si>
  <si>
    <t>03.02.00 "Apgabaltiesas un rajonu (pilsētu) tiesas"</t>
  </si>
  <si>
    <t xml:space="preserve">03.01.00 "Tiesu administrēšana" </t>
  </si>
  <si>
    <t>18. Labklājības ministrija (pamatbudžets)</t>
  </si>
  <si>
    <t>04.00.00 Valsts atbalsts sociālajai apdrošināšanai</t>
  </si>
  <si>
    <t>No darba negadījumu speciālā budžeta  sociālajai apdrošināšanai bezdarba gadījumam</t>
  </si>
  <si>
    <t>Valsts budžeta uzturēšanas izdevumu transferti valsts budžeta daļēji finansētām atvasinātām publiskām personām un budžeta nefinansētām iestādēm Eiropas Savienības politiku instrumentu un pārējās ārvalstu finanšu palīdzības līdzfinansētiem projektiem (pasākumiem)</t>
  </si>
  <si>
    <t>30.00.00 Attīstības nacionālie atbalsta instrumenti</t>
  </si>
  <si>
    <t>31.00.00 Atbalsts plānošanas reģioniem</t>
  </si>
  <si>
    <t>VARAM veic precizējumu Ministru kabineta 2025. gada 26. augusta sēdes protokollēmuma (prot. Nr. 33 53. §) 14. punktā atbalstītajam izdevumu samazinājumam starp pasākumiem programmā 31.00.00 "Atbalsts plānošanas reģioniem". 7. pielikumā norādītais samazinājums 2026.gadam un turpmāk tiek precizēts, jo pasākuma "Atbalsta pasākums reemigrācijas veicināšanai "Reģionālās remigrācijas koordinators"" finansējuma apguve kopumā ir zemāka par plānoto, un, ievērojot finansējuma samazinājumu resorā no 2026. gada, finansējums 178 129 euro apmērā no pasākuma "Atbalsta pasākums reemigrācijas veicināšanai "Reģionālās remigrācijas koordinators"" tiek pārdalīts pasākumam "Atbalsts plānošanas reģioniem funkciju izpildei un darbības nodrošināšanai". Pārdale veikta programmas  31.00.00 “Atbalsts plānošanas reģioniem” ietvaros starp pasākumiem, kas rada ietekmi uz EKK sadalījumu: samazināti izdevumi pārējiem valsts budžeta uzturēšanas izdevumu transfertiem valsts budžeta daļēji finansētām atvasinātām publiskām personām un budžeta nefinansētām iestādēm 431 euro apmērā un attiecīgi palielināti izdevumi pārējiem valsts budžeta transfertiem kapitālajiem izdevumiem valsts budžeta daļēji finansētām atvasinātām publiskām personām un budžeta nefinansētām iestādēm 431 euro apmērā.</t>
  </si>
  <si>
    <t>32.Prokuratūra</t>
  </si>
  <si>
    <t xml:space="preserve">03.02.00 Apgabaltiesas un rajonu (pilsētu) tiesas </t>
  </si>
  <si>
    <t>Finansējuma pārdale nepieciešama, lai Tieslietu akadēmija veiktu iemaksas par dalību Eiropas Tieslietu mācību tīklā (European Judicial Training Network)</t>
  </si>
  <si>
    <t>03. Ministru kabinets</t>
  </si>
  <si>
    <t>96.00.00 Latvijas prezidentūras Eiropas Savienības Padomē nodrošināšana</t>
  </si>
  <si>
    <t>16. Zemkopības ministrija</t>
  </si>
  <si>
    <t>15.  Izglītības un zinātnes ministrija</t>
  </si>
  <si>
    <t>09.00.00 "Valsts nozīmes reformas īstenošanai"</t>
  </si>
  <si>
    <t>03.01.00. "Augstākās izglītības programmu nodrošināšana"</t>
  </si>
  <si>
    <t xml:space="preserve">Pārējie valsts budžeta uzturēšanas izdevumu transferti valsts budžeta daļēji finansētām atvasinātām publiskām personām un budžeta nefinansētām iestādēm </t>
  </si>
  <si>
    <t>01.05.00. "Dotācija privātajām mācību iestādēm"</t>
  </si>
  <si>
    <t>01.08.00. "Vispārējās izglītības atbalsta pasākumi"</t>
  </si>
  <si>
    <t>02.01.00. "Profesionālās izglītības programmu īstenošana"</t>
  </si>
  <si>
    <t>09.07.00 Dotācija sporta organizāciju, programmu un pasākumu atbalstam</t>
  </si>
  <si>
    <t>09.19.00 Finansējums profesionālās ievirzes sporta izglītības programmu pedagogu darba samaksai un valsts sociālās apdrošināšanas obligātajām iemaksām</t>
  </si>
  <si>
    <t>Subsīdijas un dotācija</t>
  </si>
  <si>
    <t>05.00.00 "Mērķdotācijas pašvaldībām – pašvaldību izglītības iestāžu pedagogu darba samaksai un valsts sociālās apdrošināšanas obligātajām iemaksām"</t>
  </si>
  <si>
    <t>I. No 2026. gada 1. janvāra līdz 2026. gada 31. augustam</t>
  </si>
  <si>
    <t>II. No 2026. gada 1. septembra līdz 2026. gada 31. decembrim</t>
  </si>
  <si>
    <t>Mērķdotācijas pašvaldībām – interešu izglītības programmu pedagogu daļējai darba samaksai un valsts sociālās apdrošināšanas obligātajām iemaksām</t>
  </si>
  <si>
    <t>* Mērķdotācijas sadalījumu pašvaldībām Izglītības un zinātnes ministrija iesniegs uz likumprojekta izskatīšanu Saeimā otrajā lasījumā, kad būs apkopota informācija par skolēnu skaitu izglītības iestādēs 2025. gada 1. septembrī.</t>
  </si>
  <si>
    <t>tai skaitā
mazākumtautību valodas un kultūrvēstures interešu izglītības programmu  īstenošanai</t>
  </si>
  <si>
    <t>26.04.00 "Atbilstības novērtēšana un kvalitātes nodrošināšana"</t>
  </si>
  <si>
    <t>02.00.00 “Līdzekļi neparedzētiem gadījumiem”</t>
  </si>
  <si>
    <t>12.Ekonomikas ministrija</t>
  </si>
  <si>
    <t>29.Veselības ministrija</t>
  </si>
  <si>
    <t xml:space="preserve">33.04.00 "Centralizēta medikamentu un materiālu iegāde"  </t>
  </si>
  <si>
    <t>38.01.00 "Eiropas Savienības pirmsstrukturālo, strukturālo un citu finanšu instrumentu koordinācija"</t>
  </si>
  <si>
    <t>29.02.00 Elektroenerģijas lietotāju atbalsts</t>
  </si>
  <si>
    <t>I. Valsts pamatbudžeta ieņēmumi</t>
  </si>
  <si>
    <t xml:space="preserve"> 25.02.00 "Valsts kultūrkapitāla fonda programmu un projektu konkursi"</t>
  </si>
  <si>
    <t xml:space="preserve"> 33.00.00 Aizsardzības īpašumu pārvaldīšana</t>
  </si>
  <si>
    <t xml:space="preserve">	Transferti, uzturēšanas izdevumu transferti, pašu resursu maksājumi, starptautiskā sadarbība</t>
  </si>
  <si>
    <t>73.02.00 Atmaksas valsts pamatbudžetā par citu ārvalstu finanšu palīdzības līdzfinansēto projektu finansējumu</t>
  </si>
  <si>
    <t>73.07.00 NATO investīciju projekti</t>
  </si>
  <si>
    <t>16.Zemkopības ministrija</t>
  </si>
  <si>
    <t>64.10.00 Izdevumi Eiropas Lauksaimniecības garantiju fonda (ELGF) projektu un pasākumu īstenošanai (2023-2027)</t>
  </si>
  <si>
    <t>21.01.00 Valsts atbalsts lauksaimniecības un lauku attīstībai</t>
  </si>
  <si>
    <t>0101050000 - Eiropas Lauksaimniecības garantiju fonds</t>
  </si>
  <si>
    <r>
      <t xml:space="preserve">20.01.00 </t>
    </r>
    <r>
      <rPr>
        <sz val="10"/>
        <rFont val="Times New Roman"/>
        <family val="1"/>
        <charset val="186"/>
      </rPr>
      <t>Pārtikas nekaitīguma un dzīvnieku veselības valsts uzraudzība un kontrole</t>
    </r>
  </si>
  <si>
    <t>Ieņēmumi no akcīzes nodokļa izmaiņām</t>
  </si>
  <si>
    <t xml:space="preserve">  Finansēšana</t>
  </si>
  <si>
    <t xml:space="preserve">    Naudas līdzekļi</t>
  </si>
  <si>
    <t xml:space="preserve">      Maksas pakalpojumu un citu pašu ieņēmumu naudas līdzekļu
       atlikumu izmaiņas palielinājums (-) vai samazinājums (+)</t>
  </si>
  <si>
    <t>27.00.00 Augu veselība un augu aprites uzraudzība</t>
  </si>
  <si>
    <t>30.Satversmes tiesa</t>
  </si>
  <si>
    <t>01.00.00 Tiesa</t>
  </si>
  <si>
    <t>03.01.00 Tiesu administrēšana</t>
  </si>
  <si>
    <t>4 143 891</t>
  </si>
  <si>
    <t>7 042 344</t>
  </si>
  <si>
    <t>4 369 104</t>
  </si>
  <si>
    <t>7 100 596</t>
  </si>
  <si>
    <t>4 133 565</t>
  </si>
  <si>
    <t>7 066 639</t>
  </si>
  <si>
    <t>4 099 263</t>
  </si>
  <si>
    <t>7 065 639</t>
  </si>
  <si>
    <t>875 643</t>
  </si>
  <si>
    <t>3 755 577</t>
  </si>
  <si>
    <t>3 310 062</t>
  </si>
  <si>
    <t>03.03.00 Juridiskās palīdzības nodrošināšana</t>
  </si>
  <si>
    <t>4 891 533</t>
  </si>
  <si>
    <t>4 891 033</t>
  </si>
  <si>
    <t>1 904 423</t>
  </si>
  <si>
    <t>30. Satversmes tiesa</t>
  </si>
  <si>
    <t>Finansējuma pārdale no Satversmes tiesas budžeta programmas 01.00.00 "Tiesa" 90 524 euro apmērā 2026. gadā, 35 000 euro apmērā 2027., 2028. un turpmāk ik gadu, tajā skaitā no  2025.gada prioritārā pasākuma "Satversmes tiesas ēkas fiziskās drošības režīma uzlabošana" 82 280 euro apmērā 2026. gadā, uz Tieslietu ministrijas budžeta apakšprogrammu 03.01.00 "Tiesu administrēšana" 45 974 euro  apmērā 2026. gadā un uz budžeta apakšprogrammu 03.03.00 "Juridiskās palīdzības nodrošināšana" 44 550 euro apmērā 2026. gadā, 35 000 euro apmērā 2027., 2028. un turpmāk ik gadu, lai veiktu Valsts nodrošinātās juridiskās palīdzības Satversmes tiesas procesā īstenošanu ar paplašinātām sociāli mazāk aizsargātu Latvijas iedzīvotāju iespējām vērsties Satversmes tiesā.</t>
  </si>
  <si>
    <t>Neatbalstīt</t>
  </si>
  <si>
    <t>Mērķdotācijas pašvaldībām – pašvaldību speciālo pirmsskolas izglītības grupu pedagogu darba samaksai un valsts sociālās apdrošināšanas obligātajām iemaksām, speciālajām izglītības iestādēm, kas nodrošina internāta pakalpojumus</t>
  </si>
  <si>
    <r>
      <t xml:space="preserve">Pavisam kopā 
</t>
    </r>
    <r>
      <rPr>
        <b/>
        <i/>
        <sz val="11"/>
        <rFont val="Times New Roman"/>
        <family val="1"/>
        <charset val="186"/>
      </rPr>
      <t>(Euro)</t>
    </r>
  </si>
  <si>
    <r>
      <rPr>
        <b/>
        <sz val="11"/>
        <rFont val="Times New Roman"/>
        <family val="1"/>
        <charset val="186"/>
      </rPr>
      <t>Pedagogu darba samaksai un</t>
    </r>
    <r>
      <rPr>
        <b/>
        <i/>
        <sz val="11"/>
        <rFont val="Times New Roman"/>
        <family val="1"/>
        <charset val="186"/>
      </rPr>
      <t xml:space="preserve"> </t>
    </r>
    <r>
      <rPr>
        <b/>
        <sz val="11"/>
        <rFont val="Times New Roman"/>
        <family val="1"/>
        <charset val="186"/>
      </rPr>
      <t xml:space="preserve">valsts sociālās apdrošināšanas obligātajām iemaksām </t>
    </r>
    <r>
      <rPr>
        <b/>
        <i/>
        <sz val="11"/>
        <rFont val="Times New Roman"/>
        <family val="1"/>
        <charset val="186"/>
      </rPr>
      <t>(Euro)</t>
    </r>
  </si>
  <si>
    <r>
      <rPr>
        <b/>
        <sz val="12"/>
        <rFont val="Times New Roman"/>
        <family val="1"/>
        <charset val="186"/>
      </rPr>
      <t>Pavisam kopā</t>
    </r>
    <r>
      <rPr>
        <b/>
        <i/>
        <sz val="12"/>
        <rFont val="Times New Roman"/>
        <family val="1"/>
        <charset val="186"/>
      </rPr>
      <t xml:space="preserve"> 
(Euro)</t>
    </r>
  </si>
  <si>
    <r>
      <t>Pedagogu darba samaksai un valsts sociālās apdrošināšanas obligātajām iemaksām (</t>
    </r>
    <r>
      <rPr>
        <b/>
        <i/>
        <sz val="12"/>
        <rFont val="Times New Roman"/>
        <family val="1"/>
        <charset val="186"/>
      </rPr>
      <t>Euro</t>
    </r>
    <r>
      <rPr>
        <b/>
        <sz val="12"/>
        <rFont val="Times New Roman"/>
        <family val="1"/>
        <charset val="186"/>
      </rPr>
      <t>)</t>
    </r>
  </si>
  <si>
    <t xml:space="preserve">
Finansējuma pārdale no Aizsardzības ministrijas budžeta apakšprogrammas 22.12.00 "Nacionālo bruņoto spēku uzturēšana" kā transferta pārskaitījums uz Veselības ministrijas budžetu 3 000 000 euro apmērā ik gadu 2026. - 2028. gadam saskaņā ar MK 2025. gada 4. novembra sēdes protokola Nr. 46 51. § "Par kritisko zāļu pieejamības nodrošināšanu, reģionālo apgādi un veselības nozares kritiskās infrastruktūras  noturības stiprināšanu valsts apdraudējuma gadījumā" (25-TA-1331) (IP) 4.punktu.
</t>
  </si>
  <si>
    <r>
      <rPr>
        <b/>
        <sz val="12"/>
        <rFont val="Times New Roman"/>
        <family val="1"/>
        <charset val="186"/>
      </rPr>
      <t xml:space="preserve">14. pants. </t>
    </r>
    <r>
      <rPr>
        <sz val="12"/>
        <rFont val="Times New Roman"/>
        <family val="1"/>
        <charset val="186"/>
      </rPr>
      <t xml:space="preserve">
(1) Ikgadējais pašvaldību kopējais aizņēmumu pieļaujamais palielinājums 2026., 2027. un 2028. gadā 168 138 258 </t>
    </r>
    <r>
      <rPr>
        <i/>
        <sz val="12"/>
        <rFont val="Times New Roman"/>
        <family val="1"/>
        <charset val="186"/>
      </rPr>
      <t>euro</t>
    </r>
    <r>
      <rPr>
        <sz val="12"/>
        <rFont val="Times New Roman"/>
        <family val="1"/>
        <charset val="186"/>
      </rPr>
      <t>. Sagatavojot likumu par valsts budžetu 2027. gadam un budžeta ietvaru 2027., 2028. un 2029. gadam, ikgadējais aizņēmumu pieļaujamais palielinājums tiek precizēts.</t>
    </r>
  </si>
  <si>
    <r>
      <t xml:space="preserve">Izteikt likumprojekta 14. panta pirmo daļu šādā redakcijā:
</t>
    </r>
    <r>
      <rPr>
        <b/>
        <sz val="12"/>
        <rFont val="Times New Roman"/>
        <family val="1"/>
        <charset val="186"/>
      </rPr>
      <t xml:space="preserve">"14. pants. 
</t>
    </r>
    <r>
      <rPr>
        <sz val="12"/>
        <rFont val="Times New Roman"/>
        <family val="1"/>
        <charset val="186"/>
      </rPr>
      <t xml:space="preserve">(1) Ikgadējais pašvaldību kopējais aizņēmumu pieļaujamais palielinājums 2026., 2027. un 2028. gadā 168 138 258 </t>
    </r>
    <r>
      <rPr>
        <i/>
        <sz val="12"/>
        <rFont val="Times New Roman"/>
        <family val="1"/>
        <charset val="186"/>
      </rPr>
      <t>euro</t>
    </r>
    <r>
      <rPr>
        <sz val="12"/>
        <rFont val="Times New Roman"/>
        <family val="1"/>
        <charset val="186"/>
      </rPr>
      <t>. Sagatavojot likumprojektu par valsts budžetu 2027. gadam un budžeta ietvaru 2027., 2028., 2029. un 2030. gadam, ikgadējais aizņēmumu pieļaujamais palielinājums tiek precizēts."</t>
    </r>
  </si>
  <si>
    <t>Saskaņā ar valsts budžeta likumprojektu paketē iekļauto Grozījumu Fiskālās disciplīnas likumā pārejas noteikumiem paredzēts, ka valsts budžeta likumu četriem gadiem sagatavo, sākot ar likumprojektu "Par valsts budžetu 2027. gadam un budžeta ietvaru 2027., 2028., 2029. un 2030. gadam".</t>
  </si>
  <si>
    <t>Normatīvais regulējums izstrādāts, lai speciālās ekonomiskās zonas vai brīvostas teritorijā  esoša zonas kapitālsabiedrība vai licencēta kapitālsabiedrība (likuma “Par nodokļu piemērošanu brīvostās un speciālajās ekonomiskajās zonās” izpratnē) varētu efektīvi piemērot likumā “Par nodokļu piemērošanu brīvostās un speciālajās ekonomiskajās zonās” noteikto nekustamā īpašuma nodokļa atlaidi.</t>
  </si>
  <si>
    <r>
      <t>32. pants.</t>
    </r>
    <r>
      <rPr>
        <sz val="12"/>
        <color rgb="FF000000"/>
        <rFont val="Times New Roman"/>
        <family val="1"/>
        <charset val="186"/>
      </rPr>
      <t> 
(1) Apstiprināt mērķdotāciju apjomu pašvaldībām 676 285 740 euro apmērā, tajā skaitā:</t>
    </r>
  </si>
  <si>
    <r>
      <t xml:space="preserve">Izteikt likumprojekta </t>
    </r>
    <r>
      <rPr>
        <b/>
        <sz val="12"/>
        <rFont val="Times New Roman"/>
        <family val="1"/>
        <charset val="186"/>
      </rPr>
      <t>32.panta pirmās daļas 1., 2. un 3.punktu</t>
    </r>
    <r>
      <rPr>
        <sz val="12"/>
        <rFont val="Times New Roman"/>
        <family val="1"/>
        <charset val="186"/>
      </rPr>
      <t xml:space="preserve"> šādā redakcijā:
</t>
    </r>
    <r>
      <rPr>
        <b/>
        <sz val="12"/>
        <rFont val="Times New Roman"/>
        <family val="1"/>
        <charset val="186"/>
      </rPr>
      <t>"32. pants</t>
    </r>
    <r>
      <rPr>
        <sz val="12"/>
        <rFont val="Times New Roman"/>
        <family val="1"/>
        <charset val="186"/>
      </rPr>
      <t xml:space="preserve">. 
(1) Apstiprināt mērķdotāciju apjomu pašvaldībām </t>
    </r>
    <r>
      <rPr>
        <b/>
        <u/>
        <sz val="12"/>
        <rFont val="Times New Roman"/>
        <family val="1"/>
        <charset val="186"/>
      </rPr>
      <t>674 543 716</t>
    </r>
    <r>
      <rPr>
        <sz val="12"/>
        <rFont val="Times New Roman"/>
        <family val="1"/>
        <charset val="186"/>
      </rPr>
      <t xml:space="preserve"> </t>
    </r>
    <r>
      <rPr>
        <i/>
        <sz val="12"/>
        <rFont val="Times New Roman"/>
        <family val="1"/>
        <charset val="186"/>
      </rPr>
      <t>euro</t>
    </r>
    <r>
      <rPr>
        <sz val="12"/>
        <rFont val="Times New Roman"/>
        <family val="1"/>
        <charset val="186"/>
      </rPr>
      <t xml:space="preserve"> apmērā, tai skaitā:</t>
    </r>
  </si>
  <si>
    <t>1) pašvaldību pamata un vispārējās vidējās izglītības iestāžu, pašvaldību speciālās izglītības iestāžu, pašvaldību profesionālās izglītības iestāžu un daļējai interešu izglītības programmu pedagogu darba samaksai un valsts sociālās apdrošināšanas obligātajām iemaksām 527 435 015 euro apmērā saskaņā ar šā likuma 6. un 7. pielikumu;</t>
  </si>
  <si>
    <r>
      <t xml:space="preserve">1) pašvaldību pamata un vispārējās vidējās izglītības iestāžu, pašvaldību speciālās izglītības iestāžu, pašvaldību profesionālās izglītības iestāžu un daļējai interešu izglītības programmu pedagogu darba samaksai un valsts sociālās apdrošināšanas obligātajām iemaksām </t>
    </r>
    <r>
      <rPr>
        <b/>
        <u/>
        <sz val="12"/>
        <rFont val="Times New Roman"/>
        <family val="1"/>
        <charset val="186"/>
      </rPr>
      <t>528 475 275</t>
    </r>
    <r>
      <rPr>
        <sz val="12"/>
        <rFont val="Times New Roman"/>
        <family val="1"/>
        <charset val="186"/>
      </rPr>
      <t xml:space="preserve"> euro apmērā saskaņā ar 6. un 7. pielikumu;</t>
    </r>
  </si>
  <si>
    <t> 2) pašvaldību speciālo pirmsskolas izglītības grupu pedagogu darba samaksai un valsts sociālās apdrošināšanas obligātajām iemaksām, speciālajām izglītības iestādēm, kas nodrošina internāta pakalpojumus, 73 959 529 euro apmērā saskaņā ar šā likuma 8. pielikumu;</t>
  </si>
  <si>
    <r>
      <t xml:space="preserve">2) pašvaldību speciālo pirmsskolas izglītības grupu pedagogu darba samaksai un valsts sociālās apdrošināšanas obligātajām iemaksām, speciālajām izglītības iestādēm, kas nodrošina internāta pakalpojumus, </t>
    </r>
    <r>
      <rPr>
        <b/>
        <u/>
        <sz val="12"/>
        <rFont val="Times New Roman"/>
        <family val="1"/>
        <charset val="186"/>
      </rPr>
      <t xml:space="preserve">73 627 777 </t>
    </r>
    <r>
      <rPr>
        <sz val="12"/>
        <rFont val="Times New Roman"/>
        <family val="1"/>
        <charset val="186"/>
      </rPr>
      <t>euro apmērā saskaņā ar 8. pielikumu;</t>
    </r>
  </si>
  <si>
    <t>3) pašvaldību izglītības iestādēs bērnu no piecu gadu vecuma izglītošanā nodarbināto pedagogu darba samaksai un valsts sociālās apdrošināšanas obligātajām iemaksām 72 828 648 euro apmērā saskaņā ar šā likuma 9. pielikumu;</t>
  </si>
  <si>
    <r>
      <t xml:space="preserve">3) pašvaldību izglītības iestādēs bērnu no piecu gadu vecuma izglītošanā nodarbināto pedagogu darba samaksai un valsts sociālās apdrošināšanas obligātajām iemaksām  </t>
    </r>
    <r>
      <rPr>
        <b/>
        <u/>
        <sz val="12"/>
        <rFont val="Times New Roman"/>
        <family val="1"/>
        <charset val="186"/>
      </rPr>
      <t>70 378 116</t>
    </r>
    <r>
      <rPr>
        <sz val="12"/>
        <rFont val="Times New Roman"/>
        <family val="1"/>
        <charset val="186"/>
      </rPr>
      <t xml:space="preserve"> euro apmērā saskaņā ar 9. pielikumu;"</t>
    </r>
  </si>
  <si>
    <t>Priekšlikums paredz precizēt finansējuma apmēru, lai nodrošinātu pedagogu darba samaksu 2026. gadā un turpmāk, ņemot vērā izglītojamo skaita un struktūras uz 2025. gada 1. septembri izmaiņu ietekmi (neieskaitot Ukrainas civiliedzīvotājus) (MK 30.09.2025. prot. Nr. 40, 18. §, 3.1., 3.2., 3.3., 3.4. un 3.6. apakšpunkts), veikta finansējuma pārdale no budžeta resora "62. Mērķdotācijas pašvaldībām" programmām uz Izglītības un zinātnes ministrijas budžeta apakšprogrammām 01.05.00 "Dotācija privātajām mācību iestādēm", 01.08.00 "Vispārējās izglītības atbalsta pasākumi" un 02.01.00. "Profesionālās izglītības programmu īstenošana", kā arī starp budžeta resora "62. Mērķdotācijas pašvaldībām" programmām.</t>
  </si>
  <si>
    <r>
      <rPr>
        <b/>
        <sz val="12"/>
        <rFont val="Times New Roman"/>
        <family val="1"/>
        <charset val="186"/>
      </rPr>
      <t xml:space="preserve">57. pants. </t>
    </r>
    <r>
      <rPr>
        <sz val="12"/>
        <rFont val="Times New Roman"/>
        <family val="1"/>
        <charset val="186"/>
      </rPr>
      <t xml:space="preserve">
(1) Jauno ārvalstu filmu uzņemšanai Latvijā finanšu ministram ir tiesības palielināt 2026. gada apropriāciju Ekonomikas ministrijai izdevumiem un palielināt valsts budžeta likumā Ekonomikas ministrijai noteiktos valsts budžeta ilgtermiņa saistību maksimāli pieļaujamos apjomus 2027. un 2028. gadam līdzfinansējuma nodrošināšanai,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Šā panta pirmajā daļā minētā līdzfinansējuma apjoms nepārsniedz 30 procentus no jauno ārvalstu filmu projekta kopējām attiecināmajām izmaksām.</t>
    </r>
  </si>
  <si>
    <r>
      <t xml:space="preserve">Izteikt likumprojekta 57. pantu šādā redakcijā:
</t>
    </r>
    <r>
      <rPr>
        <b/>
        <sz val="12"/>
        <rFont val="Times New Roman"/>
        <family val="1"/>
        <charset val="186"/>
      </rPr>
      <t>"57. pants.</t>
    </r>
    <r>
      <rPr>
        <sz val="12"/>
        <rFont val="Times New Roman"/>
        <family val="1"/>
        <charset val="186"/>
      </rPr>
      <t xml:space="preserve">
(1) Ārvalstu filmu uzņemšanai Latvijā finanšu ministram ir tiesības palielināt 2026. gada apropriāciju Ekonomikas ministrijai izdevumiem un palielināt valsts budžeta likumā Ekonomikas ministrijai noteiktos valsts budžeta ilgtermiņa saistību maksimāli pieļaujamos apjomus 2027. un 2028. gadam līdzfinansējuma nodrošināšanai,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Līdzfinansējuma apjoms nepārsniedz 30 procentus no ārvalstu filmu projekta kopējām attiecināmajām izmaksām."</t>
    </r>
  </si>
  <si>
    <t xml:space="preserve">Svītrot vārdu “jauno” ar mērķi izvairīties no situācijām, kad viena daudzsēriju vai daudzsezonu projekta, kā arī viena TV šova sezonas atsevišķas daļas netiktu uztvertas par “jaunu ārvalstu filmu”. Balstoties uz LIAA pieredzi ārvalstu filmu projektu atbalsta administrēšanā, norādāms, ka filmu projekti tiek plānoti pa posmiem, un finansējums katrai sezonai vai sērijai tiek apstiprināts atsevišķi, kas nozīmē, ka kādas filmas jeb projekta vienas sērijas filmēšana Latvijā nenodrošina šāda līdzvērtīga projekta īstenošanu Latvijā nākamā budžeta periodā.  
Atbalsta mērķis ir ārvalstu filmu projektu piesaiste Latvijā, veicinot nozares izaugsmi, starptautisko atpazīstamību un budžeta ieņēmumus, neatkarīgi no projekta formāta vai ražošanas cikla posma. </t>
  </si>
  <si>
    <r>
      <rPr>
        <b/>
        <sz val="12"/>
        <rFont val="Times New Roman"/>
        <family val="1"/>
        <charset val="186"/>
      </rPr>
      <t xml:space="preserve">58. pants. </t>
    </r>
    <r>
      <rPr>
        <sz val="12"/>
        <rFont val="Times New Roman"/>
        <family val="1"/>
        <charset val="186"/>
      </rPr>
      <t xml:space="preserve">
(1) Jauna dižpasākuma Latvijā organizēšanas līdzfinansējumam finanšu ministram ir tiesības palielināt 2026. gada apropriāciju Ekonomikas ministrijai izdevumiem un palielināt valsts budžeta likumā Ekonomikas ministrijai noteiktos valsts budžeta ilgtermiņa saistību maksimāli pieļaujamos apjomus 2027. un 2028. gadam,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Šā panta pirmajā daļā minētā līdzfinansējuma apjoms nepārsniedz 30 procentus no jauno dižpasākumu organizēšanas attiecināmajām izmaksām.
(3) Dižpasākums šā panta izpratnē ir starptautiska mēroga pasākums, kuru organizē, deleģē vai kura sadarbības partneris ir pasaules vai Eiropas mēroga organizācija un kurš rada būtisku ietekmi uz Latvijas tautsaimniecību, piesaistot vismaz 5 000 ārvalstu apmeklētāju un dalībnieku, kas Latvijas tūristu mītnēs vai īstermiņa īres mītnēs pavada vismaz divas naktis.</t>
    </r>
  </si>
  <si>
    <r>
      <t>Izteikt likumprojekta 58. pantu šādā redakcijā:
"</t>
    </r>
    <r>
      <rPr>
        <b/>
        <sz val="12"/>
        <rFont val="Times New Roman"/>
        <family val="1"/>
        <charset val="186"/>
      </rPr>
      <t>58. pants.</t>
    </r>
    <r>
      <rPr>
        <sz val="12"/>
        <rFont val="Times New Roman"/>
        <family val="1"/>
        <charset val="186"/>
      </rPr>
      <t xml:space="preserve">
(1) Dižpasākuma Latvijā organizēšanas līdzfinansējumam finanšu ministram ir tiesības palielināt 2026. gada apropriāciju Ekonomikas ministrijai izdevumiem un palielināt valsts budžeta likumā Ekonomikas ministrijai noteiktos valsts budžeta ilgtermiņa saistību maksimāli pieļaujamos apjomus 2027. un 2028. gadam,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Līdzfinansējuma apjoms nepārsniedz 30 procentus no dižpasākumu organizēšanas attiecināmajām izmaksām vai nepārsniedz 50 procentus, ja tas rada ietekmi uz Latvijas tautsaimniecību vismaz 6 000 000 </t>
    </r>
    <r>
      <rPr>
        <i/>
        <sz val="12"/>
        <rFont val="Times New Roman"/>
        <family val="1"/>
        <charset val="186"/>
      </rPr>
      <t>euro</t>
    </r>
    <r>
      <rPr>
        <sz val="12"/>
        <rFont val="Times New Roman"/>
        <family val="1"/>
        <charset val="186"/>
      </rPr>
      <t xml:space="preserve"> apmērā. 
(3) Dižpasākums šā panta izpratnē ir starptautiska mēroga pasākums, kas Latvijā vēl nav noticis, vai tā norises vieta mainās starp valstīm, kuru īsteno vai kura sadarbības partneris ir pasaules vai Eiropas mēroga organizācija vai īstenotājam ir pieredze starptautisku pasākumu organizēšanā, un kurš rada būtisku ietekmi uz Latvijas tautsaimniecību, piesaistot vismaz 5 000 ārvalstu apmeklētāju un dalībnieku naktis (dižpasākumiem Rīgas valstspilsētas pašvaldības administratīvajā teritorijā - vismaz 10 000 ārvalstu apmeklētāju un dalībnieku naktis) Latvijas tūristu mītnēs."</t>
    </r>
  </si>
  <si>
    <t xml:space="preserve">Izglītības, kultūras un zinātnes komisijas Sporta apakškomisijas šī gada 30. septembra sēdē, kurā piedalījās Ekonomikas ministrijas (turpmāk - EM), Izglītības un zinātnes ministrijas (turpmāk - IZM), Finanšu ministrijas (turpmāk - FM), LIAA, Latvijas Sporta federāciju padomes (turpmāk – LSFP), kā arī citi sporta nozares pārstāvji, tika analizēta dižpasākumu programmas piemērošanas pieredze. Lai nodrošinātu apakškomisijas uzdotā uzdevuma izpildi, kā arī atbilstoši LSFP šī gada 19. augusta iesniegumā Nr. 6-25/81 “Par “Dižpasākumu” atbalsta regulējumu” pausto, atsaucoties uz EM šī gada 23. septembra vēstulē Nr. 3.3-4/2025/5594N IZM un FM paustajiem argumentiem un datiem:
[1] Kritērija “vismaz 5 000 ārvalstu apmeklētāju un dalībnieku, kas Latvijas tūristu mītnēs vai īstermiņa īres mītnēs pavada vismaz divas naktis” vietā noteikt elastīgāku kritēriju: “vismaz 5 000 ārvalstu apmeklētāju un dalībnieku naktis  Latvijas tūristu mītnēs (dižpasākumiem Rīgas valstspilsētas pašvaldības administratīvajā teritorijā - vismaz 10 000 ārvalstu apmeklētāju un dalībnieku naktis)”:
- kritērijs “naktis” nodrošina salīdzinošu ekonomisko ietekmi; ilgāki pasākumi ar mazāku dalībnieku skaitu (piemēram, 2000 ārvalstu viesi  uz vismaz 5 naktīm) rada stabilu noslodzi viesnīcām un ēdināšanai ilgākā laika posmā, kas īpaši svarīgi reģionos ar zemāku sezonālo pieprasījumu un mazākām izmitināšanas kapacitātēm.
[2] Izslēgt prasību, ka dižpasākums ir "tikai jauns” (attiecīgi Ministru kabineta 2025. gada 11. februāra noteikumos Nr.99 "Kārtība, kādā lieliem, nozīmīgiem publiskiem pasākumiem un ārvalstu filmu uzņemšanai Latvijā tiek piešķirts valsts budžeta līdzfinansējums" noteikts: ne biežāk kā reizi četros gados vai ja plānotie ieņēmumi un izdevumi vismaz 3 reizes pārsniedz iepriekšējā dižpasākuma ieņēmumu un izdevumu apjomu), nosakot – atbalstu var saņemt gan jauni pasākumi (tādi, kas Latvijā vēl nav notikuši), gan arī pasākumi, kas ir daļa no pasākumu sērijas vai posmiem vairākās valstīs, un Latvijā tiek rīkots kā konkrēts čempionāta vai pasākuma posms. Šādi pasākumi nav garantēti ik gadu, jo tie norisinās dažādās valstīs un, ja netiek nenodrošināta iespēja tos rīkot vairākus gadus pēc kārtas, nav garantijas, ka pasākuma organizatori izvēlēsies Latviju kā norises vietu. 
[3] Saglabāt principu, ka līdzfinansējums nepārsniedz 30% no attiecināmajām izmaksām, kā arī papildus noteikt augstāku intensitāti - līdz 50% no attiecināmajām izmaksām, ja pasākuma ekonomiskā ietekme uz Latvijas tautsaimniecību ir vismaz 6 milj. euro apmērā. </t>
  </si>
  <si>
    <r>
      <rPr>
        <b/>
        <sz val="12"/>
        <rFont val="Times New Roman"/>
        <family val="1"/>
        <charset val="186"/>
      </rPr>
      <t xml:space="preserve">71. pants. </t>
    </r>
    <r>
      <rPr>
        <sz val="12"/>
        <rFont val="Times New Roman"/>
        <family val="1"/>
        <charset val="186"/>
      </rPr>
      <t xml:space="preserve">
Finanšu ministram ir tiesības ministrijām un citām centrālajām valsts iestādēm līdz 2026. gada 30. septembrim nepārdalīto šā likuma 61., 62., 63., 64., 65., 67., 68., un 69. pantā (ievērojot panta otrās daļas nosacījumu) minētajās budžeta resora “74. Gadskārtējā valsts budžeta izpildes procesā pārdalāmais finansējums” programmās, kā arī programmā 01.00.00 "Apropriācijas rezerve" noteikto apropriāciju pārdalīt uz programmu 02.00.00 "Līdzekļi neparedzētiem gadījumiem".</t>
    </r>
  </si>
  <si>
    <t xml:space="preserve">Izslēgt no 71. panta skaitli "64." </t>
  </si>
  <si>
    <t xml:space="preserve">Izslēgt no 71. panta skaitļus "65." un "68." </t>
  </si>
  <si>
    <t>Finansējums no budžeta resora “74. Gadskārtējā valsts budžeta izpildes procesā pārdalāmais finansējums” programmas 17.00.00 “Finansējums Ukrainas civiliedzīvotāju atbalsta likumā noteikto pasākumu īstenošanai”(65. pants) un programmas 22.00.00 “Valsts ārējās robežas drošības pasākumu nodrošināšanai” (68. pants) pārdalāms līdz kalendāra gada beigām atbilstoši aktuālajai situācijai un nepieciešamībai.</t>
  </si>
  <si>
    <t>Izteikt likumprojekta 76.pantu šādā redakcijā:</t>
  </si>
  <si>
    <t xml:space="preserve">76. pants. </t>
  </si>
  <si>
    <t xml:space="preserve">"76. pants. </t>
  </si>
  <si>
    <t xml:space="preserve"> Lai ierobežotu ar atlīdzību saistītos izdevumus, noteikt, ka 2026. gadā valsts un pašvaldību institūcijās:</t>
  </si>
  <si>
    <r>
      <t>1) amatpersonām (darbiniekiem) mēnešalgu, piemērojot attiecīgu koeficientu, nosaka, ņemot vērā Valsts kancelejas publicētās bāzes mēnešalgas 2025. gadam šādā apmērā: bāzes mēnešalga – 1237,06 </t>
    </r>
    <r>
      <rPr>
        <i/>
        <sz val="12"/>
        <color rgb="FF333333"/>
        <rFont val="Times New Roman"/>
        <family val="1"/>
        <charset val="186"/>
      </rPr>
      <t>euro</t>
    </r>
    <r>
      <rPr>
        <sz val="12"/>
        <color rgb="FF333333"/>
        <rFont val="Times New Roman"/>
        <family val="1"/>
        <charset val="186"/>
      </rPr>
      <t>, finanšu un apdrošināšanas jomas bāzes mēnešalga – 2378,59 </t>
    </r>
    <r>
      <rPr>
        <i/>
        <sz val="12"/>
        <color rgb="FF333333"/>
        <rFont val="Times New Roman"/>
        <family val="1"/>
        <charset val="186"/>
      </rPr>
      <t>euro</t>
    </r>
    <r>
      <rPr>
        <sz val="12"/>
        <color rgb="FF333333"/>
        <rFont val="Times New Roman"/>
        <family val="1"/>
        <charset val="186"/>
      </rPr>
      <t>, elektronisko sakaru un enerģētikas nozares bāzes mēnešalga – 1781,27 </t>
    </r>
    <r>
      <rPr>
        <i/>
        <sz val="12"/>
        <color rgb="FF333333"/>
        <rFont val="Times New Roman"/>
        <family val="1"/>
        <charset val="186"/>
      </rPr>
      <t>euro</t>
    </r>
    <r>
      <rPr>
        <sz val="12"/>
        <color rgb="FF333333"/>
        <rFont val="Times New Roman"/>
        <family val="1"/>
        <charset val="186"/>
      </rPr>
      <t xml:space="preserve">, ostas valdes priekšsēdētāja bāzes mēnešalga ­– 1273,38 </t>
    </r>
    <r>
      <rPr>
        <i/>
        <sz val="12"/>
        <color rgb="FF333333"/>
        <rFont val="Times New Roman"/>
        <family val="1"/>
        <charset val="186"/>
      </rPr>
      <t>euro</t>
    </r>
    <r>
      <rPr>
        <sz val="12"/>
        <color rgb="FF333333"/>
        <rFont val="Times New Roman"/>
        <family val="1"/>
        <charset val="186"/>
      </rPr>
      <t>;</t>
    </r>
  </si>
  <si>
    <r>
      <t xml:space="preserve">1) amatpersonām (darbiniekiem) mēnešalgu, piemērojot attiecīgu koeficientu, nosaka, ņemot vērā Valsts kancelejas publicētās bāzes mēnešalgas 2025. gadam šādā apmērā: bāzes mēnešalga – 1237,06 </t>
    </r>
    <r>
      <rPr>
        <i/>
        <sz val="12"/>
        <rFont val="Times New Roman"/>
        <family val="1"/>
        <charset val="186"/>
      </rPr>
      <t>euro</t>
    </r>
    <r>
      <rPr>
        <sz val="12"/>
        <rFont val="Times New Roman"/>
        <family val="1"/>
        <charset val="186"/>
      </rPr>
      <t xml:space="preserve">, finanšu un apdrošināšanas jomas bāzes mēnešalga – 2378,59 </t>
    </r>
    <r>
      <rPr>
        <i/>
        <sz val="12"/>
        <rFont val="Times New Roman"/>
        <family val="1"/>
        <charset val="186"/>
      </rPr>
      <t>euro</t>
    </r>
    <r>
      <rPr>
        <sz val="12"/>
        <rFont val="Times New Roman"/>
        <family val="1"/>
        <charset val="186"/>
      </rPr>
      <t xml:space="preserve">, elektronisko sakaru un enerģētikas nozares bāzes mēnešalga – 1781,27 </t>
    </r>
    <r>
      <rPr>
        <i/>
        <sz val="12"/>
        <rFont val="Times New Roman"/>
        <family val="1"/>
        <charset val="186"/>
      </rPr>
      <t>euro</t>
    </r>
    <r>
      <rPr>
        <sz val="12"/>
        <rFont val="Times New Roman"/>
        <family val="1"/>
        <charset val="186"/>
      </rPr>
      <t xml:space="preserve">, ostas valdes priekšsēdētāja bāzes mēnešalga – 1273,38 </t>
    </r>
    <r>
      <rPr>
        <i/>
        <sz val="12"/>
        <rFont val="Times New Roman"/>
        <family val="1"/>
        <charset val="186"/>
      </rPr>
      <t>euro</t>
    </r>
    <r>
      <rPr>
        <sz val="12"/>
        <rFont val="Times New Roman"/>
        <family val="1"/>
        <charset val="186"/>
      </rPr>
      <t>;</t>
    </r>
  </si>
  <si>
    <t>2) amatpersonām (darbiniekiem) kalendāra gada ietvaros var izmaksāt naudas balvu līdz 50 procentiem no mēnešalgas;</t>
  </si>
  <si>
    <r>
      <t xml:space="preserve">2) amatpersonām (darbiniekiem) kalendāra gada ietvaros var izmaksāt naudas balvu līdz 50 procentiem no mēnešalgas. </t>
    </r>
    <r>
      <rPr>
        <b/>
        <u/>
        <sz val="12"/>
        <rFont val="Times New Roman"/>
        <family val="1"/>
        <charset val="186"/>
      </rPr>
      <t>Valsts drošības iestāžu amatpersonām (darbiniekiem) var izmaksāt naudas balvu Valsts un pašvaldību institūciju un amatpersonu un darbinieku atlīdzības likumā noteiktajā apmērā;</t>
    </r>
  </si>
  <si>
    <t>3) Ministru kabinets nosaka Valsts un pašvaldību institūciju un amatpersonu darbinieku atlīdzības likuma 14. panta pirmajā un divpadsmitajā daļā noteikto piemaksu apmērus, noteikšanas pamatojumu, kā arī laikposmu, uz kuru nosakāma piemaksa valsts un pašvaldību institūcijās 2026. gadā.</t>
  </si>
  <si>
    <t>3) Ministru kabinets nosaka Valsts un pašvaldību institūciju un amatpersonu darbinieku atlīdzības likuma 14. panta pirmajā un divpadsmitajā daļā noteikto piemaksu apmērus, noteikšanas pamatojumu, kā arī laikposmu, uz kuru nosakāma piemaksa valsts un pašvaldību institūcijās 2026. gadā;</t>
  </si>
  <si>
    <t>4) piemaksu par virsstundu darbu 100 procentu apmērā no amatpersonai (darbiniekam) noteiktās stundas algas likmes var piešķirt tikai amatpersonai (darbiniekam), izņemot karavīram un militārajam darbiniekam, kuras amata (darba, dienesta) pienākumu izpilde ir saistīta ar nepieciešamību nodrošināt nepārtrauktu darba gaitu. Pārējām amatpersonām (darbiniekiem), izņemot karavīriem un militārajiem darbiniekiem, kompensē virsstundu darbu, piešķirot apmaksātu atpūtas laiku atbilstoši nostrādāto virsstundu skaitam, ja tas nav iespējams, tad piešķir piemaksu par virsstundu darbu 75 procentu apmērā no amatpersonai (darbiniekam) noteiktās stundas algas likmes.</t>
  </si>
  <si>
    <r>
      <t>4) piemaksu par virsstundu darbu 100 procentu apmērā no amatpersonai (darbiniekam) noteiktās stundas algas likmes  var piešķirt tikai amatpersonai (darbiniekam), izņemot karavīram un militārajam darbiniekam, kuras amata (darba, dienesta) pienākumu izpilde ir saistīta ar nepieciešamību nodrošināt nepārtrauktu darba gaitu. Pārējām amatpersonām (darbiniekiem), izņemot karavīriem un militārajiem darbiniekiem, kompensē virsstundu darbu, piešķirot apmaksātu atpūtas laiku atbilstoši nostrādāto virsstundu skaitam, ja tas nav iespējams, tad piešķir piemaksu par virsstundu darbu 75 procentu apmērā no amatpersonai (darbiniekam) noteiktās stundas algas likmes.</t>
    </r>
    <r>
      <rPr>
        <b/>
        <u/>
        <sz val="12"/>
        <rFont val="Times New Roman"/>
        <family val="1"/>
        <charset val="186"/>
      </rPr>
      <t xml:space="preserve"> Valsts drošības iestāžu amatpersonām (darbiniekiem) piešķir piemaksu par virsstundu darbu  100 procentu apmērā no amatpersonai (darbiniekam) noteiktās stundas algas likmes vai to kompensē, piešķirot apmaksātu atpūtas laiku atbilstoši nostrādāto virsstundu skaitam. </t>
    </r>
  </si>
  <si>
    <t>Valsts drošības iestāžu amatpersonām (darbiniekiem) nav paredzētas ikgadējās novērtēšanas prēmijas. Nepieciešams materiāli stimulēt attiecīgās amatpersonas, lai motivētu tās palikt dienestā, ievērojot to lomu valsts drošības nodrošināšanā pašreizējos ģeopolitiskajos apstākļos. 
Valsts un pašvaldību institūciju amatpersonu un darbinieku atlīdzības likuma 14. pants:
(6) Amatpersonas (darbinieki), izņemot karavīrus, ievērojot šajā pantā minētos nosacījumus, saņem piemaksu par virsstundu darbu 100 procentu apmērā no tām noteiktās stundas algas likmes, vai arī tām kompensē virsstundu darbu, piešķirot apmaksātu atpūtas laiku atbilstoši nostrādāto virsstundu skaitam./ Tas attiecas arī uz valsts drošības iestādēm/</t>
  </si>
  <si>
    <r>
      <rPr>
        <b/>
        <sz val="12"/>
        <rFont val="Times New Roman"/>
        <family val="1"/>
        <charset val="186"/>
      </rPr>
      <t>79. pants.</t>
    </r>
    <r>
      <rPr>
        <sz val="12"/>
        <rFont val="Times New Roman"/>
        <family val="1"/>
        <charset val="186"/>
      </rPr>
      <t xml:space="preserve">
Publiskas personas kapitālsabiedrību un to atkarīgo kapitālsabiedrību, publiski privāto kapitālsabiedrību un publiskas personas kontrolētu kapitālsabiedrību, kas ietilpst no publiskas personas atkarīgas komerciālas publiskas personas kapitālsabiedrības un no publiskas personas atkarīgas nekomerciālas publiskas personas kapitālsabiedrības grupā dalībnieku (akcionāru) sapulce vai padome (ja tāda ir izveidota), izņemot gadījumus, kad ir pieņemts publiskas personas augstākās lēmējinstitūcijas (Ministru kabineta par valsts kapitālsabiedrībām, pašvaldības domes par pašvaldības kapitālsabiedrībām) atsevišķs lēmums, nodrošina, ka 2026. gadā kopējo kapitālsabiedrības personāla izmaksu attiecība pret kopējiem ieņēmumiem (atskaitot finansējumu terminētām investīcijām) nepalielinās salīdzinājumā ar iepriekšējo pārskata gadu, ko panāk, veicot personāla produktivitātes paaugstināšanas un digitalizācijas procesus, kā arī pārskatot kapitālsabiedrību atlīdzības politikas, neietekmējot pakalpojumu kvalitāti (izņemot, ja kapitālsabiedrībai tiek noteiktas jaunas papildus funkcijas).</t>
    </r>
  </si>
  <si>
    <r>
      <t>Izteikt likumprojekta 79.pantu šādā redakcijā: 
"</t>
    </r>
    <r>
      <rPr>
        <b/>
        <sz val="12"/>
        <rFont val="Times New Roman"/>
        <family val="1"/>
        <charset val="186"/>
      </rPr>
      <t>79. pants.</t>
    </r>
    <r>
      <rPr>
        <sz val="12"/>
        <rFont val="Times New Roman"/>
        <family val="1"/>
        <charset val="186"/>
      </rPr>
      <t xml:space="preserve">
Publiskas personas kapitālsabiedrību un to atkarīgo kapitālsabiedrību, publiski privāto kapitālsabiedrību un publiskas personas kontrolētu kapitālsabiedrību, kas ietilpst no publiskas personas atkarīgas komerciālas publiskas personas kapitālsabiedrības un no publiskas personas atkarīgas nekomerciālas publiskas personas kapitālsabiedrības grupā dalībnieku (akcionāru) sapulce vai padome (ja tāda ir izveidota), izņemot gadījumus, kad ir pieņemts publiskas personas augstākās lēmējinstitūcijas (Ministru kabineta par valsts kapitālsabiedrībām, pašvaldības domes par pašvaldības kapitālsabiedrībām) atsevišķs lēmums, nodrošina, ka 2026. gadā kopējo kapitālsabiedrības personāla izmaksu attiecība pret kopējiem ieņēmumiem (atskaitot finansējumu terminētām investīcijām) nepalielinās salīdzinājumā ar iepriekšējo pārskata gadu, ko panāk, veicot personāla produktivitātes paaugstināšanas un digitalizācijas procesus, kā arī pārskatot kapitālsabiedrību atlīdzības politikas, neietekmējot pakalpojumu kvalitāti (izņemot, ja kapitālsabiedrībai tiek noteiktas jaunas papildus funkcijas </t>
    </r>
    <r>
      <rPr>
        <b/>
        <u/>
        <sz val="12"/>
        <rFont val="Times New Roman"/>
        <family val="1"/>
        <charset val="186"/>
      </rPr>
      <t>vai palielinās ieņēmumi no maksas pakalpojumiem un citiem pašu ieņēmumiem</t>
    </r>
    <r>
      <rPr>
        <sz val="12"/>
        <rFont val="Times New Roman"/>
        <family val="1"/>
        <charset val="186"/>
      </rPr>
      <t>)."</t>
    </r>
  </si>
  <si>
    <t>Atlīdzība palielinās arī gadījumā, ja kapitālsabiedrība sniedz jaunus maksas pakalpojumus.</t>
  </si>
  <si>
    <r>
      <t>Izteikt likumprojekta 79. pantu šādā redakcijā:</t>
    </r>
    <r>
      <rPr>
        <b/>
        <sz val="12"/>
        <rFont val="Times New Roman"/>
        <family val="1"/>
        <charset val="186"/>
      </rPr>
      <t xml:space="preserve">
"79. pants.</t>
    </r>
    <r>
      <rPr>
        <sz val="12"/>
        <rFont val="Times New Roman"/>
        <family val="1"/>
        <charset val="186"/>
      </rPr>
      <t xml:space="preserve">
Publiskas personas kapitālsabiedrības un to atkarīgās kapitālsabiedrības, publiski privātās kapitālsabiedrības un publiskas personas kontrolētās kapitālsabiedrības, kas ietilpst no publiskas personas atkarīgas komerciālas publiskas personas kapitālsabiedrības un no publiskas personas atkarīgas nekomerciālas publiskas personas kapitālsabiedrības grupā, izņemot gadījumus, kad ir pieņemts publiskas personas augstākās lēmējinstitūcijas (Ministru kabineta par valsts kapitālsabiedrībām, pašvaldības domes par pašvaldības kapitālsabiedrībām) atsevišķs lēmums, nodrošina, ka 2026. gadā kopējo kapitālsabiedrības personāla izmaksu attiecība pret kopējiem ieņēmumiem (atskaitot finansējumu terminētām investīcijām) nepalielinās salīdzinājumā ar iepriekšējo pārskata gadu, ko panāk, veicot personāla produktivitātes paaugstināšanas un digitalizācijas procesus, kā arī pārskatot kapitālsabiedrību atlīdzības politikas, neietekmējot pakalpojumu kvalitāti (izņemot, ja kapitālsabiedrībai tiek noteiktas jaunas papildus funkcijas)."</t>
    </r>
  </si>
  <si>
    <t>Aizstāt 79. pantā vārdus "dalībnieku (akcionāru) sapulce vai padome (ja tāda ir izveidota)" ar vārdiem "kapitālsabiedrība".
Valde ir kapitālsabiedrības izpildinstitūcija, kas nodrošina sabiedrības operatīvo darbību, pieņem lēmumus un ir atbildīga par atlīdzības noteikšanu kapitālsabiedrības darbiniekiem, tai skaitā, ir atbildīga par budžeta izpildi, produktivitātes paaugstināšanas pasākumiem un digitalizācijas pasākumiem. Savukārt dalībnieku (akcionāru) sapulce vai padome (ja tāda ir izveidota) pārstāv sabiedrības intereses un uzrauga valdes darbību un sabiedrības attīstību, bet nevada operatīvos procesus. Katra kapitālsabiedrība nosaka un piemēro savus atlīdzības politikas noteikumus, ko apstiprina kapitālsabiedrības valde, tādējādi nodrošinot darbinieku atlīdzības sistēmas atbilstību sabiedrības finanšu iespējām un darbības mērķiem.
Vienlaikus vēršam uzmanību, ka likumprojekta 20. pantā pienākumi attiecībā uz dividendēs izmaksājamo peļņas daļu tiek noteikti tieši kapitālsabiedrībām, nevis dalībnieku (akcionāru) sapulcei vai padomei.
Lai radītu tiesisko skaidrību, ka personāla atlīdzības jautājumi ir valdes kompetencē, Ekonomikas ministrija piedāvā 79. pantā aizstāt vārdus "dalībnieku (akcionāru) sapulce vai padome (ja tāda ir izveidota)" ar vārdu "kapitālsabiedrība", nodrošinot arī konsekvenci likumprojekta ietvarā ar 20. pantu.
Ekonomikas ministrija aicina likumprojektā vai tā anotācijā iekļaut skaidrus nosacījumus par kārtību, termiņiem un kritērijiem, kādā Ministru kabinets par valsts kapitālsabiedrībām un pašvaldības dome par pašvaldības kapitālsabiedrībām var pieņemt atsevišķu lēmumu par 79. pantā noteiktā uzdevuma izņēmumiem, lai nodrošinātu vienotu pieeju kapitālsabiedrību vidū, izvairoties no nenoteiktības un individuālas normas interpretācijas.
Ekonomikas ministrija papildus aicina likumprojekta anotācijā minēt, ka šāds ierobežojums nav attiecināms uz komerciālajām kapitālsabiedrībām, ņemot vērā, ka komerciālās kapitālsabiedrības aktīvi īsteno attīstības projektus un nevar pieļaut kapitālsabiedrību apgrozījuma samazināšanu, kā arī nevar atlikt ieplānoto jaunu projektu darbības uzsākšanu, kur būs nepieciešami gan cilvēkresursi, gan finansējums.</t>
  </si>
  <si>
    <r>
      <t>Izteikt likumprojekta 79. pantu šādā redakcijā:</t>
    </r>
    <r>
      <rPr>
        <b/>
        <sz val="12"/>
        <rFont val="Times New Roman"/>
        <family val="1"/>
        <charset val="186"/>
      </rPr>
      <t xml:space="preserve">
"79. pants.
</t>
    </r>
    <r>
      <rPr>
        <sz val="12"/>
        <rFont val="Times New Roman"/>
        <family val="1"/>
        <charset val="186"/>
      </rPr>
      <t xml:space="preserve">Publiskas personas kapitālsabiedrību un to atkarīgo kapitālsabiedrību, publiski privāto kapitālsabiedrību un publiskas personas kontrolētu kapitālsabiedrību, kas ietilpst no publiskas personas atkarīgas komerciālas publiskas personas kapitālsabiedrības un no publiskas personas atkarīgas nekomerciālas publiskas personas kapitālsabiedrības grupā dalībnieku (akcionāru) sapulce vai padome (ja tāda ir izveidota), izņemot gadījumus, kad ir pieņemts publiskas personas augstākās lēmējinstitūcijas (Ministru kabineta par valsts kapitālsabiedrībām, pašvaldības domes par pašvaldības kapitālsabiedrībām) atsevišķs lēmums, nodrošina, ka 2026. gadā kopējo kapitālsabiedrības </t>
    </r>
    <r>
      <rPr>
        <b/>
        <u/>
        <sz val="12"/>
        <rFont val="Times New Roman"/>
        <family val="1"/>
        <charset val="186"/>
      </rPr>
      <t>(kuras saņem dotācijas no valsts budžeta)</t>
    </r>
    <r>
      <rPr>
        <sz val="12"/>
        <rFont val="Times New Roman"/>
        <family val="1"/>
        <charset val="186"/>
      </rPr>
      <t xml:space="preserve"> personāla izmaksu attiecība pret kopējiem ieņēmumiem (atskaitot finansējumu terminētām investīcijām) nepalielinās salīdzinājumā ar iepriekšējo pārskata gadu, ko panāk, veicot personāla produktivitātes paaugstināšanas un digitalizācijas procesus, kā arī pārskatot kapitālsabiedrību atlīdzības politikas, neietekmējot pakalpojumu kvalitāti (izņemot, ja kapitālsabiedrībai tiek noteiktas jaunas papildus funkcijas)."</t>
    </r>
  </si>
  <si>
    <t>Priekšlikums paredz 79. panta normu attiecināt uz kapitālsabiedrībām, kuras saņem dotācijas no valsts budžeta un neattiecināt uz kapitālsabiedrībām kuras nesaņem dotācijas no valsts budžeta.</t>
  </si>
  <si>
    <t>Valsts kanceleja</t>
  </si>
  <si>
    <t>Izpildot Ministru kabineta 2025.gada 14.oktobra protokola Nr. 43 36. § (25-TA-2441) 12.punktā doto uzdevumu “Ņemot vērā Nacionālās trīspusējās sadarbības padomes 2025. gada 10. oktobra sanāksmes vienošanos, Valsts kancelejai sadarbībā ar Finanšu ministriju veikt analīzi par iespējām ar 2026. gada 1. jūliju  likvidēt vakances neatkarīgajās iestādēs un ministriju resoros, lai nodrošinātu, ka samazinājums kopā ar jau veiktajiem samazinājumiem netiek veikts dubultā un ietaupītie līdzekļi 30% apmērā tiek atstāti ministriju resoros darbiniekiem veicamo papildu pienākumu finansēšanai, un sagatavot attiecīgus priekšlikumus likumprojekta izskatīšanai Saeimā otrajā lasījumā”, likumprojektu paredzēts papildināt ar jaunu pantu, lai turpmāk ierobežotu vakantu amatu, kuri ir ilgāki par 6 mēnešiem. 2027.gada budžeta ietvarā paredzēto izdevumu samazinājumu atlīdzības izdevumiem 6 un vairāk mēnešus vakantajiem amatiem papildus jāvērtē 2026.gadā izdevumu pārskatīšanas ietvaros.</t>
  </si>
  <si>
    <t>Papildināt Likumprojektu ar jaunu pantu, kura mērķis ir nodrošināt Latvijas lielo ostu pārvalžu (Rīgas brīvostas pārvalde, Ventspils brīvostas pārvalde un Liepājas speciālās ekonomiskās zonas pārvalde) finanšu stabilitāti un spēju turpināt pildīt Ostu likumā noteiktās publiskās funkcijas. Tas ietver ostas infrastruktūras uzturēšanu un attīstību, hidrotehnisko būvju apsaimniekošanu, kuģošanas drošības nodrošināšanu un valsts stratēģisko interešu īstenošanu.
Iepriekšējos gados Latvijas lielo ostu pārvaldes ir īstenojušas nozīmīgus attīstības projektus, kas saistīti ar infrastruktūras būvniecību, atjaunošanu un ražošanas teritoriju attīstību, izmantojot gan publisko finansējumu, gan komercbanku kredītus kā līdzfinansējumu. Rezultātā ostu pārvaldēm ir izveidojušās ilgtermiņa kredītsaistības pret komercbankām, kas turpmākajos gados var radīt būtisku finanšu slogu un risku to maksātspējai. Ņemot vērā samērā augstās procentu likmes komercbanku tirgū un ierobežotās iespējas pārfinansēt saistības uz līdzvērtīgiem nosacījumiem, šo kredītu pārkreditēšana Valsts kasē uz ilgtspējīgākiem nosacījumiem būtu fiskāli atbildīgs un ekonomiski pamatots risinājums.
Paredzot iespēju finanšu ministram 2026. gadā Latvijas Republikas vārdā izsniegt valsts aizdevumus lielo ostu pārvaldēm kredītiestāžu izsniegto būvniecības kredītu pārkreditēšanai, tiek radīti priekšnoteikumi ostu pārvaldību stabilai darbībai, publiskās infrastruktūras uzturēšanai un jaunu investīciju projektu īstenošanai.
Līdzīga norma ir iekļauta arī spēkā esošajā likumā “Par valsts budžetu 2025. gadam un budžeta ietvaru 2025., 2026. un 2027. gadam”, kur tā noteikta ar identiskiem nosacījumiem, proti, ka valsts aizdevumus drīkst izsniegt tikai tad, ja tas nerada negatīvu ietekmi uz vispārējās valdības budžeta bilanci, pēc Ministru kabineta lēmuma un ja pret to neiebilst Saeimas Budžeta un finanšu (nodokļu) komisija.
Kopumā piedāvātais risinājums potenciāli varētu sekmēt Latvijas lielo ostu pārvalžu finanšu stabilitāti, sniegt nozīmīgu ieguldījumu Latvijas lielo ostu infrastruktūras ilgtspējīgā pārvaldībā un uzturēšanā, kā arī saglabāt valsts un reģionālās ekonomikas aktivitāti, tostarp nodrošinot valsts interesēm atbilstošas ostu loģistikas funkciju nepārtrauktību.</t>
  </si>
  <si>
    <t>Kopsavilkuma skaitļus likumprojekta tekstā un pielikumos precizēt pēc balsojumiem par konkrētām pielikumu pozīcijām.</t>
  </si>
  <si>
    <r>
      <t xml:space="preserve">Papildināt likumprojekta II nodaļu ar jaunu pantu šādā redakcijā:
</t>
    </r>
    <r>
      <rPr>
        <b/>
        <sz val="12"/>
        <color theme="1"/>
        <rFont val="Times New Roman"/>
        <family val="1"/>
        <charset val="186"/>
      </rPr>
      <t xml:space="preserve">"xx. pants. 
</t>
    </r>
    <r>
      <rPr>
        <sz val="12"/>
        <color theme="1"/>
        <rFont val="Times New Roman"/>
        <family val="1"/>
        <charset val="186"/>
      </rPr>
      <t>Noteikt, ka ar 2026. gada 1. jūliju valsts institūcijas no saviem amatu sarakstiem izslēdz amata vietas, kuras ir bijušas vakantas vairāk kā 6 mēnešus par stāvokli uz 2026.gada 30.jūniju, izņemot šādus amatus:
1) amatpersonu ar speciālām dienesta pakāpēm, izmeklētāji ar amatu raksturojošo pazīmi un karavīru, kā arī tiesu ekspertu amatus;
2) tiesnešu, prokuroru un tiesu darbinieku (tiesu sēžu sekretāru, tiesnešu palīgu un tiesu tulku);
3) ārstniecības personu, tai skaitā neatliekamās medicīniskās palīdzības brigādes personālu, kā arī psihologu amatus;
4) valsts sociālās aprūpes centru aprūpētājus;
5) iestādes vadītāju; 
6) amatus projektos, kas ir terminēti un tai skaitā tiek finansēti no Eiropas Savienības struktūrfondu vai Eiropas Savienības Atveseļošanas un noturības mehānisma līdzekļiem, atlasot pēc šādām pazīmēm: projektā nodarbināts valsts civildienesta ierēdnis vai projektā nodarbināts darbinieks, kā arī 39.amatu saimē “Projektu vadība, īstenošana un uzraudzība” klasificētie amati."</t>
    </r>
  </si>
  <si>
    <r>
      <t>Papildināt likumprojekta II nodaļu ar jaunu pantu šādā redakcijā:</t>
    </r>
    <r>
      <rPr>
        <b/>
        <sz val="12"/>
        <rFont val="Times New Roman"/>
        <family val="1"/>
        <charset val="186"/>
      </rPr>
      <t xml:space="preserve">
"xx. pants. </t>
    </r>
    <r>
      <rPr>
        <sz val="12"/>
        <rFont val="Times New Roman"/>
        <family val="1"/>
        <charset val="186"/>
      </rPr>
      <t xml:space="preserve">
Atļaut finanšu ministram Latvijas Republikas vārdā 2026. gadā izsniegt valsts aizdevumus Latvijas lielo ostu pārvaldēm (Rīgas brīvostas pārvaldei, Ventspils brīvostas pārvaldei un Liepājas Speciālās ekonomiskās zonas pārvaldei) kredītiestāžu izsniegto būvniecības kredītu pārkreditēšanai. Aizdevumus minētajam mērķim atļauts izsniegt, ja tas nerada negatīvu ietekmi uz vispārējās valdības budžeta bilanci, Ministru kabinets ir pieņēmis attiecīgu lēmumu, kurā noteikti valsts aizdevuma izsniegšanas nosacījumi, un Saeimas Budžeta un finanšu (nodokļu) komisija piecu darba dienu laikā no attiecīgās informācijas saņemšanas dienas ir to izskatījusi un nav iebildusi pret aizdevuma izsniegšanu."</t>
    </r>
  </si>
  <si>
    <r>
      <t xml:space="preserve">Papildināt likumprojekta II nodaļu ar jaunu pantu šādā redakcijā:
</t>
    </r>
    <r>
      <rPr>
        <b/>
        <sz val="12"/>
        <color theme="1"/>
        <rFont val="Times New Roman"/>
        <family val="1"/>
        <charset val="186"/>
      </rPr>
      <t xml:space="preserve">"xx. pants. 
</t>
    </r>
    <r>
      <rPr>
        <sz val="12"/>
        <color theme="1"/>
        <rFont val="Times New Roman"/>
        <family val="1"/>
        <charset val="186"/>
      </rPr>
      <t xml:space="preserve">Atļaut sabiedrībai ar ierobežotu atbildību “Valsts aizsardzības korporācija” uzņemties valsts budžeta ilgtermiņa saistības nepārsniedzot 100 000 000 </t>
    </r>
    <r>
      <rPr>
        <i/>
        <sz val="12"/>
        <color theme="1"/>
        <rFont val="Times New Roman"/>
        <family val="1"/>
        <charset val="186"/>
      </rPr>
      <t>euro</t>
    </r>
    <r>
      <rPr>
        <sz val="12"/>
        <color theme="1"/>
        <rFont val="Times New Roman"/>
        <family val="1"/>
        <charset val="186"/>
      </rPr>
      <t>, lai nodrošinātu aizsardzības industriālās un tehnoloģiskās bāzes attīstību, ja ir pieņemts attiecīgs Ministru kabineta lēmums un Saeimas Budžeta un finanšu (nodokļu) komisija piecu darba dienu laikā no attiecīgās informācijas saņemšanas dienas ir to izskatījusi un nav iebildusi pret valsts budžeta ilgtermiņa saistību maksimāli pieļaujamā apjoma palielinājumu."</t>
    </r>
  </si>
  <si>
    <r>
      <t xml:space="preserve">Lai nodrošinātu pedagogu darba samaksu 2026. gadā un turpmāk, ņemot vērā izglītojamo skaita un struktūras uz 2025. gada 1. septembri izmaiņu ietekmi (neieskaitot Ukrainas civiliedzīvotājus) (MK 30.09.2025. prot. Nr. 40 18. §, 3.4.1. apakšpunkts), veikta finansējuma pārdale no 62. resora  programmas 01.00.00. "Mērķdotācijas izglītības pasākumiem" uz 62. resora programmu 05.00.00 "Mērķdotācijas pašvaldībām – pašvaldību izglītības iestāžu pedagogu darba samaksai un valsts sociālās apdrošināšanas obligātajām iemaksām":
</t>
    </r>
    <r>
      <rPr>
        <b/>
        <i/>
        <sz val="10"/>
        <rFont val="Times New Roman"/>
        <family val="1"/>
        <charset val="186"/>
      </rPr>
      <t>2026. gadā 195 940 euro</t>
    </r>
    <r>
      <rPr>
        <i/>
        <sz val="10"/>
        <rFont val="Times New Roman"/>
        <family val="1"/>
        <charset val="186"/>
      </rPr>
      <t xml:space="preserve"> apmērā;
</t>
    </r>
    <r>
      <rPr>
        <b/>
        <i/>
        <sz val="10"/>
        <rFont val="Times New Roman"/>
        <family val="1"/>
        <charset val="186"/>
      </rPr>
      <t>2027. gadā  un turpmāk  141 879 euro</t>
    </r>
    <r>
      <rPr>
        <i/>
        <sz val="10"/>
        <rFont val="Times New Roman"/>
        <family val="1"/>
        <charset val="186"/>
      </rPr>
      <t xml:space="preserve"> apmērā.</t>
    </r>
  </si>
  <si>
    <r>
      <t xml:space="preserve">Lai nodrošinātu pedagogu darba samaksu 2026. gadā un turpmāk, ņemot vērā izglītojamo skaita un struktūras uz 2025. gada 1. septembri izmaiņu ietekmi (neieskaitot Ukrainas civiliedzīvotājus) (MK 30.09.2025. prot. Nr. 40 18. §, 3.4.2. apakšpunkts), veikta finansējuma pārdale no 62. resora  programmas 10.00.00. "Mērķdotācijas pašvaldībām – pašvaldību izglītības iestādēs bērnu no piecu gadu vecuma izglītošanā nodarbināto pedagogu darba samaksai un valsts sociālās apdrošināšanas obligātajām iemaksām" uz 62. resora programmu 05.00.00 "Mērķdotācijas pašvaldībām – pašvaldību izglītības iestāžu pedagogu darba samaksai un valsts sociālās apdrošināšanas obligātajām iemaksām":
</t>
    </r>
    <r>
      <rPr>
        <b/>
        <i/>
        <sz val="10"/>
        <rFont val="Times New Roman"/>
        <family val="1"/>
        <charset val="186"/>
      </rPr>
      <t>2026. gadā 844 320 euro</t>
    </r>
    <r>
      <rPr>
        <i/>
        <sz val="10"/>
        <rFont val="Times New Roman"/>
        <family val="1"/>
        <charset val="186"/>
      </rPr>
      <t xml:space="preserve"> apmērā;
</t>
    </r>
    <r>
      <rPr>
        <b/>
        <i/>
        <sz val="10"/>
        <rFont val="Times New Roman"/>
        <family val="1"/>
        <charset val="186"/>
      </rPr>
      <t>2027. gadā  un turpmāk  844 320 euro</t>
    </r>
    <r>
      <rPr>
        <i/>
        <sz val="10"/>
        <rFont val="Times New Roman"/>
        <family val="1"/>
        <charset val="186"/>
      </rPr>
      <t xml:space="preserve"> apmērā.</t>
    </r>
  </si>
  <si>
    <r>
      <t xml:space="preserve">Lai nodrošinātu pedagogu darba samaksu 2026. gadā un turpmāk, ņemot vērā izglītojamo skaita un struktūras uz 2025. gada 1. septembri izmaiņu ietekmi (neieskaitot Ukrainas civiliedzīvotājus) (MK 30.09.2025. prot. Nr. 40 18. §, 3.6. apakšpunkts), veikta apropriācijas pārdale valsts budžeta resora "62. Mērķdotācijas pašvaldībām" programmas 05.00.00 "Mērķdotācijas pašvaldībām – pašvaldību izglītības iestāžu pedagogu darba samaksai un valsts sociālās apdrošināšanas obligātajām iemaksām" ietvaros:
samazinot finansējumu:
(a) prioritārajam pasākumam "Lai īstenotu secīgu pāreju uz mācībām valsts valodā":
</t>
    </r>
    <r>
      <rPr>
        <b/>
        <i/>
        <sz val="10"/>
        <rFont val="Times New Roman"/>
        <family val="1"/>
        <charset val="186"/>
      </rPr>
      <t>2026. gadā 148 725 euro</t>
    </r>
    <r>
      <rPr>
        <i/>
        <sz val="10"/>
        <rFont val="Times New Roman"/>
        <family val="1"/>
        <charset val="186"/>
      </rPr>
      <t xml:space="preserve"> apmērā;
</t>
    </r>
    <r>
      <rPr>
        <b/>
        <i/>
        <sz val="10"/>
        <rFont val="Times New Roman"/>
        <family val="1"/>
        <charset val="186"/>
      </rPr>
      <t>2027. gadā  130 614 euro</t>
    </r>
    <r>
      <rPr>
        <i/>
        <sz val="10"/>
        <rFont val="Times New Roman"/>
        <family val="1"/>
        <charset val="186"/>
      </rPr>
      <t xml:space="preserve"> apmērā;
</t>
    </r>
    <r>
      <rPr>
        <b/>
        <i/>
        <sz val="10"/>
        <rFont val="Times New Roman"/>
        <family val="1"/>
        <charset val="186"/>
      </rPr>
      <t>2028. gadā un turpmāk 130 614 euro</t>
    </r>
    <r>
      <rPr>
        <i/>
        <sz val="10"/>
        <rFont val="Times New Roman"/>
        <family val="1"/>
        <charset val="186"/>
      </rPr>
      <t xml:space="preserve"> apmērā,
(b) prioritārajam pasākumam "STEM piedāvājuma nostiprināšana Valsts nozīmes interešu izglītības centros":
</t>
    </r>
    <r>
      <rPr>
        <b/>
        <i/>
        <sz val="10"/>
        <rFont val="Times New Roman"/>
        <family val="1"/>
        <charset val="186"/>
      </rPr>
      <t>2026. gadā 332 550 euro</t>
    </r>
    <r>
      <rPr>
        <i/>
        <sz val="10"/>
        <rFont val="Times New Roman"/>
        <family val="1"/>
        <charset val="186"/>
      </rPr>
      <t xml:space="preserve"> apmērā;
</t>
    </r>
    <r>
      <rPr>
        <b/>
        <i/>
        <sz val="10"/>
        <rFont val="Times New Roman"/>
        <family val="1"/>
        <charset val="186"/>
      </rPr>
      <t>2027. gadā  188 958 euro</t>
    </r>
    <r>
      <rPr>
        <i/>
        <sz val="10"/>
        <rFont val="Times New Roman"/>
        <family val="1"/>
        <charset val="186"/>
      </rPr>
      <t xml:space="preserve"> apmērā;
</t>
    </r>
    <r>
      <rPr>
        <b/>
        <i/>
        <sz val="10"/>
        <rFont val="Times New Roman"/>
        <family val="1"/>
        <charset val="186"/>
      </rPr>
      <t>2028. gadā un turpmāk 188 958 euro</t>
    </r>
    <r>
      <rPr>
        <i/>
        <sz val="10"/>
        <rFont val="Times New Roman"/>
        <family val="1"/>
        <charset val="186"/>
      </rPr>
      <t xml:space="preserve"> apmērā,
palielinot finansējumu pārējiem pasākumiem, lai nodrošinātu pedagogu darba samaksu pašvaldību izglītības iestādēs:
</t>
    </r>
    <r>
      <rPr>
        <b/>
        <i/>
        <sz val="10"/>
        <rFont val="Times New Roman"/>
        <family val="1"/>
        <charset val="186"/>
      </rPr>
      <t>2026. gadā 481 275 euro</t>
    </r>
    <r>
      <rPr>
        <i/>
        <sz val="10"/>
        <rFont val="Times New Roman"/>
        <family val="1"/>
        <charset val="186"/>
      </rPr>
      <t xml:space="preserve"> apmērā;
</t>
    </r>
    <r>
      <rPr>
        <b/>
        <i/>
        <sz val="10"/>
        <rFont val="Times New Roman"/>
        <family val="1"/>
        <charset val="186"/>
      </rPr>
      <t>2027. gadā 319 572 euro</t>
    </r>
    <r>
      <rPr>
        <i/>
        <sz val="10"/>
        <rFont val="Times New Roman"/>
        <family val="1"/>
        <charset val="186"/>
      </rPr>
      <t xml:space="preserve"> apmērā;
</t>
    </r>
    <r>
      <rPr>
        <b/>
        <i/>
        <sz val="10"/>
        <rFont val="Times New Roman"/>
        <family val="1"/>
        <charset val="186"/>
      </rPr>
      <t>2028. gadā un turpmāk 319 572 euro</t>
    </r>
    <r>
      <rPr>
        <i/>
        <sz val="10"/>
        <rFont val="Times New Roman"/>
        <family val="1"/>
        <charset val="186"/>
      </rPr>
      <t xml:space="preserve"> apmērā.</t>
    </r>
  </si>
  <si>
    <t>Zemkopības ministrijas priekšlikums mainīt starp alkoholisko dzērienu pozīcijām akcīzes nodokļa likmju pieauguma apmēru un alum noteikt mērenāku akcīzes nodokļa kāpumu – aptuveni 5% ik gadu, turpretī straujāk kāpināt akcīzes nodokļa likmes pārējiem alkoholiskajiem dzērieniem – aptuveni 10% ik gadu.
Šāda pieeja nodrošinātu papildu ienākumus valsts budžetā. Saskaņā ar biedrības “Latvijas Alus darītāju savienība” aprēķiniem kopējais  ieguvums 2026.gadā būtu 20 milj.euro plānoto 15 milj.euro vietā, papildus valsts budžetam 2026.gadā nodrošinot 5 milj.euro. Savukārt 2027.gadā papildus ieņēmumi valsts budžetā būtu 4,1 milj.euro un 2028.gadā 1,5 milj.euro. 
Finansējuma pārdale ir nepieciešama, lai segtu resursu - ieņēmumu no maksas pakalpojumiem - iztrūkumu, kas radies Pārtikas un veterinārajam dienestam, lai nodrošinātu robežkontroles funkciju normatīvajos aktos noteiktajā kārtībā. Ņemot vērā Krievijas iebrukumu Ukrainā, 2025.gadā strauji samazinājies kravu apjoms, kas tiek ievests pa autoceļiem un dzelzceļu, līdz ar to, krītoties ieņēmumiem no maksas pakalpojumiem, iestāde nevar nodrošināt veterināro, fitosanitāro, pārtikas nekaitīguma un nepārtikas preču drošuma uzraudzību valsts austrumu robežas kontroles punktos.</t>
  </si>
  <si>
    <t>Zemkopības ministrijas priekšlikums mainīt starp alkoholisko dzērienu pozīcijām akcīzes nodokļa likmju pieauguma apmēru un alum noteikt mērenāku akcīzes nodokļa kāpumu – aptuveni 5% ik gadu, turpretī straujāk kāpināt akcīzes nodokļa likmes pārējiem alkoholiskajiem dzērieniem – aptuveni 10% ik gadu.
Šāda pieeja nodrošinātu papildu ienākumus valsts budžetā. Saskaņā ar biedrības “Latvijas Alus darītāju savienība” aprēķiniem kopējais  ieguvums 2026.gadā būtu 20 milj.euro plānoto 15 milj.euro vietā, papildus valsts budžetam 2026.gadā nodrošinot 5 milj.euro. Savukārt 2027.gadā papildus ieņēmumi valsts budžetā būtu 4,1 milj.euro un 2028.gadā 1,5 milj.euro. 
 2025.gada eksports graudu, graudu produktu kravām salīdzinot ar 2024.gadu 9 mēnešos samazinājies par 606 931 tonnām, kūdras eksporta apjomi par 53 467 tonnām.
Ieņēmumi par fitosanitārajām pārbaudēm graudiem salīdzinot ar 2024.gadu samazinājušies par 171 178 EUR,  zāģmateriāli par 18 454 EUR, kūdra 10 050 EUR, kas kopā sastāda 199 682 EUR.VAAD darbību nākotnē varētu ietekmēt arī jaunie normatīvi, kas paredz jaunu dabas resursu nodokli gan kūdrai, gan apaļkoka eksportam uz trešajām valstīm, kas var ietekmēt eksporta apjomus kopumā. 
Eksporta kravu mainīgā apjoma nodrošināšanai VAAD būtu nepieciešams papildu vismaz 463 987 EUR.VAAD ir sagatavojis priekšlikumus maksas pakalpojumu izcenojumu izmaiņām sēklu kontroles jomā, augšņu agroķīmiskās izpētes jomā, augu aizsardzības līdzekļu novērtējuma un reģistrācijas jomā, kas nepieciešams, jo faktiskās izmaksas daudzkārt palielinājušās salīdzinot ar izmaksām, kas iekļautas spēkā esošajos pakalpojumu izcenojumos.
 Taču lauksaimnieku organizācijas iebilst jaunā cenrāža tālākai virzībai, jo 2025.gads lauksaimniecībā kopumā nav bijis izdevīgs. Lauksaimnieki neiebilst izcenojumu aprēķiniem kopumā, bet iebilst to tālākai virzībai šobrīd, sniedzot priekšlikumu dienesta trūkstošo finansējumu segt no palielinātas valsts dotācijas.No papildu piešķirtā finansējuma nepieciešams nodrošināt atlīdzību, preces un pakalpojumus, ko nesedz esošie izcenojumi par sniegtajiem maksas pakalpojumiem, pamatkapitāla veidošanai - jaunu laboratoriju iekārtu iegādei sakarā ar jaunu testēšanas metožu ieviešanu.</t>
  </si>
  <si>
    <t>Zemkopības ministrijas priekšlikums mainīt starp alkoholisko dzērienu pozīcijām akcīzes nodokļa likmju pieauguma apmēru un alum noteikt mērenāku akcīzes nodokļa kāpumu – aptuveni 5% ik gadu, turpretī straujāk kāpināt akcīzes nodokļa likmes pārējiem alkoholiskajiem dzērieniem – aptuveni 10% ik gadu.
Šāda pieeja nodrošinātu papildu ienākumus valsts budžetā. Saskaņā ar biedrības “Latvijas Alus darītāju savienība” aprēķiniem kopējais  ieguvums 2026.gadā būtu 20 milj.euro plānoto 15 milj.euro vietā, papildus valsts budžetam 2026.gadā nodrošinot 5 milj.euro. Savukārt 2027.gadā papildus ieņēmumi valsts budžetā būtu 4,1 milj.euro un 2028.gadā 1,5 milj.euro. 
Saskaņā ar EIROPAS PARLAMENTA UN PADOMES REGULAS (ES) 2021/2116 (2021. gada 2. decembris) par kopējās lauksaimniecības politikas finansēšanu, pārvaldību un uzraudzību un ar ko atceļ Regulu (ES) Nr. 1306/2013 12.pantu dalībvalstij ir jānodrošina  Sertifikācijas struktūras izvēli, kas veiks pārbaudes par Maksājumu aģentūras veiktajiem Eiropas Lauksaimniecības garantiju fonda un Eiropas Lauksaimniecības fonda lauku attīstībai izdevumiem, un sniegs  ikgadēju atzinumu, kas sagatavots atbilstoši starptautiski atzītiem revīzijas standartiem un kurā konstatē, vai pārskati sniedz patiesu un skaidru priekšstatu par izdevumiem un vai dalībvalstu ieviestās pārvaldības sistēmas darbojas pienācīgi.
Gadījumā, ja šis Regulā 2021/2116 dotais uzdevums no dalībvalsts puses netiek nodrošināts, tas apdraud visu Eiropas Lauksaimniecības garantiju fonda un Eiropas Lauksaimniecības fonda lauku attīstībai izdevumu atbilstību un visi šie fondu izdevumi tiks atzīti par neatbilstošiem, kā rezultātā tiks apturētas visas ES finansējuma atmaksas no Eiropas Savienības budžeta, kas radīt milzīgu un negatīvu ietekmi uz Latvijas valsts budžetu un tautsaimniecību kopumā.                                                                                                                                                                                                                                                                                                                                                 2025.gada vasarā tika veikts iepirkums par nākamo 4 gadu sertifikācijas pakalpojuma sniegšanu, bet tas tika pārtraukts bez rezultāta finansējuma nepieejamības dēļ, jo saņemtais piedāvājums pārsniedza 350 tūkstošus EUR gadā. Taču ņemot vērā, ka šo ES tiesību aktos noteikto funkciju ir jāveic obligāti, ZM turmāk šo funkciju varētu veikt pati, no ārpuses iepērkot tikai specifisku IT jomas pārbaužu sadaļu. Tas kopumā nākamajos gados varētu izmaksāt pat par 80 tūkst. EUR mazāk nekā piedāvātais pilnais sertifikācijas ārpakalpojums publiskajā iepirkumā. Tādejādi, mainot sertifikācijas funkcijas pieeju no ārēja pakalpojuma uz iekšēju un jau savlaicīgi pārņemot šo funkciju ZM pārziņā, notiktu veiksmīgāka pāreja uz jauno ES plānošanas periodu 2028-2034 gadam, kad šo funkciju būs jāveic valsts struktūrai - Revīzijas iestādei.</t>
  </si>
  <si>
    <t>Lai nodrošinātu finansējumu augstākās izglītības institucionālā finansējuma turpināšanai 2026. gadā un turpmāk ik gadus, ņemot vērā augstākās izglītības institucionālā finansējuma izmēģinājumprojekta rezultātus un saskaņā ar informatīvo ziņojumu "Informatīvais ziņojums “Par augstākās izglītības institucionālās finansēšanas izmēģinājumprojektu”" (25-TA-1343).</t>
  </si>
  <si>
    <r>
      <t>Lai nodrošinātu pedagogu darba samaksu 2026. gadā un turpmāk, ņemot vērā izglītojamo skaita un struktūras uz 2025. gada 1. septembri izmaiņu ietekmi (neieskaitot Ukrainas civiliedzīvotājus) (MK 30.09.2025. prot. Nr. 40 18. §, 3.5. apakšpunkts), veikta apropriācijas pārdale</t>
    </r>
    <r>
      <rPr>
        <b/>
        <i/>
        <sz val="10"/>
        <rFont val="Times New Roman"/>
        <family val="1"/>
        <charset val="186"/>
      </rPr>
      <t xml:space="preserve"> 2026. gadā</t>
    </r>
    <r>
      <rPr>
        <i/>
        <sz val="10"/>
        <rFont val="Times New Roman"/>
        <family val="1"/>
        <charset val="186"/>
      </rPr>
      <t xml:space="preserve"> Izglītības un zinātnes ministrijas budžeta apakšprogrammas 01.05.00 ''Dotācija privātajām mācību iestādēm'' ietvaros, samazinot finansējumu prioritārajam pasākumam "Lai īstenotu secīgu pāreju uz mācībām valsts valodā" </t>
    </r>
    <r>
      <rPr>
        <b/>
        <i/>
        <sz val="10"/>
        <rFont val="Times New Roman"/>
        <family val="1"/>
        <charset val="186"/>
      </rPr>
      <t>18 477 euro</t>
    </r>
    <r>
      <rPr>
        <i/>
        <sz val="10"/>
        <rFont val="Times New Roman"/>
        <family val="1"/>
        <charset val="186"/>
      </rPr>
      <t xml:space="preserve"> apmērā un palielinot finansējumu pārējiem pasākumiem </t>
    </r>
    <r>
      <rPr>
        <b/>
        <i/>
        <sz val="10"/>
        <rFont val="Times New Roman"/>
        <family val="1"/>
        <charset val="186"/>
      </rPr>
      <t>18 477 euro</t>
    </r>
    <r>
      <rPr>
        <i/>
        <sz val="10"/>
        <rFont val="Times New Roman"/>
        <family val="1"/>
        <charset val="186"/>
      </rPr>
      <t xml:space="preserve"> apmērā, lai nodrošinātu pedagogu darba samaksu privātajās izglītības iestādēs.</t>
    </r>
  </si>
  <si>
    <r>
      <t xml:space="preserve">Lai nodrošinātu pedagogu darba samaksu 2026. gadā un turpmāk, ņemot vērā izglītojamo skaita un struktūras uz 2025. gada 1. septembri izmaiņu ietekmi (neieskaitot Ukrainas civiliedzīvotājus) (MK 30.09.2025. prot. Nr. 40 18. §, 3.1.1. apakšpunkts), veikta finansējuma pārdale no 62. resora  programmas 01.00.00. "Mērķdotācijas izglītības pasākumiem" uz 15. resora apakšprogrammu 01.05.00. "Dotācija privātajām mācību iestādēm" :
</t>
    </r>
    <r>
      <rPr>
        <b/>
        <i/>
        <sz val="10"/>
        <rFont val="Times New Roman"/>
        <family val="1"/>
        <charset val="186"/>
      </rPr>
      <t>2026. gadā 135 812 euro</t>
    </r>
    <r>
      <rPr>
        <i/>
        <sz val="10"/>
        <rFont val="Times New Roman"/>
        <family val="1"/>
        <charset val="186"/>
      </rPr>
      <t xml:space="preserve"> apmērā, tai skaitā no prioritārā pasākuma "Lai īstenotu secīgu pāreju uz mācībām valsts valodā"  7 701 euro;
</t>
    </r>
    <r>
      <rPr>
        <b/>
        <i/>
        <sz val="10"/>
        <rFont val="Times New Roman"/>
        <family val="1"/>
        <charset val="186"/>
      </rPr>
      <t>2027. gadā  un turpmāk  182 171 euro</t>
    </r>
    <r>
      <rPr>
        <i/>
        <sz val="10"/>
        <rFont val="Times New Roman"/>
        <family val="1"/>
        <charset val="186"/>
      </rPr>
      <t xml:space="preserve"> apmērā.</t>
    </r>
  </si>
  <si>
    <r>
      <t xml:space="preserve">Lai nodrošinātu pedagogu darba samaksu 2026. gadā un turpmāk, ņemot vērā izglītojamo skaita un struktūras uz 2025. gada 1. septembri izmaiņu ietekmi (neieskaitot Ukrainas civiliedzīvotājus) (MK 30.09.2025. prot. Nr. 40 18. §, 3.1.2. apakšpunkts), veikta finansējuma pārdale no 62. resora  programmas 10.00.00. "Mērķdotācijas pašvaldībām – pašvaldību izglītības iestādēs bērnu no piecu gadu vecuma izglītošanā nodarbināto pedagogu darba samaksai un valsts sociālās apdrošināšanas obligātajām iemaksām" uz 15. resora apakšprogrammu 01.05.00. "Dotācija privātajām mācību iestādēm" :
</t>
    </r>
    <r>
      <rPr>
        <b/>
        <i/>
        <sz val="10"/>
        <rFont val="Times New Roman"/>
        <family val="1"/>
        <charset val="186"/>
      </rPr>
      <t>2026. gadā 239 324 euro</t>
    </r>
    <r>
      <rPr>
        <i/>
        <sz val="10"/>
        <rFont val="Times New Roman"/>
        <family val="1"/>
        <charset val="186"/>
      </rPr>
      <t xml:space="preserve"> apmērā;
</t>
    </r>
    <r>
      <rPr>
        <b/>
        <i/>
        <sz val="10"/>
        <rFont val="Times New Roman"/>
        <family val="1"/>
        <charset val="186"/>
      </rPr>
      <t>2027. gadā  un turpmāk  211 442 euro</t>
    </r>
    <r>
      <rPr>
        <i/>
        <sz val="10"/>
        <rFont val="Times New Roman"/>
        <family val="1"/>
        <charset val="186"/>
      </rPr>
      <t xml:space="preserve"> apmērā.</t>
    </r>
  </si>
  <si>
    <r>
      <t xml:space="preserve">Lai nodrošinātu pedagogu darba samaksu 2026. gadā un turpmāk, ņemot vērā izglītojamo skaita un struktūras uz 2025. gada 1. septembri izmaiņu ietekmi (neieskaitot Ukrainas civiliedzīvotājus) (MK 30.09.2025. prot. Nr. 40 18. §, 3.2. apakšpunkts), veikta finansējuma pārdale no 62. resora  programmas 10.00.00. "Mērķdotācijas pašvaldībām – pašvaldību izglītības iestādēs bērnu no piecu gadu vecuma izglītošanā nodarbināto pedagogu darba samaksai un valsts sociālās apdrošināšanas obligātajām iemaksām" uz 15. resora apakšprogrammu 01.08.00. "Vispārējās izglītības atbalsta pasākumi":
</t>
    </r>
    <r>
      <rPr>
        <b/>
        <i/>
        <sz val="10"/>
        <rFont val="Times New Roman"/>
        <family val="1"/>
        <charset val="186"/>
      </rPr>
      <t>2026. gadā 68 971 euro</t>
    </r>
    <r>
      <rPr>
        <i/>
        <sz val="10"/>
        <rFont val="Times New Roman"/>
        <family val="1"/>
        <charset val="186"/>
      </rPr>
      <t xml:space="preserve"> apmērā;
</t>
    </r>
    <r>
      <rPr>
        <b/>
        <i/>
        <sz val="10"/>
        <rFont val="Times New Roman"/>
        <family val="1"/>
        <charset val="186"/>
      </rPr>
      <t>2027. gadā  un turpmāk  96 853 euro</t>
    </r>
    <r>
      <rPr>
        <i/>
        <sz val="10"/>
        <rFont val="Times New Roman"/>
        <family val="1"/>
        <charset val="186"/>
      </rPr>
      <t xml:space="preserve"> apmērā.</t>
    </r>
  </si>
  <si>
    <r>
      <t xml:space="preserve">Lai nodrošinātu pedagogu darba samaksu 2026. gadā un turpmāk, ņemot vērā izglītojamo skaita un struktūras uz 2025. gada 1. septembri izmaiņu ietekmi (neieskaitot Ukrainas civiliedzīvotājus) (MK 30.09.2025. prot. Nr. 40 18. §, 3.3. apakšpunkts), veikta finansējuma pārdale no 62. resora  programmas 10.00.00. "Mērķdotācijas pašvaldībām – pašvaldību izglītības iestādēs bērnu no piecu gadu vecuma izglītošanā nodarbināto pedagogu darba samaksai un valsts sociālās apdrošināšanas obligātajām iemaksām" uz 15. resora apakšprogrammu 02.01.00. "Profesionālās izglītības programmu īstenošana":
</t>
    </r>
    <r>
      <rPr>
        <b/>
        <i/>
        <sz val="10"/>
        <rFont val="Times New Roman"/>
        <family val="1"/>
        <charset val="186"/>
      </rPr>
      <t>2026. gadā 1 297 917 euro</t>
    </r>
    <r>
      <rPr>
        <i/>
        <sz val="10"/>
        <rFont val="Times New Roman"/>
        <family val="1"/>
        <charset val="186"/>
      </rPr>
      <t xml:space="preserve"> apmērā;
</t>
    </r>
    <r>
      <rPr>
        <b/>
        <i/>
        <sz val="10"/>
        <rFont val="Times New Roman"/>
        <family val="1"/>
        <charset val="186"/>
      </rPr>
      <t>2027. gadā  un turpmāk  1 297 917 euro</t>
    </r>
    <r>
      <rPr>
        <i/>
        <sz val="10"/>
        <rFont val="Times New Roman"/>
        <family val="1"/>
        <charset val="186"/>
      </rPr>
      <t xml:space="preserve"> apmērā.</t>
    </r>
  </si>
  <si>
    <r>
      <t xml:space="preserve">Tiek veikta līdzekļu pārdale no apakšprogrammas 09.07.00. "Dotācija sporta organizāciju, programmu un pasākumu atbalstam" uz apakšprogrammu 09.19.00. "Finansējums profesionālās ievirzes sporta izglītības programmu pedagogu darba samaksai un valsts sociālās apdrošināšanas obligātajām iemaksām" </t>
    </r>
    <r>
      <rPr>
        <b/>
        <i/>
        <sz val="10"/>
        <rFont val="Times New Roman"/>
        <family val="1"/>
        <charset val="186"/>
      </rPr>
      <t>1 000 000</t>
    </r>
    <r>
      <rPr>
        <i/>
        <sz val="10"/>
        <rFont val="Times New Roman"/>
        <family val="1"/>
        <charset val="186"/>
      </rPr>
      <t xml:space="preserve"> </t>
    </r>
    <r>
      <rPr>
        <b/>
        <i/>
        <sz val="10"/>
        <rFont val="Times New Roman"/>
        <family val="1"/>
        <charset val="186"/>
      </rPr>
      <t>euro</t>
    </r>
    <r>
      <rPr>
        <i/>
        <sz val="10"/>
        <rFont val="Times New Roman"/>
        <family val="1"/>
        <charset val="186"/>
      </rPr>
      <t xml:space="preserve"> apmērā </t>
    </r>
    <r>
      <rPr>
        <b/>
        <i/>
        <sz val="10"/>
        <rFont val="Times New Roman"/>
        <family val="1"/>
        <charset val="186"/>
      </rPr>
      <t>2026.gadā un turpmāk</t>
    </r>
    <r>
      <rPr>
        <i/>
        <sz val="10"/>
        <rFont val="Times New Roman"/>
        <family val="1"/>
        <charset val="186"/>
      </rPr>
      <t>, lai, ievērojot Sporta politikas pamatnostādnēs 2022.-2027. gadam un Sporta likuma 13. panta trešajā daļā noteikto bērnu un jauniešu sporta prioritāti, nodrošinātu valsts līdzfinansējumu arī jaunām akreditētām profesionālās ievirzes sporta izglītības iestādēm tajās licencēto programmu īstenošanā nodarbināto  pedagogu darba samaksai un valsts sociālās apdrošināšanas obligātajām iemaksām. 
Pārdales rezultātā plānots samazināt finansējumu apakšprogrammai 09.07.00. "Dotācija sporta organizāciju, programmu un pasākumu atbalstam", prioritāri optimizējot un samazinot sporta organizāciju administratīvos izdevumus. Pašreiz sporta organizācijas administratīvajiem izdevumiem drīkst izlietot līdz 20% no piešķirtā valsts finansējuma, ko plānots samazināt, tādējādi nodrošinot efektīvāku valsts budžeta līdzekļu izmantošanu un vairāk finanšu resursu novirzot tiešajam sporta atbalstam.</t>
    </r>
  </si>
  <si>
    <t>Finansējuma pārdale no Ekonomikas ministrijas pamatbudžeta programmas 26.04.00 "Atbilstības novērtēšana un kvalitātes nodrošināšana" uz resora 74. Gadskārtējā valsts budžeta izpildes procesā pārdalāmais finansējums pamatbudžeta programmu 02.00.00 “Līdzekļi neparedzētiem gadījumiem” 2026., 2027. un 2028.gadā 111 300 euro apmērā sakarā ar sabiedrības ar ierobežoto atbildību "Latvijas Nacionālais metroloģijas centrs" struktūrvienības "Metroloģijas birojs" likvidāciju.</t>
  </si>
  <si>
    <t>Ja kādā no valsts budžeta likumprojektu paketē iekļautajiem likumprojektiem tiek atbalstīti priekšlikumi ar negatīvu ietekmi uz valsts budžeta finansiālo bilanci, tad atbilstoši samazināt finansējumu valsts budžeta resora "74. Gadskārtējā valsts budžeta izpildes procesā pārdalāmais finansējums" programmā "Līdzekļi neparedzētiem gadījumiem".</t>
  </si>
  <si>
    <t>Lai nodrošinātu Ministru Kabineta 2024.gada 7.jūnija  rīkojuma Nr. 446 "Par Vides aizsardzības un reģionālās attīstības ministrijas un Klimata un enerģētikas ministrijas reorganizāciju" izpildi, kur atbilstoši rīkojuma 2. un 4.punktam Klimata un enerģētikas ministrija (turpmāk – KEM) ar 2024. gada 1. jūliju pārņem no Viedās administrācijas un reģionālās attīstības ministrijas (turpmāk – VARAM) vides aizsardzības politikas jomu, un Latvijas vides aizsardzības fonda padomes (turpmāk - Fonda padome)  2024. gada 6.novembra lēmuma izpildi, ievērojot Fonda padomes 2024.gada 14. oktobra sēdē lemto, VARAM izsaka priekšlikumu pieņemt lēmumu par Fonda līdzekļu pārdalīšanu ar transfertu KEM 2026. gada budžetā, lai netiktu kavēta vides aizsardzības pasākumu īstenošana un projektu konkursu izsludināšana, kas ir jāveic un jāīsteno kopā 2 701 202 euro apmērā, t.sk.: 
no apakšprogrammas 21.02.00 "Vides aizsardzības projekti” - 2 070 323 euro apmērā; 
no apakšprogrammas 21.13.00 "Nozares vides projekti" - 630 879 euro apmērā.</t>
  </si>
  <si>
    <t>Kārtējie maksājumi Eiropas Savienības budžetā</t>
  </si>
  <si>
    <r>
      <t xml:space="preserve"> Lai nodrošinātu Mnistru kabineta 2025.gada 7.oktobra protokola Nr. 41 74. § 5. punkta izpildi, 2026. gadam un turpmāk ik gadu programmā 30.00.00 “Attīstības nacionālie atbalsta instrumenti” pasākumam "Latvijas pašvaldību vēlēto pārstāvju darbības nodrošināšana Eiropas Reģionu komitejā" palielināti izdevumi 11 689 euro apmērā un attiecīgi samazināti izdevumi:
   1)  apakšprogrammā 24.08.00 “Nacionālo parku darbības nodrošināšana” pamatkapitāla veidošanai 3 666 euro apmērā pasākumam "Dabas kapitāla izmantošana zaļās tautsaimniecības veicināšanā”;
   2) programmā 30.00.00 “Attīstības nacionālie atbalsta instrumenti” subsīdijām un dotācijām 2 073 euro apmērā dotācijai SIA "Elektroniskie sakari";
   3) programmā 31.00.00 “Atbalsts plānošanas reģioniem” pārējiem valsts budžeta uzturēšanas izdevumu transfertiem valsts budžeta daļēji finansētām atvasinātām publiskām personām un budžeta nefinansētām iestādēm 3284 euro apmērā pasākumam "Atbalsta pasākums reemigrācijas veicināšanai "Reģionālās remigrācijas koordinators"";
   4) programmā 32.00.00 “Valsts digitālās attīstības politikas īstenošana” precēm un pakalpojumiem 1 200 euro apmērā </t>
    </r>
    <r>
      <rPr>
        <i/>
        <sz val="10"/>
        <color theme="1"/>
        <rFont val="Times New Roman"/>
        <family val="1"/>
        <charset val="186"/>
      </rPr>
      <t>pasākumam “Valsts informācijas sistēmu savietotāja (VISS) attīstība un uzturēšana”;
   5) programmā 97.00.00 “Nozaru vadība un politikas plānošana” precēm un pakalpojumiem 1 466 euro apmērā uzturēšanas izdevumiem.</t>
    </r>
  </si>
  <si>
    <t>22.12.00 Nacionālo bruņoto spēku uzturēšana</t>
  </si>
  <si>
    <t>Nacionālo bruņoto spēku ilgtermiņa līgumi</t>
  </si>
  <si>
    <r>
      <t>Ilgtermiņa saistību izmaiņas pasākumā "Nacionālo bruņoto spēku ilgtermiņa līgumi", saskaņā ar MK 04.11.2025.  sēdes prot. Nr.46 53.</t>
    </r>
    <r>
      <rPr>
        <sz val="10"/>
        <rFont val="Times New Roman"/>
        <family val="1"/>
        <charset val="186"/>
      </rPr>
      <t xml:space="preserve">§ </t>
    </r>
    <r>
      <rPr>
        <i/>
        <sz val="10"/>
        <rFont val="Times New Roman"/>
        <family val="1"/>
        <charset val="186"/>
      </rPr>
      <t>(25-TA-29DV). Finansējums ilgtermiņa saistību pasākumam tiks nodrošināts Aizsardzības ministrijas budžeta ietvaros.</t>
    </r>
  </si>
  <si>
    <t>0101120300 - Citi ārvalstu finanšu palīdzības līdzfinansētie projekti</t>
  </si>
  <si>
    <t>Infrastruktūras nodrošināšana sabiedroto uzņemšanai</t>
  </si>
  <si>
    <r>
      <t>Iekšējā finansējuma pārdale programmas 33.00.00 "Aizsardzības īpašumu pārvaldīšana" ietvaros, lai segtu VNĪ izdevumus, pamatojoties uz Informatīvo ziņojumu "Par investīcijām aizsardzības jomas prioritāro objektu attīstībā privātās - publiskās partnerības ietvarā "( 25-TA-2051 (IP)) (23.09.2025 MK sēdes prot. Nr.39 51.</t>
    </r>
    <r>
      <rPr>
        <sz val="10"/>
        <rFont val="Times New Roman"/>
        <family val="1"/>
        <charset val="186"/>
      </rPr>
      <t>§)</t>
    </r>
  </si>
  <si>
    <t>Finansējuma palielinājums projektam "Infrastruktūras nodrošināšana sabiedroto uzņemšanai" (CAFP/AIM/008), lai veiktu ārvalstu finanšu palīdzības līdzekļu atmaksu valsts pamatbudžetā par Aizsardzības ministrijas veiktajiem izdevumiem pamatfunkciju īstenošanai, kas tiek attiecināti uz NATO investīciju programmu, lai nodrošinātu infrastruktūru sabiedroto vajadzībām</t>
  </si>
  <si>
    <t xml:space="preserve">Finansējuma palielinājums (ĀFP), lai nodrošinātu vides piesārņojuma novēršanas un sanācijas darbu apmaksu saskaņā ar 2020. gada 12. februāra Latvijas un Luksemburgas aizsardzības ministriju saprašanās memorandu un  nodrošinātu divu kazarmu būvniecību saskaņā ar 2024. gada 4. marta Latvijas un Luksemburgas aizsardzības ministriju saprašanās memorandu un  Luksemburgas aizsardzības ministra 2025.gada 24.aprīļa vēstuli Nr. DEF-2023-004377. </t>
  </si>
  <si>
    <t>Priekšlikums paredz dot iespēju sabiedrībai ar ierobežotu atbildību “Valsts aizsardzības korporācija” uzņemties valsts budžeta ilgtermiņa saistības, kuras saskaņā ar “Likumu par budžetu un finanšu vadību” parastā kārtībā var uzņemties tikai valsts budžeta iestādes un pašvaldības. Atļauja nepieciešama, lai paātrinātu procesus valsts kopuzņēmuma izveidei militārajā jomā.</t>
  </si>
  <si>
    <t>Atbilstoši Ministru kabineta 2024. gada 23.janvāra rīkojumam Nr.66 un Ministru kabineta 2024. gada 23. janvāra sēdes protokola Nr.3 26.§ 3.punktam tika piešķirts finansējums Iekšlietu ministrijas budžeta programmā 10.00.00 "Valsts robežsardzes darbība" 2024. gadā 1 500 000 euro, 2025. gadā 3 200 000 euro un 2026. gadā 1 000 000 euro, lai nodrošinātu Iekšlietu ministrijai papildu finansējumu tehnoloģiskās infrastruktūras darbībai nepieciešamo pieslēgumu izveidei (izbūvei) pie ārkārtas situāciju valsts elektronisko sakaru tīkla 2025. un 2026. gadam. VAS "Latvijas Valsts radio un televīzijas centrs", kas nodrošina attiecīgo darbu veikšanu un finansējumu par to saņem no Satiksmes minsitrijas, kas saņem transfertu no Iekšlietu ministrijas, ir informējusi Satiksmes ministriju un Iekšlietu ministriju, ka saņemtais finansējums 2024. un 2025. gada pilnībā nodrošinās visa projekta (tehnoloģiskās infrastruktūras darbībai nepieciešamo pieslēgumu izveide (izbūve) izbūves izmaksu segšanu un, veicot finanšu plūsmas prognozi un analizējot izbūves gaitu, noslēgtos līgumus un faktiskās izmaksas, ir konstatējusi, ka 2026. gadā paredzētais finansējums 1 000 000 euro apmērā nav nepieciešams. Attiecīgi finansējumu nepieciešams atgriezt 74.resora 18.00.00 programmā.</t>
  </si>
  <si>
    <t>A</t>
  </si>
  <si>
    <t>Veikta finansējuma pārdale no budžeta resora "74. Gadskārtējā valsts budžeta izpildes procesā pārdalāmais finansējums" budžeta programmas 02.00.00 "Līdzekļi neparedzētiem gadījumiem" uz Iekšlietu ministrijas budžeta apakšprogrammu 06.01.00 “Valsts policija” 2026. gadā 711 764 euro, lai 2 000 pašvaldības policijas darbiniekiem nodrošinātu mācības (neformālās izglītības programmas nodarbības  par vardarbības pret sievietēm un vardarbības ģimenē novēršanu) Valsts policijas koledžā</t>
  </si>
  <si>
    <t>Neatbalstīt,</t>
  </si>
  <si>
    <t xml:space="preserve">atbalstīt </t>
  </si>
  <si>
    <t xml:space="preserve">alternatīvu </t>
  </si>
  <si>
    <t>priekšlikumu</t>
  </si>
  <si>
    <t>Finansējuma pārale no Ekonomikas ministrijas budžeta uz Klimata un enerģētikas ministrijas (turpmāk- KEM) budžetu, lai nodrošinātu pastāvīgu ikmēneša atbalsta mehānismu mazāk aizsargātajām elektroenerģijas lietotāju grupām (trūcīgām, maznodrošinātām personām, personām ar I grupas invaliditāti, ģimenēm ar bērniem ar invaliditāti un daudzbērnu ģimenēm). Lai optimizētu un efektivizētu šo procesu MK 26.08.2025. (prot.Nr.33, #35) noteica, ka nepieciešams veikt izmaiņas regulējumā, lai noteiktu, ka no 2026. gada 1.janvāra kompensācijas norēķinus ar elektroenerģijas tirgotājiem bez starpniecības veic KEM, kas šobrīd skaņo nepieciešamos grozījumus regulējuma (TA Nr. 25-TA-2081).</t>
  </si>
  <si>
    <t>Finanšu ministrs</t>
  </si>
  <si>
    <t>A. Ašeradens</t>
  </si>
  <si>
    <t>Palde, 29204939</t>
  </si>
  <si>
    <t>ilze.palde@fm.gov.lv</t>
  </si>
  <si>
    <t>Finanšu</t>
  </si>
  <si>
    <t>ministrijas</t>
  </si>
  <si>
    <r>
      <t xml:space="preserve">Papildināt likumprojekta I nodaļu ar jaunu pantu šādā redakcijā, mainot turpmāko numerāciju:
</t>
    </r>
    <r>
      <rPr>
        <b/>
        <sz val="12"/>
        <color theme="1"/>
        <rFont val="Times New Roman"/>
        <family val="1"/>
        <charset val="186"/>
      </rPr>
      <t xml:space="preserve">"xx. pants.
</t>
    </r>
    <r>
      <rPr>
        <sz val="12"/>
        <color theme="1"/>
        <rFont val="Times New Roman"/>
        <family val="1"/>
        <charset val="186"/>
      </rPr>
      <t>No 2026. gada 1. janvāra līdz 2028. gada 31. decembrim par speciālās ekonomiskās zonas pārvaldes vai brīvostas īpašumā vai valdījumā esošo nekustamo īpašumu, kurš atrodas speciālās ekonomiskās zonas vai brīvostas teritorijā un kuru speciālās ekonomiskās zonas vai brīvostas pārvalde nodevusi zonas kapitālsabiedrībai vai licencētai kapitālsabiedrībai lietošanā, nekustamā īpašuma nodokli maksā attiecīgā nekustamā īpašuma lietotājs (nomnieks). Šī panta piemērošanai termini “zonas kapitālsabiedrība” un “licencēta kapitālsabiedrība” tiek lietoti likuma “Par nodokļu piemērošanu brīvostās un speciālajās ekonomiskajās zonās” izpratnē."</t>
    </r>
  </si>
  <si>
    <r>
      <t>Atbilstoši Ministru kabineta 22.09.2025. sēdes prot.Nr.38 1. § 2.punktam atbalstīts LM prioritārais pasākums "Materiālā atbalsta (pabalstu) pilnveidošana ģimenēm ar bērniem", kas tajā skaitā paredz bērna piedzimšanas pabalsta apmēra palielināšanu, kā arī bērnu kopšanas pabalsta personām, kuras kopj bērnu līdz pusotra gada vecumam, apmēra palielināšanu, vienlaikus palielinot arī sociālās apdrošināšanas iemaksu objektu pensiju, invaliditātes un bezdarba gadījumā personām, kuras kopj bērnu līdz pusotra gada vecumam. 
Ņemot vērā, ka 2025. gadā bērna piedzimšanas pabalsta un bērnu kopšanas pabalsta saņēmēju skaits atpaliek no plānotā, tas ietekmē arī 2026., 2027. un 2028. gada un turpmāko gadu prognozētos rādītājus, salīdzinot ar tiem rādītājiem, kas tika plānoti sagatavojot LM prioritāro pasākumu "Materiālā atbalsta (pabalstu) pilnveidošana ģimenēm ar bērniem". Līdz ar to LM prognozē, ka prioritārajam pasākumam nepieciešams mazāks finansējums nekā sākotnēji plānots 2026. gadā 2 565 542 euro apmērā, 2027. gadā 2 565 542 euro apmērā un 2028. gadā un turpmāk ik gadu 3 569 929 euro apmērā, tajā skaitā LM pamatbudžeta programmā 04.00.00 “Valsts atbalsts sociālajai apdrošināšanai” 2026. gadā 464 098 euro apmērā, 2027. gadā 464 098 euro apmērā un 2028. gadā un turpmāk ik gadu 657 776 euro apmērā un LM pamatbudžeta apakšprogrammā 20.01.00 “Valsts sociālie pabalsti” 2026. gadā 2 101 444 euro apmērā, 2027. gadā 2 101 444 euro apmērā un 2028. gadā un turpmāk ik gadu 2 912 153 euro apmērā.
Daļu no finansējuma ietaupījuma</t>
    </r>
    <r>
      <rPr>
        <b/>
        <i/>
        <sz val="10"/>
        <rFont val="Times New Roman"/>
        <family val="1"/>
        <charset val="186"/>
      </rPr>
      <t xml:space="preserve"> </t>
    </r>
    <r>
      <rPr>
        <i/>
        <sz val="10"/>
        <rFont val="Times New Roman"/>
        <family val="1"/>
        <charset val="186"/>
      </rPr>
      <t>LM apakšprogrammā 20.01.00 “Valsts sociālie pabalsti” 2026. gadā 18 962 euro apmērā un 2027. gadā un turpmāk ik gadu 1 386 558 euro apmērā plānots novirzīt šādiem LM nozīmīgiem un neatliekamiem pasākumiem:</t>
    </r>
    <r>
      <rPr>
        <b/>
        <i/>
        <sz val="10"/>
        <rFont val="Times New Roman"/>
        <family val="1"/>
        <charset val="186"/>
      </rPr>
      <t xml:space="preserve">
1) Pamatojoties uz  MK 22.09.2025. sēdes prot. Nr.38 1.§ 2.punktu, atbalstīts Labklājības ministrijas prioritārais pasākums "Sociālās rehabilitācijas pakalpojumu nodrošināšana", </t>
    </r>
    <r>
      <rPr>
        <i/>
        <sz val="10"/>
        <rFont val="Times New Roman"/>
        <family val="1"/>
        <charset val="186"/>
      </rPr>
      <t xml:space="preserve">kas ietver papildu finansējumu LM pamatbudžeta apakšprogrammā 05.01.00 "Sociālās rehabilitācijas valsts programmas" 1 367 596 euro apmērā sociālās rehabilitācijas pakalpojumiem no vardarbības cietušām pilngadīgām personām (605 216 euro) un vardarbību veikušām pilngadīgām personām (762 380 euro) 2026. gadā. Piešķirtā finansējuma ietvaros plānots 2026. gadā nodrošināt pakalpojumu apjomu 2025. gada līmenī, lai neveidotos situācija, ka uz minētajiem pakalpojumiem tiek veidotas rindas, kā arī plānots palielināt atlīdzību speciālistiem, kas nodrošina sociālās rehabilitācijas pakalpojumu vardarbībā cietušām personām. Piešķirto papildus finansējumu ir nepieciešams nodrošināt arī 2027. gadā un turpmāk ik gadu, līdz pieprasījums pēc pakalpojumiem sabiedrībai samazinās. 
</t>
    </r>
    <r>
      <rPr>
        <b/>
        <i/>
        <sz val="10"/>
        <rFont val="Times New Roman"/>
        <family val="1"/>
        <charset val="186"/>
      </rPr>
      <t>Ņemot vērā minēto, priekšlikums paredz papildu finansējumu 2027.gadā un turpmāk ik gadu sociālās rehabilitācijas pakalpojumiem no vardarbības cietušām pilngadīgām personām 605 216 euro (pārējie valsts budžeta uzturēšanas izdevumu transferti pašvaldībām) un vardarbību veikušām pilngadīgām personām 762 380 euro (izdevumi subsīdijas un dotācijas).</t>
    </r>
    <r>
      <rPr>
        <i/>
        <sz val="10"/>
        <rFont val="Times New Roman"/>
        <family val="1"/>
        <charset val="186"/>
      </rPr>
      <t xml:space="preserve">
Vardarbīgas uzvedības mazināšanas sociālās rehabilitācijas pakalpojumu visefektīvāk sniegt un saņemt brīdī, kad persona ir sapratusi savu nodarījumu. Ilgāka kavēšanās var nostiprināt vardarbīgo uzvedības modeli. Operatīva iesaiste sociālās rehabilitācijas pakalpojumā palīdz personai uzņemties atbildību par savu rīcību un izprast sekas. Samazinot atkārtotas vardarbības risku, tiek mazināta sociālā un ekonomiskā slodze (mazāk policijas iesaistes, tiesvedību, veselības un sociālo pakalpojumu izmaksu), tādējādi tiek veicināta kopējā sabiedrības drošība un labklājība.
Vardarbībā cietušai personai sociālās rehabilitācijas pakalpojumu ir nepieciešams nekavējoties saņemt atbalstu pēc vardarbības epizodes, lai nodrošinātu fizisku un emocionālu drošību un novērstu atkārtotas vardarbības risku. Agrīna palīdzība palīdz mazināt traumatiskās pieredzes ietekmi, posttraumatiskā stresa simptomus, trauksmi un bailes. Jo ātrāk persona saņem atbalstu, jo lielāka iespēja atjaunot emocionālo līdzsvaru un funkcionēt ikdienā. Operatīva palīdzība mazina risku, ka persona atgriezīsies vardarbīgās attiecībās vai atkārtoti kļūs par upuri. Sociālā rehabilitācija palīdz cietušajam apzināties savas tiesības, atgūt ticību sev un spēt pieņemt lēmumus, kas vērsti uz drošību un labklājību. Rehabilitācijas laikā cietušais saņem atbalstu sociālo prasmju, nodarbinātības un dzīvesvietas jautājumu risināšanā, kas palīdz atgūt patstāvību un iekļauties sabiedrībā.
</t>
    </r>
    <r>
      <rPr>
        <b/>
        <i/>
        <sz val="10"/>
        <rFont val="Times New Roman"/>
        <family val="1"/>
        <charset val="186"/>
      </rPr>
      <t>2) Vienlaikus priekšlikums paredz no 2026. gada un turpmāk ik gadu palielināt bāzes finansējumu izglītojošu pasākumu nodrošināšanai bērniem, jauniešiem un viņu likumiskajiem pārstāvjiem  par vardarbību,</t>
    </r>
    <r>
      <rPr>
        <i/>
        <sz val="10"/>
        <rFont val="Times New Roman"/>
        <family val="1"/>
        <charset val="186"/>
      </rPr>
      <t xml:space="preserve"> tās pazīmēm, īpaši  seksuālās izmantošanas riskiem, drošu un cieņpilnu attiecību veidošanu un kaitējošu seksuālo uzvedību, lai nodrošinātu pakalpojuma izmaksu pieauguma segumu </t>
    </r>
    <r>
      <rPr>
        <b/>
        <i/>
        <sz val="10"/>
        <rFont val="Times New Roman"/>
        <family val="1"/>
        <charset val="186"/>
      </rPr>
      <t>(18 962 euro).</t>
    </r>
    <r>
      <rPr>
        <i/>
        <sz val="10"/>
        <rFont val="Times New Roman"/>
        <family val="1"/>
        <charset val="186"/>
      </rPr>
      <t xml:space="preserve">
LM priekšlikumam nav fiskālas ietekmes uz valsts konsolidētā budžeta izdevumiem. Pasākums tiks iekļauts  Labklājības ministrijas prioritārā pasākuma "Sociālās rehabilitācijas pakalpojumu nodrošināšana" ietvaros kā jauna aktivitāte.
</t>
    </r>
  </si>
  <si>
    <r>
      <t xml:space="preserve">Atbilstoši Ministru kabineta 22.09.2025. sēdes prot.Nr.38 1. § 2.punktam atbalstīts LM prioritārais pasākums "Materiālā atbalsta (pabalstu) pilnveidošana ģimenēm ar bērniem", kas tajā skaitā paredz bērna piedzimšanas pabalsta apmēra palielināšanu, kā arī bērnu kopšanas pabalsta personām, kuras kopj bērnu līdz pusotra gada vecumam, apmēra palielināšanu, vienlaikus palielinot arī sociālās apdrošināšanas iemaksu objektu pensiju, invaliditātes un bezdarba gadījumā personām, kuras kopj bērnu līdz pusotra gada vecumam. 
Ņemot vērā, ka 2025. gadā bērna piedzimšanas pabalsta un bērnu kopšanas pabalsta saņēmēju skaits atpaliek no plānotā, tas ietekmē arī 2026., 2027. un 2028. gada un turpmāko gadu prognozētos rādītājus, salīdzinot ar tiem rādītājiem, kas tika plānoti sagatavojot LM prioritāro pasākumu "Materiālā atbalsta (pabalstu) pilnveidošana ģimenēm ar bērniem". Līdz ar to LM prognozē, ka prioritārajam pasākumam nepieciešams mazāks finansējums nekā sākotnēji plānots 2026. gadā 2 565 542 euro apmērā, 2027. gadā 2 565 542 euro apmērā un 2028. gadā un turpmāk ik gadu 3 569 929 euro apmērā, tajā skaitā LM pamatbudžeta programmā 04.00.00 “Valsts atbalsts sociālajai apdrošināšanai” 2026. gadā 464 098 euro apmērā, 2027. gadā 464 098 euro apmērā un 2028. gadā un turpmāk ik gadu 657 776 euro apmērā un LM pamatbudžeta apakšprogrammā 20.01.00 “Valsts sociālie pabalsti” 2026. gadā 2 101 444 euro apmērā, 2027. gadā 2 101 444 euro apmērā un 2028. gadā un turpmāk ik gadu 2 912 153 euro apmērā.
Daļu no finansējuma ietaupījuma LM apakšprogrammā 20.01.00 “Valsts sociālie pabalsti” </t>
    </r>
    <r>
      <rPr>
        <b/>
        <i/>
        <sz val="10"/>
        <rFont val="Times New Roman"/>
        <family val="1"/>
        <charset val="186"/>
      </rPr>
      <t>2026.gadā 1 930 440 euro apmērā, 2027. gadā 562 844 euro apmērā un 2028. gadā un turpmāk ik gadu 1 525 595 euro apmērā</t>
    </r>
    <r>
      <rPr>
        <i/>
        <sz val="10"/>
        <rFont val="Times New Roman"/>
        <family val="1"/>
        <charset val="186"/>
      </rPr>
      <t xml:space="preserve"> paredzēts novirzīt papildu finansējumam</t>
    </r>
    <r>
      <rPr>
        <b/>
        <i/>
        <sz val="10"/>
        <rFont val="Times New Roman"/>
        <family val="1"/>
        <charset val="186"/>
      </rPr>
      <t xml:space="preserve"> tehnisko palīglīdzekļu pakalpojuma nodrošināšanai un attīstībai jeb modernizēšanai.</t>
    </r>
    <r>
      <rPr>
        <i/>
        <sz val="10"/>
        <rFont val="Times New Roman"/>
        <family val="1"/>
        <charset val="186"/>
      </rPr>
      <t xml:space="preserve">
Pasākuma ietvaros paredzēts papildu finansējums acu protēžu un dzirdes aprātu nodrošināšanai (kopumā vidēji gadā plānots izsniegt 1 885 TPL vienības, t.sk. 200 tiflotehnikas un 1 685 surdotehnikas vienības, 1 642 personām). 
Vienlaikus priekšlikums paredz nodrošināt finansējumu MK 21.12.2021. noteikumu Nr. 878 "Tehnisko palīglīdzekļu noteikumi" grozījumiem, kas paredz tehnisko palīglīdzekļu klāsta modernizēšanu un pieejamības uzlabošanu. 2021.gadā tika pilnībā pārstrādāti TPL nodrošināšanas kārtību regulējošie MK noteikumi, tomēr šobrīd nepieciešams izdarīt izmaiņas normatīvajā regulējumā, lai  veicinātu personu ar funkcionēšanas ierobežojumiem iekļaušanos sabiedrībā, tostarp uzlabojot iespējas strādāt algotu darbu un iegūt izglītību, kā arī palielināt atsevišķu tehnisko palīglīdzekļu kompensācijas apmēru (pielāgoti autosēdeklīši). 
LM priekšlikumam nav fiskālas ietekmes uz valsts konsolidētā budžeta izdevumiem.</t>
    </r>
  </si>
  <si>
    <r>
      <t>Atbilstoši Ministru kabineta (turpmāk - MK) 22.09.2025. sēdes prot.Nr.38 1. § 2.punktam atbalstīts LM prioritārais pasākums "Materiālā atbalsta (pabalstu) pilnveidošana ģimenēm ar bērniem", kas tajā skaitā paredz bērna piedzimšanas pabalsta apmēra palielināšanu, kā arī bērnu kopšanas pabalsta personām, kuras kopj bērnu līdz pusotra gada vecumam, apmēra palielināšanu, vienlaikus palielinot arī sociālās apdrošināšanas iemaksu objektu pensiju, invaliditātes un bezdarba gadījumā personām, kuras kopj bērnu līdz pusotra gada vecumam. 
Ņemot vērā, ka 2025. gadā bērna piedzimšanas pabalsta un bērnu kopšanas pabalsta saņēmēju skaits atpaliek no plānotā, tas ietekmē arī 2026., 2027. un 2028. gada un turpmāko gadu prognozētos rādītājus, salīdzinot ar tiem rādītājiem, kas tika plānoti sagatavojot LM prioritāro pasākumu "Materiālā atbalsta (pabalstu) pilnveidošana ģimenēm ar bērniem". Līdz ar to LM prognozē, ka prioritārajam pasākumam nepieciešams mazāks finansējums nekā sākotnēji plānots 2026. gadā 2 565 542 euro apmērā, 2027. gadā 2 565 542 euro apmērā un 2028. gadā un turpmāk ik gadu 3 569 929 euro apmērā, tajā skaitā LM pamatbudžeta programmā 04.00.00 “Valsts atbalsts sociālajai apdrošināšanai” 2026. gadā 464 098 euro apmērā, 2027. gadā 464 098 euro apmērā un 2028. gadā un turpmāk ik gadu 657 776 euro apmērā un LM pamatbudžeta apakšprogrammā 20.01.00 “Valsts sociālie pabalsti” 2026. gadā 2 101 444 euro apmērā, 2027. gadā 2 101 444 euro apmērā un 2028. gadā un turpmāk ik gadu 2 912 153 euro apmērā.
Daļu no finansējuma ietaupījuma</t>
    </r>
    <r>
      <rPr>
        <b/>
        <i/>
        <sz val="10"/>
        <rFont val="Times New Roman"/>
        <family val="1"/>
        <charset val="186"/>
      </rPr>
      <t xml:space="preserve"> 2026. gadā un 2027.gadā ik gadu 616 140 euro apmērā un 2028.gadā un turpmāk ik gadu 657 776 euro apmērā</t>
    </r>
    <r>
      <rPr>
        <i/>
        <sz val="10"/>
        <rFont val="Times New Roman"/>
        <family val="1"/>
        <charset val="186"/>
      </rPr>
      <t xml:space="preserve"> paredzēts novirzīt </t>
    </r>
    <r>
      <rPr>
        <b/>
        <i/>
        <sz val="10"/>
        <rFont val="Times New Roman"/>
        <family val="1"/>
        <charset val="186"/>
      </rPr>
      <t>nestrādājošu vecāku, kuri saņem bērna ar invaliditāti kopšanas pabalstu, sociālajai aizsardzībai, palielinot valsts sociālās apdrošināšanas obligāto iemaksu objektu  pensiju apdrošināšanai no 71,14 euro līdz 413,43 euro, kas atbilst bērna ar invaliditāti kopšanas pabalsta apmēram</t>
    </r>
    <r>
      <rPr>
        <i/>
        <sz val="10"/>
        <rFont val="Times New Roman"/>
        <family val="1"/>
        <charset val="186"/>
      </rPr>
      <t>, t.sk:
- no LM pamatbudžeta apakšprogrammas 20.01.00 “Valsts sociālie pabalsti” 2026. gadā un 2027. gadā 152 042 euro apmērā ik gadu, t.sk., veicot līdzekļu pārdali uz LM pamatbudžeta programmu 04.00.00 “Valsts atbalsts sociālajai apdrošināšanai”, vienlaikus palielinot speciālā budžeta apakšprogrammā 04.01.00 “Valsts pensiju speciālais budžets” saņemtos transfertus no valsts pamatbudžeta 227 611 euro apmērā, samazinot speciālā budžeta apakšprogrammā 04.02.00 “Nodarbinātības speciālais budžets” saņemtos transfertus no valsts pamatbudžeta 31 083 euro apmērā un samazinot speciālā budžeta apakšprogrammā 04.04.00 “Invaliditātes, maternitātes un slimības speciālais budžets” saņemtos transfertus no valsts pamatbudžeta 44 486 euro apmērā;
- atlikušo finansējuma nepieciešamību 2026. gadā un 2027.gadā ik gadu 464 098 euro apmērā un 2028.gadā un turpmāk ik gadu 657 776 euro apmērā sedzot prioritārā pasākuma "Materiālā atbalsta (pabalstu) pilnveidošana ģimenēm ar bērniem" piešķirtā finansējuma LM programmas 04.00.00 “Valsts atbalsts sociālajai apdrošināšanai” ietvaros, vienlaikus 2028.gadā un turpmāk ik gadu palielinot speciālā budžeta apakšprogrammā 04.01.00 “Valsts pensiju speciālais budžets” saņemtos transfertus no valsts pamatbudžeta 107 106 euro apmērā, samazinot speciālā budžeta apakšprogrammā 04.02.00 “Nodarbinātības speciālais budžets” saņemtos transfertus no valsts pamatbudžeta 44 054 euro apmērā un samazinot speciālā budžeta apakšprogrammā 04.04.00 “Invaliditātes, maternitātes un slimības speciālais budžets” saņemtos transfertus no valsts pamatbudžeta 63 052 euro apmērā
Pabalsts par bērna ar invaliditāti kopšanu ieviests no 2006. gada, nosakot tā apmēru 71,14 euro (50 Ls), no kura veic sociālās apdrošināšanas iemaksas pensiju apdrošināšanai saskaņā ar Ministru kabineta 05.06.2001. noteikumiem Nr.230 "Noteikumi par valsts sociālās apdrošināšanas obligātajām iemaksām no valsts pamatbudžeta un valsts sociālās apdrošināšanas speciālajiem budžetiem". No 2008. gada 1. janvāra bērna ar  invaliditāti  kopšanas pabalsts  paaugstināts līdz 213,43 euro, ar 2019. gada 1. jūliju bērniem ar invaliditāti, kuriem Veselības un darbspēju ekspertīzes ārstu valsts komisija ir noteikusi indikācijas īpašai kopšanai, pabalsta apmērs ir palielināts līdz 313,43 euro, bet ar 2025.gadu - līdz 413,43 euro. Paaugstinot pabalsta apmēru, sociālas apdrošināšanas iemaksu objekts pārskatīts netika. Līdz ar to sociālās apdrošināšanas iemaksas pensiju apdrošināšanai šobrīd tiek veiktas no neadekvāti zemas summas, kas četras reizes mazāka par saņemamā pabalsta apmēru.
Pasākums tiks iekļauts LM prioritārajā pasākumā "Materiālā atbalsta (pabalstu) pilnveidošana ģimenēm ar bērniem" kā jauna aktivitāte. 
LM priekšlikumam nav fiskālas ietekmes uz valsts konsolidētā budžeta izdevumiem.</t>
    </r>
  </si>
  <si>
    <r>
      <rPr>
        <b/>
        <sz val="12"/>
        <rFont val="Times New Roman"/>
        <family val="1"/>
        <charset val="186"/>
      </rPr>
      <t>27. pants.</t>
    </r>
    <r>
      <rPr>
        <sz val="12"/>
        <rFont val="Times New Roman"/>
        <family val="1"/>
        <charset val="186"/>
      </rPr>
      <t xml:space="preserve">
Vispārējās valdības sektorā iekļautajām kapitālsabiedrībām ir tiesības neveikt maksājumus par valsts kapitāla izmantošanu, ar nosacījumu, ka dividendēs izmaksājamā peļņas daļa tiek novirzīta šo kapitālsabiedrību iepriekš uzņemto finanšu saistību segšanai (finansēšanas darījums).</t>
    </r>
  </si>
  <si>
    <r>
      <t>Izteikt likumprojekta 27. pantu šādā redakcijā:</t>
    </r>
    <r>
      <rPr>
        <b/>
        <sz val="12"/>
        <rFont val="Times New Roman"/>
        <family val="1"/>
        <charset val="186"/>
      </rPr>
      <t xml:space="preserve">
"27. pants.</t>
    </r>
    <r>
      <rPr>
        <sz val="12"/>
        <rFont val="Times New Roman"/>
        <family val="1"/>
        <charset val="186"/>
      </rPr>
      <t xml:space="preserve">
	Vispārējās valdības sektorā iekļautajām kapitālsabiedrībām ir tiesības neveikt maksājumus par valsts kapitāla izmantošanu, ar nosacījumu, ka dividendēs izmaksājamā peļņas daļa tiek novirzīta šo kapitālsabiedrību iepriekš uzņemto finanšu saistību segšanai (finansēšanas darījums), </t>
    </r>
    <r>
      <rPr>
        <b/>
        <sz val="12"/>
        <rFont val="Times New Roman"/>
        <family val="1"/>
        <charset val="186"/>
      </rPr>
      <t>ja ir pieņemts attiecīgs Ministru kabineta lēmums."</t>
    </r>
  </si>
  <si>
    <t>Lai nodrošinātu tiesisko skaidrību par panta piemērošanas kārtību, papildināt 27.pantu ar nosacījumu, ka tiesības neveikt maksājumus par valsts kapitāla izmantošanu ir gadījumā, ja tiek pieņemts attiecīgs Ministru kabineta lēmums.</t>
  </si>
  <si>
    <t>Priekšlikums paredz precizēt to programmu sarakstu, no kurām līdz 2026. gada 30. septembrim nepārdalīto apropriāciju finanšu ministram ir tiesības pārdalīt uz programmu 02.00.00 "Līdzekļi neparedzētiem gadījumiem", no saraksta izslēdzot programmu 12.00.00 "Finansējums veselības jomas pasākumiem Covid-19 infekcijas izplatības ierobežošanai" (Covid pasākumi ir atzīti kā vienreizēji).</t>
  </si>
  <si>
    <t>Ēka, kas atrodas Republikas laukumā 2, ir valsts īpašumā esošs nekustamais īpašums, kas reģistrēts ZM personā. Ēkas pārvaldību nodrošina VSIA “Zemkopības ministrijas nekustamie īpašumi”. Ēka galvenokārt tiek izmantota valsts pārvaldes funkciju nodrošināšanai, no kuras apmēram 66 % no kopējās biroju platības aizņem ZM un tās padotības iestādes. Tajā tiek nodrošinātas darba vietas aptuveni 900 darbiniekiem. Šobrīd ir iespējams nodrošināt ZM un tās padotības iestāžu izvietošanu vienuviet, izmantojot ZM rīcībā esošo Ēku. Šāda telpu konsolidācija ļauj optimizēt resora nekustamo īpašumu portfeli, atbrīvojot un nododot atsavināšanai citus ZM valsts īpašumus, piemēram, Valsts meža dienesta administratīvo ēku 13. janvāra ielā, Rīgā. Iegūtos līdzekļus no nekustamā īpašuma atsavināšanas būtu iespējams virzīt Ēkas energoefektivitātes un infrastruktūras uzlabošanas pasākumu finansēšanai. Uzlabojumi kalpotu kā starpposma risinājums līdz ilgtermiņa valsts nekustamo īpašumu attīstības koncepcijas izstrādei un ieviešanai.
Atbilstoši Publiskas personas mantas atsavināšanas likuma 9.panta pirmajā daļā paredzētajam, valsts nekustamā īpašuma atsavināšanu organizēs VAS "Valsts nekustamie īpašumi", vienlaikus priekšlikumā piedāvātais risinājums paredz valsts nekustamā īpašuma atsavināšanā iegūtos līdzekļus pēc atsavināšanas izdevumu segšanas, ieskaitīt valsts pamatbudžeta ieņēmumu kontā pēc tam par attiecīgu finansējuma apmēru tiks gatavots rīkojums par apropriācijas palielināšanu Zemkopības ministrijas budžeta programmā  97.00.00 " Nozaru vadība un politikas plānošana", lai ienākumus no nekustamā īpašuma atsavināšanas novirzītu Zemkopības ministrijas administratīvās ēkas Republikas laukums 2, Rīga, neatliekamo uzlabojumu nodrošināšanai.</t>
  </si>
  <si>
    <r>
      <t>Papildināt likumprojekta II nodaļu ar jaunu pantu šādā redakcijā:
"</t>
    </r>
    <r>
      <rPr>
        <b/>
        <sz val="12"/>
        <rFont val="Times New Roman"/>
        <family val="1"/>
        <charset val="186"/>
      </rPr>
      <t xml:space="preserve">xx. pants.
</t>
    </r>
    <r>
      <rPr>
        <sz val="12"/>
        <rFont val="Times New Roman"/>
        <family val="1"/>
        <charset val="186"/>
      </rPr>
      <t>(1) Valsts akciju sabiedrība "Valsts nekustamie īpašumi" valsts nekustamā īpašuma (nekustamā īpašuma kadastra Nr.0100 003 0086) 13. janvāra iela 15, Rīga Kalēju iela 68, Rīga, atsavināšanas rezultātā iegūtos līdzekļus pēc faktisko atsavināšanas izdevumu atskaitīšanas ieskaita valsts budžetā.
(2) Atļaut finanšu ministram palielināt Zemkopības ministrijas budžeta programmā 97.00.00 “Nozaru vadība un politikas plānošana” apropriāciju resursiem no dotācijas no vispārējiem ieņēmumiem, piešķirot papildu līdzekļus valsts nekustamā īpašuma (nekustamā īpašuma kadastra Nr.0100 010 0144) Republikas laukums 2, Rīga, sastāvā esošās administratīvās ēkas ar kadastra apzīmējumu 0100 010 0144 001 neatliekamo uzlabojumu nodrošināšanai atbilstoši šā panta pirmajā daļā noteiktajam valsts budžeta ieņēmumos ieskaitīto līdzekļu apmēram, ja Saeimas Budžeta un finanšu (nodokļu) komisija piecu darba dienu laikā no attiecīgās informācijas saņemšanas dienas ir to izskatījusi un nav iebildusi pret apropriācijas palielinājumu."</t>
    </r>
  </si>
  <si>
    <t xml:space="preserve">2028.gadā </t>
  </si>
  <si>
    <t>Ar Ministru kabineta 2025. gada 22. septembra sēdes protokola Nr. 38 1. § 2. punktu tika piešķirts finansējums prioritārajam pasākumam “Atbalsts lauksaimniekiem” 59 275 327 euro apmērā 2026. gadam, tajā skaitā budžeta apakšprogrammā 64.10.00 “Izdevumi Eiropas Lauksaimniecības garantiju fonda (ELGF) projektu un pasākumu īstenošanai (2023–2027)” – 3 860 327 euro, kas atbalsta programmai “Piens un augļi skolai”, kuras īstenošanai papildu līdzfinansējums no valsts budžeta tika piešķirts arī 2025. gadā.
Ņemot vērā, ka 2025. gadā minētajā atbalsta programmā faktiskās izmaksas bija mazākas par plānoto, Zemkopības ministrija ir konstatējusi, ka nepieciešamais finansējums 2026. gadā samazināms par 1 860 327 euro, šo summu novirzot uz valsts budžeta apakšprogrammu 21.01.00 “Valsts atbalsts lauksaimniecības un lauku attīstībai”, lai nodrošinātu lauksaimniecībā izmantojamiem zinātnes pētījumiem un lauksaimniecības zinātnisko institūciju materiāli tehniskās bāzes un ciltsdarba maksājumiem 2026. gadā nepieciešamo finansējumu.</t>
  </si>
  <si>
    <r>
      <t>Izteikt likumprojekta 79. pantu šādā redakcijā:
"</t>
    </r>
    <r>
      <rPr>
        <b/>
        <sz val="12"/>
        <color theme="1"/>
        <rFont val="Times New Roman"/>
        <family val="1"/>
        <charset val="186"/>
      </rPr>
      <t xml:space="preserve">79. pants.
</t>
    </r>
    <r>
      <rPr>
        <sz val="12"/>
        <color theme="1"/>
        <rFont val="Times New Roman"/>
        <family val="1"/>
        <charset val="186"/>
      </rPr>
      <t xml:space="preserve">Publiskas personas kapitālsabiedrību un to atkarīgo kapitālsabiedrību, publiski privāto kapitālsabiedrību un publiskas personas kontrolētu kapitālsabiedrību, kas ietilpst no publiskas personas atkarīgas komerciālas publiskas personas kapitālsabiedrības un no publiskas personas atkarīgas nekomerciālas publiskas personas kapitālsabiedrības grupā dalībnieku (akcionāru) sapulce vai padome (ja tāda ir izveidota), izņemot gadījumus, kad ir pieņemts publiskas personas augstākās lēmējinstitūcijas (piemēram, Ministru kabineta par valsts kapitālsabiedrībām, pašvaldības domes par pašvaldības kapitālsabiedrībām) atsevišķs lēmums, nodrošina, ka 2026. gadā kopējo kapitālsabiedrības personāla izmaksu attiecība pret kopējiem </t>
    </r>
    <r>
      <rPr>
        <b/>
        <u/>
        <sz val="12"/>
        <color theme="1"/>
        <rFont val="Times New Roman"/>
        <family val="1"/>
        <charset val="186"/>
      </rPr>
      <t xml:space="preserve">kapitālsabiedrības </t>
    </r>
    <r>
      <rPr>
        <sz val="12"/>
        <color theme="1"/>
        <rFont val="Times New Roman"/>
        <family val="1"/>
        <charset val="186"/>
      </rPr>
      <t xml:space="preserve">ieņēmumiem </t>
    </r>
    <r>
      <rPr>
        <b/>
        <u/>
        <sz val="12"/>
        <color theme="1"/>
        <rFont val="Times New Roman"/>
        <family val="1"/>
        <charset val="186"/>
      </rPr>
      <t>Gada pārskatu un konsolidēto gada pārskatu likuma izpratnē</t>
    </r>
    <r>
      <rPr>
        <sz val="12"/>
        <color theme="1"/>
        <rFont val="Times New Roman"/>
        <family val="1"/>
        <charset val="186"/>
      </rPr>
      <t xml:space="preserve"> nepalielinās salīdzinājumā ar iepriekšējo pārskata gadu, ko panāk, veicot personāla produktivitātes paaugstināšanas un digitalizācijas procesus, kā arī pārskatot kapitālsabiedrību atlīdzības politikas, neietekmējot pakalpojumu kvalitāti (izņemot, ja kapitālsabiedrībai tiek noteiktas jaunas papildus funkcijas)."</t>
    </r>
  </si>
  <si>
    <t>Saskaņā ar Ministru kabineta 2025. gada 16. oktobra rīkojuma Nr.675 (prot.Nr.43 49.§) 4. punktu veikta finansējuma pārdale no  74. resora "Gadskārtējā valsts budžeta izpildes procesā pārdalāmais finansējums" budžeta  programmas 18.00.00 "Finansējums valsts drošības stiprināšanas pasākumiem" 2026. gadā 35 000 euro apmērā uz Finanšu ministrijas budžeta apakšprogrammu 38.01.00 "Eiropas Savienības pirmsstrukturālo, strukturālo un citu finanšu instrumentu koordinācija" Centrālajai finanšu un līgumu aģentūrai iesaistei NATO projektā militārās slimnīcas atjaunošanai Ukrainā</t>
  </si>
  <si>
    <t>Lai nodrošinātu tiesisko skaidrību par panta piemērošanas kārtību, priekšlikums paredz precizēt 79. panta normu.</t>
  </si>
  <si>
    <t>Finansējuma pārdale no 74.resora programmas 04.00.00 "Latvijas prezidentūras Eiropas Savienības Padomē nodrošināšana" uz resora "Ministru kabinets", Ārlietu ministrijas,  Ekonomikas ministrijas, Finanšu ministrijas, Iekšlietu ministrijas, Zemkopības ministrijas, Satiksmes ministrijas, Klimata un enerģētikas ministrijas un Kultūras ministrijas budžeta programmām, lai nodrošinātu finansējumu Latvijas prezidentūras Eiropas Savienības Padomē 2028. gadā sagatavošanai atbilstoši Ministru kabineta 11.11.2025. sēdē pieņemtajam informatīvajam ziņojumam "Informatīvais ziņojums par Latvijas prezidentūras Eiropas Savienības Padomē 2028. gadā sagatavošanai nepieciešamo finansējumu".</t>
  </si>
  <si>
    <t>Iekšējā finansējuma pārdale 70 000 euro apmērā 2026.gadā  no budžeta apakšprogrammas 03.02.00 "Apgabaltiesas un rajonu (pilsētu) tiesas"   2022.-2024.gada prioritārā pasākuma "Videokonferenču un datortehnikas infrastruktūras pilnveidošana, datu plūsmas ātruma palielināšana" uz budžeta apakšprogrammu 03.01.00 "Tiesu administrēšana" 2024.-2026.gada prioritārajam pasākumam "Tiesu informatīvās sistēmas pilnveide", lai veiktu Valsts policijas Administratīvo pārkāpumu aplikācijas integrāciju ar tiesu informatīvo sistēmu un e-lietas platformu saskaņā ar Ministru kabineta 2025.gada 11.novembra rīkojumu Nr.738  "Par apropriācijas pārdali prioritārajiem pasākumiem" (prot. Nr. 47 13. §, 25-TA-2443).</t>
  </si>
  <si>
    <t>Uzņēmumu ienākuma nodoklis</t>
  </si>
  <si>
    <t>31.02.00 "Valsts parāda vadība"</t>
  </si>
  <si>
    <t>Procentu izdevumi</t>
  </si>
  <si>
    <t xml:space="preserve"> 21.00.00 "Kultūras mantojums"</t>
  </si>
  <si>
    <t>Ieņēmumi no dividendēm (ieņēmumi no valsts (pašvaldību) kapitāla izmantošanas)</t>
  </si>
  <si>
    <t xml:space="preserve">Saskaņā ar Zemkopības ministrijas 06.11.2025. vēstuli Nr.3.3-3e/1909/2025 "Par AS "Latvijas valsts meži" dividendēm" ir iespējams palielināt ieņēmumu prognozi no AS "Latvijas valsts meži" maksājumam par valsts kapitāla izmantošanu 2026.gadā un attiecīgi palielināt izdevumus Kultūras ministrijas budžeta apakšprogrammā 21.00.00 “Kultūras mantojums”, lai 2026.gadā nodrošinātu finansējumu Sakrālā mantojuma programmas pilnvērīgu īstenošanu. </t>
  </si>
  <si>
    <t>46. Sabiedriskie elektroniskie plašsaziņas līdzekļi</t>
  </si>
  <si>
    <t>04.00.00 "Sabiedriskā pasūtījuma īstenošana Latvijas Sabiedriskajā medijā"</t>
  </si>
  <si>
    <t>Priekšlikums paredz dot deleģējumu Ministru kabinetam izstrādāt kārtību, kādā tiek dotas tiesības tiem vispārējās pamatizglītības un vispārējās vidējās izglītības programmu īstenošanā iesaistītajiem pedagogiem, kuri skolu tīkla sakārtošanas rezultātā pašvaldības vispārējās izglītības iestādes reorganizācijas vai likvidācijas gadījumā zaudē pedagoga darbu, bet kuram līdz pensijas vecuma sasniegšanai ir palikuši mazāk kā 3 gadi, pretendēt uz valsts sociālo atbalstu.</t>
  </si>
  <si>
    <t>01.15.00 "Sociālā atbalsta programma vispārējās izglītības pedagogiem"</t>
  </si>
  <si>
    <t>Saskaņā ar Zemkopības ministrijas 06.11.2025. vēstuli Nr.3.3-3e/1909/2025 "Par AS "Latvijas valsts meži" dividendēm" ir iespējams palielināt ieņēmumu prognozi no AS "Latvijas valsts meži" maksājumam par valsts kapitāla izmantošanu 2026.gadā un attiecīgi palielināt izdevumus Izglītības un zinātnes ministrijas jaunā budžeta apakšprogrammā 01.15.00 "Sociālā atbalsta programma vispārējās izglītības pedagogiem", lai 2026.gadā piešķirtu tiesības pedagogam, kurš skolu reorganizācijas procesā zaudē darbu, bet kuram līdz pensijas vecuma sasniegšanai ir palikuši mazāk kā 3 gadi, pretendēt uz valsts sociālo atbalstu līdz sešu mēnešu vidējās izpeļņas apmēram Ministru kabineta noteiktajā kārtībā.</t>
  </si>
  <si>
    <t>05.01.00 "Zinātniskās darbības nodrošināšana"</t>
  </si>
  <si>
    <t>Saskaņā ar Zemkopības ministrijas 06.11.2025. vēstuli Nr.3.3-3e/1909/2025 "Par AS "Latvijas valsts meži" dividendēm" ir iespējams palielināt ieņēmumu prognozi no AS "Latvijas valsts meži" maksājumam par valsts kapitāla izmantošanu 2026.gadā un attiecīgi palielināt izdevumus Izglītības un zinātnes ministrijas budžeta apakšprogrammā 05.01.00 "Zinātniskās darbības nodrošināšana", lai piešķirtu finansējumu Ventspils Augstskolas inženierzinātņu institūta ''Ventspils Starptautiskais Radioastronomijas centrs'' radioteleskopu kompleksa Irbenē zinātniskās darbības nodrošināšanai.</t>
  </si>
  <si>
    <t>49.00.00 Rail Baltica projekta pārvaldības funkcijas nodrošināšana</t>
  </si>
  <si>
    <t xml:space="preserve">Ieņēmumi no dividendēm (ieņēmumi no valsts (pašvaldību) kapitāla
izmantošanas) </t>
  </si>
  <si>
    <t xml:space="preserve">Saskaņā ar Zemkopības ministrijas 06.11.2025. vēstuli Nr.3.3-3e/1909/2025 "Par AS "Latvijas valsts meži" dividendēm" ir iespējams palielināt ieņēmumu prognozi no AS "Latvijas valsts meži" maksājumam par valsts kapitāla izmantošanu 2026.gadā un attiecīgi palielināt finansējumu Satiksmes ministrijas budžeta programmā 49.00.00 "Rail Baltica projekta pārvaldības funkcijas nodrošināšana" 8 000 000 euro apmērā 2026.gadam, lai nodrošinātu Rail Baltica projekta pamattrases pārprojektēšanu, īstenojot sarežģītus infrastruktūras projektus atbilstoši Eiropas Savienības ilgtermiņa mērķiem. Šāda rīcība apliecina, ka Latvija ir gatava īstenot Rail Baltica projekta turpmākās kārtas, pieprasot Eiropas Savienības fondu finansējumu arī nākamajā Eiropas infrastruktūras savienošanas instrumenta (EISI) plānošanas periodā. </t>
  </si>
  <si>
    <t>13.Finanšu ministrija</t>
  </si>
  <si>
    <t>Finansējuma pārdale no Finanšu ministrijas uz Ārlietu ministrijas budžetu, lai stiprinātu Latvijas pārstāvību ASV un vēstniecības infrastruktūras kapacitāti, vienlaikus uzlabojot gan kiberdrošības, gan fiziskās drošības situāciju vēstniecībā, tādējādi arī sniedzot tiešu ieguldījumu Latvijas ārējās un iekšejās drošības stiprināšanā, pārstāvot Latviju attiecībās ar ASV dažādās Latvijai nozīmīgās nozarēs.</t>
  </si>
  <si>
    <t>23.00.00 "Valsts atbalsta programmas un citi valsts nozīmes pasākumi"</t>
  </si>
  <si>
    <t>Finansējuma pārdale no Finašu ministrijas budžeta uz 74.resora "Gadskārtējā valsts budžeta izpildes procesā pārdalāmais finansējums" programmu 23.00.00 "Valsts atbalsta programmas un citi valsts nozīmes pasākumi"", lai nodrošinātu nepieciešamo finansējumu 2026.gadā aizsargāto eletroenerģijas lietotāju atbalstam.</t>
  </si>
  <si>
    <t>Saskaņā ar Zemkopības ministrijas 06.11.2025. vēstuli Nr.3.3-3e/1909/2025 "Par AS "Latvijas valsts meži" dividendēm" ir iespējams palielināt ieņēmumu prognozi no AS "Latvijas valsts meži" maksājumam par valsts kapitāla izmantošanu 2026.gadā un attiecīgi palielināt izdevumus 74.resora "Gadskārtējā valsts budžeta izpildes procesā pārdalāmais finansējums" programmā 23.00.00 "Valsts atbalsta programmas un citi valsts nozīmes pasākumi", lai nodrošinātu nepieciešamo finansējumu 2026.gadā aizsargāto eletroenerģijas lietotāju atbalstam.</t>
  </si>
  <si>
    <t>23.00.00 Valsts atbalsta programmas un citi valsts nozīmes pasākumi</t>
  </si>
  <si>
    <t>33.21.00 "Stacionāro veselības aprūpes pakalpojumu nodrošināšana"</t>
  </si>
  <si>
    <t xml:space="preserve">33.20.00 "Dotācija biedrībām, nodibinājumiem un organizācijām"  </t>
  </si>
  <si>
    <t xml:space="preserve">Finansējuma pārdale Veselības ministrijas budžeta ietvaros, pārdalot finansējumu no budžeta apakšprogrammas 33.21.00 "Stacionāro veselības aprūpes pakalpojumu nodrošināšana" stacionārajiem tuberkulozes medikamentiem uz budžeta apakšprogrammu 33.20.00 "Dotācija biedrībām, nodibinājumiem un organizācijām" 2026.gadam un turpmāk ik gadu 50 000 euro apmērā, sniedzot atbalstu veselības jomas NVO, kas pārstāv pacientu organizācijas (biedrībām un nodibinājumiem). 
NVO saraksts: 
1. Latvijas Pacientu organizāciju tīkls (LPOT) - par visām pacientu organizācijām; 
2. Latvijas Reto slimību alianse - par dažādām organizācijām reto slimību jomā; 
3. ONKOALIANSE, Latvijas Onkoloģijas pacientu organizāciju apvienība - dažādas vēžu pacientu organizācijas.
Galvenās aktivitātes: 1) finansējuma nodrošināšana veselības jomas NVO pasākumu īstenošanai; 2) finansējuma nodrošinājums NVO, kas sniedz kvalitatīvu ekspertīzi nozares politikas plānošanai, stiprina sabiedrības savstarpējo komunikāciju un izpratni par veselības jomas jautājumiem. </t>
  </si>
  <si>
    <t xml:space="preserve">33.14.00 "Primārās ambulatorās veselības aprūpes nodrošināšana"  </t>
  </si>
  <si>
    <t xml:space="preserve">39.04.00 "Neatliekamā medicīniskā palīdzība"  </t>
  </si>
  <si>
    <t xml:space="preserve">Finansējuma pārdale no Finanšu ministrijas budžeta apakšprogrammas 41.02.00 "Valsts parāda vadība" uz Veselības ministrijas budžeta apakšprogrammu 39.04.00 "Neatliekamā medicīniskā palīdzība" 2026.gadam 349 536 euro apmērā, 2027. un 2028.gadam ik gadu 321 936 euro apmērā, lai nodrošinātu viena Neatliekamās medicīniskās palīdzības punkta izveidi un uzturēšanu Indras pagastā, kas atrodas Latvijas austrumu pierobežā. </t>
  </si>
  <si>
    <t>Finansējuma pārdale no Finanšu ministrijas budžeta apakšprogrammas 41.02.00 "Valsts parāda vadība" uz Veselības ministrijas budžeta apakšprogrammu 33.14.00 "Primārās ambulatorās veselības aprūpes nodrošināšana" 2026.gadam 4 800 000 euro apmērā, 2027.gadam 3 778 064 euro apmērā un 2028.gadam 3 678 064 euro apmērā, lai nodrošinātu lauku piemaksas ģimenes ārstu praksēm par blīvumu un par attālumu līdz galvaspilsētai.</t>
  </si>
  <si>
    <t>Priekšlikums grozījumiem Uzņēmumu ienākuma nodokļa likumā Izslēgt 1. lasījumā atbalstītā likumprojekta 5. pantu. Regulējuma, kas paredz veicināt piekļuvi alternatīviem finansējuma avotiem un finansējuma izmaksu samazināšana, piemērošanas uzsākšanu ar 2026.gadu (tika paredzēts ar 2028.gadu).
Līdzekļu ietaupījums FM apakšprogrammā 31.02.00 “Valsts parāda vadība” 2026. - 2028. gadā izveidojies, jo aizņemšanās pasākumi finanšu tirgos 2025. gada 2. pusgadā tika īstenoti ar zemākām procentu likmēm, nekā sākotnēji tika prognozēts, t.sk. š.g. septembrī starptautiskajos finanšu tirgos emitētas 10 gadu obligācijas 1,250 mljrd. EUR apmērā, regulāri veiktas apgrozībā esošo Latvijas obligāciju papildu laidienu izsoles š.g. septembrī – oktobrī 200 milj. EUR apmērā ar dzēšanas termiņiem 2029.-2031. gadā. Aizņemšanās darījumi veikti ar izdevīgiem nosacījumiem, izvēloties labvēlīgu aizņemšanās brīdi un uzturot elastību aizņēmumu nosacījumu izvēlē.</t>
  </si>
  <si>
    <r>
      <t>Papildināt likumprojekta II nodaļu ar jaunu pantu šādā redakcijā:</t>
    </r>
    <r>
      <rPr>
        <b/>
        <sz val="12"/>
        <rFont val="Times New Roman"/>
        <family val="1"/>
        <charset val="186"/>
      </rPr>
      <t xml:space="preserve">
"xx. pants.
</t>
    </r>
    <r>
      <rPr>
        <sz val="12"/>
        <rFont val="Times New Roman"/>
        <family val="1"/>
        <charset val="186"/>
      </rPr>
      <t>(1) Valsts akciju sabiedrība "Valsts nekustamie īpašumi" valsts nekustamā īpašuma (nekustamā īpašuma kadastra Nr. 0100 003 2008)  Alksnāja ielā 9, Rīgā, atsavināšanas rezultātā iegūtos līdzekļus pēc faktisko atsavināšanas izdevumu atskaitīšanas ieskaita valsts budžetā.
(2) Atļaut finanšu ministram palielināt Izglītības un zinātnes ministrijas budžeta apakšprogrammā 09.07.00 "Dotācija sporta organizāciju, programmu un pasākumu atbalstam" apropriāciju resursiem no dotācijas no vispārējiem ieņēmumiem, piešķirot papildus līdzekļus sporta programmu un pasākumu atbalstam saskaņā ar finansēšanas konkursu kārtību un nosacījumiem, ko apstiprina un izsludina Izglītības un zinātnes ministrija, atbilstoši šā panta pirmajā daļā noteiktajam valsts budžeta ieņēmumos ieskaitīto līdzekļu apmēram, ja Saeimas Budžeta un finanšu (nodokļu) komisija piecu darba dienu laikā no attiecīgās informācijas saņemšanas dienas ir to izskatījusi un nav iebildusi pret apropriācijas palielinājumu."</t>
    </r>
  </si>
  <si>
    <t>Priekšlikums paredz, atbilstoši Publiskas personas mantas atsavināšanas likuma 9.panta pirmajā daļā paredzētajam, atbalstīt valsts nekustamā īpašuma atsavināšanu, kuru organizē valsts akciju sabiedrība "Valsts nekustamie īpašumi". Priekšlikumā piedāvātais risinājums paredz valsts nekustamā īpašuma atsavināšanā iegūtos līdzekļus pēc atsavināšanas izdevumu segšanas, ieskaitīt valsts pamatbudžeta ieņēmumu kontā pēc tam par attiecīgu finansējuma apmēru tiks gatavots rīkojums par apropriācijas palielināšanu Izglītības un zinātnes ministrijas budžeta apakšprogrammā  09.07.00 "Dotācija sporta organizāciju, programmu un pasākumu atbalstam", lai ienākumus no nekustamā īpašuma Alksnāja ielā 9, Rīgā, atsavināšanas novirzītu sporta programmu un pasākumu atbalstam saskaņā ar finansēšanas konkursu kārtību un nosacījumiem, ko apstiprina un izsludina Izglītības un zinātnes ministrija.</t>
  </si>
  <si>
    <t>Saskaņā ar Zemkopības ministrijas 06.11.2025. vēstuli Nr.3.3-3e/1909/2025 "Par AS "Latvijas valsts meži" dividendēm" ir iespējams palielināt ieņēmumu prognozi no AS "Latvijas valsts meži" maksājumam par valsts kapitāla izmantošanu 2026.gadā 12 052 444 euro apmērā.</t>
  </si>
  <si>
    <t>38. pants, pirmā daļa, 2.punkts</t>
  </si>
  <si>
    <t>2) Eiropas Atveseļošanas fonda finansēto projektu īstenošanai, tajā skaitā kapitālsabiedrību pamatkapitāla palielināšanai, ar aizņēmuma apmēru, kas ne vairāk kā par 10 procentiem pārsniedz projekta Eiropas Atveseļošanas fonda finansējuma kopsummu projekta saskaņotajām izmaksām un aktivitātēm, un pievienotās vērtības nodokļa izmaksām atbilstoši šā likuma 14. panta otrajā daļā minētajiem nosacījumiem;</t>
  </si>
  <si>
    <r>
      <rPr>
        <sz val="11"/>
        <rFont val="Times New Roman"/>
        <family val="1"/>
        <charset val="186"/>
      </rPr>
      <t xml:space="preserve">Izteikt likumprojekta </t>
    </r>
    <r>
      <rPr>
        <b/>
        <sz val="11"/>
        <rFont val="Times New Roman"/>
        <family val="1"/>
        <charset val="186"/>
      </rPr>
      <t xml:space="preserve">38. panta pirmās daļas  2.punktu </t>
    </r>
    <r>
      <rPr>
        <sz val="11"/>
        <rFont val="Times New Roman"/>
        <family val="1"/>
        <charset val="186"/>
      </rPr>
      <t>šādā redakcijā:</t>
    </r>
  </si>
  <si>
    <r>
      <t>2) Eiropas Atveseļošanas fonda finansēto projektu īstenošanai, tajā skaitā kapitālsabiedrību pamatkapitāla palielināšanai, ar aizņēmuma apmēru, kas ne vairāk kā par</t>
    </r>
    <r>
      <rPr>
        <b/>
        <sz val="11"/>
        <rFont val="Times New Roman"/>
        <family val="1"/>
        <charset val="186"/>
      </rPr>
      <t xml:space="preserve"> 50 </t>
    </r>
    <r>
      <rPr>
        <sz val="11"/>
        <rFont val="Times New Roman"/>
        <family val="1"/>
        <charset val="186"/>
      </rPr>
      <t>procentiem pārsniedz projekta Eiropas Atveseļošanas fonda finansējuma kopsummu projekta saskaņotajām izmaksām un aktivitātēm, un pievienotās vērtības nodokļa izmaksām atbilstoši šā likuma 14. panta otrajā daļā minētajiem nosacījumiem;</t>
    </r>
  </si>
  <si>
    <t>Saskaņā ar Zemkopības ministrijas 06.11.2025. vēstuli Nr.3.3-3e/1909/2025 "Par AS "Latvijas valsts meži" dividendēm" ir iespējams palielināt ieņēmumu prognozi no AS "Latvijas valsts meži" maksājumam par valsts kapitāla izmantošanu 2026.gadā un attiecīgi palielināt izdevumus Kultūras ministrijas budžeta apakšprogrammā 25.02.00 "Valsts kultūrkapitāla fonda programmu un projektu konkursi, lai nodrošinātu finansējumu Valsts kultūrkapitāla fonda programmu un projektu konkursu īstenošanai.</t>
  </si>
  <si>
    <t>Finansējuma pārdale uz Kultūras ministrijas budžeta apakšprogrammu 25.02.00 "Valsts kultūrkapitāla fonda programmu un projektu konkursi, lai nodrošinātu finansējumu Valsts kultūrkapitāla fonda programmu un projektu konkursu īstenošanai.</t>
  </si>
  <si>
    <t>Finansējuma pārdale no budžeta resora "46. Sabiedriskie elektroniskie plašsaziņas līdzekļi" uz budžeta resoru "74. Gadskārtējā valsts budžeta izpildes procesā pārdalāmais finansējums" 2026.gadā, 2027.gadā, 2028.gadā un turpmāk ik gadus 450 000 euro apmērā, lai nodrošinātu finansējumu projektu uzturēšanas apropriācijas rezervei un neizlietoto asignējumu rezervei, ko ministrijas un citas centrālās valsts iestādes pieprasa un izmanto Ministru kabineta noteiktajā kārtībā.</t>
  </si>
  <si>
    <t>Finansējuma pārdale no budžeta resora “74. Gadskārtējā valsts budžeta izpildes procesā pārdalāmais finansējums” budžeta programmas 01.00.00 “Apropriācijas rezerve”uz Ārlietu ministrijas programmu 97.00.00 "Nozaru vadība un politikas plānošana", lai nodrošinātu finansējumu publiskās diplomātijas, pārstāvības, konsultāciju, sadarbības projektu un stratēģiskās komunikācijas izdevumiem, veicinot Latvijas starptautisko atpazīstamību, t.sk. stiprinot Latvijas intelektuālo un saimniecisko potenciālu un konkurētspēju.</t>
  </si>
  <si>
    <r>
      <t>Izteikt likumprojekta 22. pantu šādā redakcijā:
"</t>
    </r>
    <r>
      <rPr>
        <b/>
        <sz val="12"/>
        <rFont val="Times New Roman"/>
        <family val="1"/>
        <charset val="186"/>
      </rPr>
      <t>22. pants.</t>
    </r>
    <r>
      <rPr>
        <sz val="12"/>
        <rFont val="Times New Roman"/>
        <family val="1"/>
        <charset val="186"/>
      </rPr>
      <t xml:space="preserve">
Noteikt, ka akciju sabiedrība "Latvijas valsts meži" ieskaita valsts pamatbudžeta ieņēmumos dividenžu maksājumu 2026. gadā (par 2025. pārskata gadu) ne mazāk kā 155 948 000 </t>
    </r>
    <r>
      <rPr>
        <i/>
        <sz val="12"/>
        <rFont val="Times New Roman"/>
        <family val="1"/>
        <charset val="186"/>
      </rPr>
      <t>euro</t>
    </r>
    <r>
      <rPr>
        <sz val="12"/>
        <rFont val="Times New Roman"/>
        <family val="1"/>
        <charset val="186"/>
      </rPr>
      <t xml:space="preserve">, 2027. gadā (par 2026. pārskata gadu) ne mazāk kā 123 335 754 </t>
    </r>
    <r>
      <rPr>
        <i/>
        <sz val="12"/>
        <rFont val="Times New Roman"/>
        <family val="1"/>
        <charset val="186"/>
      </rPr>
      <t>euro</t>
    </r>
    <r>
      <rPr>
        <sz val="12"/>
        <rFont val="Times New Roman"/>
        <family val="1"/>
        <charset val="186"/>
      </rPr>
      <t xml:space="preserve"> un 2028. gadā (par 2027. pārskata gadu) ne mazāk kā 123 335 754 </t>
    </r>
    <r>
      <rPr>
        <i/>
        <sz val="12"/>
        <rFont val="Times New Roman"/>
        <family val="1"/>
        <charset val="186"/>
      </rPr>
      <t>euro</t>
    </r>
    <r>
      <rPr>
        <sz val="12"/>
        <rFont val="Times New Roman"/>
        <family val="1"/>
        <charset val="186"/>
      </rPr>
      <t>, uzņēmumu ienākuma nodokli aprēķinot un nomaksājot uzņēmumu ienākuma nodokli regulējošos normatīvajos aktos noteiktajā kārtībā."</t>
    </r>
  </si>
  <si>
    <r>
      <t xml:space="preserve">22.pants. 
</t>
    </r>
    <r>
      <rPr>
        <sz val="12"/>
        <rFont val="Times New Roman"/>
        <family val="1"/>
        <charset val="186"/>
      </rPr>
      <t xml:space="preserve">Noteikt, ka akciju sabiedrība "Latvijas valsts meži" ieskaita valsts pamatbudžeta ieņēmumos dividenžu maksājumu 2026. gadā (par 2025. pārskata gadu) ne mazāk kā 143 895 556 </t>
    </r>
    <r>
      <rPr>
        <i/>
        <sz val="12"/>
        <rFont val="Times New Roman"/>
        <family val="1"/>
        <charset val="186"/>
      </rPr>
      <t>euro</t>
    </r>
    <r>
      <rPr>
        <sz val="12"/>
        <rFont val="Times New Roman"/>
        <family val="1"/>
        <charset val="186"/>
      </rPr>
      <t xml:space="preserve">, 2027. gadā (par 2026. pārskata gadu) ne mazāk kā 123 335 754 </t>
    </r>
    <r>
      <rPr>
        <i/>
        <sz val="12"/>
        <rFont val="Times New Roman"/>
        <family val="1"/>
        <charset val="186"/>
      </rPr>
      <t>euro</t>
    </r>
    <r>
      <rPr>
        <sz val="12"/>
        <rFont val="Times New Roman"/>
        <family val="1"/>
        <charset val="186"/>
      </rPr>
      <t xml:space="preserve"> un 2028. gadā (par 2027. pārskata gadu) ne mazāk kā 123 335 754 </t>
    </r>
    <r>
      <rPr>
        <i/>
        <sz val="12"/>
        <rFont val="Times New Roman"/>
        <family val="1"/>
        <charset val="186"/>
      </rPr>
      <t>euro</t>
    </r>
    <r>
      <rPr>
        <sz val="12"/>
        <rFont val="Times New Roman"/>
        <family val="1"/>
        <charset val="186"/>
      </rPr>
      <t>, uzņēmumu ienākuma nodokli aprēķinot un nomaksājot uzņēmumu ienākuma nodokli regulējošos normatīvajos aktos noteiktajā kārtībā.</t>
    </r>
  </si>
  <si>
    <r>
      <t xml:space="preserve">69. panta pirmā daļa 
	</t>
    </r>
    <r>
      <rPr>
        <sz val="12"/>
        <rFont val="Times New Roman"/>
        <family val="1"/>
        <charset val="186"/>
      </rPr>
      <t xml:space="preserve">(1) Noteikt, ka budžeta resora "74. Gadskārtējā valsts budžeta izpildes procesā pārdalāmais finansējums" programmā 23.00.00 "Valsts atbalsta programmas un citi valsts nozīmes pasākumi" noteikto apropriāciju 26 327 677 </t>
    </r>
    <r>
      <rPr>
        <i/>
        <sz val="12"/>
        <rFont val="Times New Roman"/>
        <family val="1"/>
        <charset val="186"/>
      </rPr>
      <t>euro</t>
    </r>
    <r>
      <rPr>
        <sz val="12"/>
        <rFont val="Times New Roman"/>
        <family val="1"/>
        <charset val="186"/>
      </rPr>
      <t xml:space="preserve"> apmērā, tajā skaitā 24 497 677 </t>
    </r>
    <r>
      <rPr>
        <i/>
        <sz val="12"/>
        <rFont val="Times New Roman"/>
        <family val="1"/>
        <charset val="186"/>
      </rPr>
      <t xml:space="preserve">euro </t>
    </r>
    <r>
      <rPr>
        <sz val="12"/>
        <rFont val="Times New Roman"/>
        <family val="1"/>
        <charset val="186"/>
      </rPr>
      <t xml:space="preserve">apmērā valsts publiskās lietošanas dzelzceļa infrastruktūras pārvaldītāja (valsts akciju sabiedrības "Latvijas dzelzceļš") finanšu līdzsvara par 2025. gadu nodrošināšanai, 1 400 000 </t>
    </r>
    <r>
      <rPr>
        <i/>
        <sz val="12"/>
        <rFont val="Times New Roman"/>
        <family val="1"/>
        <charset val="186"/>
      </rPr>
      <t>euro</t>
    </r>
    <r>
      <rPr>
        <sz val="12"/>
        <rFont val="Times New Roman"/>
        <family val="1"/>
        <charset val="186"/>
      </rPr>
      <t xml:space="preserve"> apmērā Rail Baltica projekta Latvijā ieviešanas izvērtējuma veikšanai, kā arī vienota dzelzceļa infrastruktūras pārvaldības modeļa izstrādei, 430 000 </t>
    </r>
    <r>
      <rPr>
        <i/>
        <sz val="12"/>
        <rFont val="Times New Roman"/>
        <family val="1"/>
        <charset val="186"/>
      </rPr>
      <t>euro</t>
    </r>
    <r>
      <rPr>
        <sz val="12"/>
        <rFont val="Times New Roman"/>
        <family val="1"/>
        <charset val="186"/>
      </rPr>
      <t xml:space="preserve"> apmērā 20. Baltijas valstu studentu dziesmu un deju svētku "Gaudeamus" rīkošanai, finanšu ministrs pārdala ministrijai vai citai centrālajai valsts iestādei, ja ir pieņemts attiecīgs Ministru kabineta lēmums un Saeimas Budžeta un finanšu (nodokļu) komisija piecu darba dienu laikā no attiecīgās informācijas saņemšanas dienas ir to izskatījusi un nav iebildusi pret apropriācijas pārdali.</t>
    </r>
  </si>
  <si>
    <r>
      <t>Papildināt likumprojekta II nodaļu ar jaunu pantu šādā redakcijā:</t>
    </r>
    <r>
      <rPr>
        <b/>
        <sz val="12"/>
        <rFont val="Times New Roman"/>
        <family val="1"/>
        <charset val="186"/>
      </rPr>
      <t xml:space="preserve">
"xx. pants.
</t>
    </r>
    <r>
      <rPr>
        <sz val="12"/>
        <rFont val="Times New Roman"/>
        <family val="1"/>
        <charset val="186"/>
      </rPr>
      <t>Ministru kabinetam noteikt kārtību, kādā 2026. gadā piešķir valsts sociālo atbalstu tiem vispārējās pamatizglītības un vispārējās vidējās izglītības programmu īstenošanā iesaistītajiem pedagogiem, kuri pašvaldības vispārējās izglītības iestādes reorganizācijas vai likvidācijas gadījumā zaudē pedagoga darbu, bet kuram līdz pensijas vecuma sasniegšanai ir palikuši mazāk kā 3 gadi, kā arī noteikt institūciju, kas administrē valsts sociālā atbalsta izmaksu un tās pārtraukšanu."</t>
    </r>
  </si>
  <si>
    <r>
      <t xml:space="preserve">Izteikt likumprojekta </t>
    </r>
    <r>
      <rPr>
        <b/>
        <sz val="12"/>
        <rFont val="Times New Roman"/>
        <family val="1"/>
        <charset val="186"/>
      </rPr>
      <t xml:space="preserve">69. panta pirmo daļu </t>
    </r>
    <r>
      <rPr>
        <sz val="12"/>
        <rFont val="Times New Roman"/>
        <family val="1"/>
        <charset val="186"/>
      </rPr>
      <t xml:space="preserve">šādā redakcijā:	
"(1) Noteikt, ka budžeta resora "74. Gadskārtējā valsts budžeta izpildes procesā pārdalāmais finansējums" programmā 23.00.00 "Valsts atbalsta programmas un citi valsts nozīmes pasākumi" noteikto apropriāciju </t>
    </r>
    <r>
      <rPr>
        <b/>
        <sz val="12"/>
        <rFont val="Times New Roman"/>
        <family val="1"/>
        <charset val="186"/>
      </rPr>
      <t>32 127 677</t>
    </r>
    <r>
      <rPr>
        <sz val="12"/>
        <rFont val="Times New Roman"/>
        <family val="1"/>
        <charset val="186"/>
      </rPr>
      <t xml:space="preserve"> </t>
    </r>
    <r>
      <rPr>
        <i/>
        <sz val="12"/>
        <rFont val="Times New Roman"/>
        <family val="1"/>
        <charset val="186"/>
      </rPr>
      <t>euro</t>
    </r>
    <r>
      <rPr>
        <sz val="12"/>
        <rFont val="Times New Roman"/>
        <family val="1"/>
        <charset val="186"/>
      </rPr>
      <t xml:space="preserve"> apmērā, tajā skaitā 24 497 677 </t>
    </r>
    <r>
      <rPr>
        <i/>
        <sz val="12"/>
        <rFont val="Times New Roman"/>
        <family val="1"/>
        <charset val="186"/>
      </rPr>
      <t>euro</t>
    </r>
    <r>
      <rPr>
        <sz val="12"/>
        <rFont val="Times New Roman"/>
        <family val="1"/>
        <charset val="186"/>
      </rPr>
      <t xml:space="preserve"> apmērā valsts publiskās lietošanas dzelzceļa infrastruktūras pārvaldītāja (valsts akciju sabiedrības "Latvijas dzelzceļš") finanšu līdzsvara par 2025. gadu nodrošināšanai, 1 400 000 </t>
    </r>
    <r>
      <rPr>
        <i/>
        <sz val="12"/>
        <rFont val="Times New Roman"/>
        <family val="1"/>
        <charset val="186"/>
      </rPr>
      <t>euro</t>
    </r>
    <r>
      <rPr>
        <sz val="12"/>
        <rFont val="Times New Roman"/>
        <family val="1"/>
        <charset val="186"/>
      </rPr>
      <t xml:space="preserve"> apmērā Rail Baltica projekta Latvijā ieviešanas izvērtējuma veikšanai, kā arī vienota dzelzceļa infrastruktūras pārvaldības modeļa izstrādei, 430 000 </t>
    </r>
    <r>
      <rPr>
        <i/>
        <sz val="12"/>
        <rFont val="Times New Roman"/>
        <family val="1"/>
        <charset val="186"/>
      </rPr>
      <t xml:space="preserve">euro </t>
    </r>
    <r>
      <rPr>
        <sz val="12"/>
        <rFont val="Times New Roman"/>
        <family val="1"/>
        <charset val="186"/>
      </rPr>
      <t xml:space="preserve">apmērā 20. Baltijas valstu studentu dziesmu un deju svētku "Gaudeamus" rīkošanai, </t>
    </r>
    <r>
      <rPr>
        <b/>
        <sz val="12"/>
        <rFont val="Times New Roman"/>
        <family val="1"/>
        <charset val="186"/>
      </rPr>
      <t xml:space="preserve">1 800 000 </t>
    </r>
    <r>
      <rPr>
        <b/>
        <i/>
        <sz val="12"/>
        <rFont val="Times New Roman"/>
        <family val="1"/>
        <charset val="186"/>
      </rPr>
      <t>euro</t>
    </r>
    <r>
      <rPr>
        <b/>
        <sz val="12"/>
        <rFont val="Times New Roman"/>
        <family val="1"/>
        <charset val="186"/>
      </rPr>
      <t xml:space="preserve"> apmērā vardarbībā cietušo atbalstam un drošības pasākumu īstenošanai,</t>
    </r>
    <r>
      <rPr>
        <sz val="12"/>
        <rFont val="Times New Roman"/>
        <family val="1"/>
        <charset val="186"/>
      </rPr>
      <t xml:space="preserve"> </t>
    </r>
    <r>
      <rPr>
        <b/>
        <sz val="12"/>
        <rFont val="Times New Roman"/>
        <family val="1"/>
        <charset val="186"/>
      </rPr>
      <t xml:space="preserve">4 000 000 </t>
    </r>
    <r>
      <rPr>
        <b/>
        <i/>
        <sz val="12"/>
        <rFont val="Times New Roman"/>
        <family val="1"/>
        <charset val="186"/>
      </rPr>
      <t>euro</t>
    </r>
    <r>
      <rPr>
        <b/>
        <sz val="12"/>
        <rFont val="Times New Roman"/>
        <family val="1"/>
        <charset val="186"/>
      </rPr>
      <t xml:space="preserve"> aizsargāto eletroenerģijas lietotāju atbalstam</t>
    </r>
    <r>
      <rPr>
        <sz val="12"/>
        <rFont val="Times New Roman"/>
        <family val="1"/>
        <charset val="186"/>
      </rPr>
      <t>, finanšu ministrs pārdala ministrijai vai citai centrālajai valsts iestādei, ja ir pieņemts attiecīgs Ministru kabineta lēmums un Saeimas Budžeta un finanšu (nodokļu) komisija piecu darba dienu laikā no attiecīgās informācijas saņemšanas dienas ir to izskatījusi un nav iebildusi pret apropriācijas pārdali."</t>
    </r>
  </si>
  <si>
    <t>Vardarbībā cietušo atbalstam un drošības pasākumu īstenošanai paredzēt papildu 1 800 000 euro  74.resora programmā 23.00.00 "Valsts atbalsta programmas un citi valsts nozīmes pasākumi", kas tiek pārdalīts attiecīgaijai ministrijai (VM, IZM un IeM)  atbilstoši MK lēmumam un Saeimas Budžeta un finanšu (nodokļu) komisijas saskaņojumam.</t>
  </si>
  <si>
    <t>Vardarbībā cietušo atbalstam un drošības pasākumu īstenošanai paredzēt papildu 1 800 000 euro  2026.gadam 74.resora programmā 23.00.00 "Valsts atbalsta programmas un citi valsts nozīmes pasākumi", kas tiek pārdalīts attiecīgaijai ministrijai (VM, IZM un IeM)  atbilstoši MK lēmumam un Saeimas Budžeta un finanšu (nodokļu) komisijas saskaņojumam.
Aizsargāto eletroenerģijas lietotāju atbalstam paredzēt papildu 4 000 000 euro 2026.gadam  74.resora programmā 23.00.00 "Valsts atbalsta programmas un citi valsts nozīmes pasākumi", kas tiek Klimata un enerģētikas ministrijai  atbilstoši MK lēmumam un Saeimas Budžeta un finanšu (nodokļu) komisijas saskaņojumam.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</si>
</sst>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
    <numFmt numFmtId="165" formatCode="#\ ###\ ###\ ###\ ###\ ###\ ##0"/>
    <numFmt numFmtId="166" formatCode="#\ ###\ ###\ ###\ ###\ ##0"/>
    <numFmt numFmtId="167" formatCode="#\ ###\ ##0"/>
    <numFmt numFmtId="168" formatCode="#,##0_ ;[Red]\-#,##0\ "/>
    <numFmt numFmtId="169" formatCode="00.000"/>
    <numFmt numFmtId="170" formatCode="#\ ###\ ###\ ##0"/>
  </numFmts>
  <fonts count="103">
    <font>
      <sz val="11"/>
      <color theme="1"/>
      <name val="Aptos Narrow"/>
      <family val="2"/>
      <charset val="186"/>
      <scheme val="minor"/>
    </font>
    <font>
      <sz val="10"/>
      <name val="Arial"/>
      <family val="2"/>
      <charset val="186"/>
    </font>
    <font>
      <b/>
      <sz val="12"/>
      <name val="Times New Roman"/>
      <family val="1"/>
      <charset val="186"/>
    </font>
    <font>
      <sz val="12"/>
      <name val="Times New Roman"/>
      <family val="1"/>
      <charset val="186"/>
    </font>
    <font>
      <sz val="10"/>
      <name val="Helv"/>
    </font>
    <font>
      <b/>
      <i/>
      <sz val="10"/>
      <name val="Times New Roman"/>
      <family val="1"/>
      <charset val="186"/>
    </font>
    <font>
      <sz val="10"/>
      <name val="Times New Roman"/>
      <family val="1"/>
      <charset val="186"/>
    </font>
    <font>
      <b/>
      <sz val="10"/>
      <name val="Times New Roman"/>
      <family val="1"/>
      <charset val="186"/>
    </font>
    <font>
      <sz val="10"/>
      <color indexed="8"/>
      <name val="Arial"/>
      <family val="2"/>
      <charset val="186"/>
    </font>
    <font>
      <b/>
      <sz val="10"/>
      <color indexed="8"/>
      <name val="Times New Roman"/>
      <family val="1"/>
      <charset val="186"/>
    </font>
    <font>
      <sz val="10"/>
      <color indexed="8"/>
      <name val="Times New Roman"/>
      <family val="1"/>
      <charset val="186"/>
    </font>
    <font>
      <sz val="10"/>
      <name val="BaltHelvetica"/>
    </font>
    <font>
      <sz val="10"/>
      <color theme="1"/>
      <name val="Times New Roman"/>
      <family val="1"/>
      <charset val="186"/>
    </font>
    <font>
      <b/>
      <sz val="10"/>
      <color theme="1"/>
      <name val="Times New Roman"/>
      <family val="1"/>
      <charset val="186"/>
    </font>
    <font>
      <sz val="10"/>
      <color theme="1"/>
      <name val="Aptos Narrow"/>
      <family val="2"/>
      <charset val="186"/>
      <scheme val="minor"/>
    </font>
    <font>
      <i/>
      <sz val="10"/>
      <name val="Times New Roman"/>
      <family val="1"/>
      <charset val="186"/>
    </font>
    <font>
      <sz val="10"/>
      <name val="Times New Roman"/>
      <family val="1"/>
    </font>
    <font>
      <sz val="10"/>
      <name val="TimesNewRoman"/>
      <charset val="186"/>
    </font>
    <font>
      <sz val="11"/>
      <color theme="1"/>
      <name val="Aptos Narrow"/>
      <family val="2"/>
      <scheme val="minor"/>
    </font>
    <font>
      <b/>
      <sz val="10"/>
      <color indexed="8"/>
      <name val="Arial"/>
      <family val="2"/>
    </font>
    <font>
      <b/>
      <sz val="10"/>
      <color rgb="FF000000"/>
      <name val="Times New Roman"/>
      <family val="1"/>
      <charset val="186"/>
    </font>
    <font>
      <sz val="10"/>
      <color rgb="FF000000"/>
      <name val="Times New Roman"/>
      <family val="1"/>
      <charset val="186"/>
    </font>
    <font>
      <i/>
      <sz val="10"/>
      <name val="Times New Roman"/>
      <family val="1"/>
    </font>
    <font>
      <b/>
      <sz val="10"/>
      <name val="TimesNewRoman"/>
      <charset val="186"/>
    </font>
    <font>
      <b/>
      <sz val="10"/>
      <color rgb="FFFF0000"/>
      <name val="Times New Roman"/>
      <family val="1"/>
      <charset val="186"/>
    </font>
    <font>
      <sz val="11"/>
      <color theme="1"/>
      <name val="Times New Roman"/>
      <family val="1"/>
      <charset val="186"/>
    </font>
    <font>
      <sz val="11"/>
      <name val="Times New Roman"/>
      <family val="1"/>
      <charset val="186"/>
    </font>
    <font>
      <b/>
      <i/>
      <sz val="10"/>
      <color indexed="8"/>
      <name val="Times New Roman"/>
      <family val="1"/>
      <charset val="186"/>
    </font>
    <font>
      <i/>
      <sz val="10"/>
      <color indexed="8"/>
      <name val="Times New Roman"/>
      <family val="1"/>
      <charset val="186"/>
    </font>
    <font>
      <i/>
      <sz val="10"/>
      <color theme="1"/>
      <name val="Times New Roman"/>
      <family val="1"/>
      <charset val="186"/>
    </font>
    <font>
      <i/>
      <sz val="10"/>
      <color rgb="FF000000"/>
      <name val="Times New Roman"/>
      <family val="1"/>
      <charset val="186"/>
    </font>
    <font>
      <b/>
      <i/>
      <sz val="10"/>
      <color rgb="FFFF0000"/>
      <name val="Times New Roman"/>
      <family val="1"/>
      <charset val="186"/>
    </font>
    <font>
      <b/>
      <i/>
      <sz val="10"/>
      <color theme="1"/>
      <name val="Times New Roman"/>
      <family val="1"/>
      <charset val="186"/>
    </font>
    <font>
      <b/>
      <sz val="10"/>
      <name val="Times New Roman"/>
      <family val="1"/>
    </font>
    <font>
      <b/>
      <sz val="11"/>
      <name val="Times New Roman"/>
      <family val="1"/>
      <charset val="186"/>
    </font>
    <font>
      <sz val="10"/>
      <name val="Arial"/>
      <family val="2"/>
    </font>
    <font>
      <b/>
      <i/>
      <sz val="10"/>
      <name val="TimesNewRoman"/>
      <charset val="186"/>
    </font>
    <font>
      <b/>
      <i/>
      <sz val="10"/>
      <name val="Times New Roman"/>
      <family val="1"/>
    </font>
    <font>
      <sz val="10"/>
      <name val="RimTimes"/>
      <charset val="186"/>
    </font>
    <font>
      <sz val="12"/>
      <color indexed="8"/>
      <name val="Times New Roman"/>
      <family val="2"/>
      <charset val="186"/>
    </font>
    <font>
      <b/>
      <sz val="12"/>
      <name val="Times New Roman"/>
      <family val="1"/>
    </font>
    <font>
      <b/>
      <i/>
      <sz val="12"/>
      <name val="Times New Roman"/>
      <family val="1"/>
      <charset val="186"/>
    </font>
    <font>
      <b/>
      <i/>
      <sz val="11"/>
      <name val="Times New Roman"/>
      <family val="1"/>
      <charset val="186"/>
    </font>
    <font>
      <sz val="10"/>
      <name val="Arial Baltic"/>
      <charset val="186"/>
    </font>
    <font>
      <sz val="11"/>
      <name val="Times New Roman"/>
      <family val="1"/>
    </font>
    <font>
      <sz val="12"/>
      <name val="Times New Roman"/>
      <family val="1"/>
    </font>
    <font>
      <b/>
      <sz val="11"/>
      <name val="Times New Roman Baltic"/>
      <family val="1"/>
      <charset val="186"/>
    </font>
    <font>
      <b/>
      <sz val="12"/>
      <color theme="1"/>
      <name val="Times New Roman"/>
      <family val="1"/>
      <charset val="186"/>
    </font>
    <font>
      <sz val="14"/>
      <name val="Times New Roman"/>
      <family val="1"/>
      <charset val="186"/>
    </font>
    <font>
      <b/>
      <sz val="12"/>
      <color rgb="FF000000"/>
      <name val="Times New Roman"/>
      <family val="1"/>
      <charset val="186"/>
    </font>
    <font>
      <i/>
      <sz val="12"/>
      <name val="Times New Roman"/>
      <family val="1"/>
      <charset val="186"/>
    </font>
    <font>
      <sz val="12"/>
      <color rgb="FF333333"/>
      <name val="Times New Roman"/>
      <family val="1"/>
      <charset val="186"/>
    </font>
    <font>
      <sz val="12"/>
      <color theme="1"/>
      <name val="Times New Roman"/>
      <family val="1"/>
      <charset val="186"/>
    </font>
    <font>
      <sz val="11"/>
      <color indexed="16"/>
      <name val="Calibri"/>
      <family val="2"/>
    </font>
    <font>
      <b/>
      <sz val="11"/>
      <color indexed="53"/>
      <name val="Calibri"/>
      <family val="2"/>
    </font>
    <font>
      <b/>
      <sz val="11"/>
      <color indexed="9"/>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1"/>
      <color indexed="8"/>
      <name val="Calibri"/>
      <family val="2"/>
    </font>
    <font>
      <sz val="11"/>
      <color indexed="10"/>
      <name val="Calibri"/>
      <family val="2"/>
    </font>
    <font>
      <sz val="11"/>
      <color indexed="9"/>
      <name val="Calibri"/>
      <family val="2"/>
    </font>
    <font>
      <sz val="11"/>
      <color indexed="8"/>
      <name val="Calibri"/>
      <family val="2"/>
    </font>
    <font>
      <b/>
      <sz val="12"/>
      <color indexed="8"/>
      <name val="Arial"/>
      <family val="2"/>
      <charset val="186"/>
    </font>
    <font>
      <sz val="19"/>
      <color indexed="48"/>
      <name val="Arial"/>
      <family val="2"/>
      <charset val="186"/>
    </font>
    <font>
      <i/>
      <sz val="10"/>
      <color rgb="FF7F7F7F"/>
      <name val="Arial"/>
      <family val="2"/>
    </font>
    <font>
      <b/>
      <sz val="18"/>
      <color theme="3"/>
      <name val="Aptos Display"/>
      <family val="2"/>
      <scheme val="major"/>
    </font>
    <font>
      <sz val="11"/>
      <color theme="1"/>
      <name val="Aptos Narrow"/>
      <family val="2"/>
      <charset val="186"/>
      <scheme val="minor"/>
    </font>
    <font>
      <sz val="10"/>
      <name val="Arial"/>
      <family val="2"/>
      <charset val="186"/>
    </font>
    <font>
      <i/>
      <sz val="11"/>
      <color theme="1"/>
      <name val="Times New Roman"/>
      <family val="1"/>
      <charset val="186"/>
    </font>
    <font>
      <b/>
      <sz val="10"/>
      <color indexed="8"/>
      <name val="Arial"/>
      <family val="2"/>
      <charset val="186"/>
    </font>
    <font>
      <sz val="11"/>
      <name val="BaltOptima"/>
      <charset val="186"/>
    </font>
    <font>
      <i/>
      <sz val="10"/>
      <color rgb="FFFF0000"/>
      <name val="Times New Roman"/>
      <family val="1"/>
      <charset val="186"/>
    </font>
    <font>
      <sz val="11"/>
      <color theme="1"/>
      <name val="Aptos Display"/>
      <family val="2"/>
      <charset val="186"/>
      <scheme val="major"/>
    </font>
    <font>
      <b/>
      <sz val="11"/>
      <color theme="1"/>
      <name val="Aptos Display"/>
      <family val="2"/>
      <charset val="186"/>
      <scheme val="major"/>
    </font>
    <font>
      <b/>
      <i/>
      <sz val="12"/>
      <name val="Times New Roman"/>
      <family val="1"/>
    </font>
    <font>
      <b/>
      <sz val="10"/>
      <name val="Arial"/>
      <family val="2"/>
      <charset val="186"/>
    </font>
    <font>
      <i/>
      <sz val="10"/>
      <color theme="1"/>
      <name val="Aptos Narrow"/>
      <family val="2"/>
      <charset val="186"/>
      <scheme val="minor"/>
    </font>
    <font>
      <b/>
      <sz val="11"/>
      <color theme="1"/>
      <name val="Times New Roman"/>
      <family val="1"/>
      <charset val="186"/>
    </font>
    <font>
      <b/>
      <sz val="12"/>
      <color rgb="FF333333"/>
      <name val="Times New Roman"/>
      <family val="1"/>
      <charset val="186"/>
    </font>
    <font>
      <sz val="12"/>
      <color rgb="FF000000"/>
      <name val="Times New Roman"/>
      <family val="1"/>
      <charset val="186"/>
    </font>
    <font>
      <b/>
      <u/>
      <sz val="12"/>
      <name val="Times New Roman"/>
      <family val="1"/>
      <charset val="186"/>
    </font>
    <font>
      <i/>
      <sz val="12"/>
      <color rgb="FF333333"/>
      <name val="Times New Roman"/>
      <family val="1"/>
      <charset val="186"/>
    </font>
    <font>
      <i/>
      <sz val="12"/>
      <color theme="1"/>
      <name val="Times New Roman"/>
      <family val="1"/>
      <charset val="186"/>
    </font>
    <font>
      <sz val="10"/>
      <name val="Arial"/>
      <family val="2"/>
      <charset val="186"/>
    </font>
    <font>
      <b/>
      <sz val="11"/>
      <color rgb="FFC00000"/>
      <name val="Times New Roman"/>
      <family val="1"/>
      <charset val="186"/>
    </font>
    <font>
      <b/>
      <sz val="12"/>
      <color rgb="FFC00000"/>
      <name val="Times New Roman"/>
      <family val="1"/>
      <charset val="186"/>
    </font>
    <font>
      <sz val="14"/>
      <color theme="1"/>
      <name val="Times New Roman"/>
      <family val="1"/>
      <charset val="186"/>
    </font>
    <font>
      <u/>
      <sz val="10"/>
      <color theme="10"/>
      <name val="Arial"/>
      <family val="2"/>
      <charset val="186"/>
    </font>
    <font>
      <b/>
      <u/>
      <sz val="12"/>
      <color theme="1"/>
      <name val="Times New Roman"/>
      <family val="1"/>
      <charset val="186"/>
    </font>
    <font>
      <b/>
      <sz val="10"/>
      <color theme="1"/>
      <name val="TimesNewRoman"/>
      <charset val="186"/>
    </font>
  </fonts>
  <fills count="53">
    <fill>
      <patternFill patternType="none"/>
    </fill>
    <fill>
      <patternFill patternType="gray125"/>
    </fill>
    <fill>
      <patternFill patternType="solid">
        <fgColor theme="2"/>
        <bgColor indexed="64"/>
      </patternFill>
    </fill>
    <fill>
      <patternFill patternType="solid">
        <fgColor indexed="41"/>
      </patternFill>
    </fill>
    <fill>
      <patternFill patternType="solid">
        <fgColor theme="0" tint="-0.14999847407452621"/>
        <bgColor indexed="64"/>
      </patternFill>
    </fill>
    <fill>
      <patternFill patternType="solid">
        <fgColor indexed="9"/>
        <bgColor indexed="64"/>
      </patternFill>
    </fill>
    <fill>
      <patternFill patternType="solid">
        <fgColor theme="3" tint="0.89999084444715716"/>
        <bgColor indexed="64"/>
      </patternFill>
    </fill>
    <fill>
      <patternFill patternType="solid">
        <fgColor theme="0"/>
        <bgColor indexed="64"/>
      </patternFill>
    </fill>
    <fill>
      <patternFill patternType="solid">
        <fgColor indexed="43"/>
      </patternFill>
    </fill>
    <fill>
      <patternFill patternType="solid">
        <fgColor indexed="40"/>
      </patternFill>
    </fill>
    <fill>
      <patternFill patternType="solid">
        <fgColor indexed="45"/>
      </patternFill>
    </fill>
    <fill>
      <patternFill patternType="solid">
        <fgColor indexed="9"/>
      </patternFill>
    </fill>
    <fill>
      <patternFill patternType="solid">
        <fgColor indexed="26"/>
      </patternFill>
    </fill>
    <fill>
      <patternFill patternType="solid">
        <fgColor indexed="54"/>
      </patternFill>
    </fill>
    <fill>
      <patternFill patternType="solid">
        <fgColor indexed="57"/>
      </patternFill>
    </fill>
    <fill>
      <patternFill patternType="solid">
        <fgColor indexed="29"/>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48"/>
        <bgColor indexed="48"/>
      </patternFill>
    </fill>
    <fill>
      <patternFill patternType="solid">
        <fgColor indexed="52"/>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53"/>
      </patternFill>
    </fill>
    <fill>
      <patternFill patternType="solid">
        <fgColor indexed="23"/>
        <bgColor indexed="23"/>
      </patternFill>
    </fill>
    <fill>
      <patternFill patternType="solid">
        <fgColor indexed="49"/>
        <bgColor indexed="49"/>
      </patternFill>
    </fill>
    <fill>
      <patternFill patternType="solid">
        <fgColor indexed="26"/>
        <bgColor indexed="26"/>
      </patternFill>
    </fill>
    <fill>
      <patternFill patternType="solid">
        <fgColor indexed="47"/>
        <bgColor indexed="47"/>
      </patternFill>
    </fill>
    <fill>
      <patternFill patternType="solid">
        <fgColor indexed="52"/>
        <bgColor indexed="52"/>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10"/>
      </patternFill>
    </fill>
    <fill>
      <patternFill patternType="solid">
        <fgColor indexed="51"/>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4"/>
      </patternFill>
    </fill>
    <fill>
      <patternFill patternType="solid">
        <fgColor indexed="15"/>
      </patternFill>
    </fill>
    <fill>
      <patternFill patternType="solid">
        <fgColor indexed="40"/>
        <bgColor indexed="64"/>
      </patternFill>
    </fill>
    <fill>
      <patternFill patternType="solid">
        <fgColor rgb="FFD9D9D9"/>
        <bgColor rgb="FF000000"/>
      </patternFill>
    </fill>
    <fill>
      <patternFill patternType="solid">
        <fgColor rgb="FFFFFFFF"/>
        <bgColor rgb="FF000000"/>
      </patternFill>
    </fill>
    <fill>
      <patternFill patternType="solid">
        <fgColor rgb="FFE7E6E6"/>
        <bgColor rgb="FF000000"/>
      </patternFill>
    </fill>
    <fill>
      <patternFill patternType="solid">
        <fgColor rgb="FFFFFFFF"/>
        <bgColor indexed="64"/>
      </patternFill>
    </fill>
    <fill>
      <patternFill patternType="solid">
        <fgColor theme="2"/>
        <bgColor rgb="FF000000"/>
      </patternFill>
    </fill>
    <fill>
      <patternFill patternType="solid">
        <fgColor theme="0" tint="-0.14999847407452621"/>
        <bgColor rgb="FF000000"/>
      </patternFill>
    </fill>
  </fills>
  <borders count="14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style="medium">
        <color indexed="64"/>
      </top>
      <bottom style="medium">
        <color indexed="64"/>
      </bottom>
      <diagonal/>
    </border>
    <border>
      <left/>
      <right/>
      <top style="medium">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right style="medium">
        <color indexed="64"/>
      </right>
      <top style="thin">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hair">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auto="1"/>
      </left>
      <right/>
      <top style="hair">
        <color auto="1"/>
      </top>
      <bottom style="hair">
        <color auto="1"/>
      </bottom>
      <diagonal/>
    </border>
    <border>
      <left style="medium">
        <color auto="1"/>
      </left>
      <right/>
      <top style="hair">
        <color auto="1"/>
      </top>
      <bottom/>
      <diagonal/>
    </border>
    <border>
      <left/>
      <right style="medium">
        <color auto="1"/>
      </right>
      <top style="hair">
        <color auto="1"/>
      </top>
      <bottom/>
      <diagonal/>
    </border>
    <border>
      <left/>
      <right style="medium">
        <color auto="1"/>
      </right>
      <top style="hair">
        <color auto="1"/>
      </top>
      <bottom style="medium">
        <color auto="1"/>
      </bottom>
      <diagonal/>
    </border>
    <border>
      <left style="medium">
        <color auto="1"/>
      </left>
      <right/>
      <top style="hair">
        <color auto="1"/>
      </top>
      <bottom style="medium">
        <color auto="1"/>
      </bottom>
      <diagonal/>
    </border>
    <border>
      <left/>
      <right/>
      <top style="medium">
        <color auto="1"/>
      </top>
      <bottom/>
      <diagonal/>
    </border>
    <border>
      <left/>
      <right style="thin">
        <color auto="1"/>
      </right>
      <top style="hair">
        <color auto="1"/>
      </top>
      <bottom style="hair">
        <color auto="1"/>
      </bottom>
      <diagonal/>
    </border>
    <border>
      <left style="medium">
        <color indexed="64"/>
      </left>
      <right/>
      <top style="medium">
        <color indexed="64"/>
      </top>
      <bottom style="hair">
        <color indexed="64"/>
      </bottom>
      <diagonal/>
    </border>
    <border>
      <left style="medium">
        <color indexed="64"/>
      </left>
      <right style="medium">
        <color indexed="64"/>
      </right>
      <top/>
      <bottom/>
      <diagonal/>
    </border>
    <border>
      <left style="medium">
        <color indexed="64"/>
      </left>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medium">
        <color indexed="64"/>
      </left>
      <right/>
      <top style="thin">
        <color theme="0" tint="-0.24994659260841701"/>
      </top>
      <bottom style="thin">
        <color theme="0" tint="-0.24994659260841701"/>
      </bottom>
      <diagonal/>
    </border>
    <border>
      <left/>
      <right style="medium">
        <color indexed="64"/>
      </right>
      <top style="thin">
        <color indexed="64"/>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1"/>
      </left>
      <right style="thin">
        <color indexed="48"/>
      </right>
      <top style="medium">
        <color indexed="41"/>
      </top>
      <bottom style="thin">
        <color indexed="48"/>
      </bottom>
      <diagonal/>
    </border>
    <border>
      <left/>
      <right/>
      <top style="thin">
        <color indexed="48"/>
      </top>
      <bottom style="double">
        <color indexed="48"/>
      </bottom>
      <diagonal/>
    </border>
    <border>
      <left/>
      <right/>
      <top style="medium">
        <color auto="1"/>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auto="1"/>
      </left>
      <right style="thin">
        <color auto="1"/>
      </right>
      <top style="hair">
        <color auto="1"/>
      </top>
      <bottom style="medium">
        <color auto="1"/>
      </bottom>
      <diagonal/>
    </border>
    <border>
      <left style="thin">
        <color auto="1"/>
      </left>
      <right style="thin">
        <color auto="1"/>
      </right>
      <top style="hair">
        <color auto="1"/>
      </top>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medium">
        <color indexed="64"/>
      </right>
      <top style="hair">
        <color auto="1"/>
      </top>
      <bottom style="medium">
        <color auto="1"/>
      </bottom>
      <diagonal/>
    </border>
    <border>
      <left style="thin">
        <color indexed="64"/>
      </left>
      <right style="medium">
        <color indexed="64"/>
      </right>
      <top/>
      <bottom/>
      <diagonal/>
    </border>
    <border>
      <left style="thin">
        <color indexed="64"/>
      </left>
      <right/>
      <top style="hair">
        <color indexed="64"/>
      </top>
      <bottom/>
      <diagonal/>
    </border>
    <border>
      <left style="thin">
        <color indexed="64"/>
      </left>
      <right style="medium">
        <color indexed="64"/>
      </right>
      <top style="hair">
        <color indexed="64"/>
      </top>
      <bottom/>
      <diagonal/>
    </border>
    <border>
      <left style="medium">
        <color auto="1"/>
      </left>
      <right style="thin">
        <color auto="1"/>
      </right>
      <top/>
      <bottom/>
      <diagonal/>
    </border>
    <border>
      <left style="thin">
        <color auto="1"/>
      </left>
      <right style="thin">
        <color auto="1"/>
      </right>
      <top/>
      <bottom/>
      <diagonal/>
    </border>
    <border>
      <left/>
      <right style="thin">
        <color auto="1"/>
      </right>
      <top style="medium">
        <color auto="1"/>
      </top>
      <bottom style="hair">
        <color auto="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hair">
        <color indexed="64"/>
      </bottom>
      <diagonal/>
    </border>
    <border>
      <left/>
      <right/>
      <top style="hair">
        <color indexed="64"/>
      </top>
      <bottom/>
      <diagonal/>
    </border>
    <border>
      <left style="medium">
        <color indexed="64"/>
      </left>
      <right style="medium">
        <color indexed="64"/>
      </right>
      <top style="medium">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style="thin">
        <color auto="1"/>
      </right>
      <top style="thin">
        <color theme="0" tint="-0.24994659260841701"/>
      </top>
      <bottom style="thin">
        <color theme="0" tint="-0.24994659260841701"/>
      </bottom>
      <diagonal/>
    </border>
    <border>
      <left style="medium">
        <color indexed="64"/>
      </left>
      <right style="thin">
        <color auto="1"/>
      </right>
      <top style="thin">
        <color theme="0" tint="-0.24994659260841701"/>
      </top>
      <bottom style="thin">
        <color theme="0" tint="-0.24994659260841701"/>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thin">
        <color indexed="64"/>
      </right>
      <top style="hair">
        <color indexed="64"/>
      </top>
      <bottom style="thin">
        <color indexed="64"/>
      </bottom>
      <diagonal/>
    </border>
    <border>
      <left style="medium">
        <color indexed="64"/>
      </left>
      <right/>
      <top style="thin">
        <color theme="0" tint="-0.24994659260841701"/>
      </top>
      <bottom/>
      <diagonal/>
    </border>
    <border>
      <left style="medium">
        <color indexed="64"/>
      </left>
      <right/>
      <top style="thin">
        <color indexed="64"/>
      </top>
      <bottom style="hair">
        <color indexed="64"/>
      </bottom>
      <diagonal/>
    </border>
    <border>
      <left style="medium">
        <color indexed="64"/>
      </left>
      <right style="medium">
        <color indexed="64"/>
      </right>
      <top style="hair">
        <color indexed="64"/>
      </top>
      <bottom style="thin">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medium">
        <color indexed="64"/>
      </top>
      <bottom style="hair">
        <color indexed="64"/>
      </bottom>
      <diagonal/>
    </border>
    <border>
      <left/>
      <right style="medium">
        <color indexed="64"/>
      </right>
      <top/>
      <bottom style="medium">
        <color indexed="64"/>
      </bottom>
      <diagonal/>
    </border>
    <border>
      <left style="thin">
        <color auto="1"/>
      </left>
      <right style="medium">
        <color indexed="64"/>
      </right>
      <top style="thin">
        <color theme="0" tint="-0.24994659260841701"/>
      </top>
      <bottom style="thin">
        <color theme="0" tint="-0.24994659260841701"/>
      </bottom>
      <diagonal/>
    </border>
    <border>
      <left style="medium">
        <color indexed="64"/>
      </left>
      <right style="thin">
        <color indexed="64"/>
      </right>
      <top style="thin">
        <color theme="0" tint="-0.24994659260841701"/>
      </top>
      <bottom style="medium">
        <color indexed="64"/>
      </bottom>
      <diagonal/>
    </border>
    <border>
      <left style="thin">
        <color indexed="64"/>
      </left>
      <right style="medium">
        <color indexed="64"/>
      </right>
      <top style="thin">
        <color theme="0" tint="-0.24994659260841701"/>
      </top>
      <bottom style="medium">
        <color indexed="64"/>
      </bottom>
      <diagonal/>
    </border>
    <border>
      <left style="thin">
        <color auto="1"/>
      </left>
      <right/>
      <top style="thin">
        <color theme="0" tint="-0.24994659260841701"/>
      </top>
      <bottom style="thin">
        <color theme="0" tint="-0.24994659260841701"/>
      </bottom>
      <diagonal/>
    </border>
    <border>
      <left style="thin">
        <color auto="1"/>
      </left>
      <right style="thin">
        <color auto="1"/>
      </right>
      <top style="thin">
        <color theme="0" tint="-0.24994659260841701"/>
      </top>
      <bottom style="medium">
        <color indexed="64"/>
      </bottom>
      <diagonal/>
    </border>
    <border>
      <left style="medium">
        <color indexed="64"/>
      </left>
      <right/>
      <top style="thin">
        <color theme="0" tint="-0.24994659260841701"/>
      </top>
      <bottom style="hair">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thin">
        <color theme="0" tint="-0.24994659260841701"/>
      </bottom>
      <diagonal/>
    </border>
  </borders>
  <cellStyleXfs count="222">
    <xf numFmtId="0" fontId="0" fillId="0" borderId="0"/>
    <xf numFmtId="0" fontId="1" fillId="0" borderId="0"/>
    <xf numFmtId="0" fontId="1" fillId="0" borderId="0"/>
    <xf numFmtId="0" fontId="4" fillId="0" borderId="0"/>
    <xf numFmtId="0" fontId="1" fillId="0" borderId="0"/>
    <xf numFmtId="4" fontId="8" fillId="3" borderId="8" applyNumberFormat="0" applyProtection="0">
      <alignment horizontal="right" vertical="center"/>
    </xf>
    <xf numFmtId="0" fontId="11" fillId="0" borderId="0"/>
    <xf numFmtId="0" fontId="1" fillId="0" borderId="0"/>
    <xf numFmtId="0" fontId="1" fillId="0" borderId="0"/>
    <xf numFmtId="4" fontId="10" fillId="0" borderId="0" applyNumberFormat="0" applyProtection="0">
      <alignment horizontal="left" wrapText="1" indent="1" shrinkToFit="1"/>
    </xf>
    <xf numFmtId="0" fontId="18" fillId="0" borderId="0"/>
    <xf numFmtId="4" fontId="19" fillId="8" borderId="8" applyNumberFormat="0" applyProtection="0">
      <alignment vertical="center"/>
    </xf>
    <xf numFmtId="0" fontId="6" fillId="0" borderId="0" applyNumberFormat="0" applyProtection="0">
      <alignment horizontal="left" vertical="center" wrapText="1" indent="1" shrinkToFit="1"/>
    </xf>
    <xf numFmtId="0" fontId="1" fillId="0" borderId="0"/>
    <xf numFmtId="4" fontId="10" fillId="7" borderId="37" applyNumberFormat="0" applyProtection="0">
      <alignment horizontal="left" wrapText="1" indent="1"/>
    </xf>
    <xf numFmtId="0" fontId="1" fillId="0" borderId="0"/>
    <xf numFmtId="0" fontId="1" fillId="0" borderId="0"/>
    <xf numFmtId="0" fontId="6" fillId="0" borderId="0" applyNumberFormat="0" applyProtection="0">
      <alignment horizontal="left" vertical="center" wrapText="1" indent="1" shrinkToFit="1"/>
    </xf>
    <xf numFmtId="0" fontId="1" fillId="0" borderId="0"/>
    <xf numFmtId="4" fontId="10" fillId="0" borderId="33" applyNumberFormat="0" applyProtection="0">
      <alignment horizontal="left" wrapText="1" indent="1"/>
    </xf>
    <xf numFmtId="4" fontId="10" fillId="0" borderId="0" applyNumberFormat="0" applyProtection="0">
      <alignment horizontal="right" wrapText="1" shrinkToFit="1"/>
    </xf>
    <xf numFmtId="0" fontId="35" fillId="0" borderId="0"/>
    <xf numFmtId="0" fontId="18" fillId="0" borderId="0"/>
    <xf numFmtId="0" fontId="1" fillId="0" borderId="0"/>
    <xf numFmtId="4" fontId="10" fillId="7" borderId="37" applyNumberFormat="0" applyProtection="0">
      <alignment horizontal="left" wrapText="1" indent="1"/>
    </xf>
    <xf numFmtId="0" fontId="1" fillId="0" borderId="0"/>
    <xf numFmtId="0" fontId="6" fillId="0" borderId="0" applyNumberFormat="0" applyProtection="0">
      <alignment horizontal="left" vertical="center" wrapText="1" indent="1" shrinkToFit="1"/>
    </xf>
    <xf numFmtId="0" fontId="6" fillId="0" borderId="0" applyNumberFormat="0" applyProtection="0">
      <alignment horizontal="left" vertical="center" wrapText="1" indent="1" shrinkToFit="1"/>
    </xf>
    <xf numFmtId="0" fontId="6" fillId="0" borderId="0" applyNumberFormat="0" applyProtection="0">
      <alignment horizontal="left" wrapText="1" indent="1" shrinkToFit="1"/>
    </xf>
    <xf numFmtId="0" fontId="1" fillId="0" borderId="0"/>
    <xf numFmtId="0" fontId="4" fillId="0" borderId="0"/>
    <xf numFmtId="0" fontId="38" fillId="0" borderId="0"/>
    <xf numFmtId="0" fontId="39" fillId="0" borderId="0"/>
    <xf numFmtId="0" fontId="6" fillId="0" borderId="0"/>
    <xf numFmtId="0" fontId="43" fillId="0" borderId="0"/>
    <xf numFmtId="0" fontId="1" fillId="0" borderId="0"/>
    <xf numFmtId="0" fontId="43" fillId="0" borderId="0"/>
    <xf numFmtId="0" fontId="1" fillId="0" borderId="0"/>
    <xf numFmtId="0" fontId="18" fillId="0" borderId="0"/>
    <xf numFmtId="4" fontId="8" fillId="9" borderId="8" applyNumberFormat="0" applyProtection="0">
      <alignment horizontal="left" vertical="center"/>
    </xf>
    <xf numFmtId="0" fontId="74" fillId="16" borderId="0" applyNumberFormat="0" applyBorder="0" applyAlignment="0" applyProtection="0"/>
    <xf numFmtId="0" fontId="74" fillId="17" borderId="0" applyNumberFormat="0" applyBorder="0" applyAlignment="0" applyProtection="0"/>
    <xf numFmtId="0" fontId="73" fillId="18" borderId="0" applyNumberFormat="0" applyBorder="0" applyAlignment="0" applyProtection="0"/>
    <xf numFmtId="0" fontId="73" fillId="19" borderId="0" applyNumberFormat="0" applyBorder="0" applyAlignment="0" applyProtection="0"/>
    <xf numFmtId="0" fontId="73" fillId="19" borderId="0" applyNumberFormat="0" applyBorder="0" applyAlignment="0" applyProtection="0"/>
    <xf numFmtId="0" fontId="73" fillId="19" borderId="0" applyNumberFormat="0" applyBorder="0" applyAlignment="0" applyProtection="0"/>
    <xf numFmtId="0" fontId="73" fillId="19" borderId="0" applyNumberFormat="0" applyBorder="0" applyAlignment="0" applyProtection="0"/>
    <xf numFmtId="0" fontId="73" fillId="19" borderId="0" applyNumberFormat="0" applyBorder="0" applyAlignment="0" applyProtection="0"/>
    <xf numFmtId="0" fontId="74" fillId="21" borderId="0" applyNumberFormat="0" applyBorder="0" applyAlignment="0" applyProtection="0"/>
    <xf numFmtId="0" fontId="74" fillId="22" borderId="0" applyNumberFormat="0" applyBorder="0" applyAlignment="0" applyProtection="0"/>
    <xf numFmtId="0" fontId="73" fillId="23" borderId="0" applyNumberFormat="0" applyBorder="0" applyAlignment="0" applyProtection="0"/>
    <xf numFmtId="0" fontId="73" fillId="24" borderId="0" applyNumberFormat="0" applyBorder="0" applyAlignment="0" applyProtection="0"/>
    <xf numFmtId="0" fontId="73" fillId="24" borderId="0" applyNumberFormat="0" applyBorder="0" applyAlignment="0" applyProtection="0"/>
    <xf numFmtId="0" fontId="73" fillId="24" borderId="0" applyNumberFormat="0" applyBorder="0" applyAlignment="0" applyProtection="0"/>
    <xf numFmtId="0" fontId="73" fillId="24" borderId="0" applyNumberFormat="0" applyBorder="0" applyAlignment="0" applyProtection="0"/>
    <xf numFmtId="0" fontId="73" fillId="24" borderId="0" applyNumberFormat="0" applyBorder="0" applyAlignment="0" applyProtection="0"/>
    <xf numFmtId="0" fontId="74" fillId="25" borderId="0" applyNumberFormat="0" applyBorder="0" applyAlignment="0" applyProtection="0"/>
    <xf numFmtId="0" fontId="74" fillId="26" borderId="0" applyNumberFormat="0" applyBorder="0" applyAlignment="0" applyProtection="0"/>
    <xf numFmtId="0" fontId="73" fillId="27" borderId="0" applyNumberFormat="0" applyBorder="0" applyAlignment="0" applyProtection="0"/>
    <xf numFmtId="0" fontId="73" fillId="23" borderId="0" applyNumberFormat="0" applyBorder="0" applyAlignment="0" applyProtection="0"/>
    <xf numFmtId="0" fontId="73" fillId="23" borderId="0" applyNumberFormat="0" applyBorder="0" applyAlignment="0" applyProtection="0"/>
    <xf numFmtId="0" fontId="73" fillId="23" borderId="0" applyNumberFormat="0" applyBorder="0" applyAlignment="0" applyProtection="0"/>
    <xf numFmtId="0" fontId="73" fillId="23" borderId="0" applyNumberFormat="0" applyBorder="0" applyAlignment="0" applyProtection="0"/>
    <xf numFmtId="0" fontId="73" fillId="23" borderId="0" applyNumberFormat="0" applyBorder="0" applyAlignment="0" applyProtection="0"/>
    <xf numFmtId="0" fontId="74" fillId="26" borderId="0" applyNumberFormat="0" applyBorder="0" applyAlignment="0" applyProtection="0"/>
    <xf numFmtId="0" fontId="74" fillId="27" borderId="0" applyNumberFormat="0" applyBorder="0" applyAlignment="0" applyProtection="0"/>
    <xf numFmtId="0" fontId="73" fillId="27" borderId="0" applyNumberFormat="0" applyBorder="0" applyAlignment="0" applyProtection="0"/>
    <xf numFmtId="0" fontId="73" fillId="29" borderId="0" applyNumberFormat="0" applyBorder="0" applyAlignment="0" applyProtection="0"/>
    <xf numFmtId="0" fontId="73" fillId="29" borderId="0" applyNumberFormat="0" applyBorder="0" applyAlignment="0" applyProtection="0"/>
    <xf numFmtId="0" fontId="73" fillId="29" borderId="0" applyNumberFormat="0" applyBorder="0" applyAlignment="0" applyProtection="0"/>
    <xf numFmtId="0" fontId="73" fillId="29" borderId="0" applyNumberFormat="0" applyBorder="0" applyAlignment="0" applyProtection="0"/>
    <xf numFmtId="0" fontId="73" fillId="29" borderId="0" applyNumberFormat="0" applyBorder="0" applyAlignment="0" applyProtection="0"/>
    <xf numFmtId="0" fontId="74" fillId="16" borderId="0" applyNumberFormat="0" applyBorder="0" applyAlignment="0" applyProtection="0"/>
    <xf numFmtId="0" fontId="74" fillId="17" borderId="0" applyNumberFormat="0" applyBorder="0" applyAlignment="0" applyProtection="0"/>
    <xf numFmtId="0" fontId="73" fillId="17" borderId="0" applyNumberFormat="0" applyBorder="0" applyAlignment="0" applyProtection="0"/>
    <xf numFmtId="0" fontId="73" fillId="30" borderId="0" applyNumberFormat="0" applyBorder="0" applyAlignment="0" applyProtection="0"/>
    <xf numFmtId="0" fontId="73" fillId="30" borderId="0" applyNumberFormat="0" applyBorder="0" applyAlignment="0" applyProtection="0"/>
    <xf numFmtId="0" fontId="73" fillId="30" borderId="0" applyNumberFormat="0" applyBorder="0" applyAlignment="0" applyProtection="0"/>
    <xf numFmtId="0" fontId="73" fillId="30" borderId="0" applyNumberFormat="0" applyBorder="0" applyAlignment="0" applyProtection="0"/>
    <xf numFmtId="0" fontId="73" fillId="30" borderId="0" applyNumberFormat="0" applyBorder="0" applyAlignment="0" applyProtection="0"/>
    <xf numFmtId="0" fontId="74" fillId="31" borderId="0" applyNumberFormat="0" applyBorder="0" applyAlignment="0" applyProtection="0"/>
    <xf numFmtId="0" fontId="74" fillId="22" borderId="0" applyNumberFormat="0" applyBorder="0" applyAlignment="0" applyProtection="0"/>
    <xf numFmtId="0" fontId="73" fillId="32" borderId="0" applyNumberFormat="0" applyBorder="0" applyAlignment="0" applyProtection="0"/>
    <xf numFmtId="0" fontId="73" fillId="33" borderId="0" applyNumberFormat="0" applyBorder="0" applyAlignment="0" applyProtection="0"/>
    <xf numFmtId="0" fontId="73" fillId="33" borderId="0" applyNumberFormat="0" applyBorder="0" applyAlignment="0" applyProtection="0"/>
    <xf numFmtId="0" fontId="73" fillId="33" borderId="0" applyNumberFormat="0" applyBorder="0" applyAlignment="0" applyProtection="0"/>
    <xf numFmtId="0" fontId="73" fillId="33" borderId="0" applyNumberFormat="0" applyBorder="0" applyAlignment="0" applyProtection="0"/>
    <xf numFmtId="0" fontId="73" fillId="33" borderId="0" applyNumberFormat="0" applyBorder="0" applyAlignment="0" applyProtection="0"/>
    <xf numFmtId="0" fontId="53" fillId="22" borderId="0" applyNumberFormat="0" applyBorder="0" applyAlignment="0" applyProtection="0"/>
    <xf numFmtId="0" fontId="54" fillId="34" borderId="54" applyNumberFormat="0" applyAlignment="0" applyProtection="0"/>
    <xf numFmtId="0" fontId="55" fillId="23" borderId="55" applyNumberFormat="0" applyAlignment="0" applyProtection="0"/>
    <xf numFmtId="0" fontId="71" fillId="35" borderId="0" applyNumberFormat="0" applyBorder="0" applyAlignment="0" applyProtection="0"/>
    <xf numFmtId="0" fontId="71" fillId="36" borderId="0" applyNumberFormat="0" applyBorder="0" applyAlignment="0" applyProtection="0"/>
    <xf numFmtId="0" fontId="71" fillId="37" borderId="0" applyNumberFormat="0" applyBorder="0" applyAlignment="0" applyProtection="0"/>
    <xf numFmtId="0" fontId="77" fillId="0" borderId="0" applyNumberFormat="0" applyFill="0" applyBorder="0" applyAlignment="0" applyProtection="0"/>
    <xf numFmtId="0" fontId="56" fillId="38" borderId="0" applyNumberFormat="0" applyBorder="0" applyAlignment="0" applyProtection="0"/>
    <xf numFmtId="0" fontId="57" fillId="0" borderId="56" applyNumberFormat="0" applyFill="0" applyAlignment="0" applyProtection="0"/>
    <xf numFmtId="0" fontId="58" fillId="0" borderId="57" applyNumberFormat="0" applyFill="0" applyAlignment="0" applyProtection="0"/>
    <xf numFmtId="0" fontId="59" fillId="0" borderId="58" applyNumberFormat="0" applyFill="0" applyAlignment="0" applyProtection="0"/>
    <xf numFmtId="0" fontId="59" fillId="0" borderId="0" applyNumberFormat="0" applyFill="0" applyBorder="0" applyAlignment="0" applyProtection="0"/>
    <xf numFmtId="0" fontId="60" fillId="32" borderId="54" applyNumberFormat="0" applyAlignment="0" applyProtection="0"/>
    <xf numFmtId="0" fontId="61" fillId="0" borderId="59" applyNumberFormat="0" applyFill="0" applyAlignment="0" applyProtection="0"/>
    <xf numFmtId="0" fontId="62" fillId="32" borderId="0" applyNumberFormat="0" applyBorder="0" applyAlignment="0" applyProtection="0"/>
    <xf numFmtId="0" fontId="1" fillId="0" borderId="0"/>
    <xf numFmtId="0" fontId="1" fillId="0" borderId="0"/>
    <xf numFmtId="0" fontId="1" fillId="0" borderId="0"/>
    <xf numFmtId="0" fontId="1" fillId="0" borderId="0"/>
    <xf numFmtId="0" fontId="35" fillId="31" borderId="60" applyNumberFormat="0" applyFont="0" applyAlignment="0" applyProtection="0"/>
    <xf numFmtId="0" fontId="1" fillId="31" borderId="60" applyNumberFormat="0" applyFont="0" applyAlignment="0" applyProtection="0"/>
    <xf numFmtId="0" fontId="1" fillId="31" borderId="60" applyNumberFormat="0" applyFont="0" applyAlignment="0" applyProtection="0"/>
    <xf numFmtId="0" fontId="1" fillId="31" borderId="60" applyNumberFormat="0" applyFont="0" applyAlignment="0" applyProtection="0"/>
    <xf numFmtId="0" fontId="1" fillId="31" borderId="60" applyNumberFormat="0" applyFont="0" applyAlignment="0" applyProtection="0"/>
    <xf numFmtId="0" fontId="63" fillId="34" borderId="61" applyNumberFormat="0" applyAlignment="0" applyProtection="0"/>
    <xf numFmtId="4" fontId="64" fillId="8" borderId="8" applyNumberFormat="0" applyProtection="0">
      <alignment vertical="center"/>
    </xf>
    <xf numFmtId="4" fontId="19" fillId="8" borderId="8" applyNumberFormat="0" applyProtection="0">
      <alignment horizontal="left" vertical="center" indent="1"/>
    </xf>
    <xf numFmtId="0" fontId="19" fillId="8" borderId="8" applyNumberFormat="0" applyProtection="0">
      <alignment horizontal="left" vertical="top" indent="1"/>
    </xf>
    <xf numFmtId="4" fontId="19" fillId="9" borderId="0" applyNumberFormat="0" applyProtection="0">
      <alignment horizontal="left" vertical="center" indent="1"/>
    </xf>
    <xf numFmtId="4" fontId="19" fillId="0" borderId="0" applyNumberFormat="0" applyProtection="0">
      <alignment horizontal="left" indent="1"/>
    </xf>
    <xf numFmtId="4" fontId="65" fillId="10" borderId="8" applyNumberFormat="0" applyProtection="0">
      <alignment horizontal="right" vertical="center"/>
    </xf>
    <xf numFmtId="4" fontId="65" fillId="15" borderId="8" applyNumberFormat="0" applyProtection="0">
      <alignment horizontal="right" vertical="center"/>
    </xf>
    <xf numFmtId="4" fontId="65" fillId="39" borderId="8" applyNumberFormat="0" applyProtection="0">
      <alignment horizontal="right" vertical="center"/>
    </xf>
    <xf numFmtId="4" fontId="65" fillId="40" borderId="8" applyNumberFormat="0" applyProtection="0">
      <alignment horizontal="right" vertical="center"/>
    </xf>
    <xf numFmtId="4" fontId="65" fillId="20" borderId="8" applyNumberFormat="0" applyProtection="0">
      <alignment horizontal="right" vertical="center"/>
    </xf>
    <xf numFmtId="4" fontId="65" fillId="28" borderId="8" applyNumberFormat="0" applyProtection="0">
      <alignment horizontal="right" vertical="center"/>
    </xf>
    <xf numFmtId="4" fontId="65" fillId="14" borderId="8" applyNumberFormat="0" applyProtection="0">
      <alignment horizontal="right" vertical="center"/>
    </xf>
    <xf numFmtId="4" fontId="65" fillId="41" borderId="8" applyNumberFormat="0" applyProtection="0">
      <alignment horizontal="right" vertical="center"/>
    </xf>
    <xf numFmtId="4" fontId="65" fillId="42" borderId="8" applyNumberFormat="0" applyProtection="0">
      <alignment horizontal="right" vertical="center"/>
    </xf>
    <xf numFmtId="4" fontId="19" fillId="43" borderId="62" applyNumberFormat="0" applyProtection="0">
      <alignment horizontal="left" vertical="center" indent="1"/>
    </xf>
    <xf numFmtId="4" fontId="65" fillId="3" borderId="0" applyNumberFormat="0" applyProtection="0">
      <alignment horizontal="left" vertical="center" indent="1"/>
    </xf>
    <xf numFmtId="4" fontId="66" fillId="13" borderId="0" applyNumberFormat="0" applyProtection="0">
      <alignment horizontal="left" vertical="center" indent="1"/>
    </xf>
    <xf numFmtId="4" fontId="75" fillId="13" borderId="0" applyNumberFormat="0" applyProtection="0">
      <alignment horizontal="left" vertical="center" indent="1"/>
    </xf>
    <xf numFmtId="4" fontId="75" fillId="13" borderId="0" applyNumberFormat="0" applyProtection="0">
      <alignment horizontal="left" vertical="center" indent="1"/>
    </xf>
    <xf numFmtId="4" fontId="75" fillId="13" borderId="0" applyNumberFormat="0" applyProtection="0">
      <alignment horizontal="left" vertical="center" indent="1"/>
    </xf>
    <xf numFmtId="4" fontId="75" fillId="13" borderId="0" applyNumberFormat="0" applyProtection="0">
      <alignment horizontal="left" vertical="center" indent="1"/>
    </xf>
    <xf numFmtId="4" fontId="65" fillId="9" borderId="8" applyNumberFormat="0" applyProtection="0">
      <alignment horizontal="right" vertical="center"/>
    </xf>
    <xf numFmtId="4" fontId="65" fillId="3" borderId="0" applyNumberFormat="0" applyProtection="0">
      <alignment horizontal="left" vertical="center" indent="1"/>
    </xf>
    <xf numFmtId="4" fontId="8" fillId="3" borderId="0" applyNumberFormat="0" applyProtection="0">
      <alignment horizontal="left" vertical="center" indent="1"/>
    </xf>
    <xf numFmtId="4" fontId="8" fillId="3" borderId="0" applyNumberFormat="0" applyProtection="0">
      <alignment horizontal="left" vertical="center" indent="1"/>
    </xf>
    <xf numFmtId="4" fontId="8" fillId="3" borderId="0" applyNumberFormat="0" applyProtection="0">
      <alignment horizontal="left" vertical="center" indent="1"/>
    </xf>
    <xf numFmtId="4" fontId="8" fillId="3" borderId="0" applyNumberFormat="0" applyProtection="0">
      <alignment horizontal="left" vertical="center" indent="1"/>
    </xf>
    <xf numFmtId="4" fontId="65" fillId="9" borderId="0" applyNumberFormat="0" applyProtection="0">
      <alignment horizontal="left" vertical="center" indent="1"/>
    </xf>
    <xf numFmtId="4" fontId="8" fillId="9" borderId="0" applyNumberFormat="0" applyProtection="0">
      <alignment horizontal="left" vertical="center" indent="1"/>
    </xf>
    <xf numFmtId="4" fontId="8" fillId="9" borderId="0" applyNumberFormat="0" applyProtection="0">
      <alignment horizontal="left" vertical="center" indent="1"/>
    </xf>
    <xf numFmtId="4" fontId="8" fillId="9" borderId="0" applyNumberFormat="0" applyProtection="0">
      <alignment horizontal="left" vertical="center" indent="1"/>
    </xf>
    <xf numFmtId="4" fontId="8" fillId="9" borderId="0" applyNumberFormat="0" applyProtection="0">
      <alignment horizontal="left" vertical="center" indent="1"/>
    </xf>
    <xf numFmtId="0" fontId="1" fillId="13" borderId="8" applyNumberFormat="0" applyProtection="0">
      <alignment horizontal="left" vertical="center" indent="1"/>
    </xf>
    <xf numFmtId="0" fontId="1" fillId="13" borderId="8" applyNumberFormat="0" applyProtection="0">
      <alignment horizontal="left" vertical="center" indent="1"/>
    </xf>
    <xf numFmtId="0" fontId="1" fillId="13" borderId="8" applyNumberFormat="0" applyProtection="0">
      <alignment horizontal="left" vertical="center" indent="1"/>
    </xf>
    <xf numFmtId="0" fontId="1" fillId="13" borderId="8" applyNumberFormat="0" applyProtection="0">
      <alignment horizontal="left" vertical="center" indent="1"/>
    </xf>
    <xf numFmtId="0" fontId="1" fillId="13" borderId="8" applyNumberFormat="0" applyProtection="0">
      <alignment horizontal="left" vertical="top" indent="1"/>
    </xf>
    <xf numFmtId="0" fontId="1" fillId="13" borderId="8" applyNumberFormat="0" applyProtection="0">
      <alignment horizontal="left" vertical="top" indent="1"/>
    </xf>
    <xf numFmtId="0" fontId="1" fillId="13" borderId="8" applyNumberFormat="0" applyProtection="0">
      <alignment horizontal="left" vertical="top" indent="1"/>
    </xf>
    <xf numFmtId="0" fontId="1" fillId="13" borderId="8" applyNumberFormat="0" applyProtection="0">
      <alignment horizontal="left" vertical="top" indent="1"/>
    </xf>
    <xf numFmtId="0" fontId="1" fillId="9" borderId="8" applyNumberFormat="0" applyProtection="0">
      <alignment horizontal="left" vertical="center" indent="1"/>
    </xf>
    <xf numFmtId="0" fontId="6" fillId="0" borderId="0" applyNumberFormat="0" applyProtection="0">
      <alignment horizontal="left" vertical="center" indent="1"/>
    </xf>
    <xf numFmtId="0" fontId="1" fillId="9" borderId="8" applyNumberFormat="0" applyProtection="0">
      <alignment horizontal="left" vertical="center" indent="1"/>
    </xf>
    <xf numFmtId="0" fontId="1" fillId="9" borderId="8" applyNumberFormat="0" applyProtection="0">
      <alignment horizontal="left" vertical="center" indent="1"/>
    </xf>
    <xf numFmtId="0" fontId="1" fillId="9" borderId="8" applyNumberFormat="0" applyProtection="0">
      <alignment horizontal="left" vertical="center" indent="1"/>
    </xf>
    <xf numFmtId="0" fontId="1" fillId="9" borderId="8" applyNumberFormat="0" applyProtection="0">
      <alignment horizontal="left" vertical="top" indent="1"/>
    </xf>
    <xf numFmtId="0" fontId="1" fillId="9" borderId="8" applyNumberFormat="0" applyProtection="0">
      <alignment horizontal="left" vertical="top" indent="1"/>
    </xf>
    <xf numFmtId="0" fontId="1" fillId="9" borderId="8" applyNumberFormat="0" applyProtection="0">
      <alignment horizontal="left" vertical="top" indent="1"/>
    </xf>
    <xf numFmtId="0" fontId="1" fillId="9" borderId="8" applyNumberFormat="0" applyProtection="0">
      <alignment horizontal="left" vertical="top" indent="1"/>
    </xf>
    <xf numFmtId="0" fontId="1" fillId="44" borderId="8" applyNumberFormat="0" applyProtection="0">
      <alignment horizontal="left" vertical="center" indent="1"/>
    </xf>
    <xf numFmtId="0" fontId="6" fillId="0" borderId="0" applyNumberFormat="0" applyProtection="0">
      <alignment horizontal="left" vertical="center" indent="1"/>
    </xf>
    <xf numFmtId="0" fontId="1" fillId="44" borderId="8" applyNumberFormat="0" applyProtection="0">
      <alignment horizontal="left" vertical="center" indent="1"/>
    </xf>
    <xf numFmtId="0" fontId="1" fillId="44" borderId="8" applyNumberFormat="0" applyProtection="0">
      <alignment horizontal="left" vertical="center" indent="1"/>
    </xf>
    <xf numFmtId="0" fontId="1" fillId="44" borderId="8" applyNumberFormat="0" applyProtection="0">
      <alignment horizontal="left" vertical="center" indent="1"/>
    </xf>
    <xf numFmtId="0" fontId="1" fillId="44" borderId="8" applyNumberFormat="0" applyProtection="0">
      <alignment horizontal="left" vertical="top" indent="1"/>
    </xf>
    <xf numFmtId="0" fontId="1" fillId="44" borderId="8" applyNumberFormat="0" applyProtection="0">
      <alignment horizontal="left" vertical="top" indent="1"/>
    </xf>
    <xf numFmtId="0" fontId="1" fillId="44" borderId="8" applyNumberFormat="0" applyProtection="0">
      <alignment horizontal="left" vertical="top" indent="1"/>
    </xf>
    <xf numFmtId="0" fontId="1" fillId="44" borderId="8" applyNumberFormat="0" applyProtection="0">
      <alignment horizontal="left" vertical="top" indent="1"/>
    </xf>
    <xf numFmtId="0" fontId="1" fillId="3" borderId="8" applyNumberFormat="0" applyProtection="0">
      <alignment horizontal="left" vertical="center" indent="1"/>
    </xf>
    <xf numFmtId="0" fontId="6" fillId="0" borderId="0" applyNumberFormat="0" applyProtection="0">
      <alignment horizontal="left" vertical="center" indent="1"/>
    </xf>
    <xf numFmtId="0" fontId="1" fillId="3" borderId="8" applyNumberFormat="0" applyProtection="0">
      <alignment horizontal="left" vertical="center" indent="1"/>
    </xf>
    <xf numFmtId="0" fontId="1" fillId="3" borderId="8" applyNumberFormat="0" applyProtection="0">
      <alignment horizontal="left" vertical="center" indent="1"/>
    </xf>
    <xf numFmtId="0" fontId="1" fillId="3" borderId="8" applyNumberFormat="0" applyProtection="0">
      <alignment horizontal="left" vertical="center" indent="1"/>
    </xf>
    <xf numFmtId="0" fontId="1" fillId="3" borderId="8" applyNumberFormat="0" applyProtection="0">
      <alignment horizontal="left" vertical="top" indent="1"/>
    </xf>
    <xf numFmtId="0" fontId="1" fillId="3" borderId="8" applyNumberFormat="0" applyProtection="0">
      <alignment horizontal="left" vertical="top" indent="1"/>
    </xf>
    <xf numFmtId="0" fontId="1" fillId="3" borderId="8" applyNumberFormat="0" applyProtection="0">
      <alignment horizontal="left" vertical="top" indent="1"/>
    </xf>
    <xf numFmtId="0" fontId="1" fillId="3" borderId="8" applyNumberFormat="0" applyProtection="0">
      <alignment horizontal="left" vertical="top" indent="1"/>
    </xf>
    <xf numFmtId="0" fontId="1" fillId="11" borderId="33" applyNumberFormat="0">
      <protection locked="0"/>
    </xf>
    <xf numFmtId="0" fontId="1" fillId="11" borderId="33" applyNumberFormat="0">
      <protection locked="0"/>
    </xf>
    <xf numFmtId="0" fontId="1" fillId="11" borderId="33" applyNumberFormat="0">
      <protection locked="0"/>
    </xf>
    <xf numFmtId="0" fontId="1" fillId="11" borderId="33" applyNumberFormat="0">
      <protection locked="0"/>
    </xf>
    <xf numFmtId="4" fontId="65" fillId="12" borderId="8" applyNumberFormat="0" applyProtection="0">
      <alignment vertical="center"/>
    </xf>
    <xf numFmtId="4" fontId="67" fillId="12" borderId="8" applyNumberFormat="0" applyProtection="0">
      <alignment vertical="center"/>
    </xf>
    <xf numFmtId="4" fontId="65" fillId="12" borderId="8" applyNumberFormat="0" applyProtection="0">
      <alignment horizontal="left" vertical="center" indent="1"/>
    </xf>
    <xf numFmtId="0" fontId="65" fillId="12" borderId="8" applyNumberFormat="0" applyProtection="0">
      <alignment horizontal="left" vertical="top" indent="1"/>
    </xf>
    <xf numFmtId="4" fontId="65" fillId="7" borderId="8" applyNumberFormat="0" applyProtection="0">
      <alignment horizontal="right" vertical="center"/>
    </xf>
    <xf numFmtId="4" fontId="10" fillId="0" borderId="0" applyNumberFormat="0" applyProtection="0">
      <alignment horizontal="right"/>
    </xf>
    <xf numFmtId="4" fontId="67" fillId="3" borderId="8" applyNumberFormat="0" applyProtection="0">
      <alignment horizontal="right" vertical="center"/>
    </xf>
    <xf numFmtId="4" fontId="10" fillId="0" borderId="0" applyNumberFormat="0" applyProtection="0">
      <alignment horizontal="left" wrapText="1" indent="1" shrinkToFit="1"/>
    </xf>
    <xf numFmtId="0" fontId="65" fillId="9" borderId="8" applyNumberFormat="0" applyProtection="0">
      <alignment horizontal="left" vertical="top" indent="1"/>
    </xf>
    <xf numFmtId="4" fontId="68" fillId="45" borderId="0" applyNumberFormat="0" applyProtection="0">
      <alignment horizontal="left" vertical="center" indent="1"/>
    </xf>
    <xf numFmtId="4" fontId="76" fillId="45" borderId="0" applyNumberFormat="0" applyProtection="0">
      <alignment horizontal="left" vertical="center" indent="1"/>
    </xf>
    <xf numFmtId="4" fontId="76" fillId="45" borderId="0" applyNumberFormat="0" applyProtection="0">
      <alignment horizontal="left" vertical="center" indent="1"/>
    </xf>
    <xf numFmtId="4" fontId="76" fillId="45" borderId="0" applyNumberFormat="0" applyProtection="0">
      <alignment horizontal="left" vertical="center" indent="1"/>
    </xf>
    <xf numFmtId="4" fontId="76" fillId="45" borderId="0" applyNumberFormat="0" applyProtection="0">
      <alignment horizontal="left" vertical="center" indent="1"/>
    </xf>
    <xf numFmtId="4" fontId="69" fillId="3" borderId="8" applyNumberFormat="0" applyProtection="0">
      <alignment horizontal="right" vertical="center"/>
    </xf>
    <xf numFmtId="0" fontId="70" fillId="0" borderId="0" applyNumberFormat="0" applyFill="0" applyBorder="0" applyAlignment="0" applyProtection="0"/>
    <xf numFmtId="0" fontId="78" fillId="0" borderId="0" applyNumberFormat="0" applyFill="0" applyBorder="0" applyAlignment="0" applyProtection="0"/>
    <xf numFmtId="0" fontId="71" fillId="0" borderId="63" applyNumberFormat="0" applyFill="0" applyAlignment="0" applyProtection="0"/>
    <xf numFmtId="0" fontId="72" fillId="0" borderId="0" applyNumberFormat="0" applyFill="0" applyBorder="0" applyAlignment="0" applyProtection="0"/>
    <xf numFmtId="0" fontId="80" fillId="0" borderId="0"/>
    <xf numFmtId="0" fontId="79" fillId="0" borderId="0"/>
    <xf numFmtId="0" fontId="8" fillId="46" borderId="8" applyNumberFormat="0" applyProtection="0">
      <alignment horizontal="left" vertical="center"/>
    </xf>
    <xf numFmtId="0" fontId="10" fillId="7" borderId="94" applyNumberFormat="0" applyProtection="0">
      <alignment horizontal="left" wrapText="1" indent="1"/>
    </xf>
    <xf numFmtId="0" fontId="10" fillId="0" borderId="0" applyNumberFormat="0" applyProtection="0">
      <alignment horizontal="right" wrapText="1" shrinkToFit="1"/>
    </xf>
    <xf numFmtId="0" fontId="1" fillId="0" borderId="0"/>
    <xf numFmtId="0" fontId="1" fillId="13" borderId="8" applyNumberFormat="0" applyProtection="0">
      <alignment horizontal="left" vertical="center"/>
    </xf>
    <xf numFmtId="4" fontId="82" fillId="8" borderId="8" applyNumberFormat="0" applyProtection="0">
      <alignment vertical="center"/>
    </xf>
    <xf numFmtId="0" fontId="83" fillId="0" borderId="0"/>
    <xf numFmtId="4" fontId="10" fillId="8" borderId="8" applyNumberFormat="0" applyFill="0" applyProtection="0">
      <alignment vertical="center"/>
    </xf>
    <xf numFmtId="0" fontId="6" fillId="13" borderId="8" applyNumberFormat="0" applyFill="0" applyProtection="0">
      <alignment horizontal="left" vertical="center" indent="1"/>
    </xf>
    <xf numFmtId="0" fontId="79" fillId="0" borderId="0"/>
    <xf numFmtId="0" fontId="79" fillId="0" borderId="0"/>
    <xf numFmtId="0" fontId="96" fillId="0" borderId="0"/>
    <xf numFmtId="43" fontId="96" fillId="0" borderId="0" applyFont="0" applyFill="0" applyBorder="0" applyAlignment="0" applyProtection="0"/>
    <xf numFmtId="0" fontId="96" fillId="0" borderId="0"/>
    <xf numFmtId="0" fontId="100" fillId="0" borderId="0" applyNumberFormat="0" applyFill="0" applyBorder="0" applyAlignment="0" applyProtection="0"/>
    <xf numFmtId="43" fontId="79" fillId="0" borderId="0" applyFont="0" applyFill="0" applyBorder="0" applyAlignment="0" applyProtection="0"/>
    <xf numFmtId="4" fontId="10" fillId="0" borderId="0" applyNumberFormat="0" applyProtection="0">
      <alignment horizontal="right"/>
    </xf>
  </cellStyleXfs>
  <cellXfs count="1657">
    <xf numFmtId="0" fontId="0" fillId="0" borderId="0" xfId="0"/>
    <xf numFmtId="164" fontId="2" fillId="0" borderId="0" xfId="1" applyNumberFormat="1" applyFont="1" applyAlignment="1">
      <alignment horizontal="center" vertical="center" wrapText="1"/>
    </xf>
    <xf numFmtId="0" fontId="3" fillId="0" borderId="0" xfId="2" applyFont="1" applyAlignment="1">
      <alignment wrapText="1"/>
    </xf>
    <xf numFmtId="164" fontId="2" fillId="0" borderId="0" xfId="2" applyNumberFormat="1" applyFont="1" applyAlignment="1">
      <alignment horizontal="center" vertical="center" wrapText="1"/>
    </xf>
    <xf numFmtId="164" fontId="2" fillId="0" borderId="1" xfId="2" applyNumberFormat="1" applyFont="1" applyBorder="1" applyAlignment="1">
      <alignment vertical="center" wrapText="1"/>
    </xf>
    <xf numFmtId="164" fontId="2" fillId="0" borderId="1" xfId="2" applyNumberFormat="1" applyFont="1" applyBorder="1" applyAlignment="1">
      <alignment horizontal="center" vertical="center" wrapText="1"/>
    </xf>
    <xf numFmtId="164" fontId="2" fillId="0" borderId="2" xfId="3" applyNumberFormat="1" applyFont="1" applyBorder="1" applyAlignment="1">
      <alignment horizontal="center" vertical="center" wrapText="1"/>
    </xf>
    <xf numFmtId="164" fontId="5" fillId="2" borderId="0" xfId="2" applyNumberFormat="1" applyFont="1" applyFill="1" applyAlignment="1">
      <alignment vertical="center" wrapText="1"/>
    </xf>
    <xf numFmtId="0" fontId="6" fillId="0" borderId="0" xfId="4" applyFont="1" applyAlignment="1">
      <alignment horizontal="center" vertical="top" wrapText="1"/>
    </xf>
    <xf numFmtId="164" fontId="7" fillId="0" borderId="10" xfId="0" applyNumberFormat="1" applyFont="1" applyBorder="1" applyAlignment="1">
      <alignment horizontal="center" vertical="center" wrapText="1"/>
    </xf>
    <xf numFmtId="164" fontId="7" fillId="0" borderId="11" xfId="0" applyNumberFormat="1" applyFont="1" applyBorder="1" applyAlignment="1">
      <alignment horizontal="center" vertical="center" wrapText="1"/>
    </xf>
    <xf numFmtId="0" fontId="14" fillId="0" borderId="0" xfId="0" applyFont="1"/>
    <xf numFmtId="164" fontId="6" fillId="0" borderId="14" xfId="8" applyNumberFormat="1" applyFont="1" applyBorder="1" applyAlignment="1">
      <alignment wrapText="1"/>
    </xf>
    <xf numFmtId="164" fontId="6" fillId="0" borderId="15" xfId="8" applyNumberFormat="1" applyFont="1" applyBorder="1" applyAlignment="1">
      <alignment wrapText="1"/>
    </xf>
    <xf numFmtId="164" fontId="6" fillId="0" borderId="16" xfId="8" applyNumberFormat="1" applyFont="1" applyBorder="1" applyAlignment="1">
      <alignment horizontal="right" wrapText="1"/>
    </xf>
    <xf numFmtId="164" fontId="6" fillId="0" borderId="15" xfId="8" applyNumberFormat="1" applyFont="1" applyBorder="1" applyAlignment="1">
      <alignment horizontal="right" wrapText="1"/>
    </xf>
    <xf numFmtId="164" fontId="6" fillId="0" borderId="17" xfId="8" applyNumberFormat="1" applyFont="1" applyBorder="1" applyAlignment="1">
      <alignment wrapText="1"/>
    </xf>
    <xf numFmtId="164" fontId="5" fillId="4" borderId="15" xfId="8" applyNumberFormat="1" applyFont="1" applyFill="1" applyBorder="1" applyAlignment="1">
      <alignment wrapText="1"/>
    </xf>
    <xf numFmtId="164" fontId="6" fillId="4" borderId="16" xfId="8" applyNumberFormat="1" applyFont="1" applyFill="1" applyBorder="1" applyAlignment="1">
      <alignment horizontal="right" wrapText="1"/>
    </xf>
    <xf numFmtId="164" fontId="6" fillId="4" borderId="15" xfId="8" applyNumberFormat="1" applyFont="1" applyFill="1" applyBorder="1" applyAlignment="1">
      <alignment wrapText="1"/>
    </xf>
    <xf numFmtId="164" fontId="5" fillId="4" borderId="16" xfId="8" applyNumberFormat="1" applyFont="1" applyFill="1" applyBorder="1" applyAlignment="1">
      <alignment wrapText="1"/>
    </xf>
    <xf numFmtId="164" fontId="6" fillId="4" borderId="15" xfId="8" applyNumberFormat="1" applyFont="1" applyFill="1" applyBorder="1" applyAlignment="1">
      <alignment horizontal="right" wrapText="1"/>
    </xf>
    <xf numFmtId="164" fontId="6" fillId="4" borderId="17" xfId="8" applyNumberFormat="1" applyFont="1" applyFill="1" applyBorder="1" applyAlignment="1">
      <alignment wrapText="1"/>
    </xf>
    <xf numFmtId="164" fontId="7" fillId="0" borderId="15" xfId="8" applyNumberFormat="1" applyFont="1" applyBorder="1" applyAlignment="1">
      <alignment horizontal="right"/>
    </xf>
    <xf numFmtId="0" fontId="17" fillId="0" borderId="18" xfId="0" applyFont="1" applyBorder="1" applyAlignment="1">
      <alignment horizontal="left" wrapText="1" indent="3"/>
    </xf>
    <xf numFmtId="0" fontId="17" fillId="0" borderId="18" xfId="0" applyFont="1" applyBorder="1" applyAlignment="1">
      <alignment horizontal="left" wrapText="1" indent="4"/>
    </xf>
    <xf numFmtId="164" fontId="7" fillId="0" borderId="15" xfId="8" applyNumberFormat="1" applyFont="1" applyBorder="1"/>
    <xf numFmtId="164" fontId="5" fillId="2" borderId="0" xfId="0" applyNumberFormat="1" applyFont="1" applyFill="1" applyAlignment="1">
      <alignment horizontal="center" vertical="top"/>
    </xf>
    <xf numFmtId="164" fontId="7" fillId="6" borderId="0" xfId="10" applyNumberFormat="1" applyFont="1" applyFill="1" applyAlignment="1">
      <alignment horizontal="left" vertical="center"/>
    </xf>
    <xf numFmtId="164" fontId="15" fillId="0" borderId="21" xfId="8" applyNumberFormat="1" applyFont="1" applyBorder="1" applyAlignment="1">
      <alignment wrapText="1"/>
    </xf>
    <xf numFmtId="164" fontId="6" fillId="0" borderId="26" xfId="8" applyNumberFormat="1" applyFont="1" applyBorder="1" applyAlignment="1">
      <alignment wrapText="1"/>
    </xf>
    <xf numFmtId="164" fontId="7" fillId="0" borderId="27" xfId="8" applyNumberFormat="1" applyFont="1" applyBorder="1" applyAlignment="1">
      <alignment horizontal="right"/>
    </xf>
    <xf numFmtId="164" fontId="6" fillId="0" borderId="15" xfId="8" applyNumberFormat="1" applyFont="1" applyBorder="1"/>
    <xf numFmtId="3" fontId="7" fillId="0" borderId="0" xfId="10" applyNumberFormat="1" applyFont="1" applyAlignment="1">
      <alignment horizontal="center"/>
    </xf>
    <xf numFmtId="0" fontId="7" fillId="0" borderId="0" xfId="10" applyFont="1" applyAlignment="1">
      <alignment horizontal="center"/>
    </xf>
    <xf numFmtId="0" fontId="15" fillId="0" borderId="0" xfId="13" applyFont="1" applyAlignment="1">
      <alignment horizontal="left" vertical="center" wrapText="1"/>
    </xf>
    <xf numFmtId="0" fontId="7" fillId="0" borderId="0" xfId="15" applyFont="1" applyAlignment="1">
      <alignment horizontal="center"/>
    </xf>
    <xf numFmtId="0" fontId="6" fillId="0" borderId="0" xfId="15" applyFont="1"/>
    <xf numFmtId="0" fontId="6" fillId="0" borderId="0" xfId="15" applyFont="1" applyAlignment="1">
      <alignment horizontal="center"/>
    </xf>
    <xf numFmtId="3" fontId="7" fillId="0" borderId="0" xfId="10" applyNumberFormat="1" applyFont="1" applyAlignment="1">
      <alignment horizontal="center" vertical="center"/>
    </xf>
    <xf numFmtId="0" fontId="7" fillId="0" borderId="0" xfId="10" applyFont="1" applyAlignment="1">
      <alignment horizontal="center" vertical="center"/>
    </xf>
    <xf numFmtId="0" fontId="7" fillId="0" borderId="0" xfId="13" applyFont="1" applyAlignment="1">
      <alignment horizontal="center"/>
    </xf>
    <xf numFmtId="164" fontId="6" fillId="0" borderId="0" xfId="10" applyNumberFormat="1" applyFont="1" applyAlignment="1">
      <alignment horizontal="center" vertical="center" wrapText="1"/>
    </xf>
    <xf numFmtId="0" fontId="6" fillId="0" borderId="3" xfId="15" applyFont="1" applyBorder="1" applyAlignment="1">
      <alignment horizontal="center"/>
    </xf>
    <xf numFmtId="3" fontId="0" fillId="0" borderId="0" xfId="0" applyNumberFormat="1"/>
    <xf numFmtId="0" fontId="25" fillId="0" borderId="0" xfId="0" applyFont="1"/>
    <xf numFmtId="164" fontId="7" fillId="6" borderId="0" xfId="10" applyNumberFormat="1" applyFont="1" applyFill="1" applyAlignment="1">
      <alignment horizontal="left" vertical="center" wrapText="1"/>
    </xf>
    <xf numFmtId="0" fontId="5" fillId="0" borderId="45" xfId="2" applyFont="1" applyBorder="1" applyAlignment="1">
      <alignment vertical="center" wrapText="1"/>
    </xf>
    <xf numFmtId="0" fontId="5" fillId="0" borderId="21" xfId="2" applyFont="1" applyBorder="1" applyAlignment="1">
      <alignment horizontal="center" vertical="center"/>
    </xf>
    <xf numFmtId="164" fontId="15" fillId="0" borderId="21" xfId="8" applyNumberFormat="1" applyFont="1" applyBorder="1" applyAlignment="1">
      <alignment horizontal="center" vertical="center" wrapText="1"/>
    </xf>
    <xf numFmtId="0" fontId="7" fillId="0" borderId="21" xfId="2" applyFont="1" applyBorder="1" applyAlignment="1">
      <alignment horizontal="center" vertical="center"/>
    </xf>
    <xf numFmtId="164" fontId="6" fillId="0" borderId="26" xfId="8" applyNumberFormat="1" applyFont="1" applyBorder="1" applyAlignment="1">
      <alignment horizontal="center" vertical="center" wrapText="1"/>
    </xf>
    <xf numFmtId="164" fontId="6" fillId="0" borderId="18" xfId="8" applyNumberFormat="1" applyFont="1" applyBorder="1" applyAlignment="1">
      <alignment vertical="center" wrapText="1"/>
    </xf>
    <xf numFmtId="164" fontId="6" fillId="0" borderId="15" xfId="8" applyNumberFormat="1" applyFont="1" applyBorder="1" applyAlignment="1">
      <alignment horizontal="center" vertical="center" wrapText="1"/>
    </xf>
    <xf numFmtId="164" fontId="6" fillId="0" borderId="16" xfId="8" applyNumberFormat="1" applyFont="1" applyBorder="1" applyAlignment="1">
      <alignment vertical="center" wrapText="1"/>
    </xf>
    <xf numFmtId="164" fontId="6" fillId="0" borderId="17" xfId="8" applyNumberFormat="1" applyFont="1" applyBorder="1" applyAlignment="1">
      <alignment horizontal="center" vertical="center" wrapText="1"/>
    </xf>
    <xf numFmtId="164" fontId="6" fillId="4" borderId="15" xfId="8" applyNumberFormat="1" applyFont="1" applyFill="1" applyBorder="1" applyAlignment="1">
      <alignment horizontal="center" vertical="center" wrapText="1"/>
    </xf>
    <xf numFmtId="164" fontId="5" fillId="4" borderId="16" xfId="8" applyNumberFormat="1" applyFont="1" applyFill="1" applyBorder="1" applyAlignment="1">
      <alignment horizontal="justify" vertical="center" wrapText="1"/>
    </xf>
    <xf numFmtId="0" fontId="7" fillId="0" borderId="18" xfId="18" applyFont="1" applyBorder="1" applyAlignment="1">
      <alignment horizontal="justify" vertical="center" wrapText="1"/>
    </xf>
    <xf numFmtId="164" fontId="7" fillId="0" borderId="15" xfId="8" applyNumberFormat="1" applyFont="1" applyBorder="1" applyAlignment="1">
      <alignment horizontal="right" vertical="center"/>
    </xf>
    <xf numFmtId="0" fontId="6" fillId="0" borderId="18" xfId="18" applyFont="1" applyBorder="1" applyAlignment="1">
      <alignment horizontal="justify" vertical="center" wrapText="1"/>
    </xf>
    <xf numFmtId="164" fontId="6" fillId="0" borderId="15" xfId="8" applyNumberFormat="1" applyFont="1" applyBorder="1" applyAlignment="1">
      <alignment horizontal="right" vertical="center"/>
    </xf>
    <xf numFmtId="0" fontId="6" fillId="0" borderId="18" xfId="18" applyFont="1" applyBorder="1" applyAlignment="1">
      <alignment horizontal="justify" vertical="center"/>
    </xf>
    <xf numFmtId="0" fontId="6" fillId="0" borderId="18" xfId="18" quotePrefix="1" applyFont="1" applyBorder="1" applyAlignment="1">
      <alignment horizontal="justify" vertical="center" wrapText="1"/>
    </xf>
    <xf numFmtId="0" fontId="10" fillId="0" borderId="15" xfId="0" applyFont="1" applyBorder="1" applyAlignment="1">
      <alignment horizontal="right" vertical="center" wrapText="1"/>
    </xf>
    <xf numFmtId="0" fontId="10" fillId="7" borderId="15" xfId="0" applyFont="1" applyFill="1" applyBorder="1" applyAlignment="1">
      <alignment vertical="center" wrapText="1"/>
    </xf>
    <xf numFmtId="0" fontId="9" fillId="7" borderId="15" xfId="0" applyFont="1" applyFill="1" applyBorder="1" applyAlignment="1">
      <alignment vertical="center" wrapText="1"/>
    </xf>
    <xf numFmtId="0" fontId="10" fillId="7" borderId="15" xfId="0" applyFont="1" applyFill="1" applyBorder="1" applyAlignment="1">
      <alignment horizontal="left" vertical="center" wrapText="1"/>
    </xf>
    <xf numFmtId="0" fontId="27" fillId="7" borderId="21" xfId="0" applyFont="1" applyFill="1" applyBorder="1" applyAlignment="1">
      <alignment vertical="center"/>
    </xf>
    <xf numFmtId="0" fontId="10" fillId="0" borderId="21" xfId="0" applyFont="1" applyBorder="1" applyAlignment="1">
      <alignment horizontal="right" vertical="center"/>
    </xf>
    <xf numFmtId="0" fontId="10" fillId="0" borderId="21" xfId="0" applyFont="1" applyBorder="1" applyAlignment="1">
      <alignment horizontal="right" vertical="center" wrapText="1"/>
    </xf>
    <xf numFmtId="0" fontId="27" fillId="7" borderId="21" xfId="0" applyFont="1" applyFill="1" applyBorder="1" applyAlignment="1">
      <alignment vertical="center" wrapText="1"/>
    </xf>
    <xf numFmtId="0" fontId="9" fillId="0" borderId="15" xfId="0" applyFont="1" applyBorder="1" applyAlignment="1">
      <alignment horizontal="right" vertical="center" wrapText="1"/>
    </xf>
    <xf numFmtId="3" fontId="7" fillId="0" borderId="15" xfId="4" applyNumberFormat="1" applyFont="1" applyBorder="1" applyAlignment="1">
      <alignment horizontal="right"/>
    </xf>
    <xf numFmtId="3" fontId="6" fillId="0" borderId="15" xfId="4" applyNumberFormat="1" applyFont="1" applyBorder="1" applyAlignment="1">
      <alignment horizontal="right"/>
    </xf>
    <xf numFmtId="3" fontId="6" fillId="0" borderId="27" xfId="4" applyNumberFormat="1" applyFont="1" applyBorder="1" applyAlignment="1">
      <alignment horizontal="right"/>
    </xf>
    <xf numFmtId="0" fontId="9" fillId="7" borderId="18" xfId="0" applyFont="1" applyFill="1" applyBorder="1" applyAlignment="1">
      <alignment vertical="center" wrapText="1"/>
    </xf>
    <xf numFmtId="3" fontId="7" fillId="0" borderId="17" xfId="4" applyNumberFormat="1" applyFont="1" applyBorder="1" applyAlignment="1">
      <alignment horizontal="right"/>
    </xf>
    <xf numFmtId="3" fontId="7" fillId="0" borderId="0" xfId="4" applyNumberFormat="1" applyFont="1"/>
    <xf numFmtId="0" fontId="10" fillId="7" borderId="18" xfId="0" applyFont="1" applyFill="1" applyBorder="1" applyAlignment="1">
      <alignment vertical="center" wrapText="1"/>
    </xf>
    <xf numFmtId="3" fontId="6" fillId="0" borderId="17" xfId="4" applyNumberFormat="1" applyFont="1" applyBorder="1" applyAlignment="1">
      <alignment horizontal="right"/>
    </xf>
    <xf numFmtId="164" fontId="6" fillId="0" borderId="18" xfId="13" applyNumberFormat="1" applyFont="1" applyBorder="1" applyAlignment="1">
      <alignment wrapText="1"/>
    </xf>
    <xf numFmtId="0" fontId="6" fillId="0" borderId="0" xfId="0" applyFont="1"/>
    <xf numFmtId="0" fontId="23" fillId="7" borderId="18" xfId="0" applyFont="1" applyFill="1" applyBorder="1" applyAlignment="1">
      <alignment horizontal="left" wrapText="1" indent="1"/>
    </xf>
    <xf numFmtId="3" fontId="7" fillId="7" borderId="17" xfId="13" applyNumberFormat="1" applyFont="1" applyFill="1" applyBorder="1"/>
    <xf numFmtId="3" fontId="16" fillId="7" borderId="17" xfId="13" applyNumberFormat="1" applyFont="1" applyFill="1" applyBorder="1"/>
    <xf numFmtId="0" fontId="16" fillId="7" borderId="18" xfId="0" applyFont="1" applyFill="1" applyBorder="1" applyAlignment="1">
      <alignment horizontal="left" wrapText="1" indent="2"/>
    </xf>
    <xf numFmtId="0" fontId="16" fillId="7" borderId="18" xfId="0" applyFont="1" applyFill="1" applyBorder="1" applyAlignment="1">
      <alignment horizontal="left" wrapText="1" indent="3"/>
    </xf>
    <xf numFmtId="0" fontId="33" fillId="7" borderId="18" xfId="0" applyFont="1" applyFill="1" applyBorder="1" applyAlignment="1">
      <alignment horizontal="left" wrapText="1" indent="1"/>
    </xf>
    <xf numFmtId="0" fontId="7" fillId="0" borderId="0" xfId="22" applyFont="1" applyAlignment="1">
      <alignment horizontal="center" vertical="center"/>
    </xf>
    <xf numFmtId="164" fontId="6" fillId="0" borderId="15" xfId="13" applyNumberFormat="1" applyFont="1" applyBorder="1" applyAlignment="1">
      <alignment horizontal="center" vertical="center" wrapText="1"/>
    </xf>
    <xf numFmtId="164" fontId="6" fillId="0" borderId="17" xfId="13" applyNumberFormat="1" applyFont="1" applyBorder="1" applyAlignment="1">
      <alignment horizontal="center" vertical="center" wrapText="1"/>
    </xf>
    <xf numFmtId="164" fontId="7" fillId="0" borderId="18" xfId="13" applyNumberFormat="1" applyFont="1" applyBorder="1" applyAlignment="1">
      <alignment horizontal="right" vertical="center" wrapText="1"/>
    </xf>
    <xf numFmtId="164" fontId="6" fillId="0" borderId="18" xfId="13" applyNumberFormat="1" applyFont="1" applyBorder="1" applyAlignment="1">
      <alignment vertical="center" wrapText="1"/>
    </xf>
    <xf numFmtId="164" fontId="5" fillId="4" borderId="18" xfId="13" applyNumberFormat="1" applyFont="1" applyFill="1" applyBorder="1" applyAlignment="1">
      <alignment horizontal="justify" vertical="center" wrapText="1"/>
    </xf>
    <xf numFmtId="0" fontId="13" fillId="0" borderId="0" xfId="0" applyFont="1" applyAlignment="1">
      <alignment horizontal="center" vertical="center"/>
    </xf>
    <xf numFmtId="0" fontId="25" fillId="0" borderId="15" xfId="0" applyFont="1" applyBorder="1"/>
    <xf numFmtId="164" fontId="5" fillId="4" borderId="18" xfId="8" applyNumberFormat="1" applyFont="1" applyFill="1" applyBorder="1" applyAlignment="1">
      <alignment wrapText="1"/>
    </xf>
    <xf numFmtId="164" fontId="6" fillId="4" borderId="16" xfId="8" applyNumberFormat="1" applyFont="1" applyFill="1" applyBorder="1" applyAlignment="1">
      <alignment wrapText="1"/>
    </xf>
    <xf numFmtId="0" fontId="28" fillId="7" borderId="15" xfId="0" applyFont="1" applyFill="1" applyBorder="1" applyAlignment="1">
      <alignment vertical="center" wrapText="1"/>
    </xf>
    <xf numFmtId="0" fontId="25" fillId="0" borderId="25" xfId="0" applyFont="1" applyBorder="1"/>
    <xf numFmtId="0" fontId="25" fillId="0" borderId="16" xfId="0" applyFont="1" applyBorder="1"/>
    <xf numFmtId="0" fontId="25" fillId="0" borderId="21" xfId="0" applyFont="1" applyBorder="1"/>
    <xf numFmtId="3" fontId="9" fillId="0" borderId="15" xfId="0" applyNumberFormat="1" applyFont="1" applyBorder="1" applyAlignment="1">
      <alignment horizontal="right" vertical="center"/>
    </xf>
    <xf numFmtId="3" fontId="10" fillId="0" borderId="15" xfId="0" applyNumberFormat="1" applyFont="1" applyBorder="1" applyAlignment="1">
      <alignment horizontal="right" vertical="center"/>
    </xf>
    <xf numFmtId="3" fontId="10" fillId="0" borderId="27" xfId="0" applyNumberFormat="1" applyFont="1" applyBorder="1" applyAlignment="1">
      <alignment horizontal="right" vertical="center"/>
    </xf>
    <xf numFmtId="3" fontId="9" fillId="0" borderId="17" xfId="0" applyNumberFormat="1" applyFont="1" applyBorder="1" applyAlignment="1">
      <alignment horizontal="right" vertical="center"/>
    </xf>
    <xf numFmtId="3" fontId="10" fillId="0" borderId="17" xfId="0" applyNumberFormat="1" applyFont="1" applyBorder="1" applyAlignment="1">
      <alignment horizontal="right" vertical="center"/>
    </xf>
    <xf numFmtId="164" fontId="5" fillId="0" borderId="45" xfId="0" applyNumberFormat="1" applyFont="1" applyBorder="1" applyAlignment="1">
      <alignment horizontal="left" wrapText="1"/>
    </xf>
    <xf numFmtId="3" fontId="10" fillId="0" borderId="41" xfId="0" applyNumberFormat="1" applyFont="1" applyBorder="1" applyAlignment="1">
      <alignment horizontal="right" vertical="center"/>
    </xf>
    <xf numFmtId="164" fontId="6" fillId="0" borderId="15" xfId="8" applyNumberFormat="1" applyFont="1" applyBorder="1" applyAlignment="1">
      <alignment vertical="center" wrapText="1"/>
    </xf>
    <xf numFmtId="164" fontId="6" fillId="0" borderId="17" xfId="8" applyNumberFormat="1" applyFont="1" applyBorder="1"/>
    <xf numFmtId="164" fontId="6" fillId="0" borderId="16" xfId="8" applyNumberFormat="1" applyFont="1" applyBorder="1" applyAlignment="1">
      <alignment wrapText="1"/>
    </xf>
    <xf numFmtId="164" fontId="7" fillId="0" borderId="16" xfId="8" applyNumberFormat="1" applyFont="1" applyBorder="1"/>
    <xf numFmtId="164" fontId="6" fillId="0" borderId="21" xfId="8" applyNumberFormat="1" applyFont="1" applyBorder="1" applyAlignment="1">
      <alignment wrapText="1"/>
    </xf>
    <xf numFmtId="0" fontId="23" fillId="0" borderId="18" xfId="0" applyFont="1" applyBorder="1" applyAlignment="1">
      <alignment wrapText="1"/>
    </xf>
    <xf numFmtId="166" fontId="23" fillId="0" borderId="17" xfId="0" applyNumberFormat="1" applyFont="1" applyBorder="1" applyAlignment="1">
      <alignment wrapText="1"/>
    </xf>
    <xf numFmtId="166" fontId="17" fillId="0" borderId="17" xfId="0" applyNumberFormat="1" applyFont="1" applyBorder="1" applyAlignment="1">
      <alignment wrapText="1"/>
    </xf>
    <xf numFmtId="166" fontId="23" fillId="0" borderId="15" xfId="0" applyNumberFormat="1" applyFont="1" applyBorder="1" applyAlignment="1">
      <alignment wrapText="1"/>
    </xf>
    <xf numFmtId="166" fontId="17" fillId="0" borderId="15" xfId="0" applyNumberFormat="1" applyFont="1" applyBorder="1" applyAlignment="1">
      <alignment wrapText="1"/>
    </xf>
    <xf numFmtId="0" fontId="6" fillId="0" borderId="52" xfId="15" applyFont="1" applyBorder="1" applyAlignment="1">
      <alignment horizontal="center"/>
    </xf>
    <xf numFmtId="1" fontId="7" fillId="0" borderId="0" xfId="31" applyNumberFormat="1" applyFont="1" applyAlignment="1">
      <alignment horizontal="center"/>
    </xf>
    <xf numFmtId="3" fontId="16" fillId="0" borderId="0" xfId="31" applyNumberFormat="1" applyFont="1" applyAlignment="1">
      <alignment horizontal="right"/>
    </xf>
    <xf numFmtId="1" fontId="40" fillId="0" borderId="0" xfId="31" applyNumberFormat="1" applyFont="1" applyAlignment="1">
      <alignment horizontal="center" vertical="center" wrapText="1"/>
    </xf>
    <xf numFmtId="1" fontId="2" fillId="0" borderId="0" xfId="31" applyNumberFormat="1" applyFont="1" applyAlignment="1">
      <alignment horizontal="center" vertical="center" wrapText="1"/>
    </xf>
    <xf numFmtId="1" fontId="2" fillId="0" borderId="33" xfId="31" applyNumberFormat="1" applyFont="1" applyBorder="1" applyAlignment="1">
      <alignment horizontal="center" vertical="center" wrapText="1"/>
    </xf>
    <xf numFmtId="0" fontId="41" fillId="0" borderId="33" xfId="33" applyFont="1" applyBorder="1" applyAlignment="1">
      <alignment horizontal="center" vertical="center" wrapText="1"/>
    </xf>
    <xf numFmtId="0" fontId="42" fillId="0" borderId="33" xfId="33" applyFont="1" applyBorder="1" applyAlignment="1">
      <alignment horizontal="center" vertical="center" wrapText="1"/>
    </xf>
    <xf numFmtId="1" fontId="2" fillId="0" borderId="0" xfId="31" applyNumberFormat="1" applyFont="1" applyAlignment="1">
      <alignment horizontal="center" wrapText="1"/>
    </xf>
    <xf numFmtId="1" fontId="3" fillId="0" borderId="0" xfId="31" applyNumberFormat="1" applyFont="1"/>
    <xf numFmtId="1" fontId="26" fillId="0" borderId="0" xfId="31" applyNumberFormat="1" applyFont="1"/>
    <xf numFmtId="0" fontId="26" fillId="0" borderId="0" xfId="36" applyFont="1"/>
    <xf numFmtId="1" fontId="34" fillId="0" borderId="33" xfId="31" applyNumberFormat="1" applyFont="1" applyBorder="1" applyAlignment="1">
      <alignment horizontal="center" vertical="center" wrapText="1"/>
    </xf>
    <xf numFmtId="0" fontId="41" fillId="0" borderId="0" xfId="33" applyFont="1" applyAlignment="1">
      <alignment horizontal="center" vertical="center" wrapText="1"/>
    </xf>
    <xf numFmtId="0" fontId="34" fillId="0" borderId="33" xfId="33" applyFont="1" applyBorder="1" applyAlignment="1">
      <alignment horizontal="center" vertical="center" wrapText="1"/>
    </xf>
    <xf numFmtId="3" fontId="26" fillId="0" borderId="0" xfId="34" applyNumberFormat="1" applyFont="1" applyAlignment="1">
      <alignment wrapText="1"/>
    </xf>
    <xf numFmtId="1" fontId="40" fillId="0" borderId="0" xfId="31" applyNumberFormat="1" applyFont="1" applyAlignment="1">
      <alignment horizontal="center" wrapText="1"/>
    </xf>
    <xf numFmtId="3" fontId="40" fillId="0" borderId="0" xfId="31" applyNumberFormat="1" applyFont="1" applyAlignment="1">
      <alignment horizontal="right" wrapText="1"/>
    </xf>
    <xf numFmtId="1" fontId="7" fillId="0" borderId="0" xfId="31" applyNumberFormat="1" applyFont="1" applyAlignment="1">
      <alignment horizontal="center" wrapText="1"/>
    </xf>
    <xf numFmtId="3" fontId="26" fillId="0" borderId="0" xfId="36" applyNumberFormat="1" applyFont="1"/>
    <xf numFmtId="0" fontId="7" fillId="0" borderId="0" xfId="13" applyFont="1" applyAlignment="1">
      <alignment horizontal="center" vertical="center"/>
    </xf>
    <xf numFmtId="1" fontId="7" fillId="0" borderId="11" xfId="31" applyNumberFormat="1" applyFont="1" applyBorder="1" applyAlignment="1">
      <alignment horizontal="center" wrapText="1"/>
    </xf>
    <xf numFmtId="0" fontId="36" fillId="2" borderId="18" xfId="10" applyFont="1" applyFill="1" applyBorder="1" applyAlignment="1">
      <alignment wrapText="1"/>
    </xf>
    <xf numFmtId="166" fontId="0" fillId="0" borderId="0" xfId="0" applyNumberFormat="1"/>
    <xf numFmtId="0" fontId="2" fillId="0" borderId="0" xfId="2" applyFont="1" applyAlignment="1">
      <alignment horizontal="center" vertical="top" wrapText="1"/>
    </xf>
    <xf numFmtId="164" fontId="5" fillId="2" borderId="18" xfId="10" applyNumberFormat="1" applyFont="1" applyFill="1" applyBorder="1" applyAlignment="1">
      <alignment horizontal="left" vertical="center" wrapText="1"/>
    </xf>
    <xf numFmtId="164" fontId="5" fillId="4" borderId="18" xfId="13" applyNumberFormat="1" applyFont="1" applyFill="1" applyBorder="1" applyAlignment="1">
      <alignment wrapText="1"/>
    </xf>
    <xf numFmtId="164" fontId="7" fillId="7" borderId="18" xfId="13" applyNumberFormat="1" applyFont="1" applyFill="1" applyBorder="1" applyAlignment="1">
      <alignment wrapText="1"/>
    </xf>
    <xf numFmtId="164" fontId="15" fillId="4" borderId="18" xfId="13" applyNumberFormat="1" applyFont="1" applyFill="1" applyBorder="1" applyAlignment="1">
      <alignment wrapText="1"/>
    </xf>
    <xf numFmtId="164" fontId="6" fillId="0" borderId="26" xfId="13" applyNumberFormat="1" applyFont="1" applyBorder="1" applyAlignment="1">
      <alignment wrapText="1"/>
    </xf>
    <xf numFmtId="3" fontId="7" fillId="0" borderId="17" xfId="15" applyNumberFormat="1" applyFont="1" applyBorder="1" applyAlignment="1">
      <alignment horizontal="right"/>
    </xf>
    <xf numFmtId="3" fontId="6" fillId="0" borderId="17" xfId="15" applyNumberFormat="1" applyFont="1" applyBorder="1" applyAlignment="1">
      <alignment horizontal="right"/>
    </xf>
    <xf numFmtId="3" fontId="6" fillId="0" borderId="17" xfId="15" applyNumberFormat="1" applyFont="1" applyBorder="1"/>
    <xf numFmtId="164" fontId="6" fillId="0" borderId="21" xfId="22" applyNumberFormat="1" applyFont="1" applyBorder="1" applyAlignment="1">
      <alignment horizontal="center" vertical="center" wrapText="1"/>
    </xf>
    <xf numFmtId="164" fontId="6" fillId="0" borderId="15" xfId="22" applyNumberFormat="1" applyFont="1" applyBorder="1" applyAlignment="1">
      <alignment horizontal="center" vertical="center" wrapText="1"/>
    </xf>
    <xf numFmtId="164" fontId="5" fillId="4" borderId="18" xfId="4" applyNumberFormat="1" applyFont="1" applyFill="1" applyBorder="1" applyAlignment="1">
      <alignment horizontal="left" vertical="center" wrapText="1"/>
    </xf>
    <xf numFmtId="164" fontId="2" fillId="0" borderId="0" xfId="2" applyNumberFormat="1" applyFont="1" applyAlignment="1">
      <alignment wrapText="1"/>
    </xf>
    <xf numFmtId="1" fontId="3" fillId="0" borderId="0" xfId="31" applyNumberFormat="1" applyFont="1" applyAlignment="1">
      <alignment wrapText="1"/>
    </xf>
    <xf numFmtId="164" fontId="2" fillId="0" borderId="0" xfId="1" applyNumberFormat="1" applyFont="1" applyAlignment="1">
      <alignment horizontal="left" vertical="center" wrapText="1"/>
    </xf>
    <xf numFmtId="3" fontId="3" fillId="0" borderId="0" xfId="2" applyNumberFormat="1" applyFont="1" applyAlignment="1">
      <alignment wrapText="1"/>
    </xf>
    <xf numFmtId="0" fontId="51" fillId="0" borderId="4" xfId="0" applyFont="1" applyBorder="1" applyAlignment="1">
      <alignment horizontal="justify" vertical="center"/>
    </xf>
    <xf numFmtId="0" fontId="3" fillId="0" borderId="46" xfId="2" applyFont="1" applyBorder="1" applyAlignment="1">
      <alignment horizontal="justify" vertical="top"/>
    </xf>
    <xf numFmtId="0" fontId="51" fillId="0" borderId="4" xfId="0" applyFont="1" applyBorder="1" applyAlignment="1">
      <alignment horizontal="justify"/>
    </xf>
    <xf numFmtId="0" fontId="51" fillId="0" borderId="5" xfId="0" applyFont="1" applyBorder="1" applyAlignment="1">
      <alignment horizontal="justify" vertical="center"/>
    </xf>
    <xf numFmtId="0" fontId="3" fillId="0" borderId="2" xfId="2" applyFont="1" applyBorder="1" applyAlignment="1">
      <alignment horizontal="justify" vertical="top"/>
    </xf>
    <xf numFmtId="164" fontId="3" fillId="0" borderId="0" xfId="2" applyNumberFormat="1" applyFont="1" applyAlignment="1">
      <alignment wrapText="1"/>
    </xf>
    <xf numFmtId="0" fontId="52" fillId="0" borderId="0" xfId="0" applyFont="1"/>
    <xf numFmtId="0" fontId="47" fillId="0" borderId="0" xfId="0" applyFont="1" applyAlignment="1">
      <alignment horizontal="center" vertical="top"/>
    </xf>
    <xf numFmtId="164" fontId="41" fillId="2" borderId="0" xfId="2" applyNumberFormat="1" applyFont="1" applyFill="1" applyAlignment="1">
      <alignment vertical="center" wrapText="1"/>
    </xf>
    <xf numFmtId="0" fontId="47" fillId="0" borderId="0" xfId="0" applyFont="1"/>
    <xf numFmtId="1" fontId="7" fillId="0" borderId="11" xfId="31" applyNumberFormat="1" applyFont="1" applyBorder="1" applyAlignment="1">
      <alignment horizontal="center" vertical="top" wrapText="1"/>
    </xf>
    <xf numFmtId="0" fontId="14" fillId="0" borderId="0" xfId="0" applyFont="1" applyAlignment="1">
      <alignment vertical="top"/>
    </xf>
    <xf numFmtId="0" fontId="7" fillId="0" borderId="0" xfId="0" applyFont="1" applyAlignment="1">
      <alignment horizontal="center" vertical="top" wrapText="1"/>
    </xf>
    <xf numFmtId="0" fontId="12" fillId="0" borderId="0" xfId="0" applyFont="1" applyAlignment="1">
      <alignment horizontal="center"/>
    </xf>
    <xf numFmtId="0" fontId="13" fillId="0" borderId="0" xfId="0" applyFont="1" applyAlignment="1">
      <alignment horizontal="center"/>
    </xf>
    <xf numFmtId="0" fontId="47" fillId="0" borderId="0" xfId="0" applyFont="1" applyAlignment="1">
      <alignment horizontal="center" vertical="center"/>
    </xf>
    <xf numFmtId="164" fontId="7" fillId="0" borderId="0" xfId="30" applyNumberFormat="1" applyFont="1" applyAlignment="1">
      <alignment horizontal="left" wrapText="1"/>
    </xf>
    <xf numFmtId="164" fontId="16" fillId="0" borderId="0" xfId="30" applyNumberFormat="1" applyFont="1" applyAlignment="1">
      <alignment horizontal="left" wrapText="1"/>
    </xf>
    <xf numFmtId="0" fontId="80" fillId="0" borderId="0" xfId="203"/>
    <xf numFmtId="164" fontId="5" fillId="0" borderId="0" xfId="203" applyNumberFormat="1" applyFont="1" applyAlignment="1">
      <alignment wrapText="1"/>
    </xf>
    <xf numFmtId="0" fontId="6" fillId="0" borderId="0" xfId="203" applyFont="1"/>
    <xf numFmtId="164" fontId="7" fillId="0" borderId="0" xfId="203" applyNumberFormat="1" applyFont="1" applyAlignment="1">
      <alignment horizontal="center" wrapText="1"/>
    </xf>
    <xf numFmtId="0" fontId="5" fillId="0" borderId="34" xfId="2" applyFont="1" applyBorder="1" applyAlignment="1">
      <alignment vertical="center" wrapText="1"/>
    </xf>
    <xf numFmtId="164" fontId="6" fillId="0" borderId="66" xfId="203" applyNumberFormat="1" applyFont="1" applyBorder="1" applyAlignment="1">
      <alignment horizontal="center" vertical="center" wrapText="1"/>
    </xf>
    <xf numFmtId="164" fontId="6" fillId="0" borderId="67" xfId="203" applyNumberFormat="1" applyFont="1" applyBorder="1" applyAlignment="1">
      <alignment horizontal="center" vertical="center" wrapText="1"/>
    </xf>
    <xf numFmtId="164" fontId="6" fillId="0" borderId="22" xfId="13" applyNumberFormat="1" applyFont="1" applyBorder="1" applyAlignment="1">
      <alignment vertical="center" wrapText="1"/>
    </xf>
    <xf numFmtId="0" fontId="7" fillId="0" borderId="68" xfId="203" applyFont="1" applyBorder="1" applyAlignment="1">
      <alignment horizontal="right" vertical="center" wrapText="1"/>
    </xf>
    <xf numFmtId="164" fontId="6" fillId="0" borderId="69" xfId="203" applyNumberFormat="1" applyFont="1" applyBorder="1" applyAlignment="1">
      <alignment horizontal="center" vertical="center" wrapText="1"/>
    </xf>
    <xf numFmtId="164" fontId="7" fillId="2" borderId="70" xfId="13" applyNumberFormat="1" applyFont="1" applyFill="1" applyBorder="1" applyAlignment="1">
      <alignment vertical="center" wrapText="1"/>
    </xf>
    <xf numFmtId="166" fontId="17" fillId="2" borderId="0" xfId="203" applyNumberFormat="1" applyFont="1" applyFill="1" applyAlignment="1">
      <alignment wrapText="1"/>
    </xf>
    <xf numFmtId="164" fontId="7" fillId="2" borderId="69" xfId="203" applyNumberFormat="1" applyFont="1" applyFill="1" applyBorder="1" applyAlignment="1">
      <alignment horizontal="center" vertical="center" wrapText="1"/>
    </xf>
    <xf numFmtId="0" fontId="7" fillId="2" borderId="68" xfId="203" applyFont="1" applyFill="1" applyBorder="1" applyAlignment="1">
      <alignment horizontal="right" vertical="center" wrapText="1"/>
    </xf>
    <xf numFmtId="0" fontId="23" fillId="0" borderId="22" xfId="203" applyFont="1" applyBorder="1" applyAlignment="1">
      <alignment wrapText="1"/>
    </xf>
    <xf numFmtId="166" fontId="23" fillId="0" borderId="68" xfId="203" applyNumberFormat="1" applyFont="1" applyBorder="1" applyAlignment="1">
      <alignment wrapText="1"/>
    </xf>
    <xf numFmtId="164" fontId="7" fillId="0" borderId="17" xfId="203" applyNumberFormat="1" applyFont="1" applyBorder="1" applyAlignment="1">
      <alignment horizontal="right" vertical="center" wrapText="1"/>
    </xf>
    <xf numFmtId="0" fontId="17" fillId="0" borderId="22" xfId="203" applyFont="1" applyBorder="1" applyAlignment="1">
      <alignment wrapText="1"/>
    </xf>
    <xf numFmtId="166" fontId="17" fillId="0" borderId="68" xfId="203" applyNumberFormat="1" applyFont="1" applyBorder="1" applyAlignment="1">
      <alignment wrapText="1"/>
    </xf>
    <xf numFmtId="164" fontId="6" fillId="0" borderId="17" xfId="203" applyNumberFormat="1" applyFont="1" applyBorder="1" applyAlignment="1">
      <alignment horizontal="right" vertical="center" wrapText="1"/>
    </xf>
    <xf numFmtId="3" fontId="6" fillId="0" borderId="68" xfId="203" applyNumberFormat="1" applyFont="1" applyBorder="1" applyAlignment="1">
      <alignment horizontal="right" vertical="center" wrapText="1"/>
    </xf>
    <xf numFmtId="164" fontId="6" fillId="0" borderId="69" xfId="203" applyNumberFormat="1" applyFont="1" applyBorder="1" applyAlignment="1">
      <alignment horizontal="right" vertical="center" wrapText="1"/>
    </xf>
    <xf numFmtId="164" fontId="7" fillId="0" borderId="22" xfId="13" applyNumberFormat="1" applyFont="1" applyBorder="1" applyAlignment="1">
      <alignment vertical="center" wrapText="1"/>
    </xf>
    <xf numFmtId="3" fontId="7" fillId="0" borderId="68" xfId="203" applyNumberFormat="1" applyFont="1" applyBorder="1" applyAlignment="1">
      <alignment horizontal="right" vertical="center" wrapText="1"/>
    </xf>
    <xf numFmtId="164" fontId="7" fillId="0" borderId="69" xfId="203" applyNumberFormat="1" applyFont="1" applyBorder="1" applyAlignment="1">
      <alignment horizontal="right" vertical="center" wrapText="1"/>
    </xf>
    <xf numFmtId="0" fontId="17" fillId="0" borderId="71" xfId="203" applyFont="1" applyBorder="1" applyAlignment="1">
      <alignment wrapText="1"/>
    </xf>
    <xf numFmtId="166" fontId="17" fillId="0" borderId="72" xfId="203" applyNumberFormat="1" applyFont="1" applyBorder="1" applyAlignment="1">
      <alignment wrapText="1"/>
    </xf>
    <xf numFmtId="164" fontId="6" fillId="0" borderId="41" xfId="203" applyNumberFormat="1" applyFont="1" applyBorder="1" applyAlignment="1">
      <alignment horizontal="right" vertical="center" wrapText="1"/>
    </xf>
    <xf numFmtId="164" fontId="15" fillId="0" borderId="10" xfId="203" applyNumberFormat="1" applyFont="1" applyBorder="1" applyAlignment="1">
      <alignment horizontal="left" vertical="center" wrapText="1"/>
    </xf>
    <xf numFmtId="0" fontId="17" fillId="0" borderId="70" xfId="203" applyFont="1" applyBorder="1" applyAlignment="1">
      <alignment wrapText="1"/>
    </xf>
    <xf numFmtId="166" fontId="17" fillId="0" borderId="73" xfId="203" applyNumberFormat="1" applyFont="1" applyBorder="1" applyAlignment="1">
      <alignment wrapText="1"/>
    </xf>
    <xf numFmtId="164" fontId="6" fillId="0" borderId="40" xfId="203" applyNumberFormat="1" applyFont="1" applyBorder="1" applyAlignment="1">
      <alignment horizontal="right" vertical="center" wrapText="1"/>
    </xf>
    <xf numFmtId="0" fontId="5" fillId="0" borderId="74" xfId="2" applyFont="1" applyBorder="1" applyAlignment="1">
      <alignment vertical="center" wrapText="1"/>
    </xf>
    <xf numFmtId="166" fontId="17" fillId="0" borderId="75" xfId="203" applyNumberFormat="1" applyFont="1" applyBorder="1" applyAlignment="1">
      <alignment wrapText="1"/>
    </xf>
    <xf numFmtId="164" fontId="6" fillId="0" borderId="14" xfId="203" applyNumberFormat="1" applyFont="1" applyBorder="1" applyAlignment="1">
      <alignment horizontal="right" vertical="center" wrapText="1"/>
    </xf>
    <xf numFmtId="164" fontId="6" fillId="0" borderId="75" xfId="203" applyNumberFormat="1" applyFont="1" applyBorder="1" applyAlignment="1">
      <alignment horizontal="right" vertical="center" wrapText="1"/>
    </xf>
    <xf numFmtId="0" fontId="6" fillId="0" borderId="22" xfId="203" applyFont="1" applyBorder="1" applyAlignment="1">
      <alignment vertical="center" wrapText="1"/>
    </xf>
    <xf numFmtId="0" fontId="7" fillId="0" borderId="75" xfId="203" applyFont="1" applyBorder="1" applyAlignment="1">
      <alignment vertical="center"/>
    </xf>
    <xf numFmtId="0" fontId="6" fillId="0" borderId="76" xfId="203" applyFont="1" applyBorder="1" applyAlignment="1">
      <alignment vertical="center" wrapText="1"/>
    </xf>
    <xf numFmtId="0" fontId="30" fillId="2" borderId="22" xfId="203" applyFont="1" applyFill="1" applyBorder="1" applyAlignment="1">
      <alignment vertical="center" wrapText="1"/>
    </xf>
    <xf numFmtId="0" fontId="15" fillId="2" borderId="68" xfId="203" applyFont="1" applyFill="1" applyBorder="1" applyAlignment="1">
      <alignment horizontal="right" vertical="center" wrapText="1"/>
    </xf>
    <xf numFmtId="0" fontId="15" fillId="2" borderId="69" xfId="203" applyFont="1" applyFill="1" applyBorder="1" applyAlignment="1">
      <alignment vertical="center" wrapText="1"/>
    </xf>
    <xf numFmtId="0" fontId="7" fillId="2" borderId="22" xfId="203" applyFont="1" applyFill="1" applyBorder="1" applyAlignment="1">
      <alignment vertical="center" wrapText="1"/>
    </xf>
    <xf numFmtId="0" fontId="6" fillId="2" borderId="69" xfId="203" applyFont="1" applyFill="1" applyBorder="1" applyAlignment="1">
      <alignment vertical="center" wrapText="1"/>
    </xf>
    <xf numFmtId="3" fontId="9" fillId="0" borderId="68" xfId="9" applyNumberFormat="1" applyFont="1" applyBorder="1" applyAlignment="1">
      <alignment wrapText="1"/>
    </xf>
    <xf numFmtId="3" fontId="7" fillId="0" borderId="69" xfId="203" applyNumberFormat="1" applyFont="1" applyBorder="1" applyAlignment="1">
      <alignment vertical="center" wrapText="1"/>
    </xf>
    <xf numFmtId="3" fontId="10" fillId="0" borderId="68" xfId="9" applyNumberFormat="1" applyBorder="1" applyAlignment="1">
      <alignment wrapText="1"/>
    </xf>
    <xf numFmtId="3" fontId="6" fillId="0" borderId="69" xfId="203" applyNumberFormat="1" applyFont="1" applyBorder="1" applyAlignment="1">
      <alignment vertical="center" wrapText="1"/>
    </xf>
    <xf numFmtId="0" fontId="6" fillId="0" borderId="69" xfId="203" applyFont="1" applyBorder="1" applyAlignment="1">
      <alignment vertical="center" wrapText="1"/>
    </xf>
    <xf numFmtId="0" fontId="7" fillId="0" borderId="22" xfId="203" applyFont="1" applyBorder="1" applyAlignment="1">
      <alignment vertical="center" wrapText="1"/>
    </xf>
    <xf numFmtId="0" fontId="15" fillId="0" borderId="69" xfId="203" applyFont="1" applyBorder="1" applyAlignment="1">
      <alignment vertical="center" wrapText="1"/>
    </xf>
    <xf numFmtId="0" fontId="9" fillId="0" borderId="22" xfId="9" applyNumberFormat="1" applyFont="1" applyBorder="1" applyAlignment="1">
      <alignment wrapText="1"/>
    </xf>
    <xf numFmtId="3" fontId="9" fillId="0" borderId="44" xfId="9" applyNumberFormat="1" applyFont="1" applyBorder="1" applyAlignment="1">
      <alignment wrapText="1"/>
    </xf>
    <xf numFmtId="0" fontId="10" fillId="0" borderId="22" xfId="9" applyNumberFormat="1" applyBorder="1" applyAlignment="1">
      <alignment wrapText="1"/>
    </xf>
    <xf numFmtId="3" fontId="10" fillId="0" borderId="44" xfId="9" applyNumberFormat="1" applyBorder="1" applyAlignment="1">
      <alignment wrapText="1"/>
    </xf>
    <xf numFmtId="0" fontId="10" fillId="0" borderId="71" xfId="9" applyNumberFormat="1" applyBorder="1" applyAlignment="1">
      <alignment wrapText="1"/>
    </xf>
    <xf numFmtId="3" fontId="10" fillId="0" borderId="50" xfId="9" applyNumberFormat="1" applyBorder="1" applyAlignment="1">
      <alignment wrapText="1"/>
    </xf>
    <xf numFmtId="164" fontId="7" fillId="0" borderId="40" xfId="203" applyNumberFormat="1" applyFont="1" applyBorder="1" applyAlignment="1">
      <alignment horizontal="right" vertical="center" wrapText="1"/>
    </xf>
    <xf numFmtId="166" fontId="17" fillId="0" borderId="66" xfId="203" applyNumberFormat="1" applyFont="1" applyBorder="1" applyAlignment="1">
      <alignment wrapText="1"/>
    </xf>
    <xf numFmtId="164" fontId="6" fillId="0" borderId="26" xfId="203" applyNumberFormat="1" applyFont="1" applyBorder="1" applyAlignment="1">
      <alignment horizontal="right" vertical="center" wrapText="1"/>
    </xf>
    <xf numFmtId="164" fontId="6" fillId="0" borderId="66" xfId="203" applyNumberFormat="1" applyFont="1" applyBorder="1" applyAlignment="1">
      <alignment horizontal="right" vertical="center" wrapText="1"/>
    </xf>
    <xf numFmtId="164" fontId="15" fillId="0" borderId="43" xfId="203" applyNumberFormat="1" applyFont="1" applyBorder="1" applyAlignment="1">
      <alignment horizontal="left" vertical="center" wrapText="1"/>
    </xf>
    <xf numFmtId="0" fontId="23" fillId="0" borderId="70" xfId="203" applyFont="1" applyBorder="1" applyAlignment="1">
      <alignment wrapText="1"/>
    </xf>
    <xf numFmtId="166" fontId="23" fillId="0" borderId="73" xfId="203" applyNumberFormat="1" applyFont="1" applyBorder="1" applyAlignment="1">
      <alignment wrapText="1"/>
    </xf>
    <xf numFmtId="0" fontId="17" fillId="0" borderId="4" xfId="203" applyFont="1" applyBorder="1" applyAlignment="1">
      <alignment wrapText="1"/>
    </xf>
    <xf numFmtId="166" fontId="17" fillId="0" borderId="0" xfId="203" applyNumberFormat="1" applyFont="1" applyAlignment="1">
      <alignment wrapText="1"/>
    </xf>
    <xf numFmtId="164" fontId="6" fillId="0" borderId="0" xfId="203" applyNumberFormat="1" applyFont="1" applyAlignment="1">
      <alignment horizontal="right" vertical="center" wrapText="1"/>
    </xf>
    <xf numFmtId="164" fontId="15" fillId="0" borderId="0" xfId="203" applyNumberFormat="1" applyFont="1" applyAlignment="1">
      <alignment vertical="center" wrapText="1"/>
    </xf>
    <xf numFmtId="164" fontId="15" fillId="0" borderId="77" xfId="203" applyNumberFormat="1" applyFont="1" applyBorder="1" applyAlignment="1">
      <alignment horizontal="left" vertical="center" wrapText="1"/>
    </xf>
    <xf numFmtId="0" fontId="5" fillId="0" borderId="78" xfId="2" applyFont="1" applyBorder="1" applyAlignment="1">
      <alignment vertical="center" wrapText="1"/>
    </xf>
    <xf numFmtId="164" fontId="6" fillId="0" borderId="79" xfId="203" applyNumberFormat="1" applyFont="1" applyBorder="1" applyAlignment="1">
      <alignment horizontal="center" vertical="center" wrapText="1"/>
    </xf>
    <xf numFmtId="164" fontId="6" fillId="0" borderId="80" xfId="203" applyNumberFormat="1" applyFont="1" applyBorder="1" applyAlignment="1">
      <alignment horizontal="center" vertical="center" wrapText="1"/>
    </xf>
    <xf numFmtId="164" fontId="6" fillId="0" borderId="81" xfId="13" applyNumberFormat="1" applyFont="1" applyBorder="1" applyAlignment="1">
      <alignment vertical="center" wrapText="1"/>
    </xf>
    <xf numFmtId="0" fontId="7" fillId="0" borderId="82" xfId="203" applyFont="1" applyBorder="1" applyAlignment="1">
      <alignment horizontal="right" vertical="center" wrapText="1"/>
    </xf>
    <xf numFmtId="164" fontId="6" fillId="0" borderId="83" xfId="203" applyNumberFormat="1" applyFont="1" applyBorder="1" applyAlignment="1">
      <alignment horizontal="center" vertical="center" wrapText="1"/>
    </xf>
    <xf numFmtId="164" fontId="7" fillId="2" borderId="83" xfId="203" applyNumberFormat="1" applyFont="1" applyFill="1" applyBorder="1" applyAlignment="1">
      <alignment horizontal="center" vertical="center" wrapText="1"/>
    </xf>
    <xf numFmtId="0" fontId="23" fillId="0" borderId="81" xfId="203" applyFont="1" applyBorder="1" applyAlignment="1">
      <alignment wrapText="1"/>
    </xf>
    <xf numFmtId="166" fontId="23" fillId="0" borderId="82" xfId="203" applyNumberFormat="1" applyFont="1" applyBorder="1" applyAlignment="1">
      <alignment wrapText="1"/>
    </xf>
    <xf numFmtId="164" fontId="7" fillId="0" borderId="83" xfId="203" applyNumberFormat="1" applyFont="1" applyBorder="1" applyAlignment="1">
      <alignment horizontal="right" vertical="center" wrapText="1"/>
    </xf>
    <xf numFmtId="0" fontId="17" fillId="0" borderId="81" xfId="203" applyFont="1" applyBorder="1" applyAlignment="1">
      <alignment wrapText="1"/>
    </xf>
    <xf numFmtId="166" fontId="17" fillId="0" borderId="82" xfId="203" applyNumberFormat="1" applyFont="1" applyBorder="1" applyAlignment="1">
      <alignment wrapText="1"/>
    </xf>
    <xf numFmtId="164" fontId="6" fillId="0" borderId="83" xfId="203" applyNumberFormat="1" applyFont="1" applyBorder="1" applyAlignment="1">
      <alignment horizontal="right" vertical="center" wrapText="1"/>
    </xf>
    <xf numFmtId="0" fontId="17" fillId="0" borderId="84" xfId="203" applyFont="1" applyBorder="1" applyAlignment="1">
      <alignment wrapText="1"/>
    </xf>
    <xf numFmtId="166" fontId="17" fillId="0" borderId="85" xfId="203" applyNumberFormat="1" applyFont="1" applyBorder="1" applyAlignment="1">
      <alignment wrapText="1"/>
    </xf>
    <xf numFmtId="164" fontId="6" fillId="0" borderId="86" xfId="203" applyNumberFormat="1" applyFont="1" applyBorder="1" applyAlignment="1">
      <alignment horizontal="right" vertical="center" wrapText="1"/>
    </xf>
    <xf numFmtId="164" fontId="15" fillId="0" borderId="4" xfId="203" applyNumberFormat="1" applyFont="1" applyBorder="1" applyAlignment="1">
      <alignment vertical="center" wrapText="1"/>
    </xf>
    <xf numFmtId="0" fontId="7" fillId="2" borderId="73" xfId="203" applyFont="1" applyFill="1" applyBorder="1" applyAlignment="1">
      <alignment horizontal="right" vertical="center" wrapText="1"/>
    </xf>
    <xf numFmtId="0" fontId="23" fillId="0" borderId="18" xfId="203" applyFont="1" applyBorder="1" applyAlignment="1">
      <alignment wrapText="1"/>
    </xf>
    <xf numFmtId="0" fontId="17" fillId="0" borderId="18" xfId="203" applyFont="1" applyBorder="1" applyAlignment="1">
      <alignment wrapText="1"/>
    </xf>
    <xf numFmtId="166" fontId="17" fillId="0" borderId="68" xfId="203" applyNumberFormat="1" applyFont="1" applyBorder="1" applyAlignment="1">
      <alignment vertical="center" wrapText="1"/>
    </xf>
    <xf numFmtId="3" fontId="6" fillId="0" borderId="0" xfId="203" applyNumberFormat="1" applyFont="1"/>
    <xf numFmtId="0" fontId="24" fillId="0" borderId="0" xfId="203" applyFont="1"/>
    <xf numFmtId="3" fontId="31" fillId="0" borderId="0" xfId="203" applyNumberFormat="1" applyFont="1"/>
    <xf numFmtId="0" fontId="17" fillId="0" borderId="39" xfId="203" applyFont="1" applyBorder="1" applyAlignment="1">
      <alignment wrapText="1"/>
    </xf>
    <xf numFmtId="166" fontId="17" fillId="0" borderId="69" xfId="203" applyNumberFormat="1" applyFont="1" applyBorder="1" applyAlignment="1">
      <alignment wrapText="1"/>
    </xf>
    <xf numFmtId="0" fontId="17" fillId="0" borderId="42" xfId="203" applyFont="1" applyBorder="1" applyAlignment="1">
      <alignment wrapText="1"/>
    </xf>
    <xf numFmtId="164" fontId="6" fillId="0" borderId="71" xfId="13" applyNumberFormat="1" applyFont="1" applyBorder="1" applyAlignment="1">
      <alignment vertical="center" wrapText="1"/>
    </xf>
    <xf numFmtId="3" fontId="6" fillId="0" borderId="72" xfId="203" applyNumberFormat="1" applyFont="1" applyBorder="1" applyAlignment="1">
      <alignment horizontal="right" vertical="center" wrapText="1"/>
    </xf>
    <xf numFmtId="164" fontId="6" fillId="0" borderId="87" xfId="203" applyNumberFormat="1" applyFont="1" applyBorder="1" applyAlignment="1">
      <alignment horizontal="right" vertical="center" wrapText="1"/>
    </xf>
    <xf numFmtId="164" fontId="6" fillId="0" borderId="3" xfId="203" applyNumberFormat="1" applyFont="1" applyBorder="1" applyAlignment="1">
      <alignment horizontal="right" vertical="center" wrapText="1"/>
    </xf>
    <xf numFmtId="164" fontId="6" fillId="2" borderId="17" xfId="203" applyNumberFormat="1" applyFont="1" applyFill="1" applyBorder="1" applyAlignment="1">
      <alignment horizontal="right" vertical="center" wrapText="1"/>
    </xf>
    <xf numFmtId="166" fontId="17" fillId="2" borderId="68" xfId="203" applyNumberFormat="1" applyFont="1" applyFill="1" applyBorder="1" applyAlignment="1">
      <alignment wrapText="1"/>
    </xf>
    <xf numFmtId="164" fontId="6" fillId="2" borderId="40" xfId="203" applyNumberFormat="1" applyFont="1" applyFill="1" applyBorder="1" applyAlignment="1">
      <alignment horizontal="right" vertical="center" wrapText="1"/>
    </xf>
    <xf numFmtId="164" fontId="6" fillId="0" borderId="68" xfId="203" applyNumberFormat="1" applyFont="1" applyBorder="1" applyAlignment="1">
      <alignment horizontal="center" vertical="center" wrapText="1"/>
    </xf>
    <xf numFmtId="0" fontId="23" fillId="2" borderId="22" xfId="203" applyFont="1" applyFill="1" applyBorder="1" applyAlignment="1">
      <alignment wrapText="1"/>
    </xf>
    <xf numFmtId="164" fontId="16" fillId="2" borderId="38" xfId="13" applyNumberFormat="1" applyFont="1" applyFill="1" applyBorder="1" applyAlignment="1">
      <alignment horizontal="right" vertical="center" wrapText="1"/>
    </xf>
    <xf numFmtId="0" fontId="23" fillId="2" borderId="69" xfId="203" applyFont="1" applyFill="1" applyBorder="1" applyAlignment="1">
      <alignment wrapText="1"/>
    </xf>
    <xf numFmtId="164" fontId="7" fillId="0" borderId="38" xfId="203" applyNumberFormat="1" applyFont="1" applyBorder="1" applyAlignment="1">
      <alignment horizontal="right" vertical="center" wrapText="1"/>
    </xf>
    <xf numFmtId="166" fontId="23" fillId="0" borderId="69" xfId="203" applyNumberFormat="1" applyFont="1" applyBorder="1" applyAlignment="1">
      <alignment wrapText="1"/>
    </xf>
    <xf numFmtId="3" fontId="9" fillId="0" borderId="0" xfId="189" applyNumberFormat="1" applyFont="1">
      <alignment horizontal="right"/>
    </xf>
    <xf numFmtId="164" fontId="6" fillId="0" borderId="38" xfId="203" applyNumberFormat="1" applyFont="1" applyBorder="1" applyAlignment="1">
      <alignment horizontal="right" vertical="center" wrapText="1"/>
    </xf>
    <xf numFmtId="166" fontId="17" fillId="0" borderId="87" xfId="203" applyNumberFormat="1" applyFont="1" applyBorder="1" applyAlignment="1">
      <alignment wrapText="1"/>
    </xf>
    <xf numFmtId="0" fontId="6" fillId="0" borderId="4" xfId="203" applyFont="1" applyBorder="1" applyAlignment="1">
      <alignment vertical="center"/>
    </xf>
    <xf numFmtId="0" fontId="6" fillId="0" borderId="68" xfId="203" applyFont="1" applyBorder="1" applyAlignment="1">
      <alignment vertical="center"/>
    </xf>
    <xf numFmtId="0" fontId="6" fillId="0" borderId="88" xfId="203" applyFont="1" applyBorder="1" applyAlignment="1">
      <alignment vertical="center"/>
    </xf>
    <xf numFmtId="164" fontId="16" fillId="0" borderId="38" xfId="13" applyNumberFormat="1" applyFont="1" applyBorder="1" applyAlignment="1">
      <alignment horizontal="right" vertical="center" wrapText="1"/>
    </xf>
    <xf numFmtId="0" fontId="23" fillId="0" borderId="69" xfId="203" applyFont="1" applyBorder="1" applyAlignment="1">
      <alignment wrapText="1"/>
    </xf>
    <xf numFmtId="164" fontId="6" fillId="0" borderId="70" xfId="13" applyNumberFormat="1" applyFont="1" applyBorder="1" applyAlignment="1">
      <alignment vertical="center" wrapText="1"/>
    </xf>
    <xf numFmtId="164" fontId="6" fillId="0" borderId="89" xfId="203" applyNumberFormat="1" applyFont="1" applyBorder="1" applyAlignment="1">
      <alignment horizontal="right" vertical="center" wrapText="1"/>
    </xf>
    <xf numFmtId="164" fontId="6" fillId="0" borderId="90" xfId="203" applyNumberFormat="1" applyFont="1" applyBorder="1" applyAlignment="1">
      <alignment horizontal="right" vertical="center" wrapText="1"/>
    </xf>
    <xf numFmtId="0" fontId="10" fillId="0" borderId="70" xfId="9" applyNumberFormat="1" applyBorder="1" applyAlignment="1">
      <alignment wrapText="1"/>
    </xf>
    <xf numFmtId="3" fontId="10" fillId="0" borderId="73" xfId="9" applyNumberFormat="1" applyBorder="1" applyAlignment="1">
      <alignment wrapText="1"/>
    </xf>
    <xf numFmtId="0" fontId="1" fillId="0" borderId="0" xfId="203" applyFont="1"/>
    <xf numFmtId="164" fontId="6" fillId="0" borderId="77" xfId="203" applyNumberFormat="1" applyFont="1" applyBorder="1" applyAlignment="1">
      <alignment horizontal="center" vertical="center"/>
    </xf>
    <xf numFmtId="164" fontId="7" fillId="0" borderId="77" xfId="203" applyNumberFormat="1" applyFont="1" applyBorder="1" applyAlignment="1">
      <alignment horizontal="center" vertical="center" wrapText="1"/>
    </xf>
    <xf numFmtId="164" fontId="6" fillId="0" borderId="43" xfId="203" applyNumberFormat="1" applyFont="1" applyBorder="1" applyAlignment="1">
      <alignment horizontal="center" vertical="center"/>
    </xf>
    <xf numFmtId="164" fontId="7" fillId="0" borderId="43" xfId="203" applyNumberFormat="1" applyFont="1" applyBorder="1" applyAlignment="1">
      <alignment horizontal="center" vertical="center" wrapText="1"/>
    </xf>
    <xf numFmtId="164" fontId="6" fillId="0" borderId="0" xfId="203" applyNumberFormat="1" applyFont="1" applyAlignment="1">
      <alignment horizontal="center" vertical="center"/>
    </xf>
    <xf numFmtId="164" fontId="7" fillId="0" borderId="0" xfId="203" applyNumberFormat="1" applyFont="1" applyAlignment="1">
      <alignment horizontal="center" vertical="center" wrapText="1"/>
    </xf>
    <xf numFmtId="0" fontId="45" fillId="0" borderId="0" xfId="37" applyFont="1"/>
    <xf numFmtId="0" fontId="45" fillId="0" borderId="0" xfId="37" applyFont="1" applyAlignment="1">
      <alignment horizontal="right" vertical="top"/>
    </xf>
    <xf numFmtId="0" fontId="16" fillId="0" borderId="0" xfId="37" applyFont="1"/>
    <xf numFmtId="0" fontId="6" fillId="0" borderId="0" xfId="37" applyFont="1"/>
    <xf numFmtId="164" fontId="6" fillId="0" borderId="0" xfId="37" applyNumberFormat="1" applyFont="1"/>
    <xf numFmtId="0" fontId="6" fillId="0" borderId="6" xfId="37" applyFont="1" applyBorder="1"/>
    <xf numFmtId="0" fontId="33" fillId="0" borderId="21" xfId="103" applyFont="1" applyBorder="1" applyAlignment="1">
      <alignment vertical="center"/>
    </xf>
    <xf numFmtId="0" fontId="16" fillId="0" borderId="0" xfId="8" applyFont="1"/>
    <xf numFmtId="164" fontId="5" fillId="4" borderId="15" xfId="8" applyNumberFormat="1" applyFont="1" applyFill="1" applyBorder="1" applyAlignment="1">
      <alignment vertical="center" wrapText="1"/>
    </xf>
    <xf numFmtId="164" fontId="16" fillId="4" borderId="15" xfId="8" applyNumberFormat="1" applyFont="1" applyFill="1" applyBorder="1" applyAlignment="1">
      <alignment horizontal="right" wrapText="1"/>
    </xf>
    <xf numFmtId="164" fontId="16" fillId="4" borderId="17" xfId="8" applyNumberFormat="1" applyFont="1" applyFill="1" applyBorder="1" applyAlignment="1">
      <alignment wrapText="1"/>
    </xf>
    <xf numFmtId="164" fontId="5" fillId="0" borderId="16" xfId="8" applyNumberFormat="1" applyFont="1" applyBorder="1" applyAlignment="1">
      <alignment vertical="center" wrapText="1"/>
    </xf>
    <xf numFmtId="164" fontId="16" fillId="0" borderId="15" xfId="8" applyNumberFormat="1" applyFont="1" applyBorder="1" applyAlignment="1">
      <alignment horizontal="right" wrapText="1"/>
    </xf>
    <xf numFmtId="164" fontId="16" fillId="0" borderId="17" xfId="8" applyNumberFormat="1" applyFont="1" applyBorder="1" applyAlignment="1">
      <alignment wrapText="1"/>
    </xf>
    <xf numFmtId="0" fontId="33" fillId="0" borderId="16" xfId="37" applyFont="1" applyBorder="1" applyAlignment="1">
      <alignment horizontal="left" wrapText="1"/>
    </xf>
    <xf numFmtId="164" fontId="33" fillId="0" borderId="15" xfId="8" applyNumberFormat="1" applyFont="1" applyBorder="1"/>
    <xf numFmtId="164" fontId="33" fillId="0" borderId="17" xfId="8" applyNumberFormat="1" applyFont="1" applyBorder="1"/>
    <xf numFmtId="0" fontId="6" fillId="0" borderId="68" xfId="6" applyFont="1" applyBorder="1" applyAlignment="1">
      <alignment vertical="top" wrapText="1"/>
    </xf>
    <xf numFmtId="0" fontId="33" fillId="0" borderId="16" xfId="37" applyFont="1" applyBorder="1" applyAlignment="1">
      <alignment horizontal="justify" wrapText="1"/>
    </xf>
    <xf numFmtId="0" fontId="6" fillId="0" borderId="15" xfId="37" applyFont="1" applyBorder="1" applyAlignment="1">
      <alignment horizontal="justify" wrapText="1"/>
    </xf>
    <xf numFmtId="164" fontId="6" fillId="0" borderId="15" xfId="8" applyNumberFormat="1" applyFont="1" applyBorder="1" applyAlignment="1">
      <alignment horizontal="right"/>
    </xf>
    <xf numFmtId="0" fontId="6" fillId="0" borderId="68" xfId="37" applyFont="1" applyBorder="1" applyAlignment="1">
      <alignment horizontal="left" vertical="top" wrapText="1"/>
    </xf>
    <xf numFmtId="0" fontId="33" fillId="0" borderId="15" xfId="37" applyFont="1" applyBorder="1" applyAlignment="1">
      <alignment horizontal="justify" wrapText="1"/>
    </xf>
    <xf numFmtId="164" fontId="16" fillId="5" borderId="15" xfId="8" applyNumberFormat="1" applyFont="1" applyFill="1" applyBorder="1" applyAlignment="1">
      <alignment horizontal="right"/>
    </xf>
    <xf numFmtId="164" fontId="16" fillId="5" borderId="17" xfId="8" applyNumberFormat="1" applyFont="1" applyFill="1" applyBorder="1" applyAlignment="1">
      <alignment horizontal="right"/>
    </xf>
    <xf numFmtId="49" fontId="6" fillId="0" borderId="68" xfId="37" applyNumberFormat="1" applyFont="1" applyBorder="1" applyAlignment="1">
      <alignment vertical="top" wrapText="1"/>
    </xf>
    <xf numFmtId="164" fontId="16" fillId="5" borderId="27" xfId="8" applyNumberFormat="1" applyFont="1" applyFill="1" applyBorder="1" applyAlignment="1">
      <alignment horizontal="right"/>
    </xf>
    <xf numFmtId="164" fontId="16" fillId="5" borderId="40" xfId="8" applyNumberFormat="1" applyFont="1" applyFill="1" applyBorder="1" applyAlignment="1">
      <alignment horizontal="right"/>
    </xf>
    <xf numFmtId="164" fontId="6" fillId="0" borderId="0" xfId="37" applyNumberFormat="1" applyFont="1" applyAlignment="1">
      <alignment wrapText="1"/>
    </xf>
    <xf numFmtId="49" fontId="6" fillId="0" borderId="0" xfId="37" applyNumberFormat="1" applyFont="1" applyAlignment="1">
      <alignment vertical="top"/>
    </xf>
    <xf numFmtId="49" fontId="6" fillId="0" borderId="0" xfId="37" applyNumberFormat="1" applyFont="1" applyAlignment="1">
      <alignment horizontal="center" vertical="top"/>
    </xf>
    <xf numFmtId="49" fontId="6" fillId="0" borderId="0" xfId="37" applyNumberFormat="1" applyFont="1" applyAlignment="1">
      <alignment horizontal="justify"/>
    </xf>
    <xf numFmtId="0" fontId="6" fillId="0" borderId="0" xfId="37" applyFont="1" applyAlignment="1">
      <alignment horizontal="center"/>
    </xf>
    <xf numFmtId="49" fontId="6" fillId="0" borderId="0" xfId="37" applyNumberFormat="1" applyFont="1"/>
    <xf numFmtId="49" fontId="16" fillId="0" borderId="0" xfId="37" applyNumberFormat="1" applyFont="1" applyAlignment="1">
      <alignment wrapText="1"/>
    </xf>
    <xf numFmtId="0" fontId="37" fillId="0" borderId="21" xfId="37" applyFont="1" applyBorder="1" applyAlignment="1">
      <alignment vertical="center" wrapText="1"/>
    </xf>
    <xf numFmtId="0" fontId="37" fillId="0" borderId="25" xfId="103" applyFont="1" applyBorder="1" applyAlignment="1">
      <alignment vertical="center"/>
    </xf>
    <xf numFmtId="164" fontId="22" fillId="0" borderId="21" xfId="8" applyNumberFormat="1" applyFont="1" applyBorder="1" applyAlignment="1">
      <alignment vertical="center" wrapText="1"/>
    </xf>
    <xf numFmtId="0" fontId="37" fillId="0" borderId="25" xfId="103" applyFont="1" applyBorder="1" applyAlignment="1">
      <alignment vertical="center" wrapText="1"/>
    </xf>
    <xf numFmtId="164" fontId="16" fillId="0" borderId="26" xfId="8" applyNumberFormat="1" applyFont="1" applyBorder="1" applyAlignment="1">
      <alignment wrapText="1"/>
    </xf>
    <xf numFmtId="164" fontId="5" fillId="0" borderId="15" xfId="8" applyNumberFormat="1" applyFont="1" applyBorder="1" applyAlignment="1">
      <alignment vertical="center" wrapText="1"/>
    </xf>
    <xf numFmtId="0" fontId="33" fillId="0" borderId="15" xfId="37" applyFont="1" applyBorder="1" applyAlignment="1">
      <alignment horizontal="left" wrapText="1"/>
    </xf>
    <xf numFmtId="0" fontId="6" fillId="0" borderId="15" xfId="6" applyFont="1" applyBorder="1" applyAlignment="1">
      <alignment vertical="top" wrapText="1"/>
    </xf>
    <xf numFmtId="0" fontId="6" fillId="0" borderId="15" xfId="37" applyFont="1" applyBorder="1" applyAlignment="1">
      <alignment horizontal="left" vertical="top" wrapText="1"/>
    </xf>
    <xf numFmtId="49" fontId="6" fillId="0" borderId="27" xfId="37" applyNumberFormat="1" applyFont="1" applyBorder="1" applyAlignment="1">
      <alignment vertical="top" wrapText="1"/>
    </xf>
    <xf numFmtId="0" fontId="7" fillId="0" borderId="0" xfId="204" applyFont="1" applyAlignment="1">
      <alignment horizontal="center"/>
    </xf>
    <xf numFmtId="164" fontId="6" fillId="0" borderId="22" xfId="13" applyNumberFormat="1" applyFont="1" applyBorder="1" applyAlignment="1">
      <alignment wrapText="1"/>
    </xf>
    <xf numFmtId="3" fontId="7" fillId="0" borderId="44" xfId="0" applyNumberFormat="1" applyFont="1" applyBorder="1"/>
    <xf numFmtId="3" fontId="7" fillId="0" borderId="17" xfId="0" applyNumberFormat="1" applyFont="1" applyBorder="1"/>
    <xf numFmtId="3" fontId="6" fillId="0" borderId="44" xfId="0" applyNumberFormat="1" applyFont="1" applyBorder="1"/>
    <xf numFmtId="3" fontId="6" fillId="0" borderId="17" xfId="0" applyNumberFormat="1" applyFont="1" applyBorder="1"/>
    <xf numFmtId="0" fontId="7" fillId="0" borderId="17" xfId="0" applyFont="1" applyBorder="1"/>
    <xf numFmtId="0" fontId="6" fillId="0" borderId="17" xfId="0" applyFont="1" applyBorder="1"/>
    <xf numFmtId="3" fontId="6" fillId="0" borderId="48" xfId="0" applyNumberFormat="1" applyFont="1" applyBorder="1"/>
    <xf numFmtId="3" fontId="6" fillId="0" borderId="40" xfId="0" applyNumberFormat="1" applyFont="1" applyBorder="1"/>
    <xf numFmtId="3" fontId="15" fillId="7" borderId="67" xfId="13" applyNumberFormat="1" applyFont="1" applyFill="1" applyBorder="1" applyAlignment="1">
      <alignment vertical="center" wrapText="1"/>
    </xf>
    <xf numFmtId="3" fontId="6" fillId="0" borderId="22" xfId="13" applyNumberFormat="1" applyFont="1" applyBorder="1" applyAlignment="1">
      <alignment vertical="center" wrapText="1"/>
    </xf>
    <xf numFmtId="3" fontId="6" fillId="7" borderId="22" xfId="13" applyNumberFormat="1" applyFont="1" applyFill="1" applyBorder="1" applyAlignment="1">
      <alignment vertical="center" wrapText="1"/>
    </xf>
    <xf numFmtId="3" fontId="15" fillId="7" borderId="69" xfId="13" applyNumberFormat="1" applyFont="1" applyFill="1" applyBorder="1" applyAlignment="1">
      <alignment vertical="center" wrapText="1"/>
    </xf>
    <xf numFmtId="164" fontId="6" fillId="0" borderId="44" xfId="13" applyNumberFormat="1" applyFont="1" applyBorder="1" applyAlignment="1">
      <alignment horizontal="right" wrapText="1"/>
    </xf>
    <xf numFmtId="164" fontId="6" fillId="0" borderId="17" xfId="13" applyNumberFormat="1" applyFont="1" applyBorder="1" applyAlignment="1">
      <alignment wrapText="1"/>
    </xf>
    <xf numFmtId="164" fontId="6" fillId="0" borderId="50" xfId="13" applyNumberFormat="1" applyFont="1" applyBorder="1" applyAlignment="1">
      <alignment horizontal="right" wrapText="1"/>
    </xf>
    <xf numFmtId="164" fontId="6" fillId="0" borderId="41" xfId="13" applyNumberFormat="1" applyFont="1" applyBorder="1" applyAlignment="1">
      <alignment wrapText="1"/>
    </xf>
    <xf numFmtId="166" fontId="7" fillId="0" borderId="44" xfId="0" applyNumberFormat="1" applyFont="1" applyBorder="1" applyAlignment="1">
      <alignment wrapText="1"/>
    </xf>
    <xf numFmtId="166" fontId="7" fillId="0" borderId="17" xfId="0" applyNumberFormat="1" applyFont="1" applyBorder="1" applyAlignment="1">
      <alignment wrapText="1"/>
    </xf>
    <xf numFmtId="166" fontId="6" fillId="0" borderId="44" xfId="0" applyNumberFormat="1" applyFont="1" applyBorder="1" applyAlignment="1">
      <alignment wrapText="1"/>
    </xf>
    <xf numFmtId="166" fontId="6" fillId="0" borderId="17" xfId="0" applyNumberFormat="1" applyFont="1" applyBorder="1" applyAlignment="1">
      <alignment wrapText="1"/>
    </xf>
    <xf numFmtId="166" fontId="6" fillId="0" borderId="44" xfId="0" applyNumberFormat="1" applyFont="1" applyBorder="1" applyAlignment="1">
      <alignment vertical="top" wrapText="1"/>
    </xf>
    <xf numFmtId="166" fontId="6" fillId="0" borderId="17" xfId="0" applyNumberFormat="1" applyFont="1" applyBorder="1" applyAlignment="1">
      <alignment vertical="top" wrapText="1"/>
    </xf>
    <xf numFmtId="3" fontId="6" fillId="0" borderId="44" xfId="0" applyNumberFormat="1" applyFont="1" applyBorder="1" applyAlignment="1">
      <alignment wrapText="1"/>
    </xf>
    <xf numFmtId="3" fontId="6" fillId="0" borderId="17" xfId="0" applyNumberFormat="1" applyFont="1" applyBorder="1" applyAlignment="1">
      <alignment wrapText="1"/>
    </xf>
    <xf numFmtId="3" fontId="6" fillId="0" borderId="44" xfId="0" applyNumberFormat="1" applyFont="1" applyBorder="1" applyAlignment="1">
      <alignment vertical="top" wrapText="1"/>
    </xf>
    <xf numFmtId="3" fontId="6" fillId="0" borderId="17" xfId="0" applyNumberFormat="1" applyFont="1" applyBorder="1" applyAlignment="1">
      <alignment vertical="top" wrapText="1"/>
    </xf>
    <xf numFmtId="3" fontId="6" fillId="0" borderId="44" xfId="15" applyNumberFormat="1" applyFont="1" applyBorder="1" applyAlignment="1">
      <alignment vertical="top"/>
    </xf>
    <xf numFmtId="3" fontId="6" fillId="0" borderId="17" xfId="15" applyNumberFormat="1" applyFont="1" applyBorder="1" applyAlignment="1">
      <alignment vertical="top"/>
    </xf>
    <xf numFmtId="3" fontId="6" fillId="0" borderId="44" xfId="15" applyNumberFormat="1" applyFont="1" applyBorder="1"/>
    <xf numFmtId="3" fontId="7" fillId="0" borderId="44" xfId="15" applyNumberFormat="1" applyFont="1" applyBorder="1"/>
    <xf numFmtId="3" fontId="7" fillId="0" borderId="17" xfId="15" applyNumberFormat="1" applyFont="1" applyBorder="1"/>
    <xf numFmtId="3" fontId="6" fillId="0" borderId="50" xfId="15" applyNumberFormat="1" applyFont="1" applyBorder="1"/>
    <xf numFmtId="3" fontId="6" fillId="0" borderId="41" xfId="15" applyNumberFormat="1" applyFont="1" applyBorder="1"/>
    <xf numFmtId="0" fontId="6" fillId="0" borderId="71" xfId="0" applyFont="1" applyBorder="1"/>
    <xf numFmtId="0" fontId="6" fillId="0" borderId="50" xfId="0" applyFont="1" applyBorder="1"/>
    <xf numFmtId="0" fontId="6" fillId="0" borderId="41" xfId="0" applyFont="1" applyBorder="1"/>
    <xf numFmtId="0" fontId="6" fillId="0" borderId="0" xfId="4" applyFont="1" applyAlignment="1">
      <alignment vertical="top"/>
    </xf>
    <xf numFmtId="164" fontId="7" fillId="0" borderId="1" xfId="4" applyNumberFormat="1" applyFont="1" applyBorder="1" applyAlignment="1">
      <alignment horizontal="center" vertical="top" wrapText="1"/>
    </xf>
    <xf numFmtId="164" fontId="6" fillId="0" borderId="6" xfId="4" applyNumberFormat="1" applyFont="1" applyBorder="1" applyAlignment="1">
      <alignment horizontal="center" vertical="top"/>
    </xf>
    <xf numFmtId="164" fontId="7" fillId="0" borderId="11" xfId="37" applyNumberFormat="1" applyFont="1" applyBorder="1" applyAlignment="1">
      <alignment horizontal="center" vertical="center" wrapText="1"/>
    </xf>
    <xf numFmtId="164" fontId="7" fillId="0" borderId="10" xfId="37" applyNumberFormat="1" applyFont="1" applyBorder="1" applyAlignment="1">
      <alignment horizontal="center" vertical="center" wrapText="1"/>
    </xf>
    <xf numFmtId="164" fontId="7" fillId="0" borderId="7" xfId="37" applyNumberFormat="1" applyFont="1" applyBorder="1" applyAlignment="1">
      <alignment horizontal="center" vertical="center" wrapText="1"/>
    </xf>
    <xf numFmtId="164" fontId="7" fillId="0" borderId="0" xfId="37" applyNumberFormat="1" applyFont="1" applyAlignment="1">
      <alignment horizontal="center" vertical="center" wrapText="1"/>
    </xf>
    <xf numFmtId="3" fontId="7" fillId="0" borderId="0" xfId="4" applyNumberFormat="1" applyFont="1" applyAlignment="1">
      <alignment horizontal="center" vertical="center"/>
    </xf>
    <xf numFmtId="0" fontId="5" fillId="0" borderId="66" xfId="103" applyFont="1" applyBorder="1" applyAlignment="1">
      <alignment vertical="center"/>
    </xf>
    <xf numFmtId="0" fontId="7" fillId="0" borderId="66" xfId="103" applyFont="1" applyBorder="1" applyAlignment="1">
      <alignment vertical="center"/>
    </xf>
    <xf numFmtId="164" fontId="5" fillId="4" borderId="22" xfId="8" applyNumberFormat="1" applyFont="1" applyFill="1" applyBorder="1" applyAlignment="1">
      <alignment wrapText="1"/>
    </xf>
    <xf numFmtId="3" fontId="7" fillId="0" borderId="68" xfId="208" applyNumberFormat="1" applyFont="1" applyBorder="1" applyAlignment="1">
      <alignment horizontal="right"/>
    </xf>
    <xf numFmtId="3" fontId="7" fillId="0" borderId="69" xfId="208" applyNumberFormat="1" applyFont="1" applyBorder="1" applyAlignment="1">
      <alignment horizontal="right"/>
    </xf>
    <xf numFmtId="3" fontId="6" fillId="0" borderId="68" xfId="208" applyNumberFormat="1" applyFont="1" applyBorder="1" applyAlignment="1">
      <alignment horizontal="right"/>
    </xf>
    <xf numFmtId="3" fontId="6" fillId="0" borderId="69" xfId="208" applyNumberFormat="1" applyFont="1" applyBorder="1" applyAlignment="1">
      <alignment horizontal="right"/>
    </xf>
    <xf numFmtId="0" fontId="81" fillId="0" borderId="0" xfId="0" applyFont="1"/>
    <xf numFmtId="0" fontId="9" fillId="0" borderId="0" xfId="0" applyFont="1" applyAlignment="1">
      <alignment horizontal="center" vertical="center"/>
    </xf>
    <xf numFmtId="0" fontId="10" fillId="0" borderId="0" xfId="0" applyFont="1"/>
    <xf numFmtId="0" fontId="47" fillId="0" borderId="0" xfId="0" applyFont="1" applyAlignment="1">
      <alignment wrapText="1"/>
    </xf>
    <xf numFmtId="164" fontId="5" fillId="0" borderId="21" xfId="0" applyNumberFormat="1" applyFont="1" applyBorder="1" applyAlignment="1">
      <alignment horizontal="left" wrapText="1"/>
    </xf>
    <xf numFmtId="164" fontId="6" fillId="0" borderId="15" xfId="0" applyNumberFormat="1" applyFont="1" applyBorder="1" applyAlignment="1">
      <alignment horizontal="left" wrapText="1"/>
    </xf>
    <xf numFmtId="164" fontId="5" fillId="4" borderId="15" xfId="13" applyNumberFormat="1" applyFont="1" applyFill="1" applyBorder="1" applyAlignment="1">
      <alignment horizontal="justify" vertical="center" wrapText="1"/>
    </xf>
    <xf numFmtId="0" fontId="7" fillId="0" borderId="15" xfId="209" quotePrefix="1" applyFont="1" applyFill="1" applyBorder="1" applyAlignment="1">
      <alignment horizontal="left" vertical="center" wrapText="1"/>
    </xf>
    <xf numFmtId="0" fontId="6" fillId="0" borderId="15" xfId="209" quotePrefix="1" applyFont="1" applyFill="1" applyBorder="1" applyAlignment="1">
      <alignment horizontal="left" vertical="center" wrapText="1"/>
    </xf>
    <xf numFmtId="0" fontId="6" fillId="0" borderId="27" xfId="209" quotePrefix="1" applyFont="1" applyFill="1" applyBorder="1" applyAlignment="1">
      <alignment horizontal="left" vertical="center" wrapText="1"/>
    </xf>
    <xf numFmtId="0" fontId="81" fillId="0" borderId="25" xfId="0" applyFont="1" applyBorder="1"/>
    <xf numFmtId="0" fontId="81" fillId="0" borderId="16" xfId="0" applyFont="1" applyBorder="1"/>
    <xf numFmtId="0" fontId="81" fillId="4" borderId="16" xfId="0" applyFont="1" applyFill="1" applyBorder="1"/>
    <xf numFmtId="3" fontId="9" fillId="0" borderId="16" xfId="210" applyNumberFormat="1" applyFont="1" applyFill="1" applyBorder="1">
      <alignment vertical="center"/>
    </xf>
    <xf numFmtId="3" fontId="10" fillId="0" borderId="16" xfId="210" applyNumberFormat="1" applyFont="1" applyFill="1" applyBorder="1">
      <alignment vertical="center"/>
    </xf>
    <xf numFmtId="3" fontId="10" fillId="0" borderId="28" xfId="210" applyNumberFormat="1" applyFont="1" applyFill="1" applyBorder="1">
      <alignment vertical="center"/>
    </xf>
    <xf numFmtId="0" fontId="81" fillId="0" borderId="21" xfId="0" applyFont="1" applyBorder="1"/>
    <xf numFmtId="0" fontId="81" fillId="0" borderId="15" xfId="0" applyFont="1" applyBorder="1"/>
    <xf numFmtId="0" fontId="81" fillId="4" borderId="15" xfId="0" applyFont="1" applyFill="1" applyBorder="1"/>
    <xf numFmtId="3" fontId="9" fillId="0" borderId="15" xfId="5" applyNumberFormat="1" applyFont="1" applyFill="1" applyBorder="1">
      <alignment horizontal="right" vertical="center"/>
    </xf>
    <xf numFmtId="3" fontId="10" fillId="0" borderId="15" xfId="5" applyNumberFormat="1" applyFont="1" applyFill="1" applyBorder="1">
      <alignment horizontal="right" vertical="center"/>
    </xf>
    <xf numFmtId="3" fontId="10" fillId="0" borderId="27" xfId="5" applyNumberFormat="1" applyFont="1" applyFill="1" applyBorder="1">
      <alignment horizontal="right" vertical="center"/>
    </xf>
    <xf numFmtId="0" fontId="36" fillId="0" borderId="21" xfId="0" applyFont="1" applyBorder="1" applyAlignment="1">
      <alignment horizontal="left" wrapText="1"/>
    </xf>
    <xf numFmtId="0" fontId="32" fillId="4" borderId="15" xfId="0" applyFont="1" applyFill="1" applyBorder="1" applyAlignment="1">
      <alignment vertical="center" wrapText="1"/>
    </xf>
    <xf numFmtId="0" fontId="25" fillId="4" borderId="16" xfId="0" applyFont="1" applyFill="1" applyBorder="1"/>
    <xf numFmtId="3" fontId="7" fillId="0" borderId="16" xfId="0" applyNumberFormat="1" applyFont="1" applyBorder="1" applyAlignment="1">
      <alignment horizontal="right" vertical="center"/>
    </xf>
    <xf numFmtId="3" fontId="6" fillId="0" borderId="16" xfId="0" applyNumberFormat="1" applyFont="1" applyBorder="1" applyAlignment="1">
      <alignment horizontal="right" vertical="center"/>
    </xf>
    <xf numFmtId="3" fontId="6" fillId="0" borderId="28" xfId="0" applyNumberFormat="1" applyFont="1" applyBorder="1" applyAlignment="1">
      <alignment horizontal="right" vertical="center"/>
    </xf>
    <xf numFmtId="0" fontId="25" fillId="4" borderId="15" xfId="0" applyFont="1" applyFill="1" applyBorder="1"/>
    <xf numFmtId="0" fontId="7" fillId="0" borderId="18" xfId="211" applyFont="1" applyBorder="1" applyAlignment="1">
      <alignment horizontal="justify" vertical="center" wrapText="1"/>
    </xf>
    <xf numFmtId="0" fontId="6" fillId="0" borderId="18" xfId="211" applyFont="1" applyBorder="1" applyAlignment="1">
      <alignment horizontal="justify" vertical="center" wrapText="1"/>
    </xf>
    <xf numFmtId="0" fontId="6" fillId="0" borderId="18" xfId="211" applyFont="1" applyBorder="1" applyAlignment="1">
      <alignment horizontal="justify" vertical="center"/>
    </xf>
    <xf numFmtId="0" fontId="6" fillId="0" borderId="18" xfId="209" quotePrefix="1" applyFont="1" applyFill="1" applyBorder="1" applyAlignment="1">
      <alignment horizontal="left" vertical="center" wrapText="1"/>
    </xf>
    <xf numFmtId="164" fontId="7" fillId="7" borderId="18" xfId="13" applyNumberFormat="1" applyFont="1" applyFill="1" applyBorder="1" applyAlignment="1">
      <alignment horizontal="right" vertical="center" wrapText="1"/>
    </xf>
    <xf numFmtId="0" fontId="6" fillId="0" borderId="42" xfId="209" quotePrefix="1" applyFont="1" applyFill="1" applyBorder="1" applyAlignment="1">
      <alignment horizontal="left" vertical="center" wrapText="1"/>
    </xf>
    <xf numFmtId="3" fontId="10" fillId="0" borderId="21" xfId="210" applyNumberFormat="1" applyFont="1" applyFill="1" applyBorder="1">
      <alignment vertical="center"/>
    </xf>
    <xf numFmtId="164" fontId="6" fillId="4" borderId="15" xfId="13" applyNumberFormat="1" applyFont="1" applyFill="1" applyBorder="1" applyAlignment="1">
      <alignment horizontal="center" vertical="center" wrapText="1"/>
    </xf>
    <xf numFmtId="3" fontId="9" fillId="7" borderId="15" xfId="210" applyNumberFormat="1" applyFont="1" applyFill="1" applyBorder="1">
      <alignment vertical="center"/>
    </xf>
    <xf numFmtId="3" fontId="10" fillId="7" borderId="15" xfId="210" applyNumberFormat="1" applyFont="1" applyFill="1" applyBorder="1">
      <alignment vertical="center"/>
    </xf>
    <xf numFmtId="3" fontId="10" fillId="0" borderId="15" xfId="210" applyNumberFormat="1" applyFont="1" applyFill="1" applyBorder="1">
      <alignment vertical="center"/>
    </xf>
    <xf numFmtId="3" fontId="10" fillId="0" borderId="27" xfId="210" applyNumberFormat="1" applyFont="1" applyFill="1" applyBorder="1">
      <alignment vertical="center"/>
    </xf>
    <xf numFmtId="3" fontId="10" fillId="0" borderId="21" xfId="5" applyNumberFormat="1" applyFont="1" applyFill="1" applyBorder="1">
      <alignment horizontal="right" vertical="center"/>
    </xf>
    <xf numFmtId="3" fontId="10" fillId="7" borderId="15" xfId="5" applyNumberFormat="1" applyFont="1" applyFill="1" applyBorder="1">
      <alignment horizontal="right" vertical="center"/>
    </xf>
    <xf numFmtId="164" fontId="6" fillId="0" borderId="15" xfId="13" applyNumberFormat="1" applyFont="1" applyBorder="1" applyAlignment="1">
      <alignment vertical="center" wrapText="1"/>
    </xf>
    <xf numFmtId="164" fontId="7" fillId="0" borderId="15" xfId="13" applyNumberFormat="1" applyFont="1" applyBorder="1" applyAlignment="1">
      <alignment horizontal="right" vertical="center" wrapText="1"/>
    </xf>
    <xf numFmtId="0" fontId="7" fillId="0" borderId="15" xfId="211" applyFont="1" applyBorder="1" applyAlignment="1">
      <alignment horizontal="justify" vertical="center" wrapText="1"/>
    </xf>
    <xf numFmtId="0" fontId="6" fillId="0" borderId="15" xfId="211" applyFont="1" applyBorder="1" applyAlignment="1">
      <alignment horizontal="justify" vertical="center" wrapText="1"/>
    </xf>
    <xf numFmtId="0" fontId="6" fillId="0" borderId="15" xfId="211" applyFont="1" applyBorder="1" applyAlignment="1">
      <alignment horizontal="justify" vertical="center"/>
    </xf>
    <xf numFmtId="164" fontId="7" fillId="7" borderId="15" xfId="13" applyNumberFormat="1" applyFont="1" applyFill="1" applyBorder="1" applyAlignment="1">
      <alignment horizontal="right" vertical="center" wrapText="1"/>
    </xf>
    <xf numFmtId="3" fontId="10" fillId="0" borderId="26" xfId="0" applyNumberFormat="1" applyFont="1" applyBorder="1" applyAlignment="1">
      <alignment horizontal="right" vertical="center"/>
    </xf>
    <xf numFmtId="164" fontId="6" fillId="4" borderId="17" xfId="13" applyNumberFormat="1" applyFont="1" applyFill="1" applyBorder="1" applyAlignment="1">
      <alignment horizontal="center" vertical="center" wrapText="1"/>
    </xf>
    <xf numFmtId="3" fontId="6" fillId="0" borderId="21" xfId="0" applyNumberFormat="1" applyFont="1" applyBorder="1" applyAlignment="1">
      <alignment horizontal="right" vertical="center"/>
    </xf>
    <xf numFmtId="3" fontId="6" fillId="0" borderId="15" xfId="0" applyNumberFormat="1" applyFont="1" applyBorder="1" applyAlignment="1">
      <alignment horizontal="right" vertical="center"/>
    </xf>
    <xf numFmtId="3" fontId="7" fillId="0" borderId="15" xfId="0" applyNumberFormat="1" applyFont="1" applyBorder="1" applyAlignment="1">
      <alignment horizontal="right" vertical="center"/>
    </xf>
    <xf numFmtId="3" fontId="6" fillId="0" borderId="27" xfId="0" applyNumberFormat="1" applyFont="1" applyBorder="1" applyAlignment="1">
      <alignment horizontal="right" vertical="center"/>
    </xf>
    <xf numFmtId="164" fontId="6" fillId="0" borderId="0" xfId="203" applyNumberFormat="1" applyFont="1"/>
    <xf numFmtId="0" fontId="16" fillId="0" borderId="0" xfId="203" applyFont="1"/>
    <xf numFmtId="0" fontId="7" fillId="0" borderId="0" xfId="8" applyFont="1" applyAlignment="1">
      <alignment horizontal="center" vertical="center"/>
    </xf>
    <xf numFmtId="0" fontId="5" fillId="0" borderId="45" xfId="103" applyFont="1" applyBorder="1" applyAlignment="1">
      <alignment vertical="center" wrapText="1"/>
    </xf>
    <xf numFmtId="0" fontId="7" fillId="0" borderId="21" xfId="103" applyFont="1" applyBorder="1" applyAlignment="1">
      <alignment vertical="center"/>
    </xf>
    <xf numFmtId="0" fontId="7" fillId="0" borderId="18" xfId="203" applyFont="1" applyBorder="1" applyAlignment="1">
      <alignment horizontal="left" wrapText="1"/>
    </xf>
    <xf numFmtId="3" fontId="9" fillId="0" borderId="15" xfId="203" applyNumberFormat="1" applyFont="1" applyBorder="1" applyAlignment="1">
      <alignment horizontal="right" vertical="center" wrapText="1"/>
    </xf>
    <xf numFmtId="3" fontId="9" fillId="0" borderId="15" xfId="203" applyNumberFormat="1" applyFont="1" applyBorder="1" applyAlignment="1">
      <alignment horizontal="right" wrapText="1"/>
    </xf>
    <xf numFmtId="0" fontId="17" fillId="0" borderId="18" xfId="203" applyFont="1" applyBorder="1" applyAlignment="1">
      <alignment horizontal="left" wrapText="1" indent="2"/>
    </xf>
    <xf numFmtId="3" fontId="10" fillId="0" borderId="15" xfId="203" applyNumberFormat="1" applyFont="1" applyBorder="1" applyAlignment="1">
      <alignment horizontal="right" vertical="center" wrapText="1"/>
    </xf>
    <xf numFmtId="3" fontId="10" fillId="0" borderId="15" xfId="203" applyNumberFormat="1" applyFont="1" applyBorder="1" applyAlignment="1">
      <alignment horizontal="right" wrapText="1"/>
    </xf>
    <xf numFmtId="0" fontId="17" fillId="0" borderId="18" xfId="203" applyFont="1" applyBorder="1" applyAlignment="1">
      <alignment horizontal="left" wrapText="1" indent="3"/>
    </xf>
    <xf numFmtId="0" fontId="7" fillId="0" borderId="18" xfId="203" applyFont="1" applyBorder="1" applyAlignment="1">
      <alignment horizontal="justify" wrapText="1"/>
    </xf>
    <xf numFmtId="3" fontId="7" fillId="0" borderId="15" xfId="203" applyNumberFormat="1" applyFont="1" applyBorder="1" applyAlignment="1">
      <alignment horizontal="right"/>
    </xf>
    <xf numFmtId="0" fontId="17" fillId="0" borderId="15" xfId="203" applyFont="1" applyBorder="1" applyAlignment="1">
      <alignment horizontal="left" wrapText="1" indent="2"/>
    </xf>
    <xf numFmtId="0" fontId="17" fillId="0" borderId="15" xfId="203" applyFont="1" applyBorder="1" applyAlignment="1">
      <alignment horizontal="left" wrapText="1" indent="3"/>
    </xf>
    <xf numFmtId="0" fontId="17" fillId="0" borderId="18" xfId="203" applyFont="1" applyBorder="1" applyAlignment="1">
      <alignment horizontal="left" wrapText="1" indent="4"/>
    </xf>
    <xf numFmtId="0" fontId="17" fillId="0" borderId="27" xfId="203" applyFont="1" applyBorder="1" applyAlignment="1">
      <alignment horizontal="left" wrapText="1" indent="4"/>
    </xf>
    <xf numFmtId="3" fontId="10" fillId="0" borderId="27" xfId="203" applyNumberFormat="1" applyFont="1" applyBorder="1" applyAlignment="1">
      <alignment horizontal="right" wrapText="1"/>
    </xf>
    <xf numFmtId="0" fontId="6" fillId="0" borderId="18" xfId="203" applyFont="1" applyBorder="1" applyAlignment="1">
      <alignment horizontal="justify" wrapText="1"/>
    </xf>
    <xf numFmtId="3" fontId="6" fillId="0" borderId="15" xfId="203" applyNumberFormat="1" applyFont="1" applyBorder="1"/>
    <xf numFmtId="0" fontId="5" fillId="0" borderId="13" xfId="103" applyFont="1" applyBorder="1" applyAlignment="1">
      <alignment vertical="center" wrapText="1"/>
    </xf>
    <xf numFmtId="0" fontId="7" fillId="0" borderId="12" xfId="103" applyFont="1" applyBorder="1" applyAlignment="1">
      <alignment vertical="center"/>
    </xf>
    <xf numFmtId="0" fontId="7" fillId="0" borderId="15" xfId="203" applyFont="1" applyBorder="1" applyAlignment="1">
      <alignment horizontal="justify" wrapText="1"/>
    </xf>
    <xf numFmtId="3" fontId="6" fillId="0" borderId="16" xfId="203" applyNumberFormat="1" applyFont="1" applyBorder="1"/>
    <xf numFmtId="0" fontId="17" fillId="0" borderId="15" xfId="203" applyFont="1" applyBorder="1" applyAlignment="1">
      <alignment horizontal="left" wrapText="1" indent="4"/>
    </xf>
    <xf numFmtId="0" fontId="17" fillId="0" borderId="27" xfId="203" applyFont="1" applyBorder="1" applyAlignment="1">
      <alignment horizontal="left" wrapText="1" indent="3"/>
    </xf>
    <xf numFmtId="0" fontId="5" fillId="0" borderId="21" xfId="203" applyFont="1" applyBorder="1" applyAlignment="1">
      <alignment wrapText="1"/>
    </xf>
    <xf numFmtId="0" fontId="5" fillId="0" borderId="21" xfId="103" applyFont="1" applyBorder="1" applyAlignment="1">
      <alignment vertical="center"/>
    </xf>
    <xf numFmtId="164" fontId="15" fillId="0" borderId="99" xfId="8" applyNumberFormat="1" applyFont="1" applyBorder="1" applyAlignment="1">
      <alignment wrapText="1"/>
    </xf>
    <xf numFmtId="0" fontId="5" fillId="0" borderId="21" xfId="103" applyFont="1" applyBorder="1" applyAlignment="1">
      <alignment vertical="center" wrapText="1"/>
    </xf>
    <xf numFmtId="0" fontId="7" fillId="0" borderId="45" xfId="103" applyFont="1" applyBorder="1" applyAlignment="1">
      <alignment vertical="center"/>
    </xf>
    <xf numFmtId="164" fontId="6" fillId="0" borderId="18" xfId="8" applyNumberFormat="1" applyFont="1" applyBorder="1" applyAlignment="1">
      <alignment horizontal="right" wrapText="1"/>
    </xf>
    <xf numFmtId="164" fontId="6" fillId="4" borderId="18" xfId="8" applyNumberFormat="1" applyFont="1" applyFill="1" applyBorder="1" applyAlignment="1">
      <alignment horizontal="right" wrapText="1"/>
    </xf>
    <xf numFmtId="164" fontId="7" fillId="7" borderId="15" xfId="8" applyNumberFormat="1" applyFont="1" applyFill="1" applyBorder="1" applyAlignment="1">
      <alignment horizontal="right" wrapText="1"/>
    </xf>
    <xf numFmtId="164" fontId="6" fillId="7" borderId="15" xfId="8" applyNumberFormat="1" applyFont="1" applyFill="1" applyBorder="1" applyAlignment="1">
      <alignment horizontal="right" wrapText="1"/>
    </xf>
    <xf numFmtId="164" fontId="6" fillId="7" borderId="16" xfId="8" applyNumberFormat="1" applyFont="1" applyFill="1" applyBorder="1" applyAlignment="1">
      <alignment wrapText="1"/>
    </xf>
    <xf numFmtId="164" fontId="6" fillId="7" borderId="18" xfId="8" applyNumberFormat="1" applyFont="1" applyFill="1" applyBorder="1" applyAlignment="1">
      <alignment horizontal="right" wrapText="1"/>
    </xf>
    <xf numFmtId="164" fontId="6" fillId="7" borderId="15" xfId="8" applyNumberFormat="1" applyFont="1" applyFill="1" applyBorder="1" applyAlignment="1">
      <alignment wrapText="1"/>
    </xf>
    <xf numFmtId="3" fontId="7" fillId="0" borderId="15" xfId="203" applyNumberFormat="1" applyFont="1" applyBorder="1" applyAlignment="1">
      <alignment horizontal="right" vertical="center" wrapText="1"/>
    </xf>
    <xf numFmtId="3" fontId="9" fillId="0" borderId="16" xfId="203" applyNumberFormat="1" applyFont="1" applyBorder="1" applyAlignment="1">
      <alignment horizontal="right" vertical="center" wrapText="1"/>
    </xf>
    <xf numFmtId="164" fontId="7" fillId="0" borderId="18" xfId="8" applyNumberFormat="1" applyFont="1" applyBorder="1" applyAlignment="1">
      <alignment horizontal="right"/>
    </xf>
    <xf numFmtId="3" fontId="6" fillId="0" borderId="15" xfId="203" applyNumberFormat="1" applyFont="1" applyBorder="1" applyAlignment="1">
      <alignment horizontal="right" vertical="center" wrapText="1"/>
    </xf>
    <xf numFmtId="3" fontId="10" fillId="0" borderId="16" xfId="203" applyNumberFormat="1" applyFont="1" applyBorder="1" applyAlignment="1">
      <alignment horizontal="right" vertical="center" wrapText="1"/>
    </xf>
    <xf numFmtId="164" fontId="6" fillId="0" borderId="18" xfId="8" applyNumberFormat="1" applyFont="1" applyBorder="1" applyAlignment="1">
      <alignment horizontal="right"/>
    </xf>
    <xf numFmtId="0" fontId="17" fillId="0" borderId="29" xfId="203" applyFont="1" applyBorder="1" applyAlignment="1">
      <alignment horizontal="left" wrapText="1" indent="4"/>
    </xf>
    <xf numFmtId="3" fontId="10" fillId="0" borderId="29" xfId="203" applyNumberFormat="1" applyFont="1" applyBorder="1" applyAlignment="1">
      <alignment horizontal="right" wrapText="1"/>
    </xf>
    <xf numFmtId="0" fontId="7" fillId="0" borderId="46" xfId="8" applyFont="1" applyBorder="1" applyAlignment="1">
      <alignment horizontal="right"/>
    </xf>
    <xf numFmtId="0" fontId="16" fillId="0" borderId="4" xfId="8" applyFont="1" applyBorder="1"/>
    <xf numFmtId="0" fontId="16" fillId="0" borderId="46" xfId="8" applyFont="1" applyBorder="1"/>
    <xf numFmtId="3" fontId="10" fillId="0" borderId="46" xfId="203" applyNumberFormat="1" applyFont="1" applyBorder="1" applyAlignment="1">
      <alignment horizontal="right" wrapText="1"/>
    </xf>
    <xf numFmtId="3" fontId="10" fillId="0" borderId="2" xfId="203" applyNumberFormat="1" applyFont="1" applyBorder="1" applyAlignment="1">
      <alignment horizontal="right" wrapText="1"/>
    </xf>
    <xf numFmtId="0" fontId="33" fillId="0" borderId="99" xfId="103" applyFont="1" applyBorder="1" applyAlignment="1">
      <alignment vertical="center"/>
    </xf>
    <xf numFmtId="164" fontId="6" fillId="0" borderId="12" xfId="8" applyNumberFormat="1" applyFont="1" applyBorder="1" applyAlignment="1">
      <alignment wrapText="1"/>
    </xf>
    <xf numFmtId="164" fontId="16" fillId="0" borderId="16" xfId="8" applyNumberFormat="1" applyFont="1" applyBorder="1" applyAlignment="1">
      <alignment horizontal="right" wrapText="1"/>
    </xf>
    <xf numFmtId="164" fontId="16" fillId="4" borderId="16" xfId="8" applyNumberFormat="1" applyFont="1" applyFill="1" applyBorder="1" applyAlignment="1">
      <alignment horizontal="right" wrapText="1"/>
    </xf>
    <xf numFmtId="164" fontId="16" fillId="7" borderId="16" xfId="8" applyNumberFormat="1" applyFont="1" applyFill="1" applyBorder="1" applyAlignment="1">
      <alignment horizontal="right" wrapText="1"/>
    </xf>
    <xf numFmtId="3" fontId="7" fillId="0" borderId="15" xfId="203" applyNumberFormat="1" applyFont="1" applyBorder="1" applyAlignment="1">
      <alignment horizontal="right" wrapText="1"/>
    </xf>
    <xf numFmtId="3" fontId="6" fillId="0" borderId="15" xfId="203" applyNumberFormat="1" applyFont="1" applyBorder="1" applyAlignment="1">
      <alignment horizontal="right" wrapText="1"/>
    </xf>
    <xf numFmtId="0" fontId="17" fillId="0" borderId="29" xfId="203" applyFont="1" applyBorder="1" applyAlignment="1">
      <alignment horizontal="left" wrapText="1" indent="2"/>
    </xf>
    <xf numFmtId="3" fontId="6" fillId="0" borderId="29" xfId="203" applyNumberFormat="1" applyFont="1" applyBorder="1" applyAlignment="1">
      <alignment horizontal="right" wrapText="1"/>
    </xf>
    <xf numFmtId="0" fontId="17" fillId="0" borderId="46" xfId="203" applyFont="1" applyBorder="1" applyAlignment="1">
      <alignment horizontal="left" wrapText="1" indent="3"/>
    </xf>
    <xf numFmtId="3" fontId="6" fillId="0" borderId="46" xfId="203" applyNumberFormat="1" applyFont="1" applyBorder="1" applyAlignment="1">
      <alignment horizontal="right" wrapText="1"/>
    </xf>
    <xf numFmtId="3" fontId="6" fillId="0" borderId="27" xfId="203" applyNumberFormat="1" applyFont="1" applyBorder="1" applyAlignment="1">
      <alignment horizontal="right" wrapText="1"/>
    </xf>
    <xf numFmtId="164" fontId="7" fillId="0" borderId="21" xfId="8" applyNumberFormat="1" applyFont="1" applyBorder="1"/>
    <xf numFmtId="0" fontId="7" fillId="7" borderId="15" xfId="203" applyFont="1" applyFill="1" applyBorder="1" applyAlignment="1">
      <alignment horizontal="justify" wrapText="1"/>
    </xf>
    <xf numFmtId="3" fontId="6" fillId="7" borderId="15" xfId="203" applyNumberFormat="1" applyFont="1" applyFill="1" applyBorder="1"/>
    <xf numFmtId="164" fontId="7" fillId="7" borderId="16" xfId="8" applyNumberFormat="1" applyFont="1" applyFill="1" applyBorder="1"/>
    <xf numFmtId="0" fontId="16" fillId="7" borderId="0" xfId="8" applyFont="1" applyFill="1"/>
    <xf numFmtId="0" fontId="17" fillId="0" borderId="46" xfId="203" applyFont="1" applyBorder="1" applyAlignment="1">
      <alignment horizontal="left" wrapText="1" indent="4"/>
    </xf>
    <xf numFmtId="0" fontId="6" fillId="0" borderId="46" xfId="8" applyFont="1" applyBorder="1"/>
    <xf numFmtId="164" fontId="16" fillId="7" borderId="15" xfId="8" applyNumberFormat="1" applyFont="1" applyFill="1" applyBorder="1" applyAlignment="1">
      <alignment horizontal="right" wrapText="1"/>
    </xf>
    <xf numFmtId="164" fontId="33" fillId="0" borderId="15" xfId="8" applyNumberFormat="1" applyFont="1" applyBorder="1" applyAlignment="1">
      <alignment horizontal="right"/>
    </xf>
    <xf numFmtId="164" fontId="16" fillId="0" borderId="15" xfId="8" applyNumberFormat="1" applyFont="1" applyBorder="1" applyAlignment="1">
      <alignment horizontal="right"/>
    </xf>
    <xf numFmtId="0" fontId="7" fillId="0" borderId="29" xfId="203" applyFont="1" applyBorder="1" applyAlignment="1">
      <alignment horizontal="justify" wrapText="1"/>
    </xf>
    <xf numFmtId="3" fontId="6" fillId="0" borderId="29" xfId="203" applyNumberFormat="1" applyFont="1" applyBorder="1"/>
    <xf numFmtId="164" fontId="7" fillId="0" borderId="100" xfId="8" applyNumberFormat="1" applyFont="1" applyBorder="1"/>
    <xf numFmtId="0" fontId="7" fillId="0" borderId="46" xfId="203" applyFont="1" applyBorder="1" applyAlignment="1">
      <alignment horizontal="justify" wrapText="1"/>
    </xf>
    <xf numFmtId="3" fontId="6" fillId="0" borderId="46" xfId="203" applyNumberFormat="1" applyFont="1" applyBorder="1"/>
    <xf numFmtId="164" fontId="7" fillId="0" borderId="0" xfId="8" applyNumberFormat="1" applyFont="1"/>
    <xf numFmtId="0" fontId="7" fillId="0" borderId="12" xfId="203" applyFont="1" applyBorder="1" applyAlignment="1">
      <alignment horizontal="justify" wrapText="1"/>
    </xf>
    <xf numFmtId="3" fontId="6" fillId="0" borderId="12" xfId="203" applyNumberFormat="1" applyFont="1" applyBorder="1"/>
    <xf numFmtId="164" fontId="7" fillId="0" borderId="13" xfId="8" applyNumberFormat="1" applyFont="1" applyBorder="1"/>
    <xf numFmtId="164" fontId="33" fillId="0" borderId="12" xfId="8" applyNumberFormat="1" applyFont="1" applyBorder="1" applyAlignment="1">
      <alignment horizontal="right"/>
    </xf>
    <xf numFmtId="3" fontId="9" fillId="0" borderId="12" xfId="203" applyNumberFormat="1" applyFont="1" applyBorder="1" applyAlignment="1">
      <alignment horizontal="right" wrapText="1"/>
    </xf>
    <xf numFmtId="3" fontId="9" fillId="0" borderId="46" xfId="203" applyNumberFormat="1" applyFont="1" applyBorder="1" applyAlignment="1">
      <alignment horizontal="right" wrapText="1"/>
    </xf>
    <xf numFmtId="0" fontId="17" fillId="0" borderId="12" xfId="203" applyFont="1" applyBorder="1" applyAlignment="1">
      <alignment horizontal="left" wrapText="1" indent="2"/>
    </xf>
    <xf numFmtId="3" fontId="10" fillId="0" borderId="12" xfId="203" applyNumberFormat="1" applyFont="1" applyBorder="1" applyAlignment="1">
      <alignment horizontal="right" wrapText="1"/>
    </xf>
    <xf numFmtId="0" fontId="5" fillId="0" borderId="101" xfId="103" applyFont="1" applyBorder="1" applyAlignment="1">
      <alignment vertical="center" wrapText="1"/>
    </xf>
    <xf numFmtId="0" fontId="33" fillId="0" borderId="101" xfId="103" applyFont="1" applyBorder="1" applyAlignment="1">
      <alignment vertical="center"/>
    </xf>
    <xf numFmtId="164" fontId="6" fillId="0" borderId="101" xfId="8" applyNumberFormat="1" applyFont="1" applyBorder="1" applyAlignment="1">
      <alignment wrapText="1"/>
    </xf>
    <xf numFmtId="164" fontId="16" fillId="0" borderId="12" xfId="8" applyNumberFormat="1" applyFont="1" applyBorder="1" applyAlignment="1">
      <alignment horizontal="right" wrapText="1"/>
    </xf>
    <xf numFmtId="0" fontId="17" fillId="0" borderId="29" xfId="203" applyFont="1" applyBorder="1" applyAlignment="1">
      <alignment horizontal="left" wrapText="1" indent="3"/>
    </xf>
    <xf numFmtId="0" fontId="17" fillId="0" borderId="2" xfId="203" applyFont="1" applyBorder="1" applyAlignment="1">
      <alignment horizontal="left" wrapText="1" indent="4"/>
    </xf>
    <xf numFmtId="0" fontId="5" fillId="0" borderId="47" xfId="103" applyFont="1" applyBorder="1" applyAlignment="1">
      <alignment vertical="center" wrapText="1"/>
    </xf>
    <xf numFmtId="164" fontId="7" fillId="7" borderId="18" xfId="8" applyNumberFormat="1" applyFont="1" applyFill="1" applyBorder="1" applyAlignment="1">
      <alignment horizontal="right" wrapText="1"/>
    </xf>
    <xf numFmtId="164" fontId="6" fillId="7" borderId="17" xfId="8" applyNumberFormat="1" applyFont="1" applyFill="1" applyBorder="1" applyAlignment="1">
      <alignment wrapText="1"/>
    </xf>
    <xf numFmtId="3" fontId="9" fillId="0" borderId="17" xfId="203" applyNumberFormat="1" applyFont="1" applyBorder="1" applyAlignment="1">
      <alignment horizontal="right" wrapText="1"/>
    </xf>
    <xf numFmtId="3" fontId="10" fillId="0" borderId="17" xfId="203" applyNumberFormat="1" applyFont="1" applyBorder="1" applyAlignment="1">
      <alignment horizontal="right" wrapText="1"/>
    </xf>
    <xf numFmtId="0" fontId="16" fillId="0" borderId="46" xfId="8" applyFont="1" applyBorder="1" applyAlignment="1">
      <alignment horizontal="center"/>
    </xf>
    <xf numFmtId="0" fontId="16" fillId="0" borderId="29" xfId="8" applyFont="1" applyBorder="1"/>
    <xf numFmtId="0" fontId="16" fillId="0" borderId="12" xfId="8" applyFont="1" applyBorder="1"/>
    <xf numFmtId="3" fontId="10" fillId="0" borderId="41" xfId="203" applyNumberFormat="1" applyFont="1" applyBorder="1" applyAlignment="1">
      <alignment horizontal="right" wrapText="1"/>
    </xf>
    <xf numFmtId="0" fontId="16" fillId="0" borderId="2" xfId="8" applyFont="1" applyBorder="1"/>
    <xf numFmtId="49" fontId="16" fillId="0" borderId="0" xfId="203" applyNumberFormat="1" applyFont="1" applyAlignment="1">
      <alignment vertical="top"/>
    </xf>
    <xf numFmtId="49" fontId="16" fillId="0" borderId="0" xfId="203" applyNumberFormat="1" applyFont="1" applyAlignment="1">
      <alignment horizontal="center" vertical="top"/>
    </xf>
    <xf numFmtId="49" fontId="6" fillId="0" borderId="0" xfId="203" applyNumberFormat="1" applyFont="1" applyAlignment="1">
      <alignment horizontal="justify"/>
    </xf>
    <xf numFmtId="0" fontId="6" fillId="0" borderId="0" xfId="203" applyFont="1" applyAlignment="1">
      <alignment horizontal="center"/>
    </xf>
    <xf numFmtId="0" fontId="7" fillId="0" borderId="0" xfId="203" applyFont="1" applyAlignment="1">
      <alignment horizontal="justify" wrapText="1"/>
    </xf>
    <xf numFmtId="0" fontId="6" fillId="0" borderId="0" xfId="203" applyFont="1" applyAlignment="1">
      <alignment horizontal="justify" vertical="top" wrapText="1"/>
    </xf>
    <xf numFmtId="0" fontId="6" fillId="0" borderId="0" xfId="203" applyFont="1" applyAlignment="1">
      <alignment horizontal="justify" wrapText="1"/>
    </xf>
    <xf numFmtId="164" fontId="6" fillId="0" borderId="0" xfId="203" applyNumberFormat="1" applyFont="1" applyAlignment="1">
      <alignment wrapText="1"/>
    </xf>
    <xf numFmtId="0" fontId="2" fillId="0" borderId="0" xfId="203" applyFont="1" applyAlignment="1">
      <alignment vertical="center"/>
    </xf>
    <xf numFmtId="0" fontId="5" fillId="0" borderId="99" xfId="103" applyFont="1" applyBorder="1" applyAlignment="1">
      <alignment vertical="center"/>
    </xf>
    <xf numFmtId="0" fontId="85" fillId="0" borderId="0" xfId="0" applyFont="1"/>
    <xf numFmtId="0" fontId="48" fillId="0" borderId="0" xfId="15" applyFont="1" applyAlignment="1">
      <alignment horizontal="center"/>
    </xf>
    <xf numFmtId="3" fontId="85" fillId="0" borderId="0" xfId="0" applyNumberFormat="1" applyFont="1"/>
    <xf numFmtId="0" fontId="5" fillId="0" borderId="34" xfId="10" applyFont="1" applyBorder="1" applyAlignment="1">
      <alignment vertical="center"/>
    </xf>
    <xf numFmtId="164" fontId="6" fillId="0" borderId="66" xfId="10" applyNumberFormat="1" applyFont="1" applyBorder="1" applyAlignment="1">
      <alignment horizontal="center" vertical="center" wrapText="1"/>
    </xf>
    <xf numFmtId="164" fontId="6" fillId="0" borderId="67" xfId="10" applyNumberFormat="1" applyFont="1" applyBorder="1" applyAlignment="1">
      <alignment horizontal="center" vertical="center" wrapText="1"/>
    </xf>
    <xf numFmtId="164" fontId="6" fillId="0" borderId="68" xfId="10" applyNumberFormat="1" applyFont="1" applyBorder="1" applyAlignment="1">
      <alignment horizontal="center" vertical="center" wrapText="1"/>
    </xf>
    <xf numFmtId="164" fontId="6" fillId="0" borderId="69" xfId="10" applyNumberFormat="1" applyFont="1" applyBorder="1" applyAlignment="1">
      <alignment horizontal="center" vertical="center" wrapText="1"/>
    </xf>
    <xf numFmtId="164" fontId="6" fillId="2" borderId="68" xfId="10" applyNumberFormat="1" applyFont="1" applyFill="1" applyBorder="1" applyAlignment="1">
      <alignment horizontal="center" vertical="center" wrapText="1"/>
    </xf>
    <xf numFmtId="0" fontId="7" fillId="2" borderId="69" xfId="10" applyFont="1" applyFill="1" applyBorder="1" applyAlignment="1">
      <alignment vertical="center" wrapText="1"/>
    </xf>
    <xf numFmtId="0" fontId="23" fillId="0" borderId="22" xfId="0" applyFont="1" applyBorder="1" applyAlignment="1">
      <alignment horizontal="left" wrapText="1" indent="1"/>
    </xf>
    <xf numFmtId="3" fontId="23" fillId="0" borderId="68" xfId="0" applyNumberFormat="1" applyFont="1" applyBorder="1" applyAlignment="1">
      <alignment wrapText="1"/>
    </xf>
    <xf numFmtId="3" fontId="23" fillId="0" borderId="69" xfId="0" applyNumberFormat="1" applyFont="1" applyBorder="1" applyAlignment="1">
      <alignment wrapText="1"/>
    </xf>
    <xf numFmtId="0" fontId="17" fillId="0" borderId="22" xfId="0" applyFont="1" applyBorder="1" applyAlignment="1">
      <alignment horizontal="left" wrapText="1" indent="2"/>
    </xf>
    <xf numFmtId="3" fontId="17" fillId="0" borderId="68" xfId="0" applyNumberFormat="1" applyFont="1" applyBorder="1" applyAlignment="1">
      <alignment wrapText="1"/>
    </xf>
    <xf numFmtId="3" fontId="17" fillId="0" borderId="69" xfId="0" applyNumberFormat="1" applyFont="1" applyBorder="1" applyAlignment="1">
      <alignment wrapText="1"/>
    </xf>
    <xf numFmtId="0" fontId="17" fillId="0" borderId="22" xfId="0" applyFont="1" applyBorder="1" applyAlignment="1">
      <alignment horizontal="left" wrapText="1" indent="3"/>
    </xf>
    <xf numFmtId="3" fontId="17" fillId="7" borderId="68" xfId="0" applyNumberFormat="1" applyFont="1" applyFill="1" applyBorder="1" applyAlignment="1">
      <alignment wrapText="1"/>
    </xf>
    <xf numFmtId="3" fontId="17" fillId="7" borderId="69" xfId="0" applyNumberFormat="1" applyFont="1" applyFill="1" applyBorder="1" applyAlignment="1">
      <alignment wrapText="1"/>
    </xf>
    <xf numFmtId="0" fontId="17" fillId="7" borderId="22" xfId="0" applyFont="1" applyFill="1" applyBorder="1" applyAlignment="1">
      <alignment horizontal="left" wrapText="1" indent="3"/>
    </xf>
    <xf numFmtId="3" fontId="23" fillId="7" borderId="68" xfId="0" applyNumberFormat="1" applyFont="1" applyFill="1" applyBorder="1" applyAlignment="1">
      <alignment wrapText="1"/>
    </xf>
    <xf numFmtId="3" fontId="23" fillId="7" borderId="69" xfId="0" applyNumberFormat="1" applyFont="1" applyFill="1" applyBorder="1" applyAlignment="1">
      <alignment wrapText="1"/>
    </xf>
    <xf numFmtId="0" fontId="23" fillId="7" borderId="22" xfId="0" applyFont="1" applyFill="1" applyBorder="1" applyAlignment="1">
      <alignment horizontal="left" wrapText="1" indent="1"/>
    </xf>
    <xf numFmtId="0" fontId="17" fillId="0" borderId="22" xfId="0" applyFont="1" applyBorder="1" applyAlignment="1">
      <alignment horizontal="left" wrapText="1" indent="1"/>
    </xf>
    <xf numFmtId="0" fontId="17" fillId="7" borderId="22" xfId="0" applyFont="1" applyFill="1" applyBorder="1" applyAlignment="1">
      <alignment horizontal="left" wrapText="1" indent="1"/>
    </xf>
    <xf numFmtId="0" fontId="17" fillId="7" borderId="22" xfId="0" applyFont="1" applyFill="1" applyBorder="1" applyAlignment="1">
      <alignment horizontal="left" wrapText="1" indent="2"/>
    </xf>
    <xf numFmtId="0" fontId="17" fillId="0" borderId="22" xfId="0" quotePrefix="1" applyFont="1" applyBorder="1" applyAlignment="1">
      <alignment horizontal="left" wrapText="1" indent="3"/>
    </xf>
    <xf numFmtId="3" fontId="17" fillId="7" borderId="38" xfId="0" applyNumberFormat="1" applyFont="1" applyFill="1" applyBorder="1" applyAlignment="1">
      <alignment wrapText="1"/>
    </xf>
    <xf numFmtId="0" fontId="17" fillId="7" borderId="22" xfId="0" applyFont="1" applyFill="1" applyBorder="1" applyAlignment="1">
      <alignment horizontal="left" wrapText="1" indent="4"/>
    </xf>
    <xf numFmtId="3" fontId="6" fillId="0" borderId="34" xfId="13" applyNumberFormat="1" applyFont="1" applyBorder="1" applyAlignment="1">
      <alignment vertical="center" wrapText="1"/>
    </xf>
    <xf numFmtId="3" fontId="6" fillId="0" borderId="66" xfId="13" applyNumberFormat="1" applyFont="1" applyBorder="1" applyAlignment="1">
      <alignment horizontal="right" vertical="center" wrapText="1"/>
    </xf>
    <xf numFmtId="3" fontId="6" fillId="0" borderId="67" xfId="13" applyNumberFormat="1" applyFont="1" applyBorder="1" applyAlignment="1">
      <alignment vertical="center" wrapText="1"/>
    </xf>
    <xf numFmtId="3" fontId="15" fillId="2" borderId="22" xfId="13" applyNumberFormat="1" applyFont="1" applyFill="1" applyBorder="1" applyAlignment="1">
      <alignment vertical="center" wrapText="1"/>
    </xf>
    <xf numFmtId="3" fontId="15" fillId="2" borderId="68" xfId="13" applyNumberFormat="1" applyFont="1" applyFill="1" applyBorder="1" applyAlignment="1">
      <alignment horizontal="right" vertical="center" wrapText="1"/>
    </xf>
    <xf numFmtId="3" fontId="6" fillId="2" borderId="69" xfId="13" applyNumberFormat="1" applyFont="1" applyFill="1" applyBorder="1" applyAlignment="1">
      <alignment vertical="center" wrapText="1"/>
    </xf>
    <xf numFmtId="3" fontId="7" fillId="0" borderId="95" xfId="13" applyNumberFormat="1" applyFont="1" applyBorder="1" applyAlignment="1">
      <alignment horizontal="center" vertical="center" wrapText="1"/>
    </xf>
    <xf numFmtId="3" fontId="6" fillId="0" borderId="96" xfId="13" applyNumberFormat="1" applyFont="1" applyBorder="1" applyAlignment="1">
      <alignment horizontal="right" vertical="center" wrapText="1"/>
    </xf>
    <xf numFmtId="3" fontId="6" fillId="0" borderId="105" xfId="13" applyNumberFormat="1" applyFont="1" applyBorder="1" applyAlignment="1">
      <alignment vertical="center" wrapText="1"/>
    </xf>
    <xf numFmtId="0" fontId="6" fillId="0" borderId="96" xfId="15" applyFont="1" applyBorder="1"/>
    <xf numFmtId="0" fontId="23" fillId="0" borderId="106" xfId="0" applyFont="1" applyBorder="1" applyAlignment="1">
      <alignment horizontal="left" wrapText="1" indent="1"/>
    </xf>
    <xf numFmtId="3" fontId="23" fillId="0" borderId="107" xfId="0" applyNumberFormat="1" applyFont="1" applyBorder="1" applyAlignment="1">
      <alignment wrapText="1"/>
    </xf>
    <xf numFmtId="3" fontId="23" fillId="0" borderId="108" xfId="0" applyNumberFormat="1" applyFont="1" applyBorder="1" applyAlignment="1">
      <alignment wrapText="1"/>
    </xf>
    <xf numFmtId="0" fontId="17" fillId="0" borderId="70" xfId="0" applyFont="1" applyBorder="1" applyAlignment="1">
      <alignment horizontal="left" wrapText="1" indent="4"/>
    </xf>
    <xf numFmtId="3" fontId="17" fillId="7" borderId="73" xfId="0" applyNumberFormat="1" applyFont="1" applyFill="1" applyBorder="1" applyAlignment="1">
      <alignment wrapText="1"/>
    </xf>
    <xf numFmtId="3" fontId="17" fillId="7" borderId="90" xfId="0" applyNumberFormat="1" applyFont="1" applyFill="1" applyBorder="1" applyAlignment="1">
      <alignment wrapText="1"/>
    </xf>
    <xf numFmtId="3" fontId="7" fillId="0" borderId="74" xfId="13" applyNumberFormat="1" applyFont="1" applyBorder="1" applyAlignment="1">
      <alignment horizontal="center" vertical="center" wrapText="1"/>
    </xf>
    <xf numFmtId="3" fontId="6" fillId="0" borderId="75" xfId="13" applyNumberFormat="1" applyFont="1" applyBorder="1" applyAlignment="1">
      <alignment horizontal="right" vertical="center" wrapText="1"/>
    </xf>
    <xf numFmtId="3" fontId="6" fillId="0" borderId="76" xfId="13" applyNumberFormat="1" applyFont="1" applyBorder="1" applyAlignment="1">
      <alignment vertical="center" wrapText="1"/>
    </xf>
    <xf numFmtId="0" fontId="23" fillId="0" borderId="70" xfId="0" applyFont="1" applyBorder="1" applyAlignment="1">
      <alignment horizontal="left" wrapText="1" indent="1"/>
    </xf>
    <xf numFmtId="3" fontId="23" fillId="7" borderId="73" xfId="0" applyNumberFormat="1" applyFont="1" applyFill="1" applyBorder="1" applyAlignment="1">
      <alignment wrapText="1"/>
    </xf>
    <xf numFmtId="3" fontId="23" fillId="7" borderId="90" xfId="0" applyNumberFormat="1" applyFont="1" applyFill="1" applyBorder="1" applyAlignment="1">
      <alignment wrapText="1"/>
    </xf>
    <xf numFmtId="3" fontId="86" fillId="0" borderId="0" xfId="0" applyNumberFormat="1" applyFont="1" applyAlignment="1">
      <alignment horizontal="left"/>
    </xf>
    <xf numFmtId="3" fontId="86" fillId="0" borderId="0" xfId="0" applyNumberFormat="1" applyFont="1" applyAlignment="1">
      <alignment horizontal="center"/>
    </xf>
    <xf numFmtId="3" fontId="85" fillId="0" borderId="0" xfId="0" applyNumberFormat="1" applyFont="1" applyAlignment="1">
      <alignment horizontal="left"/>
    </xf>
    <xf numFmtId="3" fontId="0" fillId="0" borderId="0" xfId="0" applyNumberFormat="1" applyAlignment="1">
      <alignment horizontal="left"/>
    </xf>
    <xf numFmtId="0" fontId="0" fillId="0" borderId="0" xfId="0" applyAlignment="1">
      <alignment horizontal="left"/>
    </xf>
    <xf numFmtId="0" fontId="17" fillId="0" borderId="71" xfId="0" applyFont="1" applyBorder="1" applyAlignment="1">
      <alignment horizontal="left" wrapText="1" indent="4"/>
    </xf>
    <xf numFmtId="3" fontId="17" fillId="0" borderId="72" xfId="0" applyNumberFormat="1" applyFont="1" applyBorder="1" applyAlignment="1">
      <alignment wrapText="1"/>
    </xf>
    <xf numFmtId="0" fontId="17" fillId="0" borderId="71" xfId="0" applyFont="1" applyBorder="1" applyAlignment="1">
      <alignment horizontal="left" wrapText="1" indent="2"/>
    </xf>
    <xf numFmtId="3" fontId="17" fillId="0" borderId="87" xfId="0" applyNumberFormat="1" applyFont="1" applyBorder="1" applyAlignment="1">
      <alignment wrapText="1"/>
    </xf>
    <xf numFmtId="0" fontId="6" fillId="0" borderId="75" xfId="15" applyFont="1" applyBorder="1"/>
    <xf numFmtId="0" fontId="9" fillId="0" borderId="22" xfId="14" applyNumberFormat="1" applyFont="1" applyFill="1" applyBorder="1" applyAlignment="1">
      <alignment horizontal="left" wrapText="1" indent="2"/>
    </xf>
    <xf numFmtId="3" fontId="9" fillId="0" borderId="68" xfId="14" applyNumberFormat="1" applyFont="1" applyFill="1" applyBorder="1" applyAlignment="1">
      <alignment wrapText="1"/>
    </xf>
    <xf numFmtId="3" fontId="10" fillId="0" borderId="68" xfId="14" applyNumberFormat="1" applyFill="1" applyBorder="1" applyAlignment="1">
      <alignment wrapText="1"/>
    </xf>
    <xf numFmtId="3" fontId="7" fillId="0" borderId="0" xfId="22" applyNumberFormat="1" applyFont="1" applyAlignment="1">
      <alignment horizontal="center"/>
    </xf>
    <xf numFmtId="0" fontId="17" fillId="0" borderId="106" xfId="0" applyFont="1" applyBorder="1" applyAlignment="1">
      <alignment horizontal="left" wrapText="1" indent="4"/>
    </xf>
    <xf numFmtId="3" fontId="17" fillId="0" borderId="107" xfId="0" applyNumberFormat="1" applyFont="1" applyBorder="1" applyAlignment="1">
      <alignment wrapText="1"/>
    </xf>
    <xf numFmtId="3" fontId="17" fillId="0" borderId="108" xfId="0" applyNumberFormat="1" applyFont="1" applyBorder="1" applyAlignment="1">
      <alignment wrapText="1"/>
    </xf>
    <xf numFmtId="0" fontId="17" fillId="0" borderId="106" xfId="0" applyFont="1" applyBorder="1" applyAlignment="1">
      <alignment horizontal="left" wrapText="1" indent="3"/>
    </xf>
    <xf numFmtId="3" fontId="10" fillId="0" borderId="107" xfId="14" applyNumberFormat="1" applyFill="1" applyBorder="1" applyAlignment="1">
      <alignment wrapText="1"/>
    </xf>
    <xf numFmtId="0" fontId="7" fillId="0" borderId="0" xfId="22" applyFont="1" applyAlignment="1">
      <alignment horizontal="center"/>
    </xf>
    <xf numFmtId="0" fontId="6" fillId="0" borderId="14" xfId="15" applyFont="1" applyBorder="1"/>
    <xf numFmtId="0" fontId="9" fillId="0" borderId="106" xfId="14" applyNumberFormat="1" applyFont="1" applyFill="1" applyBorder="1" applyAlignment="1">
      <alignment horizontal="left" wrapText="1" indent="2"/>
    </xf>
    <xf numFmtId="3" fontId="9" fillId="0" borderId="107" xfId="14" applyNumberFormat="1" applyFont="1" applyFill="1" applyBorder="1" applyAlignment="1">
      <alignment wrapText="1"/>
    </xf>
    <xf numFmtId="0" fontId="17" fillId="0" borderId="22" xfId="0" applyFont="1" applyBorder="1" applyAlignment="1">
      <alignment horizontal="left" wrapText="1" indent="4"/>
    </xf>
    <xf numFmtId="3" fontId="23" fillId="0" borderId="90" xfId="0" applyNumberFormat="1" applyFont="1" applyBorder="1" applyAlignment="1">
      <alignment wrapText="1"/>
    </xf>
    <xf numFmtId="3" fontId="17" fillId="0" borderId="90" xfId="0" applyNumberFormat="1" applyFont="1" applyBorder="1" applyAlignment="1">
      <alignment wrapText="1"/>
    </xf>
    <xf numFmtId="3" fontId="23" fillId="0" borderId="88" xfId="0" applyNumberFormat="1" applyFont="1" applyBorder="1" applyAlignment="1">
      <alignment wrapText="1"/>
    </xf>
    <xf numFmtId="164" fontId="6" fillId="2" borderId="75" xfId="10" applyNumberFormat="1" applyFont="1" applyFill="1" applyBorder="1" applyAlignment="1">
      <alignment horizontal="center" vertical="center" wrapText="1"/>
    </xf>
    <xf numFmtId="0" fontId="7" fillId="2" borderId="76" xfId="10" applyFont="1" applyFill="1" applyBorder="1" applyAlignment="1">
      <alignment vertical="center" wrapText="1"/>
    </xf>
    <xf numFmtId="3" fontId="85" fillId="0" borderId="0" xfId="0" applyNumberFormat="1" applyFont="1" applyAlignment="1">
      <alignment horizontal="center"/>
    </xf>
    <xf numFmtId="3" fontId="85" fillId="0" borderId="0" xfId="0" applyNumberFormat="1" applyFont="1" applyAlignment="1">
      <alignment horizontal="right"/>
    </xf>
    <xf numFmtId="0" fontId="17" fillId="0" borderId="70" xfId="0" applyFont="1" applyBorder="1" applyAlignment="1">
      <alignment horizontal="left" wrapText="1" indent="2"/>
    </xf>
    <xf numFmtId="0" fontId="17" fillId="0" borderId="70" xfId="0" applyFont="1" applyBorder="1" applyAlignment="1">
      <alignment horizontal="left" wrapText="1" indent="3"/>
    </xf>
    <xf numFmtId="3" fontId="10" fillId="0" borderId="92" xfId="14" applyNumberFormat="1" applyFill="1" applyBorder="1" applyAlignment="1">
      <alignment wrapText="1"/>
    </xf>
    <xf numFmtId="0" fontId="17" fillId="0" borderId="109" xfId="0" applyFont="1" applyBorder="1" applyAlignment="1">
      <alignment horizontal="left" wrapText="1" indent="4"/>
    </xf>
    <xf numFmtId="3" fontId="17" fillId="0" borderId="110" xfId="0" applyNumberFormat="1" applyFont="1" applyBorder="1" applyAlignment="1">
      <alignment wrapText="1"/>
    </xf>
    <xf numFmtId="3" fontId="17" fillId="0" borderId="111" xfId="0" applyNumberFormat="1" applyFont="1" applyBorder="1" applyAlignment="1">
      <alignment wrapText="1"/>
    </xf>
    <xf numFmtId="3" fontId="10" fillId="0" borderId="110" xfId="14" applyNumberFormat="1" applyFill="1" applyBorder="1" applyAlignment="1">
      <alignment wrapText="1"/>
    </xf>
    <xf numFmtId="3" fontId="17" fillId="0" borderId="73" xfId="0" applyNumberFormat="1" applyFont="1" applyBorder="1" applyAlignment="1">
      <alignment wrapText="1"/>
    </xf>
    <xf numFmtId="3" fontId="17" fillId="0" borderId="89" xfId="0" applyNumberFormat="1" applyFont="1" applyBorder="1" applyAlignment="1">
      <alignment wrapText="1"/>
    </xf>
    <xf numFmtId="3" fontId="17" fillId="0" borderId="75" xfId="0" applyNumberFormat="1" applyFont="1" applyBorder="1" applyAlignment="1">
      <alignment wrapText="1"/>
    </xf>
    <xf numFmtId="3" fontId="23" fillId="0" borderId="105" xfId="0" applyNumberFormat="1" applyFont="1" applyBorder="1" applyAlignment="1">
      <alignment wrapText="1"/>
    </xf>
    <xf numFmtId="3" fontId="17" fillId="0" borderId="96" xfId="0" applyNumberFormat="1" applyFont="1" applyBorder="1" applyAlignment="1">
      <alignment wrapText="1"/>
    </xf>
    <xf numFmtId="3" fontId="17" fillId="0" borderId="105" xfId="0" applyNumberFormat="1" applyFont="1" applyBorder="1" applyAlignment="1">
      <alignment wrapText="1"/>
    </xf>
    <xf numFmtId="3" fontId="17" fillId="0" borderId="38" xfId="0" applyNumberFormat="1" applyFont="1" applyBorder="1" applyAlignment="1">
      <alignment wrapText="1"/>
    </xf>
    <xf numFmtId="0" fontId="5" fillId="7" borderId="34" xfId="10" applyFont="1" applyFill="1" applyBorder="1" applyAlignment="1">
      <alignment vertical="center"/>
    </xf>
    <xf numFmtId="3" fontId="5" fillId="7" borderId="66" xfId="103" applyNumberFormat="1" applyFont="1" applyFill="1" applyBorder="1" applyAlignment="1">
      <alignment vertical="center"/>
    </xf>
    <xf numFmtId="3" fontId="5" fillId="7" borderId="68" xfId="103" applyNumberFormat="1" applyFont="1" applyFill="1" applyBorder="1" applyAlignment="1">
      <alignment vertical="center"/>
    </xf>
    <xf numFmtId="164" fontId="16" fillId="2" borderId="68" xfId="13" applyNumberFormat="1" applyFont="1" applyFill="1" applyBorder="1" applyAlignment="1">
      <alignment horizontal="right" vertical="center" wrapText="1"/>
    </xf>
    <xf numFmtId="164" fontId="6" fillId="2" borderId="69" xfId="10" applyNumberFormat="1" applyFont="1" applyFill="1" applyBorder="1" applyAlignment="1">
      <alignment horizontal="center" vertical="center" wrapText="1"/>
    </xf>
    <xf numFmtId="166" fontId="33" fillId="7" borderId="68" xfId="0" applyNumberFormat="1" applyFont="1" applyFill="1" applyBorder="1" applyAlignment="1">
      <alignment wrapText="1"/>
    </xf>
    <xf numFmtId="0" fontId="16" fillId="7" borderId="22" xfId="0" applyFont="1" applyFill="1" applyBorder="1" applyAlignment="1">
      <alignment horizontal="left" wrapText="1" indent="2"/>
    </xf>
    <xf numFmtId="166" fontId="6" fillId="7" borderId="68" xfId="0" applyNumberFormat="1" applyFont="1" applyFill="1" applyBorder="1" applyAlignment="1">
      <alignment wrapText="1"/>
    </xf>
    <xf numFmtId="0" fontId="16" fillId="7" borderId="22" xfId="0" applyFont="1" applyFill="1" applyBorder="1" applyAlignment="1">
      <alignment horizontal="left" wrapText="1" indent="3"/>
    </xf>
    <xf numFmtId="0" fontId="33" fillId="7" borderId="22" xfId="0" applyFont="1" applyFill="1" applyBorder="1" applyAlignment="1">
      <alignment horizontal="left" wrapText="1" indent="1"/>
    </xf>
    <xf numFmtId="3" fontId="10" fillId="0" borderId="112" xfId="212" applyNumberFormat="1" applyFill="1" applyBorder="1">
      <alignment vertical="center"/>
    </xf>
    <xf numFmtId="166" fontId="16" fillId="7" borderId="68" xfId="0" applyNumberFormat="1" applyFont="1" applyFill="1" applyBorder="1" applyAlignment="1">
      <alignment wrapText="1"/>
    </xf>
    <xf numFmtId="3" fontId="33" fillId="0" borderId="0" xfId="1" applyNumberFormat="1" applyFont="1" applyAlignment="1">
      <alignment horizontal="center" vertical="top"/>
    </xf>
    <xf numFmtId="0" fontId="6" fillId="0" borderId="113" xfId="213" quotePrefix="1" applyFill="1" applyBorder="1" applyAlignment="1">
      <alignment horizontal="left" vertical="center" wrapText="1" indent="2"/>
    </xf>
    <xf numFmtId="166" fontId="16" fillId="7" borderId="69" xfId="0" applyNumberFormat="1" applyFont="1" applyFill="1" applyBorder="1" applyAlignment="1">
      <alignment wrapText="1"/>
    </xf>
    <xf numFmtId="0" fontId="6" fillId="0" borderId="112" xfId="213" quotePrefix="1" applyFill="1" applyBorder="1" applyAlignment="1">
      <alignment horizontal="left" vertical="center" wrapText="1" indent="2"/>
    </xf>
    <xf numFmtId="0" fontId="6" fillId="0" borderId="0" xfId="103" applyFont="1" applyAlignment="1">
      <alignment horizontal="center" vertical="center"/>
    </xf>
    <xf numFmtId="0" fontId="6" fillId="0" borderId="0" xfId="103" applyFont="1" applyAlignment="1">
      <alignment vertical="top"/>
    </xf>
    <xf numFmtId="0" fontId="6" fillId="0" borderId="113" xfId="213" quotePrefix="1" applyFill="1" applyBorder="1" applyAlignment="1">
      <alignment horizontal="left" vertical="center" wrapText="1" indent="3"/>
    </xf>
    <xf numFmtId="0" fontId="6" fillId="0" borderId="112" xfId="213" quotePrefix="1" applyFill="1" applyBorder="1" applyAlignment="1">
      <alignment horizontal="left" vertical="center" wrapText="1" indent="3"/>
    </xf>
    <xf numFmtId="0" fontId="16" fillId="0" borderId="71" xfId="6" applyFont="1" applyBorder="1" applyAlignment="1">
      <alignment horizontal="left" wrapText="1" indent="5"/>
    </xf>
    <xf numFmtId="166" fontId="16" fillId="7" borderId="72" xfId="0" applyNumberFormat="1" applyFont="1" applyFill="1" applyBorder="1" applyAlignment="1">
      <alignment wrapText="1"/>
    </xf>
    <xf numFmtId="166" fontId="16" fillId="7" borderId="87" xfId="0" applyNumberFormat="1" applyFont="1" applyFill="1" applyBorder="1" applyAlignment="1">
      <alignment wrapText="1"/>
    </xf>
    <xf numFmtId="0" fontId="6" fillId="0" borderId="112" xfId="213" quotePrefix="1" applyFill="1" applyBorder="1" applyAlignment="1">
      <alignment horizontal="left" vertical="center" wrapText="1" indent="4"/>
    </xf>
    <xf numFmtId="0" fontId="16" fillId="0" borderId="0" xfId="36" applyFont="1"/>
    <xf numFmtId="168" fontId="16" fillId="0" borderId="0" xfId="36" applyNumberFormat="1" applyFont="1"/>
    <xf numFmtId="0" fontId="16" fillId="0" borderId="0" xfId="0" applyFont="1"/>
    <xf numFmtId="169" fontId="16" fillId="0" borderId="0" xfId="0" applyNumberFormat="1" applyFont="1" applyAlignment="1">
      <alignment horizontal="center" vertical="top"/>
    </xf>
    <xf numFmtId="0" fontId="3" fillId="0" borderId="0" xfId="0" applyFont="1" applyAlignment="1">
      <alignment vertical="center"/>
    </xf>
    <xf numFmtId="0" fontId="26" fillId="0" borderId="0" xfId="36" applyFont="1" applyAlignment="1">
      <alignment wrapText="1"/>
    </xf>
    <xf numFmtId="3" fontId="33" fillId="0" borderId="0" xfId="0" applyNumberFormat="1" applyFont="1" applyAlignment="1">
      <alignment horizontal="right" wrapText="1"/>
    </xf>
    <xf numFmtId="3" fontId="33" fillId="0" borderId="0" xfId="0" applyNumberFormat="1" applyFont="1" applyAlignment="1">
      <alignment horizontal="right"/>
    </xf>
    <xf numFmtId="3" fontId="26" fillId="0" borderId="0" xfId="34" applyNumberFormat="1" applyFont="1"/>
    <xf numFmtId="3" fontId="26" fillId="0" borderId="33" xfId="34" applyNumberFormat="1" applyFont="1" applyBorder="1" applyAlignment="1">
      <alignment wrapText="1"/>
    </xf>
    <xf numFmtId="0" fontId="26" fillId="0" borderId="0" xfId="36" applyFont="1" applyAlignment="1">
      <alignment vertical="center"/>
    </xf>
    <xf numFmtId="0" fontId="44" fillId="0" borderId="0" xfId="0" applyFont="1" applyAlignment="1">
      <alignment wrapText="1"/>
    </xf>
    <xf numFmtId="168" fontId="26" fillId="0" borderId="0" xfId="36" applyNumberFormat="1" applyFont="1"/>
    <xf numFmtId="3" fontId="44" fillId="0" borderId="0" xfId="31" applyNumberFormat="1" applyFont="1"/>
    <xf numFmtId="3" fontId="44" fillId="0" borderId="0" xfId="36" applyNumberFormat="1" applyFont="1"/>
    <xf numFmtId="168" fontId="44" fillId="0" borderId="0" xfId="36" applyNumberFormat="1" applyFont="1"/>
    <xf numFmtId="3" fontId="44" fillId="0" borderId="0" xfId="31" applyNumberFormat="1" applyFont="1" applyAlignment="1">
      <alignment wrapText="1"/>
    </xf>
    <xf numFmtId="0" fontId="6" fillId="0" borderId="0" xfId="36" applyFont="1"/>
    <xf numFmtId="0" fontId="79" fillId="0" borderId="0" xfId="0" applyFont="1"/>
    <xf numFmtId="3" fontId="26" fillId="0" borderId="0" xfId="34" applyNumberFormat="1" applyFont="1" applyAlignment="1">
      <alignment horizontal="center"/>
    </xf>
    <xf numFmtId="0" fontId="7" fillId="0" borderId="0" xfId="30" applyFont="1" applyAlignment="1">
      <alignment horizontal="center"/>
    </xf>
    <xf numFmtId="0" fontId="3" fillId="0" borderId="0" xfId="36" applyFont="1" applyAlignment="1">
      <alignment wrapText="1"/>
    </xf>
    <xf numFmtId="0" fontId="3" fillId="0" borderId="0" xfId="36" applyFont="1"/>
    <xf numFmtId="1" fontId="40" fillId="0" borderId="33" xfId="31" applyNumberFormat="1" applyFont="1" applyBorder="1" applyAlignment="1">
      <alignment horizontal="center" vertical="center" wrapText="1"/>
    </xf>
    <xf numFmtId="0" fontId="87" fillId="0" borderId="33" xfId="33" applyFont="1" applyBorder="1" applyAlignment="1">
      <alignment horizontal="center" vertical="center" wrapText="1"/>
    </xf>
    <xf numFmtId="3" fontId="40" fillId="0" borderId="0" xfId="31" applyNumberFormat="1" applyFont="1" applyAlignment="1">
      <alignment horizontal="right" wrapText="1" indent="2"/>
    </xf>
    <xf numFmtId="0" fontId="87" fillId="0" borderId="0" xfId="33" applyFont="1" applyAlignment="1">
      <alignment horizontal="center" vertical="center" wrapText="1"/>
    </xf>
    <xf numFmtId="49" fontId="16" fillId="0" borderId="0" xfId="0" applyNumberFormat="1" applyFont="1" applyAlignment="1">
      <alignment wrapText="1"/>
    </xf>
    <xf numFmtId="1" fontId="6" fillId="0" borderId="0" xfId="31" applyNumberFormat="1" applyFont="1" applyAlignment="1">
      <alignment horizontal="right"/>
    </xf>
    <xf numFmtId="0" fontId="6" fillId="0" borderId="0" xfId="36" applyFont="1" applyAlignment="1">
      <alignment horizontal="right" wrapText="1"/>
    </xf>
    <xf numFmtId="0" fontId="16" fillId="0" borderId="0" xfId="30" applyFont="1" applyAlignment="1">
      <alignment horizontal="center"/>
    </xf>
    <xf numFmtId="1" fontId="16" fillId="0" borderId="0" xfId="31" applyNumberFormat="1" applyFont="1" applyAlignment="1">
      <alignment horizontal="center"/>
    </xf>
    <xf numFmtId="3" fontId="2" fillId="0" borderId="0" xfId="31" applyNumberFormat="1" applyFont="1" applyAlignment="1">
      <alignment horizontal="right" wrapText="1" indent="2"/>
    </xf>
    <xf numFmtId="1" fontId="34" fillId="0" borderId="0" xfId="31" applyNumberFormat="1" applyFont="1" applyAlignment="1">
      <alignment horizontal="center" vertical="center" wrapText="1"/>
    </xf>
    <xf numFmtId="0" fontId="42" fillId="0" borderId="0" xfId="33" applyFont="1" applyAlignment="1">
      <alignment horizontal="center" vertical="center" wrapText="1"/>
    </xf>
    <xf numFmtId="1" fontId="44" fillId="0" borderId="0" xfId="31" applyNumberFormat="1" applyFont="1" applyAlignment="1">
      <alignment horizontal="left" wrapText="1"/>
    </xf>
    <xf numFmtId="3" fontId="34" fillId="0" borderId="0" xfId="31" applyNumberFormat="1" applyFont="1" applyAlignment="1">
      <alignment horizontal="center" wrapText="1"/>
    </xf>
    <xf numFmtId="167" fontId="46" fillId="0" borderId="0" xfId="35" applyNumberFormat="1" applyFont="1" applyAlignment="1">
      <alignment horizontal="center" vertical="center"/>
    </xf>
    <xf numFmtId="3" fontId="26" fillId="0" borderId="0" xfId="31" applyNumberFormat="1" applyFont="1" applyAlignment="1">
      <alignment horizontal="center" wrapText="1"/>
    </xf>
    <xf numFmtId="3" fontId="47" fillId="0" borderId="0" xfId="0" applyNumberFormat="1" applyFont="1" applyAlignment="1">
      <alignment horizontal="center" vertical="center"/>
    </xf>
    <xf numFmtId="3" fontId="7" fillId="0" borderId="0" xfId="31" applyNumberFormat="1" applyFont="1" applyAlignment="1">
      <alignment horizontal="center" vertical="top"/>
    </xf>
    <xf numFmtId="3" fontId="44" fillId="0" borderId="0" xfId="31" applyNumberFormat="1" applyFont="1" applyAlignment="1">
      <alignment horizontal="center" wrapText="1"/>
    </xf>
    <xf numFmtId="0" fontId="34" fillId="0" borderId="0" xfId="33" applyFont="1" applyAlignment="1">
      <alignment horizontal="center" vertical="center" wrapText="1"/>
    </xf>
    <xf numFmtId="0" fontId="48" fillId="0" borderId="0" xfId="15" applyFont="1" applyAlignment="1">
      <alignment horizontal="center" wrapText="1"/>
    </xf>
    <xf numFmtId="0" fontId="2" fillId="0" borderId="0" xfId="0" applyFont="1" applyAlignment="1">
      <alignment horizontal="right"/>
    </xf>
    <xf numFmtId="164" fontId="5" fillId="0" borderId="0" xfId="10" applyNumberFormat="1" applyFont="1" applyAlignment="1">
      <alignment horizontal="center" wrapText="1"/>
    </xf>
    <xf numFmtId="164" fontId="7" fillId="0" borderId="0" xfId="10" applyNumberFormat="1" applyFont="1" applyAlignment="1">
      <alignment horizontal="left" vertical="center"/>
    </xf>
    <xf numFmtId="164" fontId="6" fillId="0" borderId="0" xfId="10" applyNumberFormat="1" applyFont="1" applyAlignment="1">
      <alignment horizontal="center" vertical="center"/>
    </xf>
    <xf numFmtId="0" fontId="17" fillId="0" borderId="18" xfId="0" applyFont="1" applyBorder="1" applyAlignment="1">
      <alignment wrapText="1"/>
    </xf>
    <xf numFmtId="0" fontId="6" fillId="0" borderId="51" xfId="213" quotePrefix="1" applyFill="1" applyBorder="1" applyAlignment="1">
      <alignment horizontal="left" vertical="center" wrapText="1" indent="2"/>
    </xf>
    <xf numFmtId="0" fontId="6" fillId="0" borderId="51" xfId="213" quotePrefix="1" applyFill="1" applyBorder="1" applyAlignment="1">
      <alignment horizontal="left" vertical="center" wrapText="1" indent="3"/>
    </xf>
    <xf numFmtId="0" fontId="6" fillId="0" borderId="47" xfId="103" applyFont="1" applyBorder="1" applyAlignment="1">
      <alignment vertical="center" wrapText="1"/>
    </xf>
    <xf numFmtId="0" fontId="6" fillId="0" borderId="47" xfId="0" applyFont="1" applyBorder="1" applyAlignment="1">
      <alignment wrapText="1"/>
    </xf>
    <xf numFmtId="164" fontId="6" fillId="7" borderId="18" xfId="13" applyNumberFormat="1" applyFont="1" applyFill="1" applyBorder="1" applyAlignment="1">
      <alignment wrapText="1"/>
    </xf>
    <xf numFmtId="0" fontId="6" fillId="0" borderId="18" xfId="0" applyFont="1" applyBorder="1" applyAlignment="1">
      <alignment horizontal="justify" vertical="top" wrapText="1"/>
    </xf>
    <xf numFmtId="0" fontId="6" fillId="0" borderId="18" xfId="0" applyFont="1" applyBorder="1" applyAlignment="1">
      <alignment horizontal="justify" wrapText="1"/>
    </xf>
    <xf numFmtId="0" fontId="7" fillId="0" borderId="18" xfId="0" applyFont="1" applyBorder="1" applyAlignment="1">
      <alignment horizontal="justify" wrapText="1"/>
    </xf>
    <xf numFmtId="0" fontId="6" fillId="0" borderId="18" xfId="0" applyFont="1" applyBorder="1" applyAlignment="1">
      <alignment horizontal="left" wrapText="1"/>
    </xf>
    <xf numFmtId="0" fontId="16" fillId="0" borderId="4" xfId="13" applyFont="1" applyBorder="1" applyAlignment="1">
      <alignment wrapText="1"/>
    </xf>
    <xf numFmtId="0" fontId="6" fillId="0" borderId="42" xfId="0" applyFont="1" applyBorder="1" applyAlignment="1">
      <alignment horizontal="left" wrapText="1"/>
    </xf>
    <xf numFmtId="0" fontId="6" fillId="0" borderId="0" xfId="0" applyFont="1" applyAlignment="1">
      <alignment horizontal="center"/>
    </xf>
    <xf numFmtId="49" fontId="6" fillId="0" borderId="0" xfId="0" applyNumberFormat="1" applyFont="1" applyAlignment="1">
      <alignment horizontal="justify"/>
    </xf>
    <xf numFmtId="49" fontId="16" fillId="0" borderId="0" xfId="0" applyNumberFormat="1" applyFont="1" applyAlignment="1">
      <alignment vertical="top"/>
    </xf>
    <xf numFmtId="49" fontId="16" fillId="0" borderId="0" xfId="0" applyNumberFormat="1" applyFont="1" applyAlignment="1">
      <alignment horizontal="center" vertical="top"/>
    </xf>
    <xf numFmtId="164" fontId="37" fillId="0" borderId="0" xfId="0" applyNumberFormat="1" applyFont="1" applyAlignment="1">
      <alignment wrapText="1"/>
    </xf>
    <xf numFmtId="164" fontId="33" fillId="0" borderId="115" xfId="0" applyNumberFormat="1" applyFont="1" applyBorder="1" applyAlignment="1">
      <alignment horizontal="center" vertical="center" wrapText="1"/>
    </xf>
    <xf numFmtId="0" fontId="16" fillId="0" borderId="0" xfId="7" applyFont="1"/>
    <xf numFmtId="0" fontId="16" fillId="0" borderId="0" xfId="7" applyFont="1" applyAlignment="1">
      <alignment vertical="center"/>
    </xf>
    <xf numFmtId="0" fontId="33" fillId="0" borderId="0" xfId="7" applyFont="1" applyAlignment="1">
      <alignment horizontal="center"/>
    </xf>
    <xf numFmtId="164" fontId="40" fillId="0" borderId="0" xfId="1" applyNumberFormat="1" applyFont="1" applyAlignment="1">
      <alignment horizontal="center" vertical="center" wrapText="1"/>
    </xf>
    <xf numFmtId="0" fontId="33" fillId="0" borderId="34" xfId="7" applyFont="1" applyBorder="1" applyAlignment="1">
      <alignment wrapText="1"/>
    </xf>
    <xf numFmtId="0" fontId="33" fillId="0" borderId="66" xfId="103" applyFont="1" applyBorder="1" applyAlignment="1">
      <alignment vertical="center"/>
    </xf>
    <xf numFmtId="164" fontId="16" fillId="0" borderId="67" xfId="13" applyNumberFormat="1" applyFont="1" applyBorder="1" applyAlignment="1">
      <alignment wrapText="1"/>
    </xf>
    <xf numFmtId="0" fontId="33" fillId="0" borderId="93" xfId="103" applyFont="1" applyBorder="1" applyAlignment="1">
      <alignment vertical="center" wrapText="1"/>
    </xf>
    <xf numFmtId="0" fontId="33" fillId="0" borderId="0" xfId="13" applyFont="1" applyAlignment="1">
      <alignment horizontal="center" vertical="center"/>
    </xf>
    <xf numFmtId="0" fontId="33" fillId="0" borderId="0" xfId="13" applyFont="1" applyAlignment="1">
      <alignment horizontal="center"/>
    </xf>
    <xf numFmtId="0" fontId="16" fillId="0" borderId="74" xfId="7" applyFont="1" applyBorder="1" applyAlignment="1">
      <alignment wrapText="1"/>
    </xf>
    <xf numFmtId="0" fontId="37" fillId="0" borderId="75" xfId="103" applyFont="1" applyBorder="1" applyAlignment="1">
      <alignment vertical="center"/>
    </xf>
    <xf numFmtId="164" fontId="22" fillId="0" borderId="76" xfId="13" applyNumberFormat="1" applyFont="1" applyBorder="1" applyAlignment="1">
      <alignment wrapText="1"/>
    </xf>
    <xf numFmtId="0" fontId="16" fillId="0" borderId="49" xfId="103" applyFont="1" applyBorder="1" applyAlignment="1">
      <alignment vertical="center" wrapText="1"/>
    </xf>
    <xf numFmtId="0" fontId="33" fillId="0" borderId="75" xfId="103" applyFont="1" applyBorder="1" applyAlignment="1">
      <alignment vertical="center"/>
    </xf>
    <xf numFmtId="164" fontId="16" fillId="0" borderId="76" xfId="13" applyNumberFormat="1" applyFont="1" applyBorder="1" applyAlignment="1">
      <alignment wrapText="1"/>
    </xf>
    <xf numFmtId="0" fontId="16" fillId="0" borderId="0" xfId="13" applyFont="1"/>
    <xf numFmtId="164" fontId="33" fillId="47" borderId="68" xfId="13" applyNumberFormat="1" applyFont="1" applyFill="1" applyBorder="1" applyAlignment="1">
      <alignment horizontal="right" wrapText="1"/>
    </xf>
    <xf numFmtId="164" fontId="33" fillId="47" borderId="69" xfId="13" applyNumberFormat="1" applyFont="1" applyFill="1" applyBorder="1" applyAlignment="1">
      <alignment wrapText="1"/>
    </xf>
    <xf numFmtId="164" fontId="33" fillId="48" borderId="22" xfId="13" applyNumberFormat="1" applyFont="1" applyFill="1" applyBorder="1" applyAlignment="1">
      <alignment wrapText="1"/>
    </xf>
    <xf numFmtId="164" fontId="33" fillId="48" borderId="68" xfId="13" applyNumberFormat="1" applyFont="1" applyFill="1" applyBorder="1" applyAlignment="1">
      <alignment horizontal="right" wrapText="1"/>
    </xf>
    <xf numFmtId="164" fontId="33" fillId="48" borderId="69" xfId="13" applyNumberFormat="1" applyFont="1" applyFill="1" applyBorder="1" applyAlignment="1">
      <alignment wrapText="1"/>
    </xf>
    <xf numFmtId="164" fontId="33" fillId="48" borderId="44" xfId="13" applyNumberFormat="1" applyFont="1" applyFill="1" applyBorder="1" applyAlignment="1">
      <alignment wrapText="1"/>
    </xf>
    <xf numFmtId="164" fontId="16" fillId="48" borderId="68" xfId="13" applyNumberFormat="1" applyFont="1" applyFill="1" applyBorder="1" applyAlignment="1">
      <alignment horizontal="right" wrapText="1"/>
    </xf>
    <xf numFmtId="164" fontId="16" fillId="48" borderId="44" xfId="13" applyNumberFormat="1" applyFont="1" applyFill="1" applyBorder="1" applyAlignment="1">
      <alignment wrapText="1"/>
    </xf>
    <xf numFmtId="164" fontId="16" fillId="48" borderId="69" xfId="13" applyNumberFormat="1" applyFont="1" applyFill="1" applyBorder="1" applyAlignment="1">
      <alignment wrapText="1"/>
    </xf>
    <xf numFmtId="0" fontId="16" fillId="0" borderId="22" xfId="7" applyFont="1" applyBorder="1" applyAlignment="1">
      <alignment horizontal="justify" vertical="top" wrapText="1"/>
    </xf>
    <xf numFmtId="3" fontId="16" fillId="0" borderId="68" xfId="7" applyNumberFormat="1" applyFont="1" applyBorder="1" applyAlignment="1">
      <alignment vertical="top"/>
    </xf>
    <xf numFmtId="164" fontId="16" fillId="0" borderId="69" xfId="13" applyNumberFormat="1" applyFont="1" applyBorder="1" applyAlignment="1">
      <alignment vertical="top"/>
    </xf>
    <xf numFmtId="164" fontId="16" fillId="0" borderId="69" xfId="13" applyNumberFormat="1" applyFont="1" applyBorder="1"/>
    <xf numFmtId="0" fontId="16" fillId="0" borderId="44" xfId="7" applyFont="1" applyBorder="1" applyAlignment="1">
      <alignment horizontal="justify" vertical="top" wrapText="1"/>
    </xf>
    <xf numFmtId="164" fontId="16" fillId="0" borderId="68" xfId="13" applyNumberFormat="1" applyFont="1" applyBorder="1" applyAlignment="1">
      <alignment horizontal="right" vertical="top"/>
    </xf>
    <xf numFmtId="0" fontId="16" fillId="0" borderId="44" xfId="7" applyFont="1" applyBorder="1" applyAlignment="1">
      <alignment horizontal="justify" wrapText="1"/>
    </xf>
    <xf numFmtId="164" fontId="16" fillId="0" borderId="68" xfId="13" applyNumberFormat="1" applyFont="1" applyBorder="1" applyAlignment="1">
      <alignment horizontal="right"/>
    </xf>
    <xf numFmtId="0" fontId="16" fillId="0" borderId="22" xfId="7" applyFont="1" applyBorder="1" applyAlignment="1">
      <alignment horizontal="justify" wrapText="1"/>
    </xf>
    <xf numFmtId="3" fontId="16" fillId="0" borderId="68" xfId="7" applyNumberFormat="1" applyFont="1" applyBorder="1"/>
    <xf numFmtId="164" fontId="33" fillId="0" borderId="69" xfId="13" applyNumberFormat="1" applyFont="1" applyBorder="1"/>
    <xf numFmtId="0" fontId="33" fillId="0" borderId="44" xfId="7" applyFont="1" applyBorder="1" applyAlignment="1">
      <alignment horizontal="justify" wrapText="1"/>
    </xf>
    <xf numFmtId="164" fontId="33" fillId="0" borderId="68" xfId="13" applyNumberFormat="1" applyFont="1" applyBorder="1" applyAlignment="1">
      <alignment horizontal="right"/>
    </xf>
    <xf numFmtId="0" fontId="33" fillId="0" borderId="22" xfId="7" applyFont="1" applyBorder="1" applyAlignment="1">
      <alignment horizontal="justify" wrapText="1"/>
    </xf>
    <xf numFmtId="3" fontId="33" fillId="0" borderId="68" xfId="7" applyNumberFormat="1" applyFont="1" applyBorder="1"/>
    <xf numFmtId="0" fontId="16" fillId="0" borderId="74" xfId="7" applyFont="1" applyBorder="1" applyAlignment="1">
      <alignment horizontal="justify" wrapText="1"/>
    </xf>
    <xf numFmtId="3" fontId="16" fillId="0" borderId="75" xfId="7" applyNumberFormat="1" applyFont="1" applyBorder="1"/>
    <xf numFmtId="164" fontId="16" fillId="0" borderId="76" xfId="13" applyNumberFormat="1" applyFont="1" applyBorder="1"/>
    <xf numFmtId="0" fontId="16" fillId="0" borderId="49" xfId="7" applyFont="1" applyBorder="1" applyAlignment="1">
      <alignment horizontal="justify" wrapText="1"/>
    </xf>
    <xf numFmtId="164" fontId="16" fillId="0" borderId="75" xfId="13" applyNumberFormat="1" applyFont="1" applyBorder="1" applyAlignment="1">
      <alignment horizontal="right"/>
    </xf>
    <xf numFmtId="164" fontId="22" fillId="47" borderId="22" xfId="13" applyNumberFormat="1" applyFont="1" applyFill="1" applyBorder="1" applyAlignment="1">
      <alignment wrapText="1"/>
    </xf>
    <xf numFmtId="3" fontId="16" fillId="47" borderId="68" xfId="7" applyNumberFormat="1" applyFont="1" applyFill="1" applyBorder="1"/>
    <xf numFmtId="164" fontId="33" fillId="47" borderId="69" xfId="13" applyNumberFormat="1" applyFont="1" applyFill="1" applyBorder="1"/>
    <xf numFmtId="164" fontId="22" fillId="47" borderId="44" xfId="13" applyNumberFormat="1" applyFont="1" applyFill="1" applyBorder="1" applyAlignment="1">
      <alignment wrapText="1"/>
    </xf>
    <xf numFmtId="164" fontId="16" fillId="47" borderId="68" xfId="13" applyNumberFormat="1" applyFont="1" applyFill="1" applyBorder="1" applyAlignment="1">
      <alignment horizontal="right"/>
    </xf>
    <xf numFmtId="164" fontId="16" fillId="47" borderId="69" xfId="13" applyNumberFormat="1" applyFont="1" applyFill="1" applyBorder="1"/>
    <xf numFmtId="164" fontId="16" fillId="0" borderId="22" xfId="13" applyNumberFormat="1" applyFont="1" applyBorder="1" applyAlignment="1">
      <alignment horizontal="center" wrapText="1"/>
    </xf>
    <xf numFmtId="164" fontId="16" fillId="0" borderId="68" xfId="13" applyNumberFormat="1" applyFont="1" applyBorder="1" applyAlignment="1">
      <alignment horizontal="center" wrapText="1"/>
    </xf>
    <xf numFmtId="164" fontId="16" fillId="0" borderId="69" xfId="13" applyNumberFormat="1" applyFont="1" applyBorder="1" applyAlignment="1">
      <alignment horizontal="center" wrapText="1"/>
    </xf>
    <xf numFmtId="164" fontId="16" fillId="0" borderId="44" xfId="13" applyNumberFormat="1" applyFont="1" applyBorder="1" applyAlignment="1">
      <alignment horizontal="center" wrapText="1"/>
    </xf>
    <xf numFmtId="0" fontId="16" fillId="0" borderId="0" xfId="13" applyFont="1" applyAlignment="1">
      <alignment horizontal="center"/>
    </xf>
    <xf numFmtId="164" fontId="16" fillId="0" borderId="44" xfId="13" applyNumberFormat="1" applyFont="1" applyBorder="1"/>
    <xf numFmtId="0" fontId="16" fillId="0" borderId="44" xfId="7" applyFont="1" applyBorder="1" applyAlignment="1">
      <alignment horizontal="left" wrapText="1"/>
    </xf>
    <xf numFmtId="0" fontId="16" fillId="0" borderId="116" xfId="13" applyFont="1" applyBorder="1" applyAlignment="1">
      <alignment wrapText="1"/>
    </xf>
    <xf numFmtId="0" fontId="16" fillId="0" borderId="48" xfId="7" applyFont="1" applyBorder="1" applyAlignment="1">
      <alignment horizontal="left" wrapText="1"/>
    </xf>
    <xf numFmtId="164" fontId="16" fillId="0" borderId="73" xfId="13" applyNumberFormat="1" applyFont="1" applyBorder="1" applyAlignment="1">
      <alignment horizontal="right"/>
    </xf>
    <xf numFmtId="164" fontId="16" fillId="0" borderId="90" xfId="13" applyNumberFormat="1" applyFont="1" applyBorder="1"/>
    <xf numFmtId="164" fontId="33" fillId="0" borderId="76" xfId="13" applyNumberFormat="1" applyFont="1" applyBorder="1"/>
    <xf numFmtId="164" fontId="16" fillId="0" borderId="34" xfId="13" applyNumberFormat="1" applyFont="1" applyBorder="1" applyAlignment="1">
      <alignment horizontal="center" wrapText="1"/>
    </xf>
    <xf numFmtId="164" fontId="16" fillId="0" borderId="66" xfId="13" applyNumberFormat="1" applyFont="1" applyBorder="1" applyAlignment="1">
      <alignment horizontal="center" wrapText="1"/>
    </xf>
    <xf numFmtId="164" fontId="16" fillId="0" borderId="67" xfId="13" applyNumberFormat="1" applyFont="1" applyBorder="1" applyAlignment="1">
      <alignment horizontal="center" wrapText="1"/>
    </xf>
    <xf numFmtId="164" fontId="16" fillId="0" borderId="93" xfId="13" applyNumberFormat="1" applyFont="1" applyBorder="1" applyAlignment="1">
      <alignment horizontal="center" wrapText="1"/>
    </xf>
    <xf numFmtId="0" fontId="16" fillId="0" borderId="71" xfId="7" applyFont="1" applyBorder="1" applyAlignment="1">
      <alignment horizontal="left" wrapText="1"/>
    </xf>
    <xf numFmtId="164" fontId="16" fillId="0" borderId="72" xfId="13" applyNumberFormat="1" applyFont="1" applyBorder="1" applyAlignment="1">
      <alignment horizontal="right"/>
    </xf>
    <xf numFmtId="164" fontId="16" fillId="0" borderId="87" xfId="13" applyNumberFormat="1" applyFont="1" applyBorder="1"/>
    <xf numFmtId="0" fontId="16" fillId="0" borderId="0" xfId="13" applyFont="1" applyAlignment="1">
      <alignment vertical="center"/>
    </xf>
    <xf numFmtId="0" fontId="6" fillId="0" borderId="0" xfId="18" applyFont="1"/>
    <xf numFmtId="164" fontId="6" fillId="0" borderId="0" xfId="18" applyNumberFormat="1" applyFont="1"/>
    <xf numFmtId="0" fontId="7" fillId="0" borderId="0" xfId="18" applyFont="1"/>
    <xf numFmtId="0" fontId="7" fillId="0" borderId="0" xfId="18" applyFont="1" applyAlignment="1">
      <alignment vertical="center"/>
    </xf>
    <xf numFmtId="0" fontId="88" fillId="0" borderId="0" xfId="18" applyFont="1"/>
    <xf numFmtId="0" fontId="1" fillId="0" borderId="0" xfId="18"/>
    <xf numFmtId="3" fontId="7" fillId="0" borderId="0" xfId="18" applyNumberFormat="1" applyFont="1" applyAlignment="1">
      <alignment horizontal="center" vertical="center"/>
    </xf>
    <xf numFmtId="0" fontId="7" fillId="0" borderId="0" xfId="18" applyFont="1" applyAlignment="1">
      <alignment horizontal="center"/>
    </xf>
    <xf numFmtId="0" fontId="36" fillId="4" borderId="18" xfId="203" applyFont="1" applyFill="1" applyBorder="1" applyAlignment="1">
      <alignment wrapText="1"/>
    </xf>
    <xf numFmtId="164" fontId="1" fillId="0" borderId="0" xfId="18" applyNumberFormat="1"/>
    <xf numFmtId="0" fontId="88" fillId="0" borderId="0" xfId="203" applyFont="1"/>
    <xf numFmtId="164" fontId="6" fillId="0" borderId="0" xfId="18" applyNumberFormat="1" applyFont="1" applyAlignment="1">
      <alignment wrapText="1"/>
    </xf>
    <xf numFmtId="0" fontId="2" fillId="0" borderId="0" xfId="18" applyFont="1" applyAlignment="1">
      <alignment vertical="center"/>
    </xf>
    <xf numFmtId="0" fontId="7" fillId="0" borderId="3" xfId="203" applyFont="1" applyBorder="1" applyAlignment="1">
      <alignment horizontal="center"/>
    </xf>
    <xf numFmtId="0" fontId="5" fillId="0" borderId="45" xfId="10" applyFont="1" applyBorder="1" applyAlignment="1">
      <alignment vertical="center"/>
    </xf>
    <xf numFmtId="164" fontId="6" fillId="0" borderId="18" xfId="13" applyNumberFormat="1" applyFont="1" applyBorder="1"/>
    <xf numFmtId="164" fontId="6" fillId="0" borderId="26" xfId="10" applyNumberFormat="1" applyFont="1" applyBorder="1" applyAlignment="1">
      <alignment horizontal="center" vertical="center" wrapText="1"/>
    </xf>
    <xf numFmtId="164" fontId="6" fillId="0" borderId="17" xfId="10" applyNumberFormat="1" applyFont="1" applyBorder="1" applyAlignment="1">
      <alignment horizontal="center" vertical="center" wrapText="1"/>
    </xf>
    <xf numFmtId="0" fontId="7" fillId="2" borderId="17" xfId="10" applyFont="1" applyFill="1" applyBorder="1" applyAlignment="1">
      <alignment vertical="center" wrapText="1"/>
    </xf>
    <xf numFmtId="166" fontId="17" fillId="0" borderId="41" xfId="0" applyNumberFormat="1" applyFont="1" applyBorder="1" applyAlignment="1">
      <alignment wrapText="1"/>
    </xf>
    <xf numFmtId="164" fontId="6" fillId="0" borderId="21" xfId="10" applyNumberFormat="1" applyFont="1" applyBorder="1" applyAlignment="1">
      <alignment horizontal="center" vertical="center" wrapText="1"/>
    </xf>
    <xf numFmtId="164" fontId="6" fillId="0" borderId="15" xfId="10" applyNumberFormat="1" applyFont="1" applyBorder="1" applyAlignment="1">
      <alignment horizontal="center" vertical="center" wrapText="1"/>
    </xf>
    <xf numFmtId="164" fontId="6" fillId="2" borderId="15" xfId="10" applyNumberFormat="1" applyFont="1" applyFill="1" applyBorder="1" applyAlignment="1">
      <alignment horizontal="center" vertical="center" wrapText="1"/>
    </xf>
    <xf numFmtId="166" fontId="17" fillId="0" borderId="27" xfId="0" applyNumberFormat="1" applyFont="1" applyBorder="1" applyAlignment="1">
      <alignment wrapText="1"/>
    </xf>
    <xf numFmtId="0" fontId="5" fillId="0" borderId="45" xfId="10" applyFont="1" applyBorder="1" applyAlignment="1">
      <alignment vertical="center" wrapText="1"/>
    </xf>
    <xf numFmtId="164" fontId="6" fillId="0" borderId="115" xfId="0" applyNumberFormat="1" applyFont="1" applyBorder="1" applyAlignment="1">
      <alignment horizontal="center" vertical="center"/>
    </xf>
    <xf numFmtId="0" fontId="45" fillId="0" borderId="0" xfId="15" applyFont="1" applyAlignment="1">
      <alignment horizontal="right" vertical="top"/>
    </xf>
    <xf numFmtId="0" fontId="79" fillId="0" borderId="0" xfId="214"/>
    <xf numFmtId="3" fontId="7" fillId="0" borderId="0" xfId="23" applyNumberFormat="1" applyFont="1" applyAlignment="1">
      <alignment horizontal="center" vertical="center"/>
    </xf>
    <xf numFmtId="3" fontId="7" fillId="0" borderId="0" xfId="22" applyNumberFormat="1" applyFont="1" applyAlignment="1">
      <alignment horizontal="center" vertical="center"/>
    </xf>
    <xf numFmtId="0" fontId="5" fillId="0" borderId="34" xfId="22" applyFont="1" applyBorder="1" applyAlignment="1">
      <alignment vertical="center"/>
    </xf>
    <xf numFmtId="164" fontId="6" fillId="0" borderId="66" xfId="22" applyNumberFormat="1" applyFont="1" applyBorder="1" applyAlignment="1">
      <alignment horizontal="center" vertical="center" wrapText="1"/>
    </xf>
    <xf numFmtId="164" fontId="6" fillId="0" borderId="67" xfId="22" applyNumberFormat="1" applyFont="1" applyBorder="1" applyAlignment="1">
      <alignment horizontal="center" vertical="center" wrapText="1"/>
    </xf>
    <xf numFmtId="164" fontId="6" fillId="0" borderId="117" xfId="22" applyNumberFormat="1" applyFont="1" applyBorder="1" applyAlignment="1">
      <alignment horizontal="center" vertical="center" wrapText="1"/>
    </xf>
    <xf numFmtId="0" fontId="79" fillId="0" borderId="0" xfId="215"/>
    <xf numFmtId="164" fontId="6" fillId="0" borderId="68" xfId="22" applyNumberFormat="1" applyFont="1" applyBorder="1" applyAlignment="1">
      <alignment horizontal="center" vertical="center" wrapText="1"/>
    </xf>
    <xf numFmtId="164" fontId="6" fillId="0" borderId="69" xfId="22" applyNumberFormat="1" applyFont="1" applyBorder="1" applyAlignment="1">
      <alignment horizontal="center" vertical="center" wrapText="1"/>
    </xf>
    <xf numFmtId="0" fontId="7" fillId="0" borderId="38" xfId="22" applyFont="1" applyBorder="1" applyAlignment="1">
      <alignment horizontal="right" vertical="center" wrapText="1"/>
    </xf>
    <xf numFmtId="164" fontId="6" fillId="2" borderId="68" xfId="22" applyNumberFormat="1" applyFont="1" applyFill="1" applyBorder="1" applyAlignment="1">
      <alignment horizontal="center" vertical="center" wrapText="1"/>
    </xf>
    <xf numFmtId="0" fontId="7" fillId="2" borderId="69" xfId="22" applyFont="1" applyFill="1" applyBorder="1" applyAlignment="1">
      <alignment vertical="center" wrapText="1"/>
    </xf>
    <xf numFmtId="164" fontId="6" fillId="2" borderId="15" xfId="22" applyNumberFormat="1" applyFont="1" applyFill="1" applyBorder="1" applyAlignment="1">
      <alignment horizontal="center" vertical="center" wrapText="1"/>
    </xf>
    <xf numFmtId="0" fontId="23" fillId="0" borderId="22" xfId="215" applyFont="1" applyBorder="1" applyAlignment="1">
      <alignment horizontal="left" wrapText="1" indent="1"/>
    </xf>
    <xf numFmtId="166" fontId="23" fillId="0" borderId="68" xfId="215" applyNumberFormat="1" applyFont="1" applyBorder="1" applyAlignment="1">
      <alignment wrapText="1"/>
    </xf>
    <xf numFmtId="166" fontId="23" fillId="0" borderId="38" xfId="215" applyNumberFormat="1" applyFont="1" applyBorder="1" applyAlignment="1">
      <alignment wrapText="1"/>
    </xf>
    <xf numFmtId="166" fontId="23" fillId="0" borderId="15" xfId="215" applyNumberFormat="1" applyFont="1" applyBorder="1" applyAlignment="1">
      <alignment wrapText="1"/>
    </xf>
    <xf numFmtId="0" fontId="17" fillId="0" borderId="22" xfId="215" applyFont="1" applyBorder="1" applyAlignment="1">
      <alignment horizontal="left" wrapText="1" indent="2"/>
    </xf>
    <xf numFmtId="166" fontId="17" fillId="0" borderId="68" xfId="215" applyNumberFormat="1" applyFont="1" applyBorder="1" applyAlignment="1">
      <alignment wrapText="1"/>
    </xf>
    <xf numFmtId="166" fontId="17" fillId="0" borderId="38" xfId="215" applyNumberFormat="1" applyFont="1" applyBorder="1" applyAlignment="1">
      <alignment wrapText="1"/>
    </xf>
    <xf numFmtId="166" fontId="17" fillId="0" borderId="15" xfId="215" applyNumberFormat="1" applyFont="1" applyBorder="1" applyAlignment="1">
      <alignment wrapText="1"/>
    </xf>
    <xf numFmtId="0" fontId="17" fillId="0" borderId="22" xfId="215" applyFont="1" applyBorder="1" applyAlignment="1">
      <alignment horizontal="left" wrapText="1" indent="3"/>
    </xf>
    <xf numFmtId="0" fontId="23" fillId="0" borderId="22" xfId="215" applyFont="1" applyBorder="1" applyAlignment="1">
      <alignment horizontal="left" wrapText="1" indent="3"/>
    </xf>
    <xf numFmtId="0" fontId="17" fillId="0" borderId="22" xfId="215" applyFont="1" applyBorder="1" applyAlignment="1">
      <alignment horizontal="left" wrapText="1" indent="1"/>
    </xf>
    <xf numFmtId="0" fontId="17" fillId="0" borderId="22" xfId="215" applyFont="1" applyBorder="1" applyAlignment="1">
      <alignment horizontal="left" wrapText="1" indent="4"/>
    </xf>
    <xf numFmtId="164" fontId="6" fillId="0" borderId="15" xfId="22" applyNumberFormat="1" applyFont="1" applyBorder="1" applyAlignment="1">
      <alignment horizontal="right" vertical="center" wrapText="1"/>
    </xf>
    <xf numFmtId="164" fontId="6" fillId="0" borderId="69" xfId="22" applyNumberFormat="1" applyFont="1" applyBorder="1" applyAlignment="1">
      <alignment horizontal="right" vertical="center" wrapText="1"/>
    </xf>
    <xf numFmtId="3" fontId="5" fillId="0" borderId="66" xfId="23" applyNumberFormat="1" applyFont="1" applyBorder="1" applyAlignment="1">
      <alignment vertical="center"/>
    </xf>
    <xf numFmtId="3" fontId="5" fillId="0" borderId="67" xfId="13" applyNumberFormat="1" applyFont="1" applyBorder="1" applyAlignment="1">
      <alignment vertical="center" wrapText="1"/>
    </xf>
    <xf numFmtId="3" fontId="15" fillId="0" borderId="67" xfId="13" applyNumberFormat="1" applyFont="1" applyBorder="1" applyAlignment="1">
      <alignment vertical="center" wrapText="1"/>
    </xf>
    <xf numFmtId="3" fontId="6" fillId="0" borderId="68" xfId="13" applyNumberFormat="1" applyFont="1" applyBorder="1" applyAlignment="1">
      <alignment horizontal="right" vertical="center" wrapText="1"/>
    </xf>
    <xf numFmtId="3" fontId="6" fillId="0" borderId="69" xfId="13" applyNumberFormat="1" applyFont="1" applyBorder="1" applyAlignment="1">
      <alignment vertical="center" wrapText="1"/>
    </xf>
    <xf numFmtId="3" fontId="6" fillId="0" borderId="22" xfId="13" applyNumberFormat="1" applyFont="1" applyBorder="1" applyAlignment="1">
      <alignment horizontal="center" vertical="center" wrapText="1"/>
    </xf>
    <xf numFmtId="3" fontId="7" fillId="0" borderId="22" xfId="17" quotePrefix="1" applyNumberFormat="1" applyFont="1" applyBorder="1" applyAlignment="1">
      <alignment horizontal="left" wrapText="1"/>
    </xf>
    <xf numFmtId="3" fontId="9" fillId="0" borderId="68" xfId="24" applyNumberFormat="1" applyFont="1" applyFill="1" applyBorder="1" applyAlignment="1">
      <alignment wrapText="1"/>
    </xf>
    <xf numFmtId="164" fontId="7" fillId="0" borderId="69" xfId="22" applyNumberFormat="1" applyFont="1" applyBorder="1" applyAlignment="1">
      <alignment horizontal="right" vertical="center" wrapText="1"/>
    </xf>
    <xf numFmtId="3" fontId="10" fillId="0" borderId="73" xfId="24" applyNumberFormat="1" applyFill="1" applyBorder="1" applyAlignment="1">
      <alignment wrapText="1"/>
    </xf>
    <xf numFmtId="3" fontId="10" fillId="0" borderId="68" xfId="24" applyNumberFormat="1" applyFill="1" applyBorder="1" applyAlignment="1">
      <alignment wrapText="1"/>
    </xf>
    <xf numFmtId="3" fontId="6" fillId="0" borderId="69" xfId="13" applyNumberFormat="1" applyFont="1" applyBorder="1"/>
    <xf numFmtId="0" fontId="2" fillId="0" borderId="0" xfId="214" applyFont="1" applyAlignment="1">
      <alignment vertical="center"/>
    </xf>
    <xf numFmtId="0" fontId="14" fillId="0" borderId="0" xfId="0" applyFont="1" applyAlignment="1">
      <alignment horizontal="center"/>
    </xf>
    <xf numFmtId="0" fontId="9" fillId="0" borderId="21" xfId="0" applyFont="1" applyBorder="1" applyAlignment="1">
      <alignment horizontal="right"/>
    </xf>
    <xf numFmtId="0" fontId="10" fillId="0" borderId="21" xfId="0" applyFont="1" applyBorder="1" applyAlignment="1">
      <alignment horizontal="right" wrapText="1"/>
    </xf>
    <xf numFmtId="0" fontId="9" fillId="0" borderId="15" xfId="0" applyFont="1" applyBorder="1" applyAlignment="1">
      <alignment horizontal="right" wrapText="1"/>
    </xf>
    <xf numFmtId="0" fontId="10" fillId="0" borderId="15" xfId="0" applyFont="1" applyBorder="1" applyAlignment="1">
      <alignment horizontal="right" wrapText="1"/>
    </xf>
    <xf numFmtId="0" fontId="27" fillId="7" borderId="15" xfId="0" applyFont="1" applyFill="1" applyBorder="1" applyAlignment="1">
      <alignment vertical="center" wrapText="1"/>
    </xf>
    <xf numFmtId="166" fontId="23" fillId="0" borderId="15" xfId="0" applyNumberFormat="1" applyFont="1" applyBorder="1" applyAlignment="1">
      <alignment horizontal="right" wrapText="1"/>
    </xf>
    <xf numFmtId="3" fontId="9" fillId="0" borderId="15" xfId="0" applyNumberFormat="1" applyFont="1" applyBorder="1" applyAlignment="1">
      <alignment wrapText="1"/>
    </xf>
    <xf numFmtId="166" fontId="17" fillId="0" borderId="15" xfId="0" applyNumberFormat="1" applyFont="1" applyBorder="1" applyAlignment="1">
      <alignment horizontal="right" wrapText="1"/>
    </xf>
    <xf numFmtId="3" fontId="10" fillId="0" borderId="15" xfId="0" applyNumberFormat="1" applyFont="1" applyBorder="1" applyAlignment="1">
      <alignment wrapText="1"/>
    </xf>
    <xf numFmtId="0" fontId="17" fillId="0" borderId="15" xfId="0" applyFont="1" applyBorder="1" applyAlignment="1">
      <alignment wrapText="1"/>
    </xf>
    <xf numFmtId="0" fontId="17" fillId="0" borderId="27" xfId="0" applyFont="1" applyBorder="1" applyAlignment="1">
      <alignment wrapText="1"/>
    </xf>
    <xf numFmtId="166" fontId="17" fillId="0" borderId="27" xfId="0" applyNumberFormat="1" applyFont="1" applyBorder="1" applyAlignment="1">
      <alignment horizontal="right" wrapText="1"/>
    </xf>
    <xf numFmtId="3" fontId="10" fillId="0" borderId="27" xfId="0" applyNumberFormat="1" applyFont="1" applyBorder="1" applyAlignment="1">
      <alignment wrapText="1"/>
    </xf>
    <xf numFmtId="0" fontId="17" fillId="0" borderId="39" xfId="0" applyFont="1" applyBorder="1" applyAlignment="1">
      <alignment wrapText="1"/>
    </xf>
    <xf numFmtId="0" fontId="17" fillId="0" borderId="42" xfId="0" applyFont="1" applyBorder="1" applyAlignment="1">
      <alignment wrapText="1"/>
    </xf>
    <xf numFmtId="0" fontId="15" fillId="0" borderId="0" xfId="209" quotePrefix="1" applyFont="1" applyFill="1" applyBorder="1" applyAlignment="1">
      <alignment horizontal="justify" vertical="center" wrapText="1"/>
    </xf>
    <xf numFmtId="0" fontId="89" fillId="0" borderId="0" xfId="0" applyFont="1" applyAlignment="1">
      <alignment horizontal="justify" vertical="center" wrapText="1"/>
    </xf>
    <xf numFmtId="3" fontId="6" fillId="0" borderId="0" xfId="4" applyNumberFormat="1" applyFont="1" applyAlignment="1">
      <alignment horizontal="right"/>
    </xf>
    <xf numFmtId="0" fontId="17" fillId="0" borderId="0" xfId="0" applyFont="1" applyAlignment="1">
      <alignment wrapText="1"/>
    </xf>
    <xf numFmtId="3" fontId="5" fillId="0" borderId="66" xfId="103" applyNumberFormat="1" applyFont="1" applyBorder="1" applyAlignment="1">
      <alignment vertical="center"/>
    </xf>
    <xf numFmtId="164" fontId="16" fillId="49" borderId="68" xfId="13" applyNumberFormat="1" applyFont="1" applyFill="1" applyBorder="1" applyAlignment="1">
      <alignment horizontal="right" vertical="center" wrapText="1"/>
    </xf>
    <xf numFmtId="164" fontId="6" fillId="49" borderId="69" xfId="10" applyNumberFormat="1" applyFont="1" applyFill="1" applyBorder="1" applyAlignment="1">
      <alignment horizontal="center" vertical="center" wrapText="1"/>
    </xf>
    <xf numFmtId="0" fontId="7" fillId="0" borderId="22" xfId="10" applyFont="1" applyBorder="1" applyAlignment="1">
      <alignment horizontal="left" vertical="center" wrapText="1"/>
    </xf>
    <xf numFmtId="164" fontId="16" fillId="0" borderId="68" xfId="13" applyNumberFormat="1" applyFont="1" applyBorder="1" applyAlignment="1">
      <alignment horizontal="right" vertical="center" wrapText="1"/>
    </xf>
    <xf numFmtId="164" fontId="16" fillId="0" borderId="69" xfId="13" applyNumberFormat="1" applyFont="1" applyBorder="1" applyAlignment="1">
      <alignment horizontal="right" vertical="center" wrapText="1"/>
    </xf>
    <xf numFmtId="0" fontId="23" fillId="0" borderId="22" xfId="0" applyFont="1" applyBorder="1" applyAlignment="1">
      <alignment vertical="center" wrapText="1"/>
    </xf>
    <xf numFmtId="170" fontId="23" fillId="0" borderId="68" xfId="0" applyNumberFormat="1" applyFont="1" applyBorder="1" applyAlignment="1">
      <alignment vertical="center" wrapText="1"/>
    </xf>
    <xf numFmtId="3" fontId="7" fillId="0" borderId="69" xfId="10" applyNumberFormat="1" applyFont="1" applyBorder="1" applyAlignment="1">
      <alignment horizontal="right" vertical="center"/>
    </xf>
    <xf numFmtId="0" fontId="23" fillId="0" borderId="44" xfId="0" applyFont="1" applyBorder="1" applyAlignment="1">
      <alignment horizontal="left" vertical="center" wrapText="1"/>
    </xf>
    <xf numFmtId="166" fontId="23" fillId="0" borderId="68" xfId="0" applyNumberFormat="1" applyFont="1" applyBorder="1" applyAlignment="1">
      <alignment vertical="center" wrapText="1"/>
    </xf>
    <xf numFmtId="166" fontId="23" fillId="0" borderId="69" xfId="0" applyNumberFormat="1" applyFont="1" applyBorder="1" applyAlignment="1">
      <alignment vertical="center" wrapText="1"/>
    </xf>
    <xf numFmtId="0" fontId="17" fillId="0" borderId="22" xfId="0" applyFont="1" applyBorder="1" applyAlignment="1">
      <alignment vertical="center" wrapText="1"/>
    </xf>
    <xf numFmtId="170" fontId="17" fillId="0" borderId="68" xfId="0" applyNumberFormat="1" applyFont="1" applyBorder="1" applyAlignment="1">
      <alignment vertical="center" wrapText="1"/>
    </xf>
    <xf numFmtId="166" fontId="17" fillId="0" borderId="68" xfId="0" applyNumberFormat="1" applyFont="1" applyBorder="1" applyAlignment="1">
      <alignment vertical="center" wrapText="1"/>
    </xf>
    <xf numFmtId="166" fontId="17" fillId="0" borderId="69" xfId="0" applyNumberFormat="1" applyFont="1" applyBorder="1" applyAlignment="1">
      <alignment vertical="center" wrapText="1"/>
    </xf>
    <xf numFmtId="3" fontId="6" fillId="0" borderId="69" xfId="10" applyNumberFormat="1" applyFont="1" applyBorder="1" applyAlignment="1">
      <alignment horizontal="right" vertical="center"/>
    </xf>
    <xf numFmtId="170" fontId="23" fillId="0" borderId="69" xfId="0" applyNumberFormat="1" applyFont="1" applyBorder="1" applyAlignment="1">
      <alignment vertical="center" wrapText="1"/>
    </xf>
    <xf numFmtId="166" fontId="17" fillId="0" borderId="72" xfId="0" applyNumberFormat="1" applyFont="1" applyBorder="1" applyAlignment="1">
      <alignment vertical="center" wrapText="1"/>
    </xf>
    <xf numFmtId="3" fontId="6" fillId="0" borderId="41" xfId="13" applyNumberFormat="1" applyFont="1" applyBorder="1" applyAlignment="1">
      <alignment vertical="center"/>
    </xf>
    <xf numFmtId="0" fontId="6" fillId="0" borderId="0" xfId="15" applyFont="1" applyAlignment="1">
      <alignment vertical="center"/>
    </xf>
    <xf numFmtId="0" fontId="6" fillId="0" borderId="0" xfId="15" applyFont="1" applyAlignment="1">
      <alignment horizontal="center" vertical="center"/>
    </xf>
    <xf numFmtId="3" fontId="5" fillId="0" borderId="68" xfId="103" applyNumberFormat="1" applyFont="1" applyBorder="1" applyAlignment="1">
      <alignment vertical="center"/>
    </xf>
    <xf numFmtId="3" fontId="5" fillId="0" borderId="69" xfId="13" applyNumberFormat="1" applyFont="1" applyBorder="1" applyAlignment="1">
      <alignment vertical="center" wrapText="1"/>
    </xf>
    <xf numFmtId="164" fontId="6" fillId="49" borderId="68" xfId="13" applyNumberFormat="1" applyFont="1" applyFill="1" applyBorder="1" applyAlignment="1">
      <alignment horizontal="right" vertical="center" wrapText="1"/>
    </xf>
    <xf numFmtId="3" fontId="5" fillId="0" borderId="34" xfId="103" applyNumberFormat="1" applyFont="1" applyBorder="1" applyAlignment="1">
      <alignment vertical="center" wrapText="1"/>
    </xf>
    <xf numFmtId="3" fontId="6" fillId="0" borderId="22" xfId="103" applyNumberFormat="1" applyFont="1" applyBorder="1" applyAlignment="1">
      <alignment vertical="center" wrapText="1"/>
    </xf>
    <xf numFmtId="3" fontId="7" fillId="0" borderId="68" xfId="103" applyNumberFormat="1" applyFont="1" applyBorder="1" applyAlignment="1">
      <alignment vertical="center"/>
    </xf>
    <xf numFmtId="3" fontId="15" fillId="0" borderId="69" xfId="13" applyNumberFormat="1" applyFont="1" applyBorder="1" applyAlignment="1">
      <alignment vertical="center" wrapText="1"/>
    </xf>
    <xf numFmtId="3" fontId="7" fillId="0" borderId="22" xfId="103" applyNumberFormat="1" applyFont="1" applyBorder="1" applyAlignment="1">
      <alignment horizontal="center" vertical="center" wrapText="1"/>
    </xf>
    <xf numFmtId="3" fontId="7" fillId="0" borderId="69" xfId="13" applyNumberFormat="1" applyFont="1" applyBorder="1" applyAlignment="1">
      <alignment vertical="center" wrapText="1"/>
    </xf>
    <xf numFmtId="3" fontId="7" fillId="0" borderId="22" xfId="13" applyNumberFormat="1" applyFont="1" applyBorder="1" applyAlignment="1">
      <alignment horizontal="center" vertical="center" wrapText="1"/>
    </xf>
    <xf numFmtId="164" fontId="6" fillId="49" borderId="69" xfId="13" applyNumberFormat="1" applyFont="1" applyFill="1" applyBorder="1" applyAlignment="1">
      <alignment vertical="center" wrapText="1"/>
    </xf>
    <xf numFmtId="3" fontId="6" fillId="0" borderId="22" xfId="10" applyNumberFormat="1" applyFont="1" applyBorder="1" applyAlignment="1">
      <alignment horizontal="justify" vertical="center" wrapText="1"/>
    </xf>
    <xf numFmtId="3" fontId="6" fillId="0" borderId="68" xfId="13" applyNumberFormat="1" applyFont="1" applyBorder="1" applyAlignment="1">
      <alignment horizontal="right" vertical="center"/>
    </xf>
    <xf numFmtId="3" fontId="6" fillId="48" borderId="69" xfId="13" applyNumberFormat="1" applyFont="1" applyFill="1" applyBorder="1" applyAlignment="1">
      <alignment horizontal="center" vertical="center"/>
    </xf>
    <xf numFmtId="3" fontId="7" fillId="0" borderId="69" xfId="13" applyNumberFormat="1" applyFont="1" applyBorder="1" applyAlignment="1">
      <alignment vertical="center"/>
    </xf>
    <xf numFmtId="3" fontId="6" fillId="0" borderId="69" xfId="13" applyNumberFormat="1" applyFont="1" applyBorder="1" applyAlignment="1">
      <alignment vertical="center"/>
    </xf>
    <xf numFmtId="0" fontId="21" fillId="0" borderId="22" xfId="14" applyNumberFormat="1" applyFont="1" applyFill="1" applyBorder="1" applyAlignment="1">
      <alignment horizontal="left" vertical="center" wrapText="1"/>
    </xf>
    <xf numFmtId="3" fontId="6" fillId="48" borderId="22" xfId="10" applyNumberFormat="1" applyFont="1" applyFill="1" applyBorder="1" applyAlignment="1">
      <alignment horizontal="justify" vertical="center" wrapText="1"/>
    </xf>
    <xf numFmtId="0" fontId="20" fillId="0" borderId="22" xfId="14" applyNumberFormat="1" applyFont="1" applyFill="1" applyBorder="1" applyAlignment="1">
      <alignment horizontal="left" vertical="center" wrapText="1"/>
    </xf>
    <xf numFmtId="0" fontId="21" fillId="0" borderId="70" xfId="14" applyNumberFormat="1" applyFont="1" applyFill="1" applyBorder="1" applyAlignment="1">
      <alignment horizontal="left" vertical="center" wrapText="1"/>
    </xf>
    <xf numFmtId="0" fontId="15" fillId="0" borderId="44" xfId="12" quotePrefix="1" applyFont="1" applyBorder="1" applyAlignment="1">
      <alignment horizontal="left" vertical="center" wrapText="1"/>
    </xf>
    <xf numFmtId="0" fontId="6" fillId="0" borderId="44" xfId="12" quotePrefix="1" applyBorder="1" applyAlignment="1">
      <alignment horizontal="left" vertical="center" wrapText="1"/>
    </xf>
    <xf numFmtId="3" fontId="6" fillId="0" borderId="106" xfId="10" applyNumberFormat="1" applyFont="1" applyBorder="1" applyAlignment="1">
      <alignment horizontal="justify" vertical="center" wrapText="1"/>
    </xf>
    <xf numFmtId="3" fontId="6" fillId="0" borderId="107" xfId="13" applyNumberFormat="1" applyFont="1" applyBorder="1" applyAlignment="1">
      <alignment horizontal="right" vertical="center"/>
    </xf>
    <xf numFmtId="3" fontId="6" fillId="0" borderId="108" xfId="13" applyNumberFormat="1" applyFont="1" applyBorder="1" applyAlignment="1">
      <alignment vertical="center"/>
    </xf>
    <xf numFmtId="0" fontId="6" fillId="0" borderId="121" xfId="12" quotePrefix="1" applyBorder="1" applyAlignment="1">
      <alignment horizontal="left" vertical="center" wrapText="1"/>
    </xf>
    <xf numFmtId="166" fontId="17" fillId="0" borderId="107" xfId="0" applyNumberFormat="1" applyFont="1" applyBorder="1" applyAlignment="1">
      <alignment vertical="center" wrapText="1"/>
    </xf>
    <xf numFmtId="166" fontId="17" fillId="0" borderId="108" xfId="0" applyNumberFormat="1" applyFont="1" applyBorder="1" applyAlignment="1">
      <alignment vertical="center" wrapText="1"/>
    </xf>
    <xf numFmtId="3" fontId="7" fillId="0" borderId="74" xfId="103" applyNumberFormat="1" applyFont="1" applyBorder="1" applyAlignment="1">
      <alignment horizontal="center" vertical="center" wrapText="1"/>
    </xf>
    <xf numFmtId="3" fontId="7" fillId="0" borderId="75" xfId="103" applyNumberFormat="1" applyFont="1" applyBorder="1" applyAlignment="1">
      <alignment vertical="center"/>
    </xf>
    <xf numFmtId="3" fontId="7" fillId="0" borderId="76" xfId="13" applyNumberFormat="1" applyFont="1" applyBorder="1" applyAlignment="1">
      <alignment vertical="center" wrapText="1"/>
    </xf>
    <xf numFmtId="3" fontId="5" fillId="0" borderId="75" xfId="103" applyNumberFormat="1" applyFont="1" applyBorder="1" applyAlignment="1">
      <alignment vertical="center"/>
    </xf>
    <xf numFmtId="3" fontId="15" fillId="0" borderId="76" xfId="13" applyNumberFormat="1" applyFont="1" applyBorder="1" applyAlignment="1">
      <alignment vertical="center" wrapText="1"/>
    </xf>
    <xf numFmtId="3" fontId="6" fillId="0" borderId="71" xfId="10" applyNumberFormat="1" applyFont="1" applyBorder="1" applyAlignment="1">
      <alignment horizontal="justify" vertical="center" wrapText="1"/>
    </xf>
    <xf numFmtId="3" fontId="6" fillId="0" borderId="72" xfId="13" applyNumberFormat="1" applyFont="1" applyBorder="1" applyAlignment="1">
      <alignment horizontal="right" vertical="center"/>
    </xf>
    <xf numFmtId="3" fontId="6" fillId="0" borderId="87" xfId="13" applyNumberFormat="1" applyFont="1" applyBorder="1" applyAlignment="1">
      <alignment vertical="center"/>
    </xf>
    <xf numFmtId="0" fontId="6" fillId="0" borderId="50" xfId="12" quotePrefix="1" applyBorder="1" applyAlignment="1">
      <alignment horizontal="left" vertical="center" wrapText="1"/>
    </xf>
    <xf numFmtId="166" fontId="17" fillId="0" borderId="87" xfId="0" applyNumberFormat="1" applyFont="1" applyBorder="1" applyAlignment="1">
      <alignment vertical="center" wrapText="1"/>
    </xf>
    <xf numFmtId="3" fontId="6" fillId="0" borderId="22" xfId="103" applyNumberFormat="1" applyFont="1" applyBorder="1" applyAlignment="1">
      <alignment horizontal="center" vertical="center" wrapText="1"/>
    </xf>
    <xf numFmtId="3" fontId="6" fillId="48" borderId="69" xfId="13" applyNumberFormat="1" applyFont="1" applyFill="1" applyBorder="1" applyAlignment="1">
      <alignment vertical="center"/>
    </xf>
    <xf numFmtId="0" fontId="21" fillId="0" borderId="22" xfId="14" applyNumberFormat="1" applyFont="1" applyFill="1" applyBorder="1" applyAlignment="1">
      <alignment horizontal="left" wrapText="1" indent="3"/>
    </xf>
    <xf numFmtId="0" fontId="21" fillId="0" borderId="22" xfId="14" applyNumberFormat="1" applyFont="1" applyFill="1" applyBorder="1" applyAlignment="1">
      <alignment horizontal="left" wrapText="1" indent="4"/>
    </xf>
    <xf numFmtId="0" fontId="7" fillId="0" borderId="44" xfId="12" quotePrefix="1" applyFont="1" applyBorder="1" applyAlignment="1">
      <alignment horizontal="left" vertical="center" wrapText="1"/>
    </xf>
    <xf numFmtId="0" fontId="21" fillId="0" borderId="22" xfId="14" applyNumberFormat="1" applyFont="1" applyFill="1" applyBorder="1" applyAlignment="1">
      <alignment horizontal="left" wrapText="1" indent="5"/>
    </xf>
    <xf numFmtId="0" fontId="21" fillId="0" borderId="22" xfId="14" applyNumberFormat="1" applyFont="1" applyFill="1" applyBorder="1" applyAlignment="1">
      <alignment horizontal="left" wrapText="1" indent="6"/>
    </xf>
    <xf numFmtId="0" fontId="21" fillId="0" borderId="70" xfId="14" applyNumberFormat="1" applyFont="1" applyFill="1" applyBorder="1" applyAlignment="1">
      <alignment horizontal="left" wrapText="1" indent="4"/>
    </xf>
    <xf numFmtId="0" fontId="23" fillId="0" borderId="22" xfId="0" applyFont="1" applyBorder="1" applyAlignment="1">
      <alignment horizontal="left" vertical="center" wrapText="1"/>
    </xf>
    <xf numFmtId="0" fontId="7" fillId="0" borderId="22" xfId="12" quotePrefix="1" applyFont="1" applyBorder="1" applyAlignment="1">
      <alignment horizontal="left" vertical="center" wrapText="1"/>
    </xf>
    <xf numFmtId="166" fontId="17" fillId="0" borderId="73" xfId="0" applyNumberFormat="1" applyFont="1" applyBorder="1" applyAlignment="1">
      <alignment vertical="center" wrapText="1"/>
    </xf>
    <xf numFmtId="166" fontId="17" fillId="0" borderId="90" xfId="0" applyNumberFormat="1" applyFont="1" applyBorder="1" applyAlignment="1">
      <alignment vertical="center" wrapText="1"/>
    </xf>
    <xf numFmtId="164" fontId="7" fillId="0" borderId="115" xfId="0" applyNumberFormat="1" applyFont="1" applyBorder="1" applyAlignment="1">
      <alignment horizontal="center" vertical="center" wrapText="1"/>
    </xf>
    <xf numFmtId="1" fontId="7" fillId="0" borderId="115" xfId="31" applyNumberFormat="1" applyFont="1" applyBorder="1" applyAlignment="1">
      <alignment horizontal="center" wrapText="1"/>
    </xf>
    <xf numFmtId="0" fontId="90" fillId="0" borderId="0" xfId="0" applyFont="1" applyAlignment="1">
      <alignment horizontal="center"/>
    </xf>
    <xf numFmtId="0" fontId="15" fillId="0" borderId="64" xfId="13" applyFont="1" applyBorder="1" applyAlignment="1">
      <alignment horizontal="left" vertical="center" wrapText="1"/>
    </xf>
    <xf numFmtId="3" fontId="13" fillId="0" borderId="0" xfId="0" applyNumberFormat="1" applyFont="1" applyAlignment="1">
      <alignment horizontal="center"/>
    </xf>
    <xf numFmtId="3" fontId="7" fillId="0" borderId="0" xfId="8" applyNumberFormat="1" applyFont="1" applyAlignment="1">
      <alignment horizontal="center"/>
    </xf>
    <xf numFmtId="164" fontId="6" fillId="0" borderId="115" xfId="203" applyNumberFormat="1" applyFont="1" applyBorder="1" applyAlignment="1">
      <alignment horizontal="center" vertical="center"/>
    </xf>
    <xf numFmtId="164" fontId="7" fillId="0" borderId="115" xfId="203" applyNumberFormat="1" applyFont="1" applyBorder="1" applyAlignment="1">
      <alignment horizontal="center" vertical="center" wrapText="1"/>
    </xf>
    <xf numFmtId="164" fontId="16" fillId="0" borderId="115" xfId="0" applyNumberFormat="1" applyFont="1" applyBorder="1" applyAlignment="1">
      <alignment horizontal="center" vertical="center"/>
    </xf>
    <xf numFmtId="166" fontId="17" fillId="0" borderId="29" xfId="0" applyNumberFormat="1" applyFont="1" applyBorder="1" applyAlignment="1">
      <alignment wrapText="1"/>
    </xf>
    <xf numFmtId="166" fontId="17" fillId="0" borderId="40" xfId="0" applyNumberFormat="1" applyFont="1" applyBorder="1" applyAlignment="1">
      <alignment wrapText="1"/>
    </xf>
    <xf numFmtId="0" fontId="6" fillId="0" borderId="122" xfId="213" quotePrefix="1" applyFill="1" applyBorder="1" applyAlignment="1">
      <alignment horizontal="left" vertical="center" wrapText="1" indent="4"/>
    </xf>
    <xf numFmtId="0" fontId="7" fillId="0" borderId="45" xfId="103" applyFont="1" applyBorder="1" applyAlignment="1">
      <alignment vertical="center" wrapText="1"/>
    </xf>
    <xf numFmtId="166" fontId="17" fillId="0" borderId="21" xfId="0" applyNumberFormat="1" applyFont="1" applyBorder="1" applyAlignment="1">
      <alignment wrapText="1"/>
    </xf>
    <xf numFmtId="166" fontId="17" fillId="0" borderId="26" xfId="0" applyNumberFormat="1" applyFont="1" applyBorder="1" applyAlignment="1">
      <alignment wrapText="1"/>
    </xf>
    <xf numFmtId="0" fontId="7" fillId="0" borderId="45" xfId="0" applyFont="1" applyBorder="1" applyAlignment="1">
      <alignment wrapText="1"/>
    </xf>
    <xf numFmtId="0" fontId="6" fillId="0" borderId="39" xfId="0" applyFont="1" applyBorder="1" applyAlignment="1">
      <alignment horizontal="left" wrapText="1"/>
    </xf>
    <xf numFmtId="0" fontId="17" fillId="0" borderId="123" xfId="0" applyFont="1" applyBorder="1" applyAlignment="1">
      <alignment horizontal="center" wrapText="1"/>
    </xf>
    <xf numFmtId="166" fontId="17" fillId="0" borderId="23" xfId="0" applyNumberFormat="1" applyFont="1" applyBorder="1" applyAlignment="1">
      <alignment wrapText="1"/>
    </xf>
    <xf numFmtId="166" fontId="17" fillId="0" borderId="24" xfId="0" applyNumberFormat="1" applyFont="1" applyBorder="1" applyAlignment="1">
      <alignment wrapText="1"/>
    </xf>
    <xf numFmtId="0" fontId="3" fillId="0" borderId="115" xfId="2" applyFont="1" applyBorder="1" applyAlignment="1">
      <alignment horizontal="left" vertical="top" wrapText="1"/>
    </xf>
    <xf numFmtId="0" fontId="3" fillId="0" borderId="115" xfId="2" applyFont="1" applyBorder="1" applyAlignment="1">
      <alignment vertical="center" wrapText="1"/>
    </xf>
    <xf numFmtId="0" fontId="52" fillId="0" borderId="115" xfId="0" applyFont="1" applyBorder="1"/>
    <xf numFmtId="0" fontId="52" fillId="0" borderId="115" xfId="0" applyFont="1" applyBorder="1" applyAlignment="1">
      <alignment horizontal="justify" vertical="center" wrapText="1"/>
    </xf>
    <xf numFmtId="0" fontId="7" fillId="0" borderId="0" xfId="18" applyFont="1" applyAlignment="1">
      <alignment horizontal="center" vertical="top"/>
    </xf>
    <xf numFmtId="0" fontId="49" fillId="0" borderId="120" xfId="0" applyFont="1" applyBorder="1" applyAlignment="1">
      <alignment horizontal="justify" vertical="center" wrapText="1"/>
    </xf>
    <xf numFmtId="0" fontId="3" fillId="0" borderId="101" xfId="2" applyFont="1" applyBorder="1" applyAlignment="1">
      <alignment horizontal="justify" vertical="top" wrapText="1"/>
    </xf>
    <xf numFmtId="3" fontId="2" fillId="0" borderId="0" xfId="2" applyNumberFormat="1" applyFont="1" applyAlignment="1">
      <alignment horizontal="center" vertical="top" wrapText="1"/>
    </xf>
    <xf numFmtId="0" fontId="91" fillId="0" borderId="101" xfId="0" applyFont="1" applyBorder="1" applyAlignment="1">
      <alignment horizontal="justify" vertical="center"/>
    </xf>
    <xf numFmtId="0" fontId="3" fillId="0" borderId="101" xfId="2" applyFont="1" applyBorder="1" applyAlignment="1">
      <alignment wrapText="1"/>
    </xf>
    <xf numFmtId="0" fontId="91" fillId="0" borderId="46" xfId="0" applyFont="1" applyBorder="1" applyAlignment="1">
      <alignment horizontal="justify" vertical="center"/>
    </xf>
    <xf numFmtId="0" fontId="51" fillId="0" borderId="46" xfId="0" applyFont="1" applyBorder="1" applyAlignment="1">
      <alignment horizontal="justify" vertical="center"/>
    </xf>
    <xf numFmtId="0" fontId="3" fillId="0" borderId="46" xfId="2" applyFont="1" applyBorder="1" applyAlignment="1">
      <alignment vertical="center" wrapText="1"/>
    </xf>
    <xf numFmtId="0" fontId="51" fillId="0" borderId="2" xfId="0" applyFont="1" applyBorder="1" applyAlignment="1">
      <alignment horizontal="justify" vertical="center"/>
    </xf>
    <xf numFmtId="0" fontId="3" fillId="0" borderId="2" xfId="2" applyFont="1" applyBorder="1" applyAlignment="1">
      <alignment vertical="center" wrapText="1"/>
    </xf>
    <xf numFmtId="0" fontId="52" fillId="0" borderId="115" xfId="0" applyFont="1" applyBorder="1" applyAlignment="1">
      <alignment horizontal="justify" vertical="center"/>
    </xf>
    <xf numFmtId="0" fontId="3" fillId="0" borderId="0" xfId="2" applyFont="1" applyAlignment="1">
      <alignment horizontal="center" vertical="top" wrapText="1"/>
    </xf>
    <xf numFmtId="0" fontId="52" fillId="0" borderId="0" xfId="0" applyFont="1" applyAlignment="1">
      <alignment horizontal="center" vertical="top"/>
    </xf>
    <xf numFmtId="3" fontId="3" fillId="0" borderId="0" xfId="2" applyNumberFormat="1" applyFont="1" applyAlignment="1">
      <alignment horizontal="center" vertical="top" wrapText="1"/>
    </xf>
    <xf numFmtId="0" fontId="90" fillId="0" borderId="0" xfId="0" applyFont="1" applyAlignment="1">
      <alignment horizontal="center" vertical="top"/>
    </xf>
    <xf numFmtId="0" fontId="25" fillId="0" borderId="26" xfId="0" applyFont="1" applyBorder="1"/>
    <xf numFmtId="0" fontId="25" fillId="4" borderId="17" xfId="0" applyFont="1" applyFill="1" applyBorder="1"/>
    <xf numFmtId="0" fontId="25" fillId="0" borderId="17" xfId="0" applyFont="1" applyBorder="1"/>
    <xf numFmtId="3" fontId="9" fillId="0" borderId="15" xfId="210" applyNumberFormat="1" applyFont="1" applyFill="1" applyBorder="1" applyAlignment="1">
      <alignment horizontal="right" vertical="center"/>
    </xf>
    <xf numFmtId="3" fontId="10" fillId="0" borderId="15" xfId="210" applyNumberFormat="1" applyFont="1" applyFill="1" applyBorder="1" applyAlignment="1">
      <alignment horizontal="right" vertical="center"/>
    </xf>
    <xf numFmtId="0" fontId="6" fillId="0" borderId="15" xfId="209" applyFont="1" applyFill="1" applyBorder="1" applyAlignment="1">
      <alignment horizontal="left" vertical="center" wrapText="1"/>
    </xf>
    <xf numFmtId="0" fontId="12" fillId="0" borderId="15" xfId="0" applyFont="1" applyBorder="1" applyAlignment="1">
      <alignment horizontal="right"/>
    </xf>
    <xf numFmtId="0" fontId="32" fillId="0" borderId="21" xfId="0" applyFont="1" applyBorder="1"/>
    <xf numFmtId="0" fontId="16" fillId="0" borderId="0" xfId="8" applyFont="1" applyAlignment="1">
      <alignment horizontal="left" vertical="center"/>
    </xf>
    <xf numFmtId="0" fontId="7" fillId="0" borderId="0" xfId="15" applyFont="1" applyAlignment="1">
      <alignment horizontal="center" vertical="center"/>
    </xf>
    <xf numFmtId="0" fontId="15" fillId="0" borderId="0" xfId="203" applyFont="1" applyAlignment="1">
      <alignment vertical="top"/>
    </xf>
    <xf numFmtId="0" fontId="15" fillId="0" borderId="0" xfId="8" applyFont="1" applyAlignment="1">
      <alignment vertical="top"/>
    </xf>
    <xf numFmtId="3" fontId="84" fillId="0" borderId="0" xfId="8" applyNumberFormat="1" applyFont="1" applyAlignment="1">
      <alignment vertical="top"/>
    </xf>
    <xf numFmtId="0" fontId="3" fillId="0" borderId="115" xfId="2" applyFont="1" applyBorder="1" applyAlignment="1">
      <alignment horizontal="left" vertical="center" wrapText="1"/>
    </xf>
    <xf numFmtId="164" fontId="7" fillId="0" borderId="115" xfId="216" applyNumberFormat="1" applyFont="1" applyBorder="1" applyAlignment="1">
      <alignment horizontal="center" vertical="center" wrapText="1"/>
    </xf>
    <xf numFmtId="164" fontId="7" fillId="0" borderId="64" xfId="216" applyNumberFormat="1" applyFont="1" applyBorder="1" applyAlignment="1">
      <alignment horizontal="center" vertical="center" wrapText="1"/>
    </xf>
    <xf numFmtId="0" fontId="6" fillId="0" borderId="97" xfId="216" applyFont="1" applyBorder="1"/>
    <xf numFmtId="164" fontId="7" fillId="0" borderId="98" xfId="216" applyNumberFormat="1" applyFont="1" applyBorder="1" applyAlignment="1">
      <alignment horizontal="center" vertical="center" wrapText="1"/>
    </xf>
    <xf numFmtId="0" fontId="6" fillId="0" borderId="0" xfId="216" applyFont="1"/>
    <xf numFmtId="43" fontId="7" fillId="0" borderId="0" xfId="217" applyFont="1" applyAlignment="1">
      <alignment horizontal="center" vertical="center" wrapText="1"/>
    </xf>
    <xf numFmtId="43" fontId="6" fillId="0" borderId="0" xfId="217" applyFont="1"/>
    <xf numFmtId="164" fontId="7" fillId="6" borderId="0" xfId="4" applyNumberFormat="1" applyFont="1" applyFill="1" applyAlignment="1">
      <alignment horizontal="left" vertical="center" wrapText="1"/>
    </xf>
    <xf numFmtId="0" fontId="5" fillId="0" borderId="34" xfId="216" applyFont="1" applyBorder="1" applyAlignment="1">
      <alignment vertical="center" wrapText="1"/>
    </xf>
    <xf numFmtId="164" fontId="15" fillId="0" borderId="26" xfId="218" applyNumberFormat="1" applyFont="1" applyBorder="1" applyAlignment="1">
      <alignment wrapText="1"/>
    </xf>
    <xf numFmtId="0" fontId="5" fillId="0" borderId="99" xfId="103" applyFont="1" applyBorder="1" applyAlignment="1">
      <alignment vertical="center" wrapText="1"/>
    </xf>
    <xf numFmtId="164" fontId="6" fillId="0" borderId="26" xfId="218" applyNumberFormat="1" applyFont="1" applyBorder="1" applyAlignment="1">
      <alignment wrapText="1"/>
    </xf>
    <xf numFmtId="0" fontId="7" fillId="0" borderId="0" xfId="218" applyFont="1" applyAlignment="1">
      <alignment horizontal="center"/>
    </xf>
    <xf numFmtId="0" fontId="16" fillId="0" borderId="0" xfId="218" applyFont="1"/>
    <xf numFmtId="164" fontId="6" fillId="0" borderId="22" xfId="218" applyNumberFormat="1" applyFont="1" applyBorder="1" applyAlignment="1">
      <alignment wrapText="1"/>
    </xf>
    <xf numFmtId="164" fontId="6" fillId="0" borderId="68" xfId="218" applyNumberFormat="1" applyFont="1" applyBorder="1" applyAlignment="1">
      <alignment horizontal="right" wrapText="1"/>
    </xf>
    <xf numFmtId="164" fontId="6" fillId="0" borderId="17" xfId="218" applyNumberFormat="1" applyFont="1" applyBorder="1" applyAlignment="1">
      <alignment wrapText="1"/>
    </xf>
    <xf numFmtId="164" fontId="6" fillId="0" borderId="16" xfId="218" applyNumberFormat="1" applyFont="1" applyBorder="1" applyAlignment="1">
      <alignment wrapText="1"/>
    </xf>
    <xf numFmtId="164" fontId="5" fillId="4" borderId="22" xfId="218" applyNumberFormat="1" applyFont="1" applyFill="1" applyBorder="1" applyAlignment="1">
      <alignment wrapText="1"/>
    </xf>
    <xf numFmtId="164" fontId="6" fillId="4" borderId="68" xfId="218" applyNumberFormat="1" applyFont="1" applyFill="1" applyBorder="1" applyAlignment="1">
      <alignment horizontal="right" wrapText="1"/>
    </xf>
    <xf numFmtId="164" fontId="6" fillId="4" borderId="17" xfId="218" applyNumberFormat="1" applyFont="1" applyFill="1" applyBorder="1" applyAlignment="1">
      <alignment wrapText="1"/>
    </xf>
    <xf numFmtId="164" fontId="5" fillId="4" borderId="16" xfId="218" applyNumberFormat="1" applyFont="1" applyFill="1" applyBorder="1" applyAlignment="1">
      <alignment wrapText="1"/>
    </xf>
    <xf numFmtId="49" fontId="7" fillId="0" borderId="22" xfId="216" applyNumberFormat="1" applyFont="1" applyBorder="1" applyAlignment="1">
      <alignment vertical="top" wrapText="1"/>
    </xf>
    <xf numFmtId="49" fontId="6" fillId="0" borderId="22" xfId="216" applyNumberFormat="1" applyFont="1" applyBorder="1" applyAlignment="1">
      <alignment horizontal="left" vertical="top" wrapText="1" indent="1"/>
    </xf>
    <xf numFmtId="49" fontId="6" fillId="0" borderId="22" xfId="216" applyNumberFormat="1" applyFont="1" applyBorder="1" applyAlignment="1">
      <alignment horizontal="left" vertical="top" wrapText="1" indent="2"/>
    </xf>
    <xf numFmtId="3" fontId="6" fillId="0" borderId="68" xfId="216" applyNumberFormat="1" applyFont="1" applyBorder="1" applyAlignment="1">
      <alignment horizontal="right"/>
    </xf>
    <xf numFmtId="49" fontId="6" fillId="0" borderId="22" xfId="216" applyNumberFormat="1" applyFont="1" applyBorder="1" applyAlignment="1">
      <alignment horizontal="left" vertical="top" wrapText="1" indent="3"/>
    </xf>
    <xf numFmtId="49" fontId="6" fillId="0" borderId="22" xfId="216" applyNumberFormat="1" applyFont="1" applyBorder="1" applyAlignment="1">
      <alignment horizontal="left" vertical="top" wrapText="1" indent="4"/>
    </xf>
    <xf numFmtId="49" fontId="6" fillId="0" borderId="22" xfId="216" applyNumberFormat="1" applyFont="1" applyBorder="1" applyAlignment="1">
      <alignment horizontal="left" vertical="top" wrapText="1" indent="5"/>
    </xf>
    <xf numFmtId="3" fontId="6" fillId="0" borderId="69" xfId="216" applyNumberFormat="1" applyFont="1" applyBorder="1" applyAlignment="1">
      <alignment horizontal="right"/>
    </xf>
    <xf numFmtId="164" fontId="6" fillId="0" borderId="0" xfId="216" applyNumberFormat="1" applyFont="1" applyAlignment="1">
      <alignment wrapText="1"/>
    </xf>
    <xf numFmtId="164" fontId="6" fillId="0" borderId="0" xfId="216" applyNumberFormat="1" applyFont="1"/>
    <xf numFmtId="49" fontId="7" fillId="0" borderId="22" xfId="216" applyNumberFormat="1" applyFont="1" applyBorder="1" applyAlignment="1">
      <alignment horizontal="left" vertical="top" wrapText="1" indent="2"/>
    </xf>
    <xf numFmtId="49" fontId="6" fillId="0" borderId="71" xfId="216" applyNumberFormat="1" applyFont="1" applyBorder="1" applyAlignment="1">
      <alignment horizontal="left" vertical="top" wrapText="1" indent="4"/>
    </xf>
    <xf numFmtId="3" fontId="6" fillId="0" borderId="72" xfId="216" applyNumberFormat="1" applyFont="1" applyBorder="1" applyAlignment="1">
      <alignment horizontal="right"/>
    </xf>
    <xf numFmtId="3" fontId="6" fillId="0" borderId="87" xfId="216" applyNumberFormat="1" applyFont="1" applyBorder="1" applyAlignment="1">
      <alignment horizontal="right"/>
    </xf>
    <xf numFmtId="0" fontId="5" fillId="0" borderId="34" xfId="4" applyFont="1" applyBorder="1" applyAlignment="1">
      <alignment vertical="center"/>
    </xf>
    <xf numFmtId="0" fontId="6" fillId="0" borderId="66" xfId="4" applyFont="1" applyBorder="1" applyAlignment="1">
      <alignment horizontal="center" vertical="top" wrapText="1"/>
    </xf>
    <xf numFmtId="0" fontId="6" fillId="0" borderId="26" xfId="4" applyFont="1" applyBorder="1" applyAlignment="1">
      <alignment horizontal="center" vertical="top" wrapText="1"/>
    </xf>
    <xf numFmtId="164" fontId="6" fillId="0" borderId="91" xfId="13" applyNumberFormat="1" applyFont="1" applyBorder="1" applyAlignment="1">
      <alignment wrapText="1"/>
    </xf>
    <xf numFmtId="0" fontId="6" fillId="0" borderId="75" xfId="4" applyFont="1" applyBorder="1" applyAlignment="1">
      <alignment horizontal="center" vertical="top" wrapText="1"/>
    </xf>
    <xf numFmtId="0" fontId="6" fillId="0" borderId="14" xfId="4" applyFont="1" applyBorder="1" applyAlignment="1">
      <alignment horizontal="center" vertical="top" wrapText="1"/>
    </xf>
    <xf numFmtId="164" fontId="15" fillId="4" borderId="18" xfId="13" applyNumberFormat="1" applyFont="1" applyFill="1" applyBorder="1" applyAlignment="1">
      <alignment vertical="center" wrapText="1"/>
    </xf>
    <xf numFmtId="164" fontId="6" fillId="0" borderId="74" xfId="218" applyNumberFormat="1" applyFont="1" applyBorder="1" applyAlignment="1">
      <alignment horizontal="center" wrapText="1"/>
    </xf>
    <xf numFmtId="164" fontId="6" fillId="0" borderId="75" xfId="218" applyNumberFormat="1" applyFont="1" applyBorder="1" applyAlignment="1">
      <alignment horizontal="right" wrapText="1"/>
    </xf>
    <xf numFmtId="164" fontId="6" fillId="0" borderId="14" xfId="218" applyNumberFormat="1" applyFont="1" applyBorder="1" applyAlignment="1">
      <alignment wrapText="1"/>
    </xf>
    <xf numFmtId="164" fontId="6" fillId="0" borderId="95" xfId="218" applyNumberFormat="1" applyFont="1" applyBorder="1" applyAlignment="1">
      <alignment horizontal="center" wrapText="1"/>
    </xf>
    <xf numFmtId="164" fontId="6" fillId="0" borderId="96" xfId="218" applyNumberFormat="1" applyFont="1" applyBorder="1" applyAlignment="1">
      <alignment horizontal="right" wrapText="1"/>
    </xf>
    <xf numFmtId="164" fontId="6" fillId="0" borderId="24" xfId="218" applyNumberFormat="1" applyFont="1" applyBorder="1" applyAlignment="1">
      <alignment wrapText="1"/>
    </xf>
    <xf numFmtId="164" fontId="5" fillId="4" borderId="15" xfId="8" applyNumberFormat="1" applyFont="1" applyFill="1" applyBorder="1" applyAlignment="1">
      <alignment vertical="top" wrapText="1"/>
    </xf>
    <xf numFmtId="0" fontId="7" fillId="7" borderId="15" xfId="0" applyFont="1" applyFill="1" applyBorder="1" applyAlignment="1">
      <alignment horizontal="left" vertical="center" wrapText="1"/>
    </xf>
    <xf numFmtId="0" fontId="15" fillId="7" borderId="15" xfId="0" applyFont="1" applyFill="1" applyBorder="1" applyAlignment="1">
      <alignment vertical="center" wrapText="1"/>
    </xf>
    <xf numFmtId="0" fontId="7" fillId="7" borderId="15" xfId="0" applyFont="1" applyFill="1" applyBorder="1" applyAlignment="1">
      <alignment vertical="center" wrapText="1"/>
    </xf>
    <xf numFmtId="0" fontId="13" fillId="0" borderId="0" xfId="0" applyFont="1" applyAlignment="1">
      <alignment horizontal="center" vertical="top"/>
    </xf>
    <xf numFmtId="0" fontId="16" fillId="0" borderId="0" xfId="8" applyFont="1" applyAlignment="1">
      <alignment horizontal="left" vertical="center" wrapText="1"/>
    </xf>
    <xf numFmtId="0" fontId="5" fillId="0" borderId="34" xfId="0" applyFont="1" applyBorder="1" applyAlignment="1">
      <alignment wrapText="1"/>
    </xf>
    <xf numFmtId="164" fontId="6" fillId="0" borderId="67" xfId="8" applyNumberFormat="1" applyFont="1" applyBorder="1" applyAlignment="1">
      <alignment wrapText="1"/>
    </xf>
    <xf numFmtId="164" fontId="6" fillId="0" borderId="22" xfId="8" applyNumberFormat="1" applyFont="1" applyBorder="1" applyAlignment="1">
      <alignment wrapText="1"/>
    </xf>
    <xf numFmtId="164" fontId="6" fillId="0" borderId="68" xfId="8" applyNumberFormat="1" applyFont="1" applyBorder="1" applyAlignment="1">
      <alignment horizontal="right" wrapText="1"/>
    </xf>
    <xf numFmtId="164" fontId="6" fillId="0" borderId="69" xfId="8" applyNumberFormat="1" applyFont="1" applyBorder="1" applyAlignment="1">
      <alignment wrapText="1"/>
    </xf>
    <xf numFmtId="164" fontId="5" fillId="4" borderId="22" xfId="8" applyNumberFormat="1" applyFont="1" applyFill="1" applyBorder="1" applyAlignment="1">
      <alignment vertical="top" wrapText="1"/>
    </xf>
    <xf numFmtId="164" fontId="6" fillId="4" borderId="68" xfId="8" applyNumberFormat="1" applyFont="1" applyFill="1" applyBorder="1" applyAlignment="1">
      <alignment horizontal="right" wrapText="1"/>
    </xf>
    <xf numFmtId="164" fontId="6" fillId="4" borderId="69" xfId="8" applyNumberFormat="1" applyFont="1" applyFill="1" applyBorder="1" applyAlignment="1">
      <alignment wrapText="1"/>
    </xf>
    <xf numFmtId="3" fontId="9" fillId="0" borderId="68" xfId="11" applyNumberFormat="1" applyFont="1" applyFill="1" applyBorder="1">
      <alignment vertical="center"/>
    </xf>
    <xf numFmtId="3" fontId="9" fillId="0" borderId="69" xfId="11" applyNumberFormat="1" applyFont="1" applyFill="1" applyBorder="1">
      <alignment vertical="center"/>
    </xf>
    <xf numFmtId="0" fontId="6" fillId="0" borderId="22" xfId="12" quotePrefix="1" applyBorder="1" applyAlignment="1">
      <alignment horizontal="left" vertical="center" wrapText="1"/>
    </xf>
    <xf numFmtId="3" fontId="10" fillId="0" borderId="68" xfId="11" applyNumberFormat="1" applyFont="1" applyFill="1" applyBorder="1">
      <alignment vertical="center"/>
    </xf>
    <xf numFmtId="3" fontId="10" fillId="0" borderId="69" xfId="11" applyNumberFormat="1" applyFont="1" applyFill="1" applyBorder="1">
      <alignment vertical="center"/>
    </xf>
    <xf numFmtId="0" fontId="6" fillId="0" borderId="106" xfId="12" quotePrefix="1" applyBorder="1" applyAlignment="1">
      <alignment horizontal="left" vertical="center" wrapText="1"/>
    </xf>
    <xf numFmtId="3" fontId="10" fillId="0" borderId="107" xfId="11" applyNumberFormat="1" applyFont="1" applyFill="1" applyBorder="1">
      <alignment vertical="center"/>
    </xf>
    <xf numFmtId="3" fontId="10" fillId="0" borderId="108" xfId="11" applyNumberFormat="1" applyFont="1" applyFill="1" applyBorder="1">
      <alignment vertical="center"/>
    </xf>
    <xf numFmtId="0" fontId="6" fillId="0" borderId="71" xfId="12" quotePrefix="1" applyBorder="1" applyAlignment="1">
      <alignment horizontal="left" vertical="center" wrapText="1"/>
    </xf>
    <xf numFmtId="3" fontId="10" fillId="0" borderId="72" xfId="11" applyNumberFormat="1" applyFont="1" applyFill="1" applyBorder="1">
      <alignment vertical="center"/>
    </xf>
    <xf numFmtId="3" fontId="10" fillId="0" borderId="87" xfId="11" applyNumberFormat="1" applyFont="1" applyFill="1" applyBorder="1">
      <alignment vertical="center"/>
    </xf>
    <xf numFmtId="0" fontId="7" fillId="0" borderId="34" xfId="12" quotePrefix="1" applyFont="1" applyBorder="1" applyAlignment="1">
      <alignment horizontal="left" vertical="center" wrapText="1"/>
    </xf>
    <xf numFmtId="3" fontId="10" fillId="0" borderId="66" xfId="11" applyNumberFormat="1" applyFont="1" applyFill="1" applyBorder="1">
      <alignment vertical="center"/>
    </xf>
    <xf numFmtId="164" fontId="7" fillId="0" borderId="67" xfId="8" applyNumberFormat="1" applyFont="1" applyBorder="1"/>
    <xf numFmtId="0" fontId="5" fillId="0" borderId="21" xfId="0" applyFont="1" applyBorder="1" applyAlignment="1">
      <alignment wrapText="1"/>
    </xf>
    <xf numFmtId="0" fontId="5" fillId="0" borderId="21" xfId="2" applyFont="1" applyBorder="1" applyAlignment="1">
      <alignment vertical="center"/>
    </xf>
    <xf numFmtId="3" fontId="10" fillId="0" borderId="15" xfId="11" applyNumberFormat="1" applyFont="1" applyFill="1" applyBorder="1">
      <alignment vertical="center"/>
    </xf>
    <xf numFmtId="0" fontId="7" fillId="0" borderId="15" xfId="12" quotePrefix="1" applyFont="1" applyBorder="1" applyAlignment="1">
      <alignment horizontal="left" vertical="center" wrapText="1"/>
    </xf>
    <xf numFmtId="3" fontId="9" fillId="0" borderId="15" xfId="11" applyNumberFormat="1" applyFont="1" applyFill="1" applyBorder="1">
      <alignment vertical="center"/>
    </xf>
    <xf numFmtId="0" fontId="6" fillId="0" borderId="15" xfId="12" quotePrefix="1" applyBorder="1" applyAlignment="1">
      <alignment horizontal="left" vertical="center" wrapText="1"/>
    </xf>
    <xf numFmtId="0" fontId="6" fillId="0" borderId="124" xfId="12" quotePrefix="1" applyBorder="1" applyAlignment="1">
      <alignment horizontal="left" vertical="center" wrapText="1"/>
    </xf>
    <xf numFmtId="3" fontId="10" fillId="0" borderId="124" xfId="11" applyNumberFormat="1" applyFont="1" applyFill="1" applyBorder="1">
      <alignment vertical="center"/>
    </xf>
    <xf numFmtId="164" fontId="6" fillId="0" borderId="124" xfId="8" applyNumberFormat="1" applyFont="1" applyBorder="1"/>
    <xf numFmtId="0" fontId="6" fillId="0" borderId="27" xfId="12" quotePrefix="1" applyBorder="1" applyAlignment="1">
      <alignment horizontal="left" vertical="center" wrapText="1"/>
    </xf>
    <xf numFmtId="3" fontId="10" fillId="0" borderId="27" xfId="11" applyNumberFormat="1" applyFont="1" applyFill="1" applyBorder="1">
      <alignment vertical="center"/>
    </xf>
    <xf numFmtId="164" fontId="6" fillId="0" borderId="27" xfId="8" applyNumberFormat="1" applyFont="1" applyBorder="1"/>
    <xf numFmtId="3" fontId="10" fillId="0" borderId="21" xfId="11" applyNumberFormat="1" applyFont="1" applyFill="1" applyBorder="1">
      <alignment vertical="center"/>
    </xf>
    <xf numFmtId="164" fontId="6" fillId="0" borderId="21" xfId="8" applyNumberFormat="1" applyFont="1" applyBorder="1"/>
    <xf numFmtId="164" fontId="7" fillId="0" borderId="21" xfId="8" applyNumberFormat="1" applyFont="1" applyBorder="1" applyAlignment="1">
      <alignment wrapText="1"/>
    </xf>
    <xf numFmtId="164" fontId="6" fillId="0" borderId="45" xfId="8" applyNumberFormat="1" applyFont="1" applyBorder="1" applyAlignment="1">
      <alignment horizontal="right" wrapText="1"/>
    </xf>
    <xf numFmtId="0" fontId="13" fillId="50" borderId="18" xfId="0" applyFont="1" applyFill="1" applyBorder="1" applyAlignment="1">
      <alignment horizontal="left" vertical="center" wrapText="1"/>
    </xf>
    <xf numFmtId="0" fontId="7" fillId="7" borderId="38" xfId="0" applyFont="1" applyFill="1" applyBorder="1" applyAlignment="1">
      <alignment vertical="center" wrapText="1"/>
    </xf>
    <xf numFmtId="0" fontId="15" fillId="7" borderId="18" xfId="0" applyFont="1" applyFill="1" applyBorder="1" applyAlignment="1">
      <alignment vertical="center" wrapText="1"/>
    </xf>
    <xf numFmtId="0" fontId="15" fillId="7" borderId="38" xfId="0" applyFont="1" applyFill="1" applyBorder="1" applyAlignment="1">
      <alignment vertical="center" wrapText="1"/>
    </xf>
    <xf numFmtId="0" fontId="29" fillId="4" borderId="15" xfId="0" applyFont="1" applyFill="1" applyBorder="1" applyAlignment="1">
      <alignment horizontal="left" vertical="center" wrapText="1"/>
    </xf>
    <xf numFmtId="0" fontId="15" fillId="4" borderId="15" xfId="0" applyFont="1" applyFill="1" applyBorder="1" applyAlignment="1">
      <alignment vertical="center" wrapText="1"/>
    </xf>
    <xf numFmtId="0" fontId="7" fillId="0" borderId="21" xfId="2" applyFont="1" applyBorder="1" applyAlignment="1">
      <alignment vertical="center"/>
    </xf>
    <xf numFmtId="0" fontId="15" fillId="4" borderId="15" xfId="12" quotePrefix="1" applyFont="1" applyFill="1" applyBorder="1" applyAlignment="1">
      <alignment horizontal="left" vertical="center" wrapText="1"/>
    </xf>
    <xf numFmtId="3" fontId="9" fillId="4" borderId="15" xfId="11" applyNumberFormat="1" applyFont="1" applyFill="1" applyBorder="1">
      <alignment vertical="center"/>
    </xf>
    <xf numFmtId="164" fontId="7" fillId="4" borderId="15" xfId="8" applyNumberFormat="1" applyFont="1" applyFill="1" applyBorder="1"/>
    <xf numFmtId="0" fontId="7" fillId="0" borderId="17" xfId="12" quotePrefix="1" applyFont="1" applyBorder="1" applyAlignment="1">
      <alignment horizontal="left" vertical="center" wrapText="1"/>
    </xf>
    <xf numFmtId="164" fontId="7" fillId="0" borderId="17" xfId="8" applyNumberFormat="1" applyFont="1" applyBorder="1"/>
    <xf numFmtId="164" fontId="6" fillId="0" borderId="41" xfId="8" applyNumberFormat="1" applyFont="1" applyBorder="1"/>
    <xf numFmtId="0" fontId="7" fillId="0" borderId="21" xfId="12" quotePrefix="1" applyFont="1" applyBorder="1" applyAlignment="1">
      <alignment horizontal="left" vertical="center" wrapText="1"/>
    </xf>
    <xf numFmtId="164" fontId="6" fillId="0" borderId="26" xfId="8" applyNumberFormat="1" applyFont="1" applyBorder="1"/>
    <xf numFmtId="164" fontId="6" fillId="0" borderId="41" xfId="8" applyNumberFormat="1" applyFont="1" applyBorder="1" applyAlignment="1">
      <alignment horizontal="right"/>
    </xf>
    <xf numFmtId="1" fontId="7" fillId="0" borderId="11" xfId="31" applyNumberFormat="1" applyFont="1" applyBorder="1" applyAlignment="1">
      <alignment horizontal="center" vertical="center" wrapText="1"/>
    </xf>
    <xf numFmtId="166" fontId="17" fillId="2" borderId="16" xfId="203" applyNumberFormat="1" applyFont="1" applyFill="1" applyBorder="1" applyAlignment="1">
      <alignment wrapText="1"/>
    </xf>
    <xf numFmtId="164" fontId="5" fillId="4" borderId="68" xfId="8" applyNumberFormat="1" applyFont="1" applyFill="1" applyBorder="1" applyAlignment="1">
      <alignment wrapText="1"/>
    </xf>
    <xf numFmtId="0" fontId="7" fillId="2" borderId="44" xfId="203" applyFont="1" applyFill="1" applyBorder="1" applyAlignment="1">
      <alignment horizontal="right" vertical="center" wrapText="1"/>
    </xf>
    <xf numFmtId="166" fontId="17" fillId="2" borderId="125" xfId="203" applyNumberFormat="1" applyFont="1" applyFill="1" applyBorder="1" applyAlignment="1">
      <alignment wrapText="1"/>
    </xf>
    <xf numFmtId="0" fontId="97" fillId="0" borderId="0" xfId="0" applyFont="1" applyAlignment="1">
      <alignment horizontal="center"/>
    </xf>
    <xf numFmtId="0" fontId="7" fillId="2" borderId="48" xfId="203" applyFont="1" applyFill="1" applyBorder="1" applyAlignment="1">
      <alignment horizontal="right" vertical="center" wrapText="1"/>
    </xf>
    <xf numFmtId="0" fontId="7" fillId="0" borderId="0" xfId="0" applyFont="1" applyAlignment="1">
      <alignment horizontal="center" vertical="top"/>
    </xf>
    <xf numFmtId="3" fontId="7" fillId="0" borderId="0" xfId="0" applyNumberFormat="1" applyFont="1" applyAlignment="1">
      <alignment horizontal="center" vertical="top"/>
    </xf>
    <xf numFmtId="164" fontId="13" fillId="0" borderId="0" xfId="0" applyNumberFormat="1" applyFont="1" applyAlignment="1">
      <alignment horizontal="center"/>
    </xf>
    <xf numFmtId="0" fontId="9" fillId="0" borderId="70" xfId="14" applyNumberFormat="1" applyFont="1" applyFill="1" applyBorder="1" applyAlignment="1">
      <alignment horizontal="left" wrapText="1" indent="2"/>
    </xf>
    <xf numFmtId="3" fontId="9" fillId="0" borderId="73" xfId="14" applyNumberFormat="1" applyFont="1" applyFill="1" applyBorder="1" applyAlignment="1">
      <alignment wrapText="1"/>
    </xf>
    <xf numFmtId="0" fontId="97" fillId="0" borderId="0" xfId="0" applyFont="1" applyAlignment="1">
      <alignment horizontal="center" vertical="top"/>
    </xf>
    <xf numFmtId="164" fontId="7" fillId="0" borderId="6" xfId="4" applyNumberFormat="1" applyFont="1" applyBorder="1" applyAlignment="1">
      <alignment horizontal="center" vertical="center"/>
    </xf>
    <xf numFmtId="164" fontId="7" fillId="0" borderId="11" xfId="4" applyNumberFormat="1" applyFont="1" applyBorder="1" applyAlignment="1">
      <alignment horizontal="center" vertical="center" wrapText="1"/>
    </xf>
    <xf numFmtId="0" fontId="26" fillId="0" borderId="0" xfId="0" applyFont="1"/>
    <xf numFmtId="3" fontId="26" fillId="0" borderId="0" xfId="0" applyNumberFormat="1" applyFont="1"/>
    <xf numFmtId="0" fontId="26" fillId="0" borderId="22" xfId="0" applyFont="1" applyBorder="1"/>
    <xf numFmtId="0" fontId="26" fillId="0" borderId="44" xfId="0" applyFont="1" applyBorder="1"/>
    <xf numFmtId="0" fontId="26" fillId="0" borderId="17" xfId="0" applyFont="1" applyBorder="1"/>
    <xf numFmtId="0" fontId="26" fillId="0" borderId="71" xfId="0" applyFont="1" applyBorder="1"/>
    <xf numFmtId="0" fontId="26" fillId="0" borderId="50" xfId="0" applyFont="1" applyBorder="1"/>
    <xf numFmtId="0" fontId="26" fillId="0" borderId="41" xfId="0" applyFont="1" applyBorder="1"/>
    <xf numFmtId="0" fontId="98" fillId="0" borderId="0" xfId="2" applyFont="1" applyAlignment="1">
      <alignment horizontal="center" vertical="top" wrapText="1"/>
    </xf>
    <xf numFmtId="0" fontId="98" fillId="0" borderId="0" xfId="0" applyFont="1" applyAlignment="1">
      <alignment horizontal="center" vertical="top"/>
    </xf>
    <xf numFmtId="0" fontId="23" fillId="2" borderId="22" xfId="22" applyFont="1" applyFill="1" applyBorder="1" applyAlignment="1">
      <alignment wrapText="1"/>
    </xf>
    <xf numFmtId="3" fontId="15" fillId="2" borderId="68" xfId="13" applyNumberFormat="1" applyFont="1" applyFill="1" applyBorder="1" applyAlignment="1">
      <alignment horizontal="left" vertical="center" wrapText="1"/>
    </xf>
    <xf numFmtId="3" fontId="6" fillId="0" borderId="95" xfId="13" applyNumberFormat="1" applyFont="1" applyBorder="1" applyAlignment="1">
      <alignment horizontal="center" wrapText="1"/>
    </xf>
    <xf numFmtId="3" fontId="6" fillId="0" borderId="105" xfId="13" applyNumberFormat="1" applyFont="1" applyBorder="1" applyAlignment="1">
      <alignment wrapText="1"/>
    </xf>
    <xf numFmtId="0" fontId="17" fillId="0" borderId="70" xfId="215" applyFont="1" applyBorder="1" applyAlignment="1">
      <alignment horizontal="left" wrapText="1" indent="4"/>
    </xf>
    <xf numFmtId="0" fontId="17" fillId="0" borderId="70" xfId="215" applyFont="1" applyBorder="1" applyAlignment="1">
      <alignment horizontal="left" wrapText="1" indent="3"/>
    </xf>
    <xf numFmtId="164" fontId="6" fillId="0" borderId="90" xfId="22" applyNumberFormat="1" applyFont="1" applyBorder="1" applyAlignment="1">
      <alignment horizontal="right" vertical="center" wrapText="1"/>
    </xf>
    <xf numFmtId="3" fontId="10" fillId="0" borderId="96" xfId="24" applyNumberFormat="1" applyFill="1" applyBorder="1" applyAlignment="1">
      <alignment wrapText="1"/>
    </xf>
    <xf numFmtId="3" fontId="6" fillId="0" borderId="105" xfId="13" applyNumberFormat="1" applyFont="1" applyBorder="1"/>
    <xf numFmtId="0" fontId="17" fillId="0" borderId="71" xfId="215" applyFont="1" applyBorder="1" applyAlignment="1">
      <alignment horizontal="left" wrapText="1" indent="4"/>
    </xf>
    <xf numFmtId="3" fontId="10" fillId="0" borderId="72" xfId="24" applyNumberFormat="1" applyFill="1" applyBorder="1" applyAlignment="1">
      <alignment wrapText="1"/>
    </xf>
    <xf numFmtId="0" fontId="17" fillId="0" borderId="71" xfId="215" applyFont="1" applyBorder="1" applyAlignment="1">
      <alignment horizontal="left" wrapText="1" indent="3"/>
    </xf>
    <xf numFmtId="164" fontId="6" fillId="0" borderId="87" xfId="22" applyNumberFormat="1" applyFont="1" applyBorder="1" applyAlignment="1">
      <alignment horizontal="right" vertical="center" wrapText="1"/>
    </xf>
    <xf numFmtId="3" fontId="48" fillId="0" borderId="0" xfId="31" applyNumberFormat="1" applyFont="1"/>
    <xf numFmtId="0" fontId="48" fillId="0" borderId="0" xfId="4" applyFont="1" applyAlignment="1">
      <alignment horizontal="right"/>
    </xf>
    <xf numFmtId="3" fontId="16" fillId="0" borderId="0" xfId="31" applyNumberFormat="1" applyFont="1"/>
    <xf numFmtId="0" fontId="6" fillId="0" borderId="0" xfId="2" applyFont="1"/>
    <xf numFmtId="3" fontId="16" fillId="0" borderId="0" xfId="31" applyNumberFormat="1" applyFont="1" applyAlignment="1">
      <alignment wrapText="1"/>
    </xf>
    <xf numFmtId="0" fontId="6" fillId="0" borderId="0" xfId="4" applyFont="1"/>
    <xf numFmtId="0" fontId="6" fillId="0" borderId="0" xfId="219" applyFont="1" applyFill="1" applyAlignment="1" applyProtection="1"/>
    <xf numFmtId="164" fontId="7" fillId="0" borderId="76" xfId="8" applyNumberFormat="1" applyFont="1" applyBorder="1"/>
    <xf numFmtId="0" fontId="7" fillId="0" borderId="74" xfId="12" quotePrefix="1" applyFont="1" applyBorder="1" applyAlignment="1">
      <alignment horizontal="left" vertical="center" wrapText="1"/>
    </xf>
    <xf numFmtId="3" fontId="10" fillId="0" borderId="75" xfId="11" applyNumberFormat="1" applyFont="1" applyFill="1" applyBorder="1">
      <alignment vertical="center"/>
    </xf>
    <xf numFmtId="0" fontId="5" fillId="0" borderId="126" xfId="0" applyFont="1" applyBorder="1" applyAlignment="1">
      <alignment wrapText="1"/>
    </xf>
    <xf numFmtId="0" fontId="7" fillId="0" borderId="127" xfId="103" applyFont="1" applyBorder="1" applyAlignment="1">
      <alignment vertical="center"/>
    </xf>
    <xf numFmtId="164" fontId="6" fillId="0" borderId="128" xfId="8" applyNumberFormat="1" applyFont="1" applyBorder="1" applyAlignment="1">
      <alignment wrapText="1"/>
    </xf>
    <xf numFmtId="164" fontId="6" fillId="0" borderId="3" xfId="8" applyNumberFormat="1" applyFont="1" applyBorder="1"/>
    <xf numFmtId="164" fontId="6" fillId="0" borderId="129" xfId="8" applyNumberFormat="1" applyFont="1" applyBorder="1"/>
    <xf numFmtId="0" fontId="52" fillId="0" borderId="115" xfId="0" applyFont="1" applyBorder="1" applyAlignment="1">
      <alignment horizontal="justify" vertical="top" wrapText="1"/>
    </xf>
    <xf numFmtId="0" fontId="7" fillId="0" borderId="17" xfId="10" applyFont="1" applyBorder="1" applyAlignment="1">
      <alignment vertical="center" wrapText="1"/>
    </xf>
    <xf numFmtId="0" fontId="7" fillId="0" borderId="69" xfId="10" applyFont="1" applyBorder="1" applyAlignment="1">
      <alignment vertical="center" wrapText="1"/>
    </xf>
    <xf numFmtId="0" fontId="7" fillId="0" borderId="18" xfId="6" applyFont="1" applyBorder="1" applyAlignment="1">
      <alignment horizontal="left" vertical="top" wrapText="1" indent="3"/>
    </xf>
    <xf numFmtId="166" fontId="7" fillId="0" borderId="68" xfId="0" applyNumberFormat="1" applyFont="1" applyBorder="1" applyAlignment="1">
      <alignment wrapText="1"/>
    </xf>
    <xf numFmtId="164" fontId="7" fillId="0" borderId="17" xfId="10" applyNumberFormat="1" applyFont="1" applyBorder="1" applyAlignment="1">
      <alignment horizontal="right" vertical="center" wrapText="1"/>
    </xf>
    <xf numFmtId="3" fontId="7" fillId="0" borderId="75" xfId="16" applyNumberFormat="1" applyFont="1" applyBorder="1" applyAlignment="1">
      <alignment horizontal="right" vertical="top"/>
    </xf>
    <xf numFmtId="3" fontId="7" fillId="0" borderId="14" xfId="16" applyNumberFormat="1" applyFont="1" applyBorder="1" applyAlignment="1">
      <alignment horizontal="right" vertical="top"/>
    </xf>
    <xf numFmtId="0" fontId="6" fillId="0" borderId="18" xfId="6" applyFont="1" applyBorder="1" applyAlignment="1">
      <alignment horizontal="left" vertical="top" wrapText="1" indent="4"/>
    </xf>
    <xf numFmtId="166" fontId="6" fillId="0" borderId="68" xfId="0" applyNumberFormat="1" applyFont="1" applyBorder="1" applyAlignment="1">
      <alignment wrapText="1"/>
    </xf>
    <xf numFmtId="164" fontId="6" fillId="0" borderId="17" xfId="10" applyNumberFormat="1" applyFont="1" applyBorder="1" applyAlignment="1">
      <alignment horizontal="right" vertical="center" wrapText="1"/>
    </xf>
    <xf numFmtId="3" fontId="6" fillId="0" borderId="68" xfId="16" applyNumberFormat="1" applyFont="1" applyBorder="1" applyAlignment="1">
      <alignment horizontal="right" vertical="top"/>
    </xf>
    <xf numFmtId="3" fontId="6" fillId="0" borderId="14" xfId="16" applyNumberFormat="1" applyFont="1" applyBorder="1" applyAlignment="1">
      <alignment horizontal="right" vertical="top"/>
    </xf>
    <xf numFmtId="0" fontId="6" fillId="0" borderId="18" xfId="6" applyFont="1" applyBorder="1" applyAlignment="1">
      <alignment horizontal="left" vertical="top" wrapText="1" indent="6"/>
    </xf>
    <xf numFmtId="166" fontId="6" fillId="0" borderId="68" xfId="0" applyNumberFormat="1" applyFont="1" applyBorder="1" applyAlignment="1">
      <alignment vertical="top" wrapText="1"/>
    </xf>
    <xf numFmtId="3" fontId="7" fillId="0" borderId="68" xfId="16" applyNumberFormat="1" applyFont="1" applyBorder="1" applyAlignment="1">
      <alignment horizontal="right" vertical="top"/>
    </xf>
    <xf numFmtId="165" fontId="6" fillId="0" borderId="22" xfId="39" quotePrefix="1" applyNumberFormat="1" applyFont="1" applyFill="1" applyBorder="1" applyAlignment="1">
      <alignment horizontal="left" vertical="top" wrapText="1" indent="6" shrinkToFit="1"/>
    </xf>
    <xf numFmtId="3" fontId="6" fillId="0" borderId="68" xfId="0" applyNumberFormat="1" applyFont="1" applyBorder="1" applyAlignment="1">
      <alignment wrapText="1"/>
    </xf>
    <xf numFmtId="3" fontId="6" fillId="0" borderId="69" xfId="16" applyNumberFormat="1" applyFont="1" applyBorder="1" applyAlignment="1">
      <alignment horizontal="right" vertical="top"/>
    </xf>
    <xf numFmtId="165" fontId="6" fillId="0" borderId="22" xfId="39" quotePrefix="1" applyNumberFormat="1" applyFont="1" applyFill="1" applyBorder="1" applyAlignment="1">
      <alignment horizontal="left" vertical="top" wrapText="1" indent="7" shrinkToFit="1"/>
    </xf>
    <xf numFmtId="3" fontId="6" fillId="0" borderId="68" xfId="0" applyNumberFormat="1" applyFont="1" applyBorder="1" applyAlignment="1">
      <alignment vertical="top" wrapText="1"/>
    </xf>
    <xf numFmtId="0" fontId="6" fillId="0" borderId="39" xfId="6" applyFont="1" applyBorder="1" applyAlignment="1">
      <alignment horizontal="left" vertical="top" wrapText="1" indent="7"/>
    </xf>
    <xf numFmtId="0" fontId="6" fillId="0" borderId="22" xfId="6" applyFont="1" applyBorder="1" applyAlignment="1">
      <alignment horizontal="left" vertical="top" wrapText="1" indent="6"/>
    </xf>
    <xf numFmtId="0" fontId="6" fillId="0" borderId="22" xfId="6" applyFont="1" applyBorder="1" applyAlignment="1">
      <alignment horizontal="left" vertical="top" wrapText="1" indent="7"/>
    </xf>
    <xf numFmtId="3" fontId="6" fillId="0" borderId="3" xfId="0" applyNumberFormat="1" applyFont="1" applyBorder="1"/>
    <xf numFmtId="3" fontId="6" fillId="0" borderId="17" xfId="16" applyNumberFormat="1" applyFont="1" applyBorder="1" applyAlignment="1">
      <alignment horizontal="right" vertical="top"/>
    </xf>
    <xf numFmtId="0" fontId="6" fillId="0" borderId="22" xfId="6" applyFont="1" applyBorder="1" applyAlignment="1">
      <alignment horizontal="left" vertical="top" wrapText="1" indent="8"/>
    </xf>
    <xf numFmtId="3" fontId="6" fillId="0" borderId="17" xfId="0" applyNumberFormat="1" applyFont="1" applyBorder="1" applyAlignment="1">
      <alignment vertical="top"/>
    </xf>
    <xf numFmtId="0" fontId="6" fillId="0" borderId="70" xfId="6" applyFont="1" applyBorder="1" applyAlignment="1">
      <alignment horizontal="left" vertical="top" wrapText="1" indent="8"/>
    </xf>
    <xf numFmtId="0" fontId="6" fillId="0" borderId="71" xfId="6" applyFont="1" applyBorder="1" applyAlignment="1">
      <alignment horizontal="left" vertical="top" wrapText="1" indent="8"/>
    </xf>
    <xf numFmtId="3" fontId="6" fillId="0" borderId="92" xfId="16" applyNumberFormat="1" applyFont="1" applyBorder="1" applyAlignment="1">
      <alignment horizontal="right" vertical="top"/>
    </xf>
    <xf numFmtId="3" fontId="6" fillId="0" borderId="3" xfId="0" applyNumberFormat="1" applyFont="1" applyBorder="1" applyAlignment="1">
      <alignment vertical="top"/>
    </xf>
    <xf numFmtId="3" fontId="6" fillId="0" borderId="72" xfId="16" applyNumberFormat="1" applyFont="1" applyBorder="1" applyAlignment="1">
      <alignment horizontal="right" vertical="top"/>
    </xf>
    <xf numFmtId="3" fontId="6" fillId="0" borderId="41" xfId="0" applyNumberFormat="1" applyFont="1" applyBorder="1" applyAlignment="1">
      <alignment vertical="top"/>
    </xf>
    <xf numFmtId="0" fontId="6" fillId="0" borderId="130" xfId="15" applyFont="1" applyBorder="1"/>
    <xf numFmtId="0" fontId="6" fillId="0" borderId="129" xfId="15" applyFont="1" applyBorder="1" applyAlignment="1">
      <alignment horizontal="center"/>
    </xf>
    <xf numFmtId="3" fontId="6" fillId="0" borderId="22" xfId="17" quotePrefix="1" applyNumberFormat="1" applyBorder="1" applyAlignment="1">
      <alignment horizontal="left" wrapText="1"/>
    </xf>
    <xf numFmtId="3" fontId="6" fillId="0" borderId="44" xfId="14" applyNumberFormat="1" applyFont="1" applyFill="1" applyBorder="1" applyAlignment="1">
      <alignment wrapText="1"/>
    </xf>
    <xf numFmtId="3" fontId="15" fillId="0" borderId="70" xfId="17" quotePrefix="1" applyNumberFormat="1" applyFont="1" applyBorder="1" applyAlignment="1">
      <alignment horizontal="left" wrapText="1"/>
    </xf>
    <xf numFmtId="3" fontId="7" fillId="0" borderId="44" xfId="14" applyNumberFormat="1" applyFont="1" applyFill="1" applyBorder="1" applyAlignment="1">
      <alignment wrapText="1"/>
    </xf>
    <xf numFmtId="3" fontId="7" fillId="0" borderId="69" xfId="13" applyNumberFormat="1" applyFont="1" applyBorder="1"/>
    <xf numFmtId="3" fontId="6" fillId="0" borderId="22" xfId="17" quotePrefix="1" applyNumberFormat="1" applyBorder="1" applyAlignment="1">
      <alignment horizontal="center" wrapText="1"/>
    </xf>
    <xf numFmtId="0" fontId="7" fillId="0" borderId="22" xfId="14" applyNumberFormat="1" applyFont="1" applyFill="1" applyBorder="1" applyAlignment="1">
      <alignment horizontal="left" wrapText="1" indent="2"/>
    </xf>
    <xf numFmtId="3" fontId="7" fillId="0" borderId="49" xfId="16" applyNumberFormat="1" applyFont="1" applyBorder="1" applyAlignment="1">
      <alignment horizontal="right" vertical="top"/>
    </xf>
    <xf numFmtId="0" fontId="6" fillId="0" borderId="22" xfId="14" applyNumberFormat="1" applyFont="1" applyFill="1" applyBorder="1" applyAlignment="1">
      <alignment horizontal="left" wrapText="1" indent="3"/>
    </xf>
    <xf numFmtId="3" fontId="6" fillId="0" borderId="49" xfId="16" applyNumberFormat="1" applyFont="1" applyBorder="1" applyAlignment="1">
      <alignment horizontal="right" vertical="top"/>
    </xf>
    <xf numFmtId="0" fontId="6" fillId="0" borderId="22" xfId="14" applyNumberFormat="1" applyFont="1" applyFill="1" applyBorder="1" applyAlignment="1">
      <alignment horizontal="left" wrapText="1" indent="4"/>
    </xf>
    <xf numFmtId="0" fontId="6" fillId="0" borderId="22" xfId="14" applyNumberFormat="1" applyFont="1" applyFill="1" applyBorder="1" applyAlignment="1">
      <alignment horizontal="left" wrapText="1" indent="5"/>
    </xf>
    <xf numFmtId="0" fontId="6" fillId="0" borderId="22" xfId="14" applyNumberFormat="1" applyFont="1" applyFill="1" applyBorder="1" applyAlignment="1">
      <alignment horizontal="left" wrapText="1" indent="6"/>
    </xf>
    <xf numFmtId="0" fontId="6" fillId="0" borderId="22" xfId="14" applyNumberFormat="1" applyFont="1" applyFill="1" applyBorder="1" applyAlignment="1">
      <alignment horizontal="left" wrapText="1" indent="7"/>
    </xf>
    <xf numFmtId="3" fontId="7" fillId="0" borderId="44" xfId="16" applyNumberFormat="1" applyFont="1" applyBorder="1" applyAlignment="1">
      <alignment horizontal="right" vertical="top"/>
    </xf>
    <xf numFmtId="3" fontId="6" fillId="0" borderId="44" xfId="16" applyNumberFormat="1" applyFont="1" applyBorder="1" applyAlignment="1">
      <alignment horizontal="right" vertical="top"/>
    </xf>
    <xf numFmtId="3" fontId="6" fillId="0" borderId="76" xfId="16" applyNumberFormat="1" applyFont="1" applyBorder="1" applyAlignment="1">
      <alignment horizontal="right" vertical="top"/>
    </xf>
    <xf numFmtId="0" fontId="6" fillId="0" borderId="71" xfId="14" applyNumberFormat="1" applyFont="1" applyFill="1" applyBorder="1" applyAlignment="1">
      <alignment horizontal="left" wrapText="1" indent="6"/>
    </xf>
    <xf numFmtId="3" fontId="6" fillId="0" borderId="50" xfId="16" applyNumberFormat="1" applyFont="1" applyBorder="1" applyAlignment="1">
      <alignment horizontal="right" vertical="top"/>
    </xf>
    <xf numFmtId="3" fontId="6" fillId="0" borderId="131" xfId="16" applyNumberFormat="1" applyFont="1" applyBorder="1" applyAlignment="1">
      <alignment horizontal="right" vertical="top"/>
    </xf>
    <xf numFmtId="3" fontId="6" fillId="0" borderId="74" xfId="13" applyNumberFormat="1" applyFont="1" applyBorder="1" applyAlignment="1">
      <alignment horizontal="center" vertical="center" wrapText="1"/>
    </xf>
    <xf numFmtId="3" fontId="6" fillId="0" borderId="49" xfId="13" applyNumberFormat="1" applyFont="1" applyBorder="1" applyAlignment="1">
      <alignment horizontal="right" vertical="center" wrapText="1"/>
    </xf>
    <xf numFmtId="3" fontId="6" fillId="0" borderId="76" xfId="13" applyNumberFormat="1" applyFont="1" applyBorder="1"/>
    <xf numFmtId="3" fontId="6" fillId="0" borderId="73" xfId="16" applyNumberFormat="1" applyFont="1" applyBorder="1" applyAlignment="1">
      <alignment horizontal="right" vertical="top"/>
    </xf>
    <xf numFmtId="0" fontId="6" fillId="0" borderId="91" xfId="6" applyFont="1" applyBorder="1" applyAlignment="1">
      <alignment horizontal="left" vertical="top" wrapText="1" indent="8"/>
    </xf>
    <xf numFmtId="0" fontId="6" fillId="0" borderId="70" xfId="14" applyNumberFormat="1" applyFont="1" applyFill="1" applyBorder="1" applyAlignment="1">
      <alignment horizontal="left" wrapText="1" indent="6"/>
    </xf>
    <xf numFmtId="3" fontId="6" fillId="0" borderId="48" xfId="16" applyNumberFormat="1" applyFont="1" applyBorder="1" applyAlignment="1">
      <alignment horizontal="right" vertical="top"/>
    </xf>
    <xf numFmtId="3" fontId="6" fillId="0" borderId="3" xfId="16" applyNumberFormat="1" applyFont="1" applyBorder="1" applyAlignment="1">
      <alignment horizontal="right" vertical="top"/>
    </xf>
    <xf numFmtId="164" fontId="6" fillId="0" borderId="130" xfId="10" applyNumberFormat="1" applyFont="1" applyBorder="1" applyAlignment="1">
      <alignment horizontal="center" vertical="center" wrapText="1"/>
    </xf>
    <xf numFmtId="3" fontId="5" fillId="0" borderId="130" xfId="103" applyNumberFormat="1" applyFont="1" applyBorder="1" applyAlignment="1">
      <alignment vertical="center"/>
    </xf>
    <xf numFmtId="164" fontId="6" fillId="0" borderId="44" xfId="10" applyNumberFormat="1" applyFont="1" applyBorder="1" applyAlignment="1">
      <alignment horizontal="center" vertical="center" wrapText="1"/>
    </xf>
    <xf numFmtId="3" fontId="5" fillId="0" borderId="44" xfId="103" applyNumberFormat="1" applyFont="1" applyBorder="1" applyAlignment="1">
      <alignment vertical="center"/>
    </xf>
    <xf numFmtId="164" fontId="6" fillId="0" borderId="44" xfId="13" applyNumberFormat="1" applyFont="1" applyBorder="1" applyAlignment="1">
      <alignment horizontal="right" vertical="center" wrapText="1"/>
    </xf>
    <xf numFmtId="0" fontId="7" fillId="0" borderId="22" xfId="6" applyFont="1" applyBorder="1" applyAlignment="1">
      <alignment horizontal="left" vertical="top" wrapText="1" indent="3"/>
    </xf>
    <xf numFmtId="0" fontId="6" fillId="0" borderId="22" xfId="6" applyFont="1" applyBorder="1" applyAlignment="1">
      <alignment horizontal="left" vertical="top" wrapText="1" indent="4"/>
    </xf>
    <xf numFmtId="3" fontId="7" fillId="0" borderId="69" xfId="16" applyNumberFormat="1" applyFont="1" applyBorder="1" applyAlignment="1">
      <alignment horizontal="right" vertical="top"/>
    </xf>
    <xf numFmtId="164" fontId="6" fillId="0" borderId="17" xfId="10" applyNumberFormat="1" applyFont="1" applyBorder="1" applyAlignment="1">
      <alignment horizontal="right" vertical="top" wrapText="1"/>
    </xf>
    <xf numFmtId="3" fontId="6" fillId="0" borderId="90" xfId="16" applyNumberFormat="1" applyFont="1" applyBorder="1" applyAlignment="1">
      <alignment horizontal="right" vertical="top"/>
    </xf>
    <xf numFmtId="0" fontId="6" fillId="0" borderId="22" xfId="14" applyNumberFormat="1" applyFont="1" applyFill="1" applyBorder="1" applyAlignment="1">
      <alignment horizontal="left" vertical="top" wrapText="1" indent="5"/>
    </xf>
    <xf numFmtId="0" fontId="6" fillId="0" borderId="34" xfId="14" applyNumberFormat="1" applyFont="1" applyFill="1" applyBorder="1" applyAlignment="1">
      <alignment horizontal="left" wrapText="1" indent="6"/>
    </xf>
    <xf numFmtId="164" fontId="6" fillId="0" borderId="130" xfId="13" applyNumberFormat="1" applyFont="1" applyBorder="1" applyAlignment="1">
      <alignment horizontal="right" wrapText="1"/>
    </xf>
    <xf numFmtId="3" fontId="5" fillId="0" borderId="26" xfId="103" applyNumberFormat="1" applyFont="1" applyBorder="1" applyAlignment="1">
      <alignment vertical="center"/>
    </xf>
    <xf numFmtId="3" fontId="5" fillId="0" borderId="17" xfId="103" applyNumberFormat="1" applyFont="1" applyBorder="1" applyAlignment="1">
      <alignment vertical="center"/>
    </xf>
    <xf numFmtId="165" fontId="7" fillId="0" borderId="22" xfId="39" quotePrefix="1" applyNumberFormat="1" applyFont="1" applyFill="1" applyBorder="1" applyAlignment="1">
      <alignment horizontal="left" wrapText="1" indent="2" shrinkToFit="1"/>
    </xf>
    <xf numFmtId="165" fontId="6" fillId="0" borderId="22" xfId="39" quotePrefix="1" applyNumberFormat="1" applyFont="1" applyFill="1" applyBorder="1" applyAlignment="1">
      <alignment horizontal="left" vertical="top" wrapText="1" indent="3" shrinkToFit="1"/>
    </xf>
    <xf numFmtId="165" fontId="6" fillId="0" borderId="22" xfId="39" quotePrefix="1" applyNumberFormat="1" applyFont="1" applyFill="1" applyBorder="1" applyAlignment="1">
      <alignment horizontal="left" vertical="top" wrapText="1" indent="4" shrinkToFit="1"/>
    </xf>
    <xf numFmtId="165" fontId="6" fillId="0" borderId="22" xfId="39" quotePrefix="1" applyNumberFormat="1" applyFont="1" applyFill="1" applyBorder="1" applyAlignment="1">
      <alignment horizontal="left" vertical="top" wrapText="1" indent="5" shrinkToFit="1"/>
    </xf>
    <xf numFmtId="165" fontId="7" fillId="0" borderId="22" xfId="39" quotePrefix="1" applyNumberFormat="1" applyFont="1" applyFill="1" applyBorder="1" applyAlignment="1">
      <alignment horizontal="left" vertical="top" wrapText="1" indent="5" shrinkToFit="1"/>
    </xf>
    <xf numFmtId="0" fontId="6" fillId="0" borderId="22" xfId="39" applyNumberFormat="1" applyFont="1" applyFill="1" applyBorder="1" applyAlignment="1">
      <alignment horizontal="left" vertical="top" wrapText="1" indent="4"/>
    </xf>
    <xf numFmtId="0" fontId="6" fillId="0" borderId="22" xfId="39" applyNumberFormat="1" applyFont="1" applyFill="1" applyBorder="1" applyAlignment="1">
      <alignment horizontal="left" wrapText="1" indent="5"/>
    </xf>
    <xf numFmtId="0" fontId="6" fillId="0" borderId="22" xfId="39" applyNumberFormat="1" applyFont="1" applyFill="1" applyBorder="1" applyAlignment="1">
      <alignment horizontal="left" wrapText="1"/>
    </xf>
    <xf numFmtId="0" fontId="6" fillId="0" borderId="22" xfId="39" applyNumberFormat="1" applyFont="1" applyFill="1" applyBorder="1" applyAlignment="1">
      <alignment horizontal="left" wrapText="1" indent="2"/>
    </xf>
    <xf numFmtId="0" fontId="6" fillId="0" borderId="22" xfId="39" applyNumberFormat="1" applyFont="1" applyFill="1" applyBorder="1" applyAlignment="1">
      <alignment horizontal="left" wrapText="1" indent="3"/>
    </xf>
    <xf numFmtId="0" fontId="6" fillId="0" borderId="71" xfId="39" applyNumberFormat="1" applyFont="1" applyFill="1" applyBorder="1" applyAlignment="1">
      <alignment horizontal="left" wrapText="1" indent="4"/>
    </xf>
    <xf numFmtId="165" fontId="7" fillId="0" borderId="18" xfId="39" quotePrefix="1" applyNumberFormat="1" applyFont="1" applyFill="1" applyBorder="1" applyAlignment="1">
      <alignment horizontal="left" wrapText="1" indent="2" shrinkToFit="1"/>
    </xf>
    <xf numFmtId="3" fontId="7" fillId="0" borderId="17" xfId="0" applyNumberFormat="1" applyFont="1" applyBorder="1" applyAlignment="1">
      <alignment wrapText="1"/>
    </xf>
    <xf numFmtId="165" fontId="6" fillId="0" borderId="18" xfId="39" quotePrefix="1" applyNumberFormat="1" applyFont="1" applyFill="1" applyBorder="1" applyAlignment="1">
      <alignment horizontal="left" vertical="top" wrapText="1" indent="3" shrinkToFit="1"/>
    </xf>
    <xf numFmtId="165" fontId="6" fillId="0" borderId="18" xfId="39" quotePrefix="1" applyNumberFormat="1" applyFont="1" applyFill="1" applyBorder="1" applyAlignment="1">
      <alignment horizontal="left" vertical="top" wrapText="1" indent="4" shrinkToFit="1"/>
    </xf>
    <xf numFmtId="165" fontId="6" fillId="0" borderId="18" xfId="39" quotePrefix="1" applyNumberFormat="1" applyFont="1" applyFill="1" applyBorder="1" applyAlignment="1">
      <alignment horizontal="left" vertical="top" wrapText="1" indent="5" shrinkToFit="1"/>
    </xf>
    <xf numFmtId="165" fontId="6" fillId="0" borderId="18" xfId="39" quotePrefix="1" applyNumberFormat="1" applyFont="1" applyFill="1" applyBorder="1" applyAlignment="1">
      <alignment horizontal="left" vertical="top" wrapText="1" indent="6" shrinkToFit="1"/>
    </xf>
    <xf numFmtId="165" fontId="6" fillId="0" borderId="18" xfId="39" quotePrefix="1" applyNumberFormat="1" applyFont="1" applyFill="1" applyBorder="1" applyAlignment="1">
      <alignment horizontal="left" vertical="top" wrapText="1" indent="7" shrinkToFit="1"/>
    </xf>
    <xf numFmtId="3" fontId="6" fillId="0" borderId="68" xfId="15" applyNumberFormat="1" applyFont="1" applyBorder="1" applyAlignment="1">
      <alignment vertical="top"/>
    </xf>
    <xf numFmtId="3" fontId="6" fillId="0" borderId="68" xfId="15" applyNumberFormat="1" applyFont="1" applyBorder="1"/>
    <xf numFmtId="165" fontId="7" fillId="0" borderId="18" xfId="39" quotePrefix="1" applyNumberFormat="1" applyFont="1" applyFill="1" applyBorder="1" applyAlignment="1">
      <alignment horizontal="left" vertical="top" wrapText="1" indent="5" shrinkToFit="1"/>
    </xf>
    <xf numFmtId="3" fontId="7" fillId="0" borderId="68" xfId="15" applyNumberFormat="1" applyFont="1" applyBorder="1"/>
    <xf numFmtId="0" fontId="6" fillId="0" borderId="18" xfId="6" applyFont="1" applyBorder="1" applyAlignment="1">
      <alignment horizontal="left" vertical="top" wrapText="1" indent="7"/>
    </xf>
    <xf numFmtId="0" fontId="6" fillId="0" borderId="18" xfId="6" quotePrefix="1" applyFont="1" applyBorder="1" applyAlignment="1">
      <alignment horizontal="left" vertical="top" wrapText="1" indent="6"/>
    </xf>
    <xf numFmtId="0" fontId="6" fillId="0" borderId="18" xfId="6" quotePrefix="1" applyFont="1" applyBorder="1" applyAlignment="1">
      <alignment horizontal="left" vertical="top" wrapText="1" indent="7"/>
    </xf>
    <xf numFmtId="0" fontId="6" fillId="0" borderId="18" xfId="39" applyNumberFormat="1" applyFont="1" applyFill="1" applyBorder="1" applyAlignment="1">
      <alignment horizontal="left" wrapText="1"/>
    </xf>
    <xf numFmtId="0" fontId="6" fillId="0" borderId="18" xfId="39" applyNumberFormat="1" applyFont="1" applyFill="1" applyBorder="1" applyAlignment="1">
      <alignment horizontal="left" wrapText="1" indent="2"/>
    </xf>
    <xf numFmtId="0" fontId="6" fillId="0" borderId="18" xfId="39" applyNumberFormat="1" applyFont="1" applyFill="1" applyBorder="1" applyAlignment="1">
      <alignment horizontal="left" wrapText="1" indent="3"/>
    </xf>
    <xf numFmtId="0" fontId="6" fillId="0" borderId="42" xfId="39" applyNumberFormat="1" applyFont="1" applyFill="1" applyBorder="1" applyAlignment="1">
      <alignment horizontal="left" wrapText="1" indent="4"/>
    </xf>
    <xf numFmtId="3" fontId="6" fillId="0" borderId="72" xfId="15" applyNumberFormat="1" applyFont="1" applyBorder="1"/>
    <xf numFmtId="3" fontId="7" fillId="0" borderId="68" xfId="20" applyNumberFormat="1" applyFont="1" applyBorder="1">
      <alignment horizontal="right" wrapText="1" shrinkToFit="1"/>
    </xf>
    <xf numFmtId="3" fontId="7" fillId="0" borderId="17" xfId="20" applyNumberFormat="1" applyFont="1" applyBorder="1">
      <alignment horizontal="right" wrapText="1" shrinkToFit="1"/>
    </xf>
    <xf numFmtId="3" fontId="6" fillId="0" borderId="68" xfId="20" applyNumberFormat="1" applyFont="1" applyBorder="1">
      <alignment horizontal="right" wrapText="1" shrinkToFit="1"/>
    </xf>
    <xf numFmtId="3" fontId="6" fillId="0" borderId="17" xfId="20" applyNumberFormat="1" applyFont="1" applyBorder="1">
      <alignment horizontal="right" wrapText="1" shrinkToFit="1"/>
    </xf>
    <xf numFmtId="0" fontId="6" fillId="0" borderId="18" xfId="39" applyNumberFormat="1" applyFont="1" applyFill="1" applyBorder="1" applyAlignment="1">
      <alignment horizontal="left" vertical="top" wrapText="1" indent="4"/>
    </xf>
    <xf numFmtId="0" fontId="6" fillId="0" borderId="18" xfId="39" applyNumberFormat="1" applyFont="1" applyFill="1" applyBorder="1" applyAlignment="1">
      <alignment horizontal="left" wrapText="1" indent="5"/>
    </xf>
    <xf numFmtId="3" fontId="6" fillId="0" borderId="72" xfId="20" applyNumberFormat="1" applyFont="1" applyBorder="1">
      <alignment horizontal="right" wrapText="1" shrinkToFit="1"/>
    </xf>
    <xf numFmtId="3" fontId="6" fillId="0" borderId="41" xfId="20" applyNumberFormat="1" applyFont="1" applyBorder="1">
      <alignment horizontal="right" wrapText="1" shrinkToFit="1"/>
    </xf>
    <xf numFmtId="3" fontId="6" fillId="0" borderId="17" xfId="13" applyNumberFormat="1" applyFont="1" applyBorder="1"/>
    <xf numFmtId="3" fontId="6" fillId="0" borderId="48" xfId="14" applyNumberFormat="1" applyFont="1" applyFill="1" applyBorder="1" applyAlignment="1">
      <alignment wrapText="1"/>
    </xf>
    <xf numFmtId="3" fontId="6" fillId="0" borderId="40" xfId="13" applyNumberFormat="1" applyFont="1" applyBorder="1"/>
    <xf numFmtId="0" fontId="6" fillId="0" borderId="22" xfId="14" applyNumberFormat="1" applyFont="1" applyFill="1" applyBorder="1" applyAlignment="1">
      <alignment horizontal="left" wrapText="1"/>
    </xf>
    <xf numFmtId="0" fontId="6" fillId="0" borderId="22" xfId="14" applyNumberFormat="1" applyFont="1" applyFill="1" applyBorder="1" applyAlignment="1">
      <alignment horizontal="left" wrapText="1" indent="2"/>
    </xf>
    <xf numFmtId="0" fontId="6" fillId="0" borderId="70" xfId="14" applyNumberFormat="1" applyFont="1" applyFill="1" applyBorder="1" applyAlignment="1">
      <alignment horizontal="left" wrapText="1" indent="4"/>
    </xf>
    <xf numFmtId="0" fontId="26" fillId="0" borderId="0" xfId="0" applyFont="1" applyAlignment="1">
      <alignment horizontal="center" vertical="center"/>
    </xf>
    <xf numFmtId="0" fontId="26" fillId="0" borderId="0" xfId="0" applyFont="1" applyAlignment="1">
      <alignment horizontal="center"/>
    </xf>
    <xf numFmtId="166" fontId="26" fillId="0" borderId="0" xfId="0" applyNumberFormat="1" applyFont="1" applyAlignment="1">
      <alignment horizontal="center"/>
    </xf>
    <xf numFmtId="3" fontId="26" fillId="0" borderId="0" xfId="0" applyNumberFormat="1" applyFont="1" applyAlignment="1">
      <alignment horizontal="center"/>
    </xf>
    <xf numFmtId="0" fontId="7" fillId="0" borderId="0" xfId="4" applyFont="1" applyAlignment="1">
      <alignment horizontal="left" vertical="center" wrapText="1"/>
    </xf>
    <xf numFmtId="164" fontId="6" fillId="0" borderId="68" xfId="13" applyNumberFormat="1" applyFont="1" applyBorder="1" applyAlignment="1">
      <alignment horizontal="right"/>
    </xf>
    <xf numFmtId="0" fontId="6" fillId="0" borderId="22" xfId="10" applyFont="1" applyBorder="1" applyAlignment="1">
      <alignment vertical="center"/>
    </xf>
    <xf numFmtId="0" fontId="23" fillId="2" borderId="22" xfId="10" applyFont="1" applyFill="1" applyBorder="1" applyAlignment="1">
      <alignment vertical="center" wrapText="1"/>
    </xf>
    <xf numFmtId="3" fontId="12" fillId="7" borderId="69" xfId="10" applyNumberFormat="1" applyFont="1" applyFill="1" applyBorder="1" applyAlignment="1">
      <alignment horizontal="right" vertical="center"/>
    </xf>
    <xf numFmtId="0" fontId="17" fillId="0" borderId="22" xfId="0" applyFont="1" applyBorder="1" applyAlignment="1">
      <alignment horizontal="left" vertical="center" wrapText="1"/>
    </xf>
    <xf numFmtId="3" fontId="16" fillId="7" borderId="68" xfId="25" applyNumberFormat="1" applyFont="1" applyFill="1" applyBorder="1" applyAlignment="1">
      <alignment horizontal="right" vertical="center" wrapText="1"/>
    </xf>
    <xf numFmtId="0" fontId="6" fillId="0" borderId="113" xfId="213" quotePrefix="1" applyFill="1" applyBorder="1" applyAlignment="1">
      <alignment horizontal="left" vertical="center" wrapText="1"/>
    </xf>
    <xf numFmtId="0" fontId="17" fillId="0" borderId="71" xfId="0" applyFont="1" applyBorder="1" applyAlignment="1">
      <alignment horizontal="left" vertical="center" wrapText="1"/>
    </xf>
    <xf numFmtId="3" fontId="8" fillId="0" borderId="132" xfId="5" applyNumberFormat="1" applyFill="1" applyBorder="1">
      <alignment horizontal="right" vertical="center"/>
    </xf>
    <xf numFmtId="3" fontId="8" fillId="0" borderId="0" xfId="5" applyNumberFormat="1" applyFill="1" applyBorder="1">
      <alignment horizontal="right" vertical="center"/>
    </xf>
    <xf numFmtId="0" fontId="6" fillId="0" borderId="133" xfId="213" quotePrefix="1" applyFill="1" applyBorder="1" applyAlignment="1">
      <alignment horizontal="left" vertical="center" wrapText="1"/>
    </xf>
    <xf numFmtId="170" fontId="17" fillId="0" borderId="72" xfId="0" applyNumberFormat="1" applyFont="1" applyBorder="1" applyAlignment="1">
      <alignment vertical="center" wrapText="1"/>
    </xf>
    <xf numFmtId="3" fontId="8" fillId="0" borderId="134" xfId="5" applyNumberFormat="1" applyFill="1" applyBorder="1">
      <alignment horizontal="right" vertical="center"/>
    </xf>
    <xf numFmtId="0" fontId="6" fillId="0" borderId="74" xfId="10" applyFont="1" applyBorder="1" applyAlignment="1">
      <alignment vertical="center" wrapText="1"/>
    </xf>
    <xf numFmtId="164" fontId="6" fillId="0" borderId="75" xfId="10" applyNumberFormat="1" applyFont="1" applyBorder="1" applyAlignment="1">
      <alignment horizontal="center" vertical="center" wrapText="1"/>
    </xf>
    <xf numFmtId="164" fontId="6" fillId="0" borderId="76" xfId="10" applyNumberFormat="1" applyFont="1" applyBorder="1" applyAlignment="1">
      <alignment horizontal="center" vertical="center" wrapText="1"/>
    </xf>
    <xf numFmtId="0" fontId="5" fillId="7" borderId="22" xfId="10" applyFont="1" applyFill="1" applyBorder="1" applyAlignment="1">
      <alignment horizontal="left" vertical="center" wrapText="1"/>
    </xf>
    <xf numFmtId="164" fontId="5" fillId="0" borderId="68" xfId="13" applyNumberFormat="1" applyFont="1" applyBorder="1" applyAlignment="1">
      <alignment horizontal="right" vertical="center" wrapText="1"/>
    </xf>
    <xf numFmtId="164" fontId="5" fillId="0" borderId="69" xfId="13" applyNumberFormat="1" applyFont="1" applyBorder="1" applyAlignment="1">
      <alignment horizontal="right" vertical="center" wrapText="1"/>
    </xf>
    <xf numFmtId="0" fontId="7" fillId="0" borderId="0" xfId="8" applyFont="1" applyAlignment="1">
      <alignment horizontal="center"/>
    </xf>
    <xf numFmtId="0" fontId="0" fillId="0" borderId="0" xfId="0" applyAlignment="1">
      <alignment vertical="center"/>
    </xf>
    <xf numFmtId="0" fontId="12" fillId="0" borderId="0" xfId="0" applyFont="1" applyAlignment="1">
      <alignment vertical="center"/>
    </xf>
    <xf numFmtId="3" fontId="7" fillId="0" borderId="0" xfId="15" applyNumberFormat="1" applyFont="1" applyAlignment="1">
      <alignment horizontal="center" vertical="center"/>
    </xf>
    <xf numFmtId="0" fontId="6" fillId="0" borderId="135" xfId="213" quotePrefix="1" applyFill="1" applyBorder="1" applyAlignment="1">
      <alignment horizontal="left" vertical="center" wrapText="1"/>
    </xf>
    <xf numFmtId="166" fontId="17" fillId="0" borderId="2" xfId="0" applyNumberFormat="1" applyFont="1" applyBorder="1" applyAlignment="1">
      <alignment wrapText="1"/>
    </xf>
    <xf numFmtId="164" fontId="7" fillId="0" borderId="15" xfId="13" applyNumberFormat="1" applyFont="1" applyBorder="1" applyAlignment="1">
      <alignment horizontal="right"/>
    </xf>
    <xf numFmtId="164" fontId="6" fillId="0" borderId="15" xfId="13" applyNumberFormat="1" applyFont="1" applyBorder="1" applyAlignment="1">
      <alignment horizontal="right"/>
    </xf>
    <xf numFmtId="0" fontId="17" fillId="0" borderId="29" xfId="208" applyFont="1" applyBorder="1" applyAlignment="1">
      <alignment wrapText="1"/>
    </xf>
    <xf numFmtId="0" fontId="6" fillId="0" borderId="112" xfId="213" quotePrefix="1" applyFill="1" applyBorder="1" applyAlignment="1">
      <alignment horizontal="left" vertical="center" wrapText="1"/>
    </xf>
    <xf numFmtId="0" fontId="6" fillId="0" borderId="136" xfId="213" quotePrefix="1" applyFill="1" applyBorder="1" applyAlignment="1">
      <alignment horizontal="left" vertical="center" wrapText="1"/>
    </xf>
    <xf numFmtId="164" fontId="6" fillId="0" borderId="27" xfId="13" applyNumberFormat="1" applyFont="1" applyBorder="1" applyAlignment="1">
      <alignment horizontal="right"/>
    </xf>
    <xf numFmtId="0" fontId="28" fillId="7" borderId="15" xfId="0" quotePrefix="1" applyFont="1" applyFill="1" applyBorder="1" applyAlignment="1">
      <alignment vertical="center" wrapText="1"/>
    </xf>
    <xf numFmtId="0" fontId="9" fillId="7" borderId="15" xfId="0" quotePrefix="1" applyFont="1" applyFill="1" applyBorder="1" applyAlignment="1">
      <alignment vertical="center" wrapText="1"/>
    </xf>
    <xf numFmtId="0" fontId="27" fillId="7" borderId="45" xfId="0" applyFont="1" applyFill="1" applyBorder="1" applyAlignment="1">
      <alignment vertical="center"/>
    </xf>
    <xf numFmtId="0" fontId="10" fillId="0" borderId="26" xfId="0" applyFont="1" applyBorder="1" applyAlignment="1">
      <alignment horizontal="right" vertical="center" wrapText="1"/>
    </xf>
    <xf numFmtId="0" fontId="9" fillId="0" borderId="17" xfId="0" applyFont="1" applyBorder="1" applyAlignment="1">
      <alignment horizontal="right" vertical="center" wrapText="1"/>
    </xf>
    <xf numFmtId="0" fontId="27" fillId="7" borderId="18" xfId="0" applyFont="1" applyFill="1" applyBorder="1" applyAlignment="1">
      <alignment vertical="center" wrapText="1"/>
    </xf>
    <xf numFmtId="0" fontId="15" fillId="0" borderId="4" xfId="15" applyFont="1" applyBorder="1"/>
    <xf numFmtId="0" fontId="6" fillId="0" borderId="46" xfId="15" applyFont="1" applyBorder="1"/>
    <xf numFmtId="0" fontId="9" fillId="7" borderId="18" xfId="0" quotePrefix="1" applyFont="1" applyFill="1" applyBorder="1" applyAlignment="1">
      <alignment vertical="center" wrapText="1"/>
    </xf>
    <xf numFmtId="0" fontId="10" fillId="7" borderId="18" xfId="0" applyFont="1" applyFill="1" applyBorder="1" applyAlignment="1">
      <alignment horizontal="left" vertical="center" wrapText="1"/>
    </xf>
    <xf numFmtId="3" fontId="6" fillId="0" borderId="41" xfId="4" applyNumberFormat="1" applyFont="1" applyBorder="1" applyAlignment="1">
      <alignment horizontal="right"/>
    </xf>
    <xf numFmtId="43" fontId="7" fillId="0" borderId="0" xfId="220" applyFont="1" applyAlignment="1">
      <alignment horizontal="center" vertical="center" wrapText="1"/>
    </xf>
    <xf numFmtId="43" fontId="6" fillId="0" borderId="0" xfId="220" applyFont="1"/>
    <xf numFmtId="0" fontId="5" fillId="0" borderId="34" xfId="0" applyFont="1" applyBorder="1" applyAlignment="1">
      <alignment vertical="center" wrapText="1"/>
    </xf>
    <xf numFmtId="164" fontId="15" fillId="0" borderId="26" xfId="8" applyNumberFormat="1" applyFont="1" applyBorder="1" applyAlignment="1">
      <alignment wrapText="1"/>
    </xf>
    <xf numFmtId="49" fontId="6" fillId="0" borderId="22" xfId="0" applyNumberFormat="1" applyFont="1" applyBorder="1" applyAlignment="1">
      <alignment vertical="top" wrapText="1"/>
    </xf>
    <xf numFmtId="49" fontId="7" fillId="0" borderId="22" xfId="0" applyNumberFormat="1" applyFont="1" applyBorder="1" applyAlignment="1">
      <alignment horizontal="left" vertical="top" wrapText="1"/>
    </xf>
    <xf numFmtId="3" fontId="7" fillId="0" borderId="69" xfId="0" applyNumberFormat="1" applyFont="1" applyBorder="1" applyAlignment="1">
      <alignment horizontal="right"/>
    </xf>
    <xf numFmtId="49" fontId="6" fillId="0" borderId="22" xfId="0" applyNumberFormat="1" applyFont="1" applyBorder="1" applyAlignment="1">
      <alignment horizontal="left" vertical="top" wrapText="1"/>
    </xf>
    <xf numFmtId="3" fontId="6" fillId="0" borderId="69" xfId="0" applyNumberFormat="1" applyFont="1" applyBorder="1" applyAlignment="1">
      <alignment horizontal="right"/>
    </xf>
    <xf numFmtId="49" fontId="6" fillId="0" borderId="22" xfId="0" applyNumberFormat="1" applyFont="1" applyBorder="1" applyAlignment="1">
      <alignment horizontal="left" vertical="top" wrapText="1" indent="2"/>
    </xf>
    <xf numFmtId="3" fontId="6" fillId="0" borderId="68" xfId="0" applyNumberFormat="1" applyFont="1" applyBorder="1" applyAlignment="1">
      <alignment horizontal="right"/>
    </xf>
    <xf numFmtId="49" fontId="6" fillId="0" borderId="22" xfId="0" applyNumberFormat="1" applyFont="1" applyBorder="1" applyAlignment="1">
      <alignment horizontal="left" vertical="top" wrapText="1" indent="3"/>
    </xf>
    <xf numFmtId="49" fontId="6" fillId="0" borderId="22" xfId="0" applyNumberFormat="1" applyFont="1" applyBorder="1" applyAlignment="1">
      <alignment horizontal="left" vertical="top" wrapText="1" indent="4"/>
    </xf>
    <xf numFmtId="49" fontId="6" fillId="0" borderId="22" xfId="0" applyNumberFormat="1" applyFont="1" applyBorder="1" applyAlignment="1">
      <alignment horizontal="left" vertical="top" wrapText="1" indent="5"/>
    </xf>
    <xf numFmtId="0" fontId="7" fillId="0" borderId="18" xfId="0" applyFont="1" applyBorder="1" applyAlignment="1">
      <alignment horizontal="left" wrapText="1"/>
    </xf>
    <xf numFmtId="3" fontId="9" fillId="0" borderId="15" xfId="0" applyNumberFormat="1" applyFont="1" applyBorder="1" applyAlignment="1">
      <alignment horizontal="right" vertical="center" wrapText="1"/>
    </xf>
    <xf numFmtId="0" fontId="17" fillId="0" borderId="18" xfId="0" applyFont="1" applyBorder="1" applyAlignment="1">
      <alignment horizontal="left" wrapText="1" indent="2"/>
    </xf>
    <xf numFmtId="3" fontId="10" fillId="0" borderId="15" xfId="0" applyNumberFormat="1" applyFont="1" applyBorder="1" applyAlignment="1">
      <alignment horizontal="right" vertical="center" wrapText="1"/>
    </xf>
    <xf numFmtId="0" fontId="17" fillId="0" borderId="15" xfId="0" applyFont="1" applyBorder="1" applyAlignment="1">
      <alignment horizontal="left" wrapText="1" indent="2"/>
    </xf>
    <xf numFmtId="0" fontId="17" fillId="0" borderId="15" xfId="0" applyFont="1" applyBorder="1" applyAlignment="1">
      <alignment horizontal="left" wrapText="1" indent="3"/>
    </xf>
    <xf numFmtId="0" fontId="17" fillId="0" borderId="15" xfId="0" applyFont="1" applyBorder="1" applyAlignment="1">
      <alignment horizontal="left" wrapText="1" indent="4"/>
    </xf>
    <xf numFmtId="0" fontId="2" fillId="0" borderId="97" xfId="23" applyFont="1" applyBorder="1" applyAlignment="1">
      <alignment horizontal="left" vertical="top" wrapText="1"/>
    </xf>
    <xf numFmtId="0" fontId="3" fillId="0" borderId="101" xfId="23" applyFont="1" applyBorder="1" applyAlignment="1">
      <alignment horizontal="left" vertical="top" wrapText="1"/>
    </xf>
    <xf numFmtId="0" fontId="33" fillId="0" borderId="34" xfId="103" applyFont="1" applyBorder="1" applyAlignment="1">
      <alignment vertical="center" wrapText="1"/>
    </xf>
    <xf numFmtId="0" fontId="33" fillId="0" borderId="130" xfId="103" applyFont="1" applyBorder="1" applyAlignment="1">
      <alignment vertical="center" wrapText="1"/>
    </xf>
    <xf numFmtId="0" fontId="16" fillId="0" borderId="74" xfId="103" applyFont="1" applyBorder="1" applyAlignment="1">
      <alignment vertical="center" wrapText="1"/>
    </xf>
    <xf numFmtId="164" fontId="33" fillId="4" borderId="22" xfId="13" applyNumberFormat="1" applyFont="1" applyFill="1" applyBorder="1" applyAlignment="1">
      <alignment wrapText="1"/>
    </xf>
    <xf numFmtId="164" fontId="33" fillId="4" borderId="68" xfId="13" applyNumberFormat="1" applyFont="1" applyFill="1" applyBorder="1" applyAlignment="1">
      <alignment horizontal="right" wrapText="1"/>
    </xf>
    <xf numFmtId="164" fontId="33" fillId="4" borderId="69" xfId="13" applyNumberFormat="1" applyFont="1" applyFill="1" applyBorder="1" applyAlignment="1">
      <alignment wrapText="1"/>
    </xf>
    <xf numFmtId="164" fontId="33" fillId="4" borderId="44" xfId="13" applyNumberFormat="1" applyFont="1" applyFill="1" applyBorder="1" applyAlignment="1">
      <alignment wrapText="1"/>
    </xf>
    <xf numFmtId="164" fontId="33" fillId="7" borderId="22" xfId="13" applyNumberFormat="1" applyFont="1" applyFill="1" applyBorder="1" applyAlignment="1">
      <alignment wrapText="1"/>
    </xf>
    <xf numFmtId="164" fontId="33" fillId="7" borderId="68" xfId="13" applyNumberFormat="1" applyFont="1" applyFill="1" applyBorder="1" applyAlignment="1">
      <alignment horizontal="right" wrapText="1"/>
    </xf>
    <xf numFmtId="164" fontId="33" fillId="7" borderId="69" xfId="13" applyNumberFormat="1" applyFont="1" applyFill="1" applyBorder="1" applyAlignment="1">
      <alignment wrapText="1"/>
    </xf>
    <xf numFmtId="164" fontId="33" fillId="7" borderId="44" xfId="13" applyNumberFormat="1" applyFont="1" applyFill="1" applyBorder="1" applyAlignment="1">
      <alignment wrapText="1"/>
    </xf>
    <xf numFmtId="164" fontId="16" fillId="7" borderId="68" xfId="13" applyNumberFormat="1" applyFont="1" applyFill="1" applyBorder="1" applyAlignment="1">
      <alignment horizontal="right" wrapText="1"/>
    </xf>
    <xf numFmtId="164" fontId="16" fillId="7" borderId="69" xfId="13" applyNumberFormat="1" applyFont="1" applyFill="1" applyBorder="1" applyAlignment="1">
      <alignment wrapText="1"/>
    </xf>
    <xf numFmtId="164" fontId="33" fillId="0" borderId="69" xfId="13" applyNumberFormat="1" applyFont="1" applyBorder="1" applyAlignment="1">
      <alignment vertical="top"/>
    </xf>
    <xf numFmtId="0" fontId="16" fillId="0" borderId="71" xfId="7" applyFont="1" applyBorder="1" applyAlignment="1">
      <alignment horizontal="justify" wrapText="1"/>
    </xf>
    <xf numFmtId="0" fontId="15" fillId="0" borderId="18" xfId="15" applyFont="1" applyBorder="1"/>
    <xf numFmtId="0" fontId="6" fillId="0" borderId="15" xfId="15" applyFont="1" applyBorder="1"/>
    <xf numFmtId="0" fontId="6" fillId="0" borderId="16" xfId="15" applyFont="1" applyBorder="1" applyAlignment="1">
      <alignment horizontal="center"/>
    </xf>
    <xf numFmtId="166" fontId="23" fillId="0" borderId="16" xfId="0" applyNumberFormat="1" applyFont="1" applyBorder="1" applyAlignment="1">
      <alignment wrapText="1"/>
    </xf>
    <xf numFmtId="166" fontId="17" fillId="0" borderId="16" xfId="0" applyNumberFormat="1" applyFont="1" applyBorder="1" applyAlignment="1">
      <alignment wrapText="1"/>
    </xf>
    <xf numFmtId="166" fontId="17" fillId="0" borderId="28" xfId="0" applyNumberFormat="1" applyFont="1" applyBorder="1" applyAlignment="1">
      <alignment wrapText="1"/>
    </xf>
    <xf numFmtId="0" fontId="17" fillId="0" borderId="15" xfId="0" applyFont="1" applyBorder="1" applyAlignment="1">
      <alignment horizontal="left" wrapText="1" indent="1"/>
    </xf>
    <xf numFmtId="0" fontId="17" fillId="0" borderId="27" xfId="0" applyFont="1" applyBorder="1" applyAlignment="1">
      <alignment horizontal="left" wrapText="1" indent="4"/>
    </xf>
    <xf numFmtId="0" fontId="7" fillId="0" borderId="0" xfId="15" applyFont="1" applyAlignment="1">
      <alignment horizontal="center" vertical="top"/>
    </xf>
    <xf numFmtId="3" fontId="7" fillId="0" borderId="0" xfId="10" applyNumberFormat="1" applyFont="1" applyAlignment="1">
      <alignment horizontal="center" vertical="top"/>
    </xf>
    <xf numFmtId="0" fontId="7" fillId="0" borderId="0" xfId="10" applyFont="1" applyAlignment="1">
      <alignment horizontal="center" vertical="top"/>
    </xf>
    <xf numFmtId="0" fontId="7" fillId="0" borderId="0" xfId="13" applyFont="1" applyAlignment="1">
      <alignment horizontal="center" vertical="top"/>
    </xf>
    <xf numFmtId="43" fontId="7" fillId="0" borderId="0" xfId="220" applyFont="1" applyAlignment="1">
      <alignment horizontal="center" vertical="top" wrapText="1"/>
    </xf>
    <xf numFmtId="3" fontId="7" fillId="0" borderId="0" xfId="4" applyNumberFormat="1" applyFont="1" applyAlignment="1">
      <alignment horizontal="center" vertical="top"/>
    </xf>
    <xf numFmtId="3" fontId="13" fillId="0" borderId="0" xfId="0" applyNumberFormat="1" applyFont="1" applyAlignment="1">
      <alignment horizontal="center" vertical="top"/>
    </xf>
    <xf numFmtId="0" fontId="9" fillId="0" borderId="0" xfId="0" applyFont="1" applyAlignment="1">
      <alignment horizontal="center" vertical="top"/>
    </xf>
    <xf numFmtId="0" fontId="7" fillId="0" borderId="0" xfId="8" applyFont="1" applyAlignment="1">
      <alignment horizontal="center" vertical="top"/>
    </xf>
    <xf numFmtId="3" fontId="90" fillId="0" borderId="0" xfId="0" applyNumberFormat="1" applyFont="1" applyAlignment="1">
      <alignment horizontal="center" vertical="top"/>
    </xf>
    <xf numFmtId="3" fontId="9" fillId="0" borderId="0" xfId="0" applyNumberFormat="1" applyFont="1" applyAlignment="1">
      <alignment horizontal="center" vertical="top"/>
    </xf>
    <xf numFmtId="164" fontId="6" fillId="0" borderId="21" xfId="13" applyNumberFormat="1" applyFont="1" applyBorder="1" applyAlignment="1">
      <alignment horizontal="right" wrapText="1"/>
    </xf>
    <xf numFmtId="164" fontId="6" fillId="0" borderId="21" xfId="13" applyNumberFormat="1" applyFont="1" applyBorder="1" applyAlignment="1">
      <alignment wrapText="1"/>
    </xf>
    <xf numFmtId="164" fontId="6" fillId="0" borderId="15" xfId="13" applyNumberFormat="1" applyFont="1" applyBorder="1" applyAlignment="1">
      <alignment horizontal="right" wrapText="1"/>
    </xf>
    <xf numFmtId="164" fontId="6" fillId="0" borderId="15" xfId="13" applyNumberFormat="1" applyFont="1" applyBorder="1" applyAlignment="1">
      <alignment wrapText="1"/>
    </xf>
    <xf numFmtId="164" fontId="7" fillId="0" borderId="15" xfId="13" quotePrefix="1" applyNumberFormat="1" applyFont="1" applyBorder="1" applyAlignment="1">
      <alignment horizontal="left" wrapText="1"/>
    </xf>
    <xf numFmtId="0" fontId="6" fillId="0" borderId="15" xfId="28" quotePrefix="1" applyBorder="1" applyAlignment="1">
      <alignment horizontal="left" wrapText="1" indent="7" shrinkToFit="1"/>
    </xf>
    <xf numFmtId="3" fontId="10" fillId="0" borderId="15" xfId="189" applyNumberFormat="1" applyBorder="1">
      <alignment horizontal="right"/>
    </xf>
    <xf numFmtId="3" fontId="6" fillId="0" borderId="15" xfId="221" applyNumberFormat="1" applyFont="1" applyBorder="1">
      <alignment horizontal="right"/>
    </xf>
    <xf numFmtId="164" fontId="7" fillId="0" borderId="27" xfId="13" quotePrefix="1" applyNumberFormat="1" applyFont="1" applyBorder="1" applyAlignment="1">
      <alignment horizontal="left" wrapText="1"/>
    </xf>
    <xf numFmtId="164" fontId="6" fillId="0" borderId="27" xfId="13" applyNumberFormat="1" applyFont="1" applyBorder="1" applyAlignment="1">
      <alignment horizontal="right" wrapText="1"/>
    </xf>
    <xf numFmtId="164" fontId="6" fillId="0" borderId="27" xfId="13" applyNumberFormat="1" applyFont="1" applyBorder="1" applyAlignment="1">
      <alignment wrapText="1"/>
    </xf>
    <xf numFmtId="0" fontId="33" fillId="0" borderId="45" xfId="103" applyFont="1" applyBorder="1" applyAlignment="1">
      <alignment vertical="center" wrapText="1"/>
    </xf>
    <xf numFmtId="164" fontId="16" fillId="0" borderId="26" xfId="13" applyNumberFormat="1" applyFont="1" applyBorder="1" applyAlignment="1">
      <alignment wrapText="1"/>
    </xf>
    <xf numFmtId="164" fontId="22" fillId="0" borderId="14" xfId="13" applyNumberFormat="1" applyFont="1" applyBorder="1" applyAlignment="1">
      <alignment wrapText="1"/>
    </xf>
    <xf numFmtId="164" fontId="33" fillId="51" borderId="17" xfId="13" applyNumberFormat="1" applyFont="1" applyFill="1" applyBorder="1" applyAlignment="1">
      <alignment wrapText="1"/>
    </xf>
    <xf numFmtId="164" fontId="5" fillId="2" borderId="18" xfId="13" applyNumberFormat="1" applyFont="1" applyFill="1" applyBorder="1" applyAlignment="1">
      <alignment wrapText="1"/>
    </xf>
    <xf numFmtId="164" fontId="33" fillId="51" borderId="68" xfId="13" applyNumberFormat="1" applyFont="1" applyFill="1" applyBorder="1" applyAlignment="1">
      <alignment horizontal="right" wrapText="1"/>
    </xf>
    <xf numFmtId="164" fontId="33" fillId="51" borderId="69" xfId="13" applyNumberFormat="1" applyFont="1" applyFill="1" applyBorder="1" applyAlignment="1">
      <alignment wrapText="1"/>
    </xf>
    <xf numFmtId="166" fontId="23" fillId="0" borderId="68" xfId="0" applyNumberFormat="1" applyFont="1" applyBorder="1" applyAlignment="1">
      <alignment wrapText="1"/>
    </xf>
    <xf numFmtId="164" fontId="33" fillId="48" borderId="17" xfId="13" applyNumberFormat="1" applyFont="1" applyFill="1" applyBorder="1" applyAlignment="1">
      <alignment wrapText="1"/>
    </xf>
    <xf numFmtId="166" fontId="17" fillId="0" borderId="68" xfId="0" applyNumberFormat="1" applyFont="1" applyBorder="1" applyAlignment="1">
      <alignment wrapText="1"/>
    </xf>
    <xf numFmtId="164" fontId="6" fillId="48" borderId="17" xfId="13" applyNumberFormat="1" applyFont="1" applyFill="1" applyBorder="1" applyAlignment="1">
      <alignment wrapText="1"/>
    </xf>
    <xf numFmtId="0" fontId="6" fillId="0" borderId="51" xfId="213" quotePrefix="1" applyFill="1" applyBorder="1" applyAlignment="1">
      <alignment horizontal="left" vertical="center" wrapText="1"/>
    </xf>
    <xf numFmtId="164" fontId="16" fillId="0" borderId="17" xfId="13" applyNumberFormat="1" applyFont="1" applyBorder="1" applyAlignment="1">
      <alignment vertical="top"/>
    </xf>
    <xf numFmtId="164" fontId="7" fillId="48" borderId="44" xfId="13" applyNumberFormat="1" applyFont="1" applyFill="1" applyBorder="1" applyAlignment="1">
      <alignment wrapText="1"/>
    </xf>
    <xf numFmtId="164" fontId="7" fillId="48" borderId="68" xfId="13" applyNumberFormat="1" applyFont="1" applyFill="1" applyBorder="1" applyAlignment="1">
      <alignment horizontal="right" wrapText="1"/>
    </xf>
    <xf numFmtId="164" fontId="7" fillId="48" borderId="69" xfId="13" applyNumberFormat="1" applyFont="1" applyFill="1" applyBorder="1" applyAlignment="1">
      <alignment wrapText="1"/>
    </xf>
    <xf numFmtId="164" fontId="16" fillId="0" borderId="17" xfId="13" applyNumberFormat="1" applyFont="1" applyBorder="1"/>
    <xf numFmtId="0" fontId="6" fillId="0" borderId="44" xfId="7" applyFont="1" applyBorder="1" applyAlignment="1">
      <alignment horizontal="justify" wrapText="1"/>
    </xf>
    <xf numFmtId="164" fontId="6" fillId="0" borderId="69" xfId="13" applyNumberFormat="1" applyFont="1" applyBorder="1"/>
    <xf numFmtId="164" fontId="7" fillId="0" borderId="17" xfId="13" applyNumberFormat="1" applyFont="1" applyBorder="1"/>
    <xf numFmtId="164" fontId="6" fillId="0" borderId="17" xfId="13" applyNumberFormat="1" applyFont="1" applyBorder="1"/>
    <xf numFmtId="0" fontId="0" fillId="0" borderId="75" xfId="0" applyBorder="1"/>
    <xf numFmtId="164" fontId="16" fillId="0" borderId="130" xfId="13" applyNumberFormat="1" applyFont="1" applyBorder="1" applyAlignment="1">
      <alignment horizontal="center" wrapText="1"/>
    </xf>
    <xf numFmtId="164" fontId="33" fillId="0" borderId="17" xfId="13" applyNumberFormat="1" applyFont="1" applyBorder="1"/>
    <xf numFmtId="0" fontId="6" fillId="0" borderId="137" xfId="213" quotePrefix="1" applyFill="1" applyBorder="1" applyAlignment="1">
      <alignment horizontal="left" vertical="center" wrapText="1"/>
    </xf>
    <xf numFmtId="0" fontId="17" fillId="0" borderId="71" xfId="0" applyFont="1" applyBorder="1" applyAlignment="1">
      <alignment horizontal="left" wrapText="1" indent="3"/>
    </xf>
    <xf numFmtId="166" fontId="17" fillId="0" borderId="72" xfId="0" applyNumberFormat="1" applyFont="1" applyBorder="1" applyAlignment="1">
      <alignment wrapText="1"/>
    </xf>
    <xf numFmtId="3" fontId="33" fillId="0" borderId="0" xfId="7" applyNumberFormat="1" applyFont="1" applyAlignment="1">
      <alignment horizontal="center"/>
    </xf>
    <xf numFmtId="0" fontId="34" fillId="0" borderId="21" xfId="2" applyFont="1" applyBorder="1" applyAlignment="1">
      <alignment horizontal="justify"/>
    </xf>
    <xf numFmtId="0" fontId="3" fillId="0" borderId="0" xfId="23" applyFont="1" applyAlignment="1">
      <alignment horizontal="left" vertical="center" wrapText="1"/>
    </xf>
    <xf numFmtId="0" fontId="2" fillId="0" borderId="0" xfId="23" applyFont="1" applyAlignment="1">
      <alignment horizontal="left" vertical="center" wrapText="1"/>
    </xf>
    <xf numFmtId="0" fontId="26" fillId="0" borderId="27" xfId="2" applyFont="1" applyBorder="1" applyAlignment="1">
      <alignment horizontal="justify" vertical="center" wrapText="1"/>
    </xf>
    <xf numFmtId="0" fontId="26" fillId="0" borderId="27" xfId="2" applyFont="1" applyBorder="1" applyAlignment="1">
      <alignment horizontal="justify" vertical="center"/>
    </xf>
    <xf numFmtId="0" fontId="10" fillId="7" borderId="15" xfId="0" quotePrefix="1" applyFont="1" applyFill="1" applyBorder="1" applyAlignment="1">
      <alignment vertical="center" wrapText="1"/>
    </xf>
    <xf numFmtId="0" fontId="10" fillId="7" borderId="15" xfId="0" applyFont="1" applyFill="1" applyBorder="1" applyAlignment="1">
      <alignment horizontal="left" vertical="center" wrapText="1" indent="1"/>
    </xf>
    <xf numFmtId="0" fontId="17" fillId="0" borderId="27" xfId="0" applyFont="1" applyBorder="1" applyAlignment="1">
      <alignment horizontal="left" wrapText="1" indent="1"/>
    </xf>
    <xf numFmtId="0" fontId="10" fillId="7" borderId="18" xfId="0" quotePrefix="1" applyFont="1" applyFill="1" applyBorder="1" applyAlignment="1">
      <alignment vertical="center" wrapText="1"/>
    </xf>
    <xf numFmtId="0" fontId="10" fillId="7" borderId="18" xfId="0" applyFont="1" applyFill="1" applyBorder="1" applyAlignment="1">
      <alignment horizontal="left" vertical="center" wrapText="1" indent="1"/>
    </xf>
    <xf numFmtId="0" fontId="17" fillId="0" borderId="18" xfId="0" applyFont="1" applyBorder="1" applyAlignment="1">
      <alignment horizontal="left" wrapText="1" indent="1"/>
    </xf>
    <xf numFmtId="0" fontId="17" fillId="0" borderId="42" xfId="0" applyFont="1" applyBorder="1" applyAlignment="1">
      <alignment horizontal="left" wrapText="1" indent="1"/>
    </xf>
    <xf numFmtId="0" fontId="17" fillId="0" borderId="18" xfId="0" applyFont="1" applyBorder="1" applyAlignment="1">
      <alignment horizontal="left" wrapText="1"/>
    </xf>
    <xf numFmtId="0" fontId="17" fillId="0" borderId="39" xfId="0" applyFont="1" applyBorder="1" applyAlignment="1">
      <alignment horizontal="left" wrapText="1" indent="1"/>
    </xf>
    <xf numFmtId="164" fontId="16" fillId="0" borderId="40" xfId="13" applyNumberFormat="1" applyFont="1" applyBorder="1"/>
    <xf numFmtId="164" fontId="16" fillId="0" borderId="41" xfId="13" applyNumberFormat="1" applyFont="1" applyBorder="1"/>
    <xf numFmtId="0" fontId="5" fillId="0" borderId="21" xfId="10" applyFont="1" applyBorder="1" applyAlignment="1">
      <alignment vertical="center" wrapText="1"/>
    </xf>
    <xf numFmtId="164" fontId="6" fillId="0" borderId="25" xfId="10" applyNumberFormat="1" applyFont="1" applyBorder="1" applyAlignment="1">
      <alignment horizontal="center" vertical="center" wrapText="1"/>
    </xf>
    <xf numFmtId="0" fontId="5" fillId="0" borderId="25" xfId="10" applyFont="1" applyBorder="1" applyAlignment="1">
      <alignment vertical="center" wrapText="1"/>
    </xf>
    <xf numFmtId="164" fontId="6" fillId="0" borderId="16" xfId="10" applyNumberFormat="1" applyFont="1" applyBorder="1" applyAlignment="1">
      <alignment horizontal="center" vertical="center" wrapText="1"/>
    </xf>
    <xf numFmtId="164" fontId="6" fillId="0" borderId="16" xfId="13" applyNumberFormat="1" applyFont="1" applyBorder="1" applyAlignment="1">
      <alignment wrapText="1"/>
    </xf>
    <xf numFmtId="0" fontId="36" fillId="2" borderId="15" xfId="10" applyFont="1" applyFill="1" applyBorder="1" applyAlignment="1">
      <alignment wrapText="1"/>
    </xf>
    <xf numFmtId="164" fontId="6" fillId="2" borderId="16" xfId="10" applyNumberFormat="1" applyFont="1" applyFill="1" applyBorder="1" applyAlignment="1">
      <alignment horizontal="center" vertical="center" wrapText="1"/>
    </xf>
    <xf numFmtId="0" fontId="7" fillId="2" borderId="15" xfId="10" applyFont="1" applyFill="1" applyBorder="1" applyAlignment="1">
      <alignment vertical="center" wrapText="1"/>
    </xf>
    <xf numFmtId="0" fontId="36" fillId="2" borderId="16" xfId="10" applyFont="1" applyFill="1" applyBorder="1" applyAlignment="1">
      <alignment wrapText="1"/>
    </xf>
    <xf numFmtId="0" fontId="17" fillId="0" borderId="46" xfId="0" applyFont="1" applyBorder="1" applyAlignment="1">
      <alignment horizontal="left" wrapText="1" indent="1"/>
    </xf>
    <xf numFmtId="0" fontId="23" fillId="0" borderId="16" xfId="0" applyFont="1" applyBorder="1" applyAlignment="1">
      <alignment wrapText="1"/>
    </xf>
    <xf numFmtId="0" fontId="17" fillId="0" borderId="46" xfId="0" applyFont="1" applyBorder="1" applyAlignment="1">
      <alignment horizontal="left" wrapText="1" indent="2"/>
    </xf>
    <xf numFmtId="0" fontId="17" fillId="0" borderId="46" xfId="0" applyFont="1" applyBorder="1" applyAlignment="1">
      <alignment horizontal="left" wrapText="1" indent="3"/>
    </xf>
    <xf numFmtId="0" fontId="17" fillId="0" borderId="2" xfId="0" applyFont="1" applyBorder="1" applyAlignment="1">
      <alignment horizontal="left" wrapText="1" indent="4"/>
    </xf>
    <xf numFmtId="166" fontId="17" fillId="0" borderId="14" xfId="0" applyNumberFormat="1" applyFont="1" applyBorder="1" applyAlignment="1">
      <alignment wrapText="1"/>
    </xf>
    <xf numFmtId="3" fontId="9" fillId="0" borderId="0" xfId="0" applyNumberFormat="1" applyFont="1" applyAlignment="1">
      <alignment horizontal="center" vertical="center"/>
    </xf>
    <xf numFmtId="164" fontId="6" fillId="48" borderId="22" xfId="13" applyNumberFormat="1" applyFont="1" applyFill="1" applyBorder="1" applyAlignment="1">
      <alignment wrapText="1"/>
    </xf>
    <xf numFmtId="164" fontId="6" fillId="0" borderId="2" xfId="8" applyNumberFormat="1" applyFont="1" applyBorder="1"/>
    <xf numFmtId="3" fontId="102" fillId="0" borderId="15" xfId="0" applyNumberFormat="1" applyFont="1" applyBorder="1"/>
    <xf numFmtId="0" fontId="23" fillId="0" borderId="15" xfId="0" applyFont="1" applyBorder="1" applyAlignment="1">
      <alignment wrapText="1"/>
    </xf>
    <xf numFmtId="0" fontId="6" fillId="7" borderId="15" xfId="213" quotePrefix="1" applyFill="1" applyBorder="1" applyAlignment="1">
      <alignment horizontal="left" vertical="center" wrapText="1"/>
    </xf>
    <xf numFmtId="0" fontId="6" fillId="7" borderId="27" xfId="213" quotePrefix="1" applyFill="1" applyBorder="1" applyAlignment="1">
      <alignment horizontal="left" vertical="center" wrapText="1"/>
    </xf>
    <xf numFmtId="0" fontId="6" fillId="0" borderId="15" xfId="0" applyFont="1" applyBorder="1" applyAlignment="1">
      <alignment horizontal="justify" wrapText="1"/>
    </xf>
    <xf numFmtId="0" fontId="6" fillId="0" borderId="15" xfId="213" quotePrefix="1" applyFill="1" applyBorder="1" applyAlignment="1">
      <alignment horizontal="left" vertical="center" wrapText="1" indent="4"/>
    </xf>
    <xf numFmtId="0" fontId="6" fillId="0" borderId="124" xfId="213" quotePrefix="1" applyFill="1" applyBorder="1" applyAlignment="1">
      <alignment horizontal="left" vertical="center" wrapText="1" indent="4"/>
    </xf>
    <xf numFmtId="0" fontId="6" fillId="0" borderId="139" xfId="213" quotePrefix="1" applyFill="1" applyBorder="1" applyAlignment="1">
      <alignment horizontal="left" vertical="center" wrapText="1" indent="4"/>
    </xf>
    <xf numFmtId="0" fontId="36" fillId="4" borderId="22" xfId="203" applyFont="1" applyFill="1" applyBorder="1" applyAlignment="1">
      <alignment wrapText="1"/>
    </xf>
    <xf numFmtId="0" fontId="6" fillId="0" borderId="15" xfId="213" quotePrefix="1" applyFill="1" applyBorder="1" applyAlignment="1">
      <alignment horizontal="left" vertical="center" wrapText="1"/>
    </xf>
    <xf numFmtId="0" fontId="6" fillId="0" borderId="27" xfId="213" quotePrefix="1" applyFill="1" applyBorder="1" applyAlignment="1">
      <alignment horizontal="left" vertical="center" wrapText="1"/>
    </xf>
    <xf numFmtId="164" fontId="5" fillId="4" borderId="18" xfId="13" applyNumberFormat="1" applyFont="1" applyFill="1" applyBorder="1" applyAlignment="1">
      <alignment vertical="center" wrapText="1"/>
    </xf>
    <xf numFmtId="164" fontId="5" fillId="4" borderId="15" xfId="13" applyNumberFormat="1" applyFont="1" applyFill="1" applyBorder="1" applyAlignment="1">
      <alignment vertical="center" wrapText="1"/>
    </xf>
    <xf numFmtId="164" fontId="5" fillId="4" borderId="16" xfId="13" applyNumberFormat="1" applyFont="1" applyFill="1" applyBorder="1" applyAlignment="1">
      <alignment vertical="center" wrapText="1"/>
    </xf>
    <xf numFmtId="3" fontId="16" fillId="0" borderId="27" xfId="7" applyNumberFormat="1" applyFont="1" applyBorder="1" applyAlignment="1">
      <alignment vertical="top"/>
    </xf>
    <xf numFmtId="0" fontId="16" fillId="0" borderId="47" xfId="7" applyFont="1" applyBorder="1" applyAlignment="1">
      <alignment wrapText="1"/>
    </xf>
    <xf numFmtId="164" fontId="22" fillId="52" borderId="18" xfId="13" applyNumberFormat="1" applyFont="1" applyFill="1" applyBorder="1" applyAlignment="1">
      <alignment wrapText="1"/>
    </xf>
    <xf numFmtId="164" fontId="16" fillId="0" borderId="18" xfId="13" applyNumberFormat="1" applyFont="1" applyBorder="1" applyAlignment="1">
      <alignment horizontal="center" wrapText="1"/>
    </xf>
    <xf numFmtId="164" fontId="16" fillId="0" borderId="45" xfId="13" applyNumberFormat="1" applyFont="1" applyBorder="1" applyAlignment="1">
      <alignment horizontal="center" wrapText="1"/>
    </xf>
    <xf numFmtId="164" fontId="33" fillId="52" borderId="17" xfId="13" applyNumberFormat="1" applyFont="1" applyFill="1" applyBorder="1"/>
    <xf numFmtId="164" fontId="16" fillId="0" borderId="17" xfId="13" applyNumberFormat="1" applyFont="1" applyBorder="1" applyAlignment="1">
      <alignment horizontal="center" wrapText="1"/>
    </xf>
    <xf numFmtId="164" fontId="16" fillId="0" borderId="26" xfId="13" applyNumberFormat="1" applyFont="1" applyBorder="1" applyAlignment="1">
      <alignment horizontal="center" wrapText="1"/>
    </xf>
    <xf numFmtId="3" fontId="16" fillId="0" borderId="15" xfId="7" applyNumberFormat="1" applyFont="1" applyBorder="1"/>
    <xf numFmtId="3" fontId="16" fillId="52" borderId="15" xfId="7" applyNumberFormat="1" applyFont="1" applyFill="1" applyBorder="1"/>
    <xf numFmtId="164" fontId="16" fillId="0" borderId="15" xfId="13" applyNumberFormat="1" applyFont="1" applyBorder="1" applyAlignment="1">
      <alignment horizontal="center" wrapText="1"/>
    </xf>
    <xf numFmtId="164" fontId="16" fillId="0" borderId="21" xfId="13" applyNumberFormat="1" applyFont="1" applyBorder="1" applyAlignment="1">
      <alignment horizontal="center" wrapText="1"/>
    </xf>
    <xf numFmtId="0" fontId="16" fillId="0" borderId="13" xfId="103" applyFont="1" applyBorder="1" applyAlignment="1">
      <alignment vertical="center" wrapText="1"/>
    </xf>
    <xf numFmtId="164" fontId="22" fillId="52" borderId="16" xfId="13" applyNumberFormat="1" applyFont="1" applyFill="1" applyBorder="1" applyAlignment="1">
      <alignment wrapText="1"/>
    </xf>
    <xf numFmtId="164" fontId="16" fillId="0" borderId="16" xfId="13" applyNumberFormat="1" applyFont="1" applyBorder="1" applyAlignment="1">
      <alignment horizontal="center" wrapText="1"/>
    </xf>
    <xf numFmtId="164" fontId="33" fillId="48" borderId="16" xfId="13" applyNumberFormat="1" applyFont="1" applyFill="1" applyBorder="1" applyAlignment="1">
      <alignment wrapText="1"/>
    </xf>
    <xf numFmtId="0" fontId="16" fillId="0" borderId="16" xfId="7" applyFont="1" applyBorder="1" applyAlignment="1">
      <alignment horizontal="justify" vertical="top" wrapText="1"/>
    </xf>
    <xf numFmtId="0" fontId="16" fillId="0" borderId="16" xfId="7" applyFont="1" applyBorder="1" applyAlignment="1">
      <alignment horizontal="justify" wrapText="1"/>
    </xf>
    <xf numFmtId="0" fontId="33" fillId="0" borderId="16" xfId="7" applyFont="1" applyBorder="1" applyAlignment="1">
      <alignment horizontal="justify" wrapText="1"/>
    </xf>
    <xf numFmtId="164" fontId="16" fillId="0" borderId="16" xfId="13" applyNumberFormat="1" applyFont="1" applyBorder="1"/>
    <xf numFmtId="0" fontId="16" fillId="0" borderId="100" xfId="7" applyFont="1" applyBorder="1" applyAlignment="1">
      <alignment horizontal="justify" wrapText="1"/>
    </xf>
    <xf numFmtId="164" fontId="16" fillId="0" borderId="99" xfId="13" applyNumberFormat="1" applyFont="1" applyBorder="1" applyAlignment="1">
      <alignment horizontal="center" wrapText="1"/>
    </xf>
    <xf numFmtId="0" fontId="16" fillId="0" borderId="28" xfId="7" applyFont="1" applyBorder="1" applyAlignment="1">
      <alignment horizontal="justify" wrapText="1"/>
    </xf>
    <xf numFmtId="164" fontId="16" fillId="52" borderId="17" xfId="13" applyNumberFormat="1" applyFont="1" applyFill="1" applyBorder="1"/>
    <xf numFmtId="164" fontId="16" fillId="0" borderId="15" xfId="13" applyNumberFormat="1" applyFont="1" applyBorder="1" applyAlignment="1">
      <alignment horizontal="right"/>
    </xf>
    <xf numFmtId="164" fontId="16" fillId="52" borderId="15" xfId="13" applyNumberFormat="1" applyFont="1" applyFill="1" applyBorder="1" applyAlignment="1">
      <alignment horizontal="right"/>
    </xf>
    <xf numFmtId="164" fontId="33" fillId="48" borderId="15" xfId="13" applyNumberFormat="1" applyFont="1" applyFill="1" applyBorder="1" applyAlignment="1">
      <alignment horizontal="right" wrapText="1"/>
    </xf>
    <xf numFmtId="164" fontId="16" fillId="0" borderId="15" xfId="13" applyNumberFormat="1" applyFont="1" applyBorder="1" applyAlignment="1">
      <alignment horizontal="right" vertical="top"/>
    </xf>
    <xf numFmtId="164" fontId="33" fillId="0" borderId="15" xfId="13" applyNumberFormat="1" applyFont="1" applyBorder="1" applyAlignment="1">
      <alignment horizontal="right"/>
    </xf>
    <xf numFmtId="164" fontId="16" fillId="0" borderId="29" xfId="13" applyNumberFormat="1" applyFont="1" applyBorder="1" applyAlignment="1">
      <alignment horizontal="right"/>
    </xf>
    <xf numFmtId="164" fontId="16" fillId="0" borderId="27" xfId="13" applyNumberFormat="1" applyFont="1" applyBorder="1" applyAlignment="1">
      <alignment horizontal="right"/>
    </xf>
    <xf numFmtId="0" fontId="9" fillId="4" borderId="15" xfId="0" applyFont="1" applyFill="1" applyBorder="1" applyAlignment="1">
      <alignment horizontal="right" wrapText="1"/>
    </xf>
    <xf numFmtId="0" fontId="10" fillId="4" borderId="15" xfId="0" applyFont="1" applyFill="1" applyBorder="1" applyAlignment="1">
      <alignment horizontal="right" wrapText="1"/>
    </xf>
    <xf numFmtId="0" fontId="50" fillId="0" borderId="97" xfId="13" applyFont="1" applyBorder="1" applyAlignment="1">
      <alignment horizontal="left" vertical="center" wrapText="1"/>
    </xf>
    <xf numFmtId="0" fontId="50" fillId="0" borderId="98" xfId="13" applyFont="1" applyBorder="1" applyAlignment="1">
      <alignment horizontal="left" vertical="center" wrapText="1"/>
    </xf>
    <xf numFmtId="164" fontId="2" fillId="0" borderId="0" xfId="1" applyNumberFormat="1" applyFont="1" applyAlignment="1">
      <alignment horizontal="center" vertical="center" wrapText="1"/>
    </xf>
    <xf numFmtId="164" fontId="2" fillId="0" borderId="0" xfId="2" applyNumberFormat="1" applyFont="1" applyAlignment="1">
      <alignment horizontal="center" vertical="center" wrapText="1"/>
    </xf>
    <xf numFmtId="0" fontId="2" fillId="0" borderId="1" xfId="2" applyFont="1" applyBorder="1" applyAlignment="1">
      <alignment horizontal="center" vertical="top" wrapText="1"/>
    </xf>
    <xf numFmtId="0" fontId="2" fillId="0" borderId="2" xfId="2" applyFont="1" applyBorder="1" applyAlignment="1">
      <alignment horizontal="center" vertical="top" wrapText="1"/>
    </xf>
    <xf numFmtId="0" fontId="50" fillId="0" borderId="97" xfId="23" applyFont="1" applyBorder="1" applyAlignment="1">
      <alignment horizontal="left" vertical="center" wrapText="1"/>
    </xf>
    <xf numFmtId="0" fontId="50" fillId="0" borderId="98" xfId="23" applyFont="1" applyBorder="1" applyAlignment="1">
      <alignment horizontal="left" vertical="center" wrapText="1"/>
    </xf>
    <xf numFmtId="0" fontId="15" fillId="5" borderId="97" xfId="8" applyFont="1" applyFill="1" applyBorder="1" applyAlignment="1">
      <alignment horizontal="left" vertical="center" wrapText="1"/>
    </xf>
    <xf numFmtId="0" fontId="15" fillId="5" borderId="64" xfId="8" applyFont="1" applyFill="1" applyBorder="1" applyAlignment="1">
      <alignment horizontal="left" vertical="center" wrapText="1"/>
    </xf>
    <xf numFmtId="0" fontId="15" fillId="5" borderId="98" xfId="8" applyFont="1" applyFill="1" applyBorder="1" applyAlignment="1">
      <alignment horizontal="left" vertical="center" wrapText="1"/>
    </xf>
    <xf numFmtId="0" fontId="15" fillId="5" borderId="30" xfId="8" applyFont="1" applyFill="1" applyBorder="1" applyAlignment="1">
      <alignment horizontal="left" vertical="center" wrapText="1"/>
    </xf>
    <xf numFmtId="0" fontId="15" fillId="5" borderId="31" xfId="8" applyFont="1" applyFill="1" applyBorder="1" applyAlignment="1">
      <alignment horizontal="left" vertical="center" wrapText="1"/>
    </xf>
    <xf numFmtId="0" fontId="15" fillId="5" borderId="32" xfId="8" applyFont="1" applyFill="1" applyBorder="1" applyAlignment="1">
      <alignment horizontal="left" vertical="center" wrapText="1"/>
    </xf>
    <xf numFmtId="0" fontId="15" fillId="5" borderId="102" xfId="8" applyFont="1" applyFill="1" applyBorder="1" applyAlignment="1">
      <alignment horizontal="left" vertical="center" wrapText="1"/>
    </xf>
    <xf numFmtId="0" fontId="15" fillId="5" borderId="103" xfId="8" applyFont="1" applyFill="1" applyBorder="1" applyAlignment="1">
      <alignment horizontal="left" vertical="center" wrapText="1"/>
    </xf>
    <xf numFmtId="0" fontId="15" fillId="5" borderId="104" xfId="8" applyFont="1" applyFill="1" applyBorder="1" applyAlignment="1">
      <alignment horizontal="left" vertical="center" wrapText="1"/>
    </xf>
    <xf numFmtId="0" fontId="15" fillId="5" borderId="5" xfId="8" applyFont="1" applyFill="1" applyBorder="1" applyAlignment="1">
      <alignment horizontal="left" vertical="center" wrapText="1"/>
    </xf>
    <xf numFmtId="0" fontId="15" fillId="5" borderId="77" xfId="8" applyFont="1" applyFill="1" applyBorder="1" applyAlignment="1">
      <alignment horizontal="left" vertical="center" wrapText="1"/>
    </xf>
    <xf numFmtId="0" fontId="15" fillId="5" borderId="65" xfId="8" applyFont="1" applyFill="1" applyBorder="1" applyAlignment="1">
      <alignment horizontal="left" vertical="center" wrapText="1"/>
    </xf>
    <xf numFmtId="0" fontId="6" fillId="0" borderId="0" xfId="203" applyFont="1" applyAlignment="1">
      <alignment horizontal="center" vertical="center"/>
    </xf>
    <xf numFmtId="0" fontId="22" fillId="0" borderId="97" xfId="13" applyFont="1" applyBorder="1" applyAlignment="1">
      <alignment horizontal="left" vertical="center" wrapText="1"/>
    </xf>
    <xf numFmtId="0" fontId="22" fillId="0" borderId="64" xfId="13" applyFont="1" applyBorder="1" applyAlignment="1">
      <alignment horizontal="left" vertical="center" wrapText="1"/>
    </xf>
    <xf numFmtId="0" fontId="22" fillId="0" borderId="98" xfId="13" applyFont="1" applyBorder="1" applyAlignment="1">
      <alignment horizontal="left" vertical="center" wrapText="1"/>
    </xf>
    <xf numFmtId="0" fontId="22" fillId="0" borderId="6" xfId="13" applyFont="1" applyBorder="1" applyAlignment="1">
      <alignment horizontal="left" vertical="center" wrapText="1"/>
    </xf>
    <xf numFmtId="0" fontId="22" fillId="0" borderId="7" xfId="13" applyFont="1" applyBorder="1" applyAlignment="1">
      <alignment horizontal="left" vertical="center" wrapText="1"/>
    </xf>
    <xf numFmtId="0" fontId="15" fillId="0" borderId="102" xfId="8" applyFont="1" applyBorder="1" applyAlignment="1">
      <alignment horizontal="justify" vertical="center" wrapText="1"/>
    </xf>
    <xf numFmtId="0" fontId="15" fillId="0" borderId="103" xfId="8" applyFont="1" applyBorder="1" applyAlignment="1">
      <alignment horizontal="justify" vertical="center" wrapText="1"/>
    </xf>
    <xf numFmtId="0" fontId="15" fillId="0" borderId="104" xfId="8" applyFont="1" applyBorder="1" applyAlignment="1">
      <alignment horizontal="justify" vertical="center" wrapText="1"/>
    </xf>
    <xf numFmtId="0" fontId="15" fillId="0" borderId="97" xfId="6" quotePrefix="1" applyFont="1" applyBorder="1" applyAlignment="1">
      <alignment horizontal="left" vertical="center" wrapText="1"/>
    </xf>
    <xf numFmtId="0" fontId="15" fillId="0" borderId="64" xfId="6" applyFont="1" applyBorder="1" applyAlignment="1">
      <alignment horizontal="left" vertical="center" wrapText="1"/>
    </xf>
    <xf numFmtId="0" fontId="15" fillId="0" borderId="98" xfId="6" applyFont="1" applyBorder="1" applyAlignment="1">
      <alignment horizontal="left" vertical="center" wrapText="1"/>
    </xf>
    <xf numFmtId="164" fontId="15" fillId="0" borderId="6" xfId="203" applyNumberFormat="1" applyFont="1" applyBorder="1" applyAlignment="1">
      <alignment horizontal="left" vertical="center" wrapText="1"/>
    </xf>
    <xf numFmtId="164" fontId="15" fillId="0" borderId="10" xfId="203" applyNumberFormat="1" applyFont="1" applyBorder="1" applyAlignment="1">
      <alignment horizontal="left" vertical="center" wrapText="1"/>
    </xf>
    <xf numFmtId="164" fontId="15" fillId="0" borderId="7" xfId="203" applyNumberFormat="1" applyFont="1" applyBorder="1" applyAlignment="1">
      <alignment horizontal="left" vertical="center" wrapText="1"/>
    </xf>
    <xf numFmtId="0" fontId="29" fillId="0" borderId="114" xfId="0" applyFont="1" applyBorder="1" applyAlignment="1">
      <alignment horizontal="left" vertical="center" wrapText="1"/>
    </xf>
    <xf numFmtId="0" fontId="29" fillId="0" borderId="118" xfId="0" applyFont="1" applyBorder="1" applyAlignment="1">
      <alignment horizontal="left" vertical="center" wrapText="1"/>
    </xf>
    <xf numFmtId="0" fontId="29" fillId="0" borderId="119" xfId="0" applyFont="1" applyBorder="1" applyAlignment="1">
      <alignment horizontal="left" vertical="center" wrapText="1"/>
    </xf>
    <xf numFmtId="0" fontId="6" fillId="0" borderId="0" xfId="0" applyFont="1" applyAlignment="1">
      <alignment horizontal="center" vertical="center"/>
    </xf>
    <xf numFmtId="0" fontId="15" fillId="7" borderId="97" xfId="13" applyFont="1" applyFill="1" applyBorder="1" applyAlignment="1">
      <alignment horizontal="justify" vertical="center" wrapText="1"/>
    </xf>
    <xf numFmtId="0" fontId="15" fillId="7" borderId="64" xfId="13" applyFont="1" applyFill="1" applyBorder="1" applyAlignment="1">
      <alignment horizontal="justify" vertical="center" wrapText="1"/>
    </xf>
    <xf numFmtId="0" fontId="15" fillId="7" borderId="98" xfId="13" applyFont="1" applyFill="1" applyBorder="1" applyAlignment="1">
      <alignment horizontal="justify" vertical="center" wrapText="1"/>
    </xf>
    <xf numFmtId="0" fontId="15" fillId="0" borderId="97" xfId="13" applyFont="1" applyBorder="1" applyAlignment="1">
      <alignment horizontal="left" vertical="center" wrapText="1"/>
    </xf>
    <xf numFmtId="0" fontId="15" fillId="0" borderId="64" xfId="13" applyFont="1" applyBorder="1" applyAlignment="1">
      <alignment horizontal="left" vertical="center" wrapText="1"/>
    </xf>
    <xf numFmtId="0" fontId="15" fillId="0" borderId="98" xfId="13" applyFont="1" applyBorder="1" applyAlignment="1">
      <alignment horizontal="left" vertical="center" wrapText="1"/>
    </xf>
    <xf numFmtId="3" fontId="6" fillId="0" borderId="97" xfId="13" applyNumberFormat="1" applyFont="1" applyBorder="1" applyAlignment="1">
      <alignment horizontal="left" vertical="center" wrapText="1"/>
    </xf>
    <xf numFmtId="3" fontId="84" fillId="0" borderId="64" xfId="13" applyNumberFormat="1" applyFont="1" applyBorder="1" applyAlignment="1">
      <alignment horizontal="left" vertical="center" wrapText="1"/>
    </xf>
    <xf numFmtId="3" fontId="84" fillId="0" borderId="98" xfId="13" applyNumberFormat="1" applyFont="1" applyBorder="1" applyAlignment="1">
      <alignment horizontal="left" vertical="center" wrapText="1"/>
    </xf>
    <xf numFmtId="0" fontId="6" fillId="0" borderId="114" xfId="15" applyFont="1" applyBorder="1" applyAlignment="1">
      <alignment horizontal="left" vertical="center" wrapText="1"/>
    </xf>
    <xf numFmtId="0" fontId="6" fillId="0" borderId="118" xfId="15" applyFont="1" applyBorder="1" applyAlignment="1">
      <alignment horizontal="left" vertical="center" wrapText="1"/>
    </xf>
    <xf numFmtId="0" fontId="6" fillId="0" borderId="119" xfId="15" applyFont="1" applyBorder="1" applyAlignment="1">
      <alignment horizontal="left" vertical="center" wrapText="1"/>
    </xf>
    <xf numFmtId="0" fontId="22" fillId="5" borderId="102" xfId="8" applyFont="1" applyFill="1" applyBorder="1" applyAlignment="1">
      <alignment horizontal="left" vertical="center" wrapText="1"/>
    </xf>
    <xf numFmtId="0" fontId="22" fillId="5" borderId="103" xfId="8" applyFont="1" applyFill="1" applyBorder="1" applyAlignment="1">
      <alignment horizontal="left" vertical="center" wrapText="1"/>
    </xf>
    <xf numFmtId="0" fontId="22" fillId="5" borderId="104" xfId="8" applyFont="1" applyFill="1" applyBorder="1" applyAlignment="1">
      <alignment horizontal="left" vertical="center" wrapText="1"/>
    </xf>
    <xf numFmtId="0" fontId="15" fillId="0" borderId="114" xfId="13" applyFont="1" applyBorder="1" applyAlignment="1">
      <alignment horizontal="left" vertical="center" wrapText="1"/>
    </xf>
    <xf numFmtId="0" fontId="15" fillId="0" borderId="118" xfId="13" applyFont="1" applyBorder="1" applyAlignment="1">
      <alignment horizontal="left" vertical="center" wrapText="1"/>
    </xf>
    <xf numFmtId="0" fontId="15" fillId="0" borderId="119" xfId="13" applyFont="1" applyBorder="1" applyAlignment="1">
      <alignment horizontal="left" vertical="center" wrapText="1"/>
    </xf>
    <xf numFmtId="0" fontId="15" fillId="5" borderId="102" xfId="218" applyFont="1" applyFill="1" applyBorder="1" applyAlignment="1">
      <alignment horizontal="left" vertical="center" wrapText="1"/>
    </xf>
    <xf numFmtId="0" fontId="15" fillId="5" borderId="103" xfId="218" applyFont="1" applyFill="1" applyBorder="1" applyAlignment="1">
      <alignment horizontal="left" vertical="center" wrapText="1"/>
    </xf>
    <xf numFmtId="0" fontId="15" fillId="5" borderId="104" xfId="218" applyFont="1" applyFill="1" applyBorder="1" applyAlignment="1">
      <alignment horizontal="left" vertical="center" wrapText="1"/>
    </xf>
    <xf numFmtId="0" fontId="15" fillId="5" borderId="97" xfId="218" applyFont="1" applyFill="1" applyBorder="1" applyAlignment="1">
      <alignment horizontal="left" vertical="center" wrapText="1"/>
    </xf>
    <xf numFmtId="0" fontId="15" fillId="5" borderId="64" xfId="218" applyFont="1" applyFill="1" applyBorder="1" applyAlignment="1">
      <alignment horizontal="left" vertical="center" wrapText="1"/>
    </xf>
    <xf numFmtId="0" fontId="15" fillId="5" borderId="98" xfId="218" applyFont="1" applyFill="1" applyBorder="1" applyAlignment="1">
      <alignment horizontal="left" vertical="center" wrapText="1"/>
    </xf>
    <xf numFmtId="0" fontId="22" fillId="0" borderId="138" xfId="13" applyFont="1" applyBorder="1" applyAlignment="1">
      <alignment horizontal="left" vertical="center" wrapText="1"/>
    </xf>
    <xf numFmtId="0" fontId="22" fillId="0" borderId="19" xfId="13" applyFont="1" applyBorder="1" applyAlignment="1">
      <alignment horizontal="left" vertical="center" wrapText="1"/>
    </xf>
    <xf numFmtId="0" fontId="22" fillId="0" borderId="20" xfId="13" applyFont="1" applyBorder="1" applyAlignment="1">
      <alignment horizontal="left" vertical="center" wrapText="1"/>
    </xf>
    <xf numFmtId="0" fontId="22" fillId="0" borderId="102" xfId="13" applyFont="1" applyBorder="1" applyAlignment="1">
      <alignment horizontal="left" vertical="center" wrapText="1"/>
    </xf>
    <xf numFmtId="0" fontId="22" fillId="0" borderId="103" xfId="13" applyFont="1" applyBorder="1" applyAlignment="1">
      <alignment horizontal="left" vertical="center" wrapText="1"/>
    </xf>
    <xf numFmtId="0" fontId="22" fillId="0" borderId="104" xfId="13" applyFont="1" applyBorder="1" applyAlignment="1">
      <alignment horizontal="left" vertical="center" wrapText="1"/>
    </xf>
    <xf numFmtId="0" fontId="15" fillId="0" borderId="102" xfId="13" applyFont="1" applyBorder="1" applyAlignment="1">
      <alignment horizontal="justify" vertical="center" wrapText="1"/>
    </xf>
    <xf numFmtId="0" fontId="15" fillId="0" borderId="103" xfId="13" applyFont="1" applyBorder="1" applyAlignment="1">
      <alignment horizontal="justify" vertical="center" wrapText="1"/>
    </xf>
    <xf numFmtId="0" fontId="15" fillId="0" borderId="104" xfId="13" applyFont="1" applyBorder="1" applyAlignment="1">
      <alignment horizontal="justify" vertical="center" wrapText="1"/>
    </xf>
    <xf numFmtId="0" fontId="15" fillId="0" borderId="30" xfId="13" applyFont="1" applyBorder="1" applyAlignment="1">
      <alignment horizontal="justify" vertical="center" wrapText="1"/>
    </xf>
    <xf numFmtId="0" fontId="15" fillId="0" borderId="31" xfId="13" applyFont="1" applyBorder="1" applyAlignment="1">
      <alignment horizontal="justify" vertical="center" wrapText="1"/>
    </xf>
    <xf numFmtId="0" fontId="15" fillId="0" borderId="19" xfId="13" applyFont="1" applyBorder="1" applyAlignment="1">
      <alignment horizontal="justify" vertical="center" wrapText="1"/>
    </xf>
    <xf numFmtId="0" fontId="15" fillId="0" borderId="20" xfId="13" applyFont="1" applyBorder="1" applyAlignment="1">
      <alignment horizontal="justify" vertical="center" wrapText="1"/>
    </xf>
    <xf numFmtId="0" fontId="16" fillId="0" borderId="0" xfId="0" applyFont="1" applyAlignment="1">
      <alignment horizontal="center"/>
    </xf>
    <xf numFmtId="1" fontId="40" fillId="0" borderId="0" xfId="31" applyNumberFormat="1" applyFont="1" applyAlignment="1">
      <alignment horizontal="center" vertical="center" wrapText="1"/>
    </xf>
    <xf numFmtId="1" fontId="2" fillId="0" borderId="0" xfId="31" applyNumberFormat="1" applyFont="1" applyAlignment="1">
      <alignment horizontal="center" vertical="center" wrapText="1"/>
    </xf>
    <xf numFmtId="0" fontId="45" fillId="0" borderId="0" xfId="0" applyFont="1" applyAlignment="1">
      <alignment horizontal="left" vertical="center" wrapText="1"/>
    </xf>
    <xf numFmtId="0" fontId="2" fillId="0" borderId="0" xfId="36" applyFont="1" applyAlignment="1">
      <alignment horizontal="center"/>
    </xf>
    <xf numFmtId="0" fontId="42" fillId="0" borderId="33" xfId="33" applyFont="1" applyBorder="1" applyAlignment="1">
      <alignment horizontal="center" vertical="center" wrapText="1"/>
    </xf>
    <xf numFmtId="3" fontId="34" fillId="0" borderId="0" xfId="31" applyNumberFormat="1" applyFont="1" applyAlignment="1">
      <alignment horizontal="center" wrapText="1"/>
    </xf>
    <xf numFmtId="3" fontId="47" fillId="0" borderId="0" xfId="0" applyNumberFormat="1" applyFont="1" applyAlignment="1">
      <alignment horizontal="center" vertical="center"/>
    </xf>
    <xf numFmtId="0" fontId="7" fillId="0" borderId="6" xfId="30" applyFont="1" applyBorder="1" applyAlignment="1">
      <alignment horizontal="center"/>
    </xf>
    <xf numFmtId="0" fontId="7" fillId="0" borderId="10" xfId="30" applyFont="1" applyBorder="1" applyAlignment="1">
      <alignment horizontal="center"/>
    </xf>
    <xf numFmtId="1" fontId="7" fillId="0" borderId="9" xfId="31" applyNumberFormat="1" applyFont="1" applyBorder="1" applyAlignment="1">
      <alignment horizontal="center"/>
    </xf>
    <xf numFmtId="1" fontId="7" fillId="0" borderId="35" xfId="31" applyNumberFormat="1" applyFont="1" applyBorder="1" applyAlignment="1">
      <alignment horizontal="center"/>
    </xf>
    <xf numFmtId="1" fontId="7" fillId="0" borderId="36" xfId="31" applyNumberFormat="1" applyFont="1" applyBorder="1" applyAlignment="1">
      <alignment horizontal="center"/>
    </xf>
    <xf numFmtId="164" fontId="7" fillId="0" borderId="0" xfId="30" applyNumberFormat="1" applyFont="1" applyAlignment="1">
      <alignment horizontal="left" wrapText="1"/>
    </xf>
    <xf numFmtId="164" fontId="16" fillId="0" borderId="0" xfId="30" applyNumberFormat="1" applyFont="1" applyAlignment="1">
      <alignment horizontal="left" wrapText="1"/>
    </xf>
    <xf numFmtId="1" fontId="3" fillId="0" borderId="0" xfId="31" applyNumberFormat="1" applyFont="1" applyAlignment="1">
      <alignment horizontal="center" wrapText="1"/>
    </xf>
    <xf numFmtId="49" fontId="16" fillId="0" borderId="0" xfId="0" applyNumberFormat="1" applyFont="1" applyAlignment="1">
      <alignment horizontal="left" wrapText="1"/>
    </xf>
    <xf numFmtId="1" fontId="7" fillId="0" borderId="6" xfId="31" applyNumberFormat="1" applyFont="1" applyBorder="1" applyAlignment="1">
      <alignment horizontal="center"/>
    </xf>
    <xf numFmtId="1" fontId="7" fillId="0" borderId="10" xfId="31" applyNumberFormat="1" applyFont="1" applyBorder="1" applyAlignment="1">
      <alignment horizontal="center"/>
    </xf>
    <xf numFmtId="1" fontId="7" fillId="0" borderId="7" xfId="31" applyNumberFormat="1" applyFont="1" applyBorder="1" applyAlignment="1">
      <alignment horizontal="center"/>
    </xf>
    <xf numFmtId="3" fontId="34" fillId="0" borderId="0" xfId="34" applyNumberFormat="1" applyFont="1" applyAlignment="1">
      <alignment horizontal="center"/>
    </xf>
    <xf numFmtId="0" fontId="3" fillId="0" borderId="0" xfId="36" applyFont="1" applyAlignment="1">
      <alignment horizontal="right" wrapText="1"/>
    </xf>
    <xf numFmtId="0" fontId="3" fillId="0" borderId="0" xfId="36" applyFont="1" applyAlignment="1">
      <alignment horizontal="right"/>
    </xf>
    <xf numFmtId="1" fontId="2" fillId="0" borderId="53" xfId="31" applyNumberFormat="1" applyFont="1" applyBorder="1" applyAlignment="1">
      <alignment horizontal="center" vertical="center" wrapText="1"/>
    </xf>
    <xf numFmtId="0" fontId="6" fillId="0" borderId="0" xfId="32" applyFont="1" applyAlignment="1">
      <alignment horizontal="right"/>
    </xf>
    <xf numFmtId="3" fontId="99" fillId="0" borderId="0" xfId="4" applyNumberFormat="1" applyFont="1" applyAlignment="1">
      <alignment horizontal="left" vertical="center" wrapText="1"/>
    </xf>
  </cellXfs>
  <cellStyles count="222">
    <cellStyle name="Accent1 - 20%" xfId="40" xr:uid="{33A3F695-5479-4E7D-B51D-5845478101C0}"/>
    <cellStyle name="Accent1 - 40%" xfId="41" xr:uid="{AF134FC6-1265-4AEE-B80D-39A6C50655FC}"/>
    <cellStyle name="Accent1 - 60%" xfId="42" xr:uid="{14999CDF-12E2-4DA9-A73E-3B9829E8BCEF}"/>
    <cellStyle name="Accent1 2" xfId="43" xr:uid="{606A537A-CE1D-46F9-8CD4-D271153A0BBB}"/>
    <cellStyle name="Accent1 3" xfId="44" xr:uid="{3079E894-E47F-4020-BCF9-431CD947C2DD}"/>
    <cellStyle name="Accent1 4" xfId="45" xr:uid="{B3C4AAC4-484C-4912-A072-B91875C5C543}"/>
    <cellStyle name="Accent1 5" xfId="46" xr:uid="{A15CD8C2-1723-4613-BF13-83D8756820FC}"/>
    <cellStyle name="Accent1 6" xfId="47" xr:uid="{94FD45AB-52B6-4072-A09F-504B5B4011C5}"/>
    <cellStyle name="Accent2 - 20%" xfId="48" xr:uid="{DA948F28-6435-4080-9A57-A16699E4F7CB}"/>
    <cellStyle name="Accent2 - 40%" xfId="49" xr:uid="{F9273E65-06E6-4C3C-849C-C709789280C0}"/>
    <cellStyle name="Accent2 - 60%" xfId="50" xr:uid="{6CE0CC55-69AD-4D14-B39F-B5E1211DC13E}"/>
    <cellStyle name="Accent2 2" xfId="51" xr:uid="{0EFCA72D-0250-4B06-AB45-940BB95EAE48}"/>
    <cellStyle name="Accent2 3" xfId="52" xr:uid="{2A52B6F3-4508-4784-B2F4-11D705A52235}"/>
    <cellStyle name="Accent2 4" xfId="53" xr:uid="{1861F8B0-575E-419C-B92B-A1AE99FCBD6F}"/>
    <cellStyle name="Accent2 5" xfId="54" xr:uid="{FDF9E705-65C9-4FAD-B616-5F8808CD0725}"/>
    <cellStyle name="Accent2 6" xfId="55" xr:uid="{FFF76452-060A-45B9-A288-FC5F74F5B4ED}"/>
    <cellStyle name="Accent3 - 20%" xfId="56" xr:uid="{6063BD9C-8551-4B1E-AE72-A3CC9DDD7348}"/>
    <cellStyle name="Accent3 - 40%" xfId="57" xr:uid="{14C35206-1B7D-45E8-8DEE-BE0B2C76D817}"/>
    <cellStyle name="Accent3 - 60%" xfId="58" xr:uid="{892EB037-4602-499B-A284-25EEF6CC7840}"/>
    <cellStyle name="Accent3 2" xfId="59" xr:uid="{8EE7DDD3-BD44-476E-B021-97659BADAA68}"/>
    <cellStyle name="Accent3 3" xfId="60" xr:uid="{77F84A84-8496-40A3-9C28-FE0490D6FC1C}"/>
    <cellStyle name="Accent3 4" xfId="61" xr:uid="{1FEDB642-6046-4C64-BE20-BA81F4D85F1E}"/>
    <cellStyle name="Accent3 5" xfId="62" xr:uid="{A008BEB3-B59C-4232-8014-F6D8EABF0509}"/>
    <cellStyle name="Accent3 6" xfId="63" xr:uid="{AE525E47-4B27-4863-AB86-282751ED7D90}"/>
    <cellStyle name="Accent4 - 20%" xfId="64" xr:uid="{D0A28BAC-0FBE-4072-A5CF-426ABE2BD157}"/>
    <cellStyle name="Accent4 - 40%" xfId="65" xr:uid="{81665EB6-57AA-4E6E-B6F6-E65BBC5BD095}"/>
    <cellStyle name="Accent4 - 60%" xfId="66" xr:uid="{1553FA3A-4BAF-4C80-BDE7-C6BD2347BBE6}"/>
    <cellStyle name="Accent4 2" xfId="67" xr:uid="{17BD701A-3A60-44D9-A538-6AB715CDFD6D}"/>
    <cellStyle name="Accent4 3" xfId="68" xr:uid="{41F3CD03-A438-4570-AF54-CEED4A6561CA}"/>
    <cellStyle name="Accent4 4" xfId="69" xr:uid="{6F730C5E-366D-4DBC-8389-C7D4189DEDF1}"/>
    <cellStyle name="Accent4 5" xfId="70" xr:uid="{C469FAC4-EACF-4082-A25B-22303625B8EA}"/>
    <cellStyle name="Accent4 6" xfId="71" xr:uid="{6C277B98-9B55-4C56-AF6C-4AB4A332BE21}"/>
    <cellStyle name="Accent5 - 20%" xfId="72" xr:uid="{9F600157-230C-4157-93BE-756CD5812A62}"/>
    <cellStyle name="Accent5 - 40%" xfId="73" xr:uid="{97569F1C-495E-4A0A-B627-ADD107C2158B}"/>
    <cellStyle name="Accent5 - 60%" xfId="74" xr:uid="{9593431F-3BD7-4DA3-B831-ACFAC7836737}"/>
    <cellStyle name="Accent5 2" xfId="75" xr:uid="{8241BD12-7ECC-49E1-80B8-D79879077C49}"/>
    <cellStyle name="Accent5 3" xfId="76" xr:uid="{EAAAB4A4-7635-40DF-BBC5-3517817D2FD2}"/>
    <cellStyle name="Accent5 4" xfId="77" xr:uid="{54EE7EE1-A56A-447A-82EC-B059AC457985}"/>
    <cellStyle name="Accent5 5" xfId="78" xr:uid="{414D6ED2-73FD-471E-AEA5-D1D7127EA319}"/>
    <cellStyle name="Accent5 6" xfId="79" xr:uid="{26F202DC-F914-4B39-B426-85D25D7D5D78}"/>
    <cellStyle name="Accent6 - 20%" xfId="80" xr:uid="{3DF7B33B-4E56-4DEF-8D3D-1EA07D7940D7}"/>
    <cellStyle name="Accent6 - 40%" xfId="81" xr:uid="{EBE8A227-8001-4810-970A-BB9832FB17EE}"/>
    <cellStyle name="Accent6 - 60%" xfId="82" xr:uid="{C2241EDA-AC01-4E77-B72C-8E702B8DEBBC}"/>
    <cellStyle name="Accent6 2" xfId="83" xr:uid="{18F40C57-4B67-43EA-B71C-BB79E8B4A500}"/>
    <cellStyle name="Accent6 3" xfId="84" xr:uid="{35EDC185-2DFA-4E20-BEA1-2D461A778BB0}"/>
    <cellStyle name="Accent6 4" xfId="85" xr:uid="{7BE2DB75-C553-4434-A963-A10682FEF675}"/>
    <cellStyle name="Accent6 5" xfId="86" xr:uid="{9E8F5179-77EB-488F-B56B-6B405A634EA5}"/>
    <cellStyle name="Accent6 6" xfId="87" xr:uid="{30E48BFA-9AE9-4389-B9F5-65EB73A7E323}"/>
    <cellStyle name="Bad 2" xfId="88" xr:uid="{95E44B72-4E01-46DC-AAC0-EB6537DCE512}"/>
    <cellStyle name="Calculation 2" xfId="89" xr:uid="{FE4CD6DA-7BAA-45BD-A878-B0766DC19255}"/>
    <cellStyle name="Check Cell 2" xfId="90" xr:uid="{61FB753B-39C5-42D4-B32C-069C77358181}"/>
    <cellStyle name="Comma" xfId="220" builtinId="3"/>
    <cellStyle name="Comma 2" xfId="217" xr:uid="{682954DE-E0A0-4365-A67E-BF1AA5B17BAF}"/>
    <cellStyle name="Emphasis 1" xfId="91" xr:uid="{E55B6E42-2431-4623-AF13-981232B4F333}"/>
    <cellStyle name="Emphasis 2" xfId="92" xr:uid="{A163A99A-C354-41E1-ABE9-CBADE27F6891}"/>
    <cellStyle name="Emphasis 3" xfId="93" xr:uid="{B6322E0D-132E-48B0-BA5A-5E9E39D4C902}"/>
    <cellStyle name="Explanatory Text 2" xfId="94" xr:uid="{2F0787A8-5514-4178-9016-89B9EC53E1F3}"/>
    <cellStyle name="Good 2" xfId="95" xr:uid="{D11B4A6F-A70A-4862-8BCE-76E4B9B34D69}"/>
    <cellStyle name="Heading 1 2" xfId="96" xr:uid="{F602441D-6A38-4485-BC0E-8393E3F33B8F}"/>
    <cellStyle name="Heading 2 2" xfId="97" xr:uid="{D569DB17-EF6F-4026-88FD-DA8F79F8B388}"/>
    <cellStyle name="Heading 3 2" xfId="98" xr:uid="{ABC4823C-C134-48A1-B683-F4B1DA71550D}"/>
    <cellStyle name="Heading 4 2" xfId="99" xr:uid="{3C05476E-8925-4100-AC2D-B342DD1756AF}"/>
    <cellStyle name="Hyperlink 2" xfId="219" xr:uid="{F0BAB634-4AC8-48F8-8FE5-6AB9D7CD3822}"/>
    <cellStyle name="Input 2" xfId="100" xr:uid="{A2D327F2-608B-44FE-84E6-BB06EAB000AB}"/>
    <cellStyle name="Linked Cell 2" xfId="101" xr:uid="{5636BC11-2D24-4C8B-86EC-06A30FB72A4E}"/>
    <cellStyle name="Neutral 2" xfId="102" xr:uid="{2F9F52C1-7AD5-499B-86FE-018D0308FC44}"/>
    <cellStyle name="Normal" xfId="0" builtinId="0"/>
    <cellStyle name="Normal 10" xfId="21" xr:uid="{A8B1B468-9D9C-40B1-A528-9D89F55BFC64}"/>
    <cellStyle name="Normal 10 2" xfId="37" xr:uid="{903B7858-117B-4C2C-A886-116585D430D2}"/>
    <cellStyle name="Normal 10 3" xfId="215" xr:uid="{852FCBA2-8D75-4214-8368-81244BBE78BA}"/>
    <cellStyle name="Normal 12" xfId="15" xr:uid="{69D9443B-BAE5-4B0D-8E10-05C747A2C2C4}"/>
    <cellStyle name="Normal 2" xfId="103" xr:uid="{34A047B3-B5EA-474E-8CEE-D6D7981A3A83}"/>
    <cellStyle name="Normal 2 2" xfId="2" xr:uid="{1FC91B04-987F-4931-AE8A-22D95505BDFD}"/>
    <cellStyle name="Normal 2 4" xfId="23" xr:uid="{0B037E7A-20F8-43E0-96D9-8FA12C501961}"/>
    <cellStyle name="Normal 3" xfId="10" xr:uid="{7640C2A5-E20A-443B-B49F-BA1D5496E309}"/>
    <cellStyle name="Normal 3 2" xfId="4" xr:uid="{74C735DE-9E63-4CF9-BACC-AF780DCED067}"/>
    <cellStyle name="Normal 3 2 2" xfId="29" xr:uid="{6584876D-3280-4D69-ADFB-2F7479C4C6F0}"/>
    <cellStyle name="Normal 3 3" xfId="22" xr:uid="{F530A389-3AC2-4F90-8A75-B1379675EE16}"/>
    <cellStyle name="Normal 3 4" xfId="38" xr:uid="{379D39B5-082B-423F-BA13-81B373CA9822}"/>
    <cellStyle name="Normal 3 5" xfId="204" xr:uid="{1D8A07D9-B38B-41CC-9E51-C9D250B34420}"/>
    <cellStyle name="Normal 4" xfId="104" xr:uid="{3064DF78-A28B-4E0E-805C-F563E805F21C}"/>
    <cellStyle name="Normal 4 3" xfId="36" xr:uid="{B833A0AB-D9FF-4094-B8E7-E8E88E8EED28}"/>
    <cellStyle name="Normal 5" xfId="105" xr:uid="{38D07233-2AAA-4756-B24E-C97123589923}"/>
    <cellStyle name="Normal 6" xfId="106" xr:uid="{3F46FE34-D576-480D-9264-41BAD8DCAD17}"/>
    <cellStyle name="Normal 7" xfId="203" xr:uid="{FE43316B-39D3-4DF6-A96C-1F18FC0E7549}"/>
    <cellStyle name="Normal 7 2" xfId="208" xr:uid="{E5674CCA-4A99-4E9C-982E-8358C78BF7CC}"/>
    <cellStyle name="Normal 8" xfId="18" xr:uid="{000520CF-2138-4FE9-99BB-A7F8612776BF}"/>
    <cellStyle name="Normal 8 2" xfId="211" xr:uid="{AAA18C1A-0075-4379-ADED-814462AFE4AA}"/>
    <cellStyle name="Normal 8 3" xfId="214" xr:uid="{D5E0881D-B079-4F8C-9A4A-CFD2E4417651}"/>
    <cellStyle name="Normal 9" xfId="216" xr:uid="{3CBBCD6F-AA9D-45A1-B969-113306E3D072}"/>
    <cellStyle name="Normal 9 2" xfId="7" xr:uid="{26D1BD4A-4912-4766-AB79-B62881FEBBCF}"/>
    <cellStyle name="Normal_11-1-Piel" xfId="31" xr:uid="{39D089FA-F993-481C-A5BC-A0C12B87184D}"/>
    <cellStyle name="Normal_MD_Pielikumi_2000" xfId="33" xr:uid="{404874EC-9D42-4694-BA3C-D48D67BBBCDF}"/>
    <cellStyle name="Normal_Sadale_2009._Int.sk._normatīvs" xfId="34" xr:uid="{D9FE94C3-1517-4B52-9DFE-2C5CFD0B3CA8}"/>
    <cellStyle name="Normal_Sheet12_iesniegts FM 2003. 2" xfId="35" xr:uid="{B272E4C0-D109-48D4-8188-EAB23AE99ACD}"/>
    <cellStyle name="Note 2" xfId="108" xr:uid="{5FDB4244-ACB5-4E55-A59A-5D6F3849ACC7}"/>
    <cellStyle name="Note 2 2" xfId="109" xr:uid="{C17F0ABB-1E74-4F35-9BDF-AF3AFB921A97}"/>
    <cellStyle name="Note 2 3" xfId="110" xr:uid="{62060085-B995-4C33-979C-4636FF33E116}"/>
    <cellStyle name="Note 2 4" xfId="111" xr:uid="{F3F85FEA-1312-48C9-9086-D42566C17B0D}"/>
    <cellStyle name="Note 3" xfId="107" xr:uid="{BA568252-2510-4A3F-87BC-F875F0EE74FA}"/>
    <cellStyle name="Output 2" xfId="112" xr:uid="{A15FD17D-3BCC-4E13-9270-B890DCCB9F33}"/>
    <cellStyle name="Parastais 3" xfId="32" xr:uid="{A2513308-C81C-4C9C-A5FE-1258DF7C5887}"/>
    <cellStyle name="Parastais_FMInf_311007" xfId="30" xr:uid="{B3AB50D1-F083-43E7-A7B3-8FBC7CBBE358}"/>
    <cellStyle name="Parastais_FMLikp01_p05_221205_pap_afp_makp" xfId="6" xr:uid="{4B099F42-0A66-4E79-B24B-51FFEE197923}"/>
    <cellStyle name="Parastais_FMpiel03_tehn_pal_131008 2" xfId="1" xr:uid="{A0938597-85D2-4693-9D4D-4B26648A9E93}"/>
    <cellStyle name="Parastais_TM_2007groz 2 lasijums (1)" xfId="8" xr:uid="{CCE8C247-35E9-4528-8225-F974652D88E2}"/>
    <cellStyle name="Parastais_TM_2007groz 2 lasijums (1) 2" xfId="13" xr:uid="{1804C9C2-CA3B-4D7E-9BE2-C51A0FE20B81}"/>
    <cellStyle name="Parastais_TM_2007groz 2 lasijums (1) 3" xfId="218" xr:uid="{E62B7F99-9A7A-4238-9674-B0E31F458059}"/>
    <cellStyle name="Parasts 2" xfId="25" xr:uid="{5D8C39F4-A373-4DDD-83A5-53D32C258A83}"/>
    <cellStyle name="Parasts 3" xfId="16" xr:uid="{3840B325-15C5-43DF-AAC3-14F8237742F5}"/>
    <cellStyle name="SAPBEXaggData" xfId="11" xr:uid="{100AE0DE-2A08-4F3D-A2A5-5F01EC90C9C2}"/>
    <cellStyle name="SAPBEXaggData 2" xfId="210" xr:uid="{C0B05F94-F5A9-4F3A-81B2-AC493546A7DD}"/>
    <cellStyle name="SAPBEXaggData 3" xfId="212" xr:uid="{72DB9CB1-19E6-4E82-900C-351D9B71329A}"/>
    <cellStyle name="SAPBEXaggDataEmph" xfId="113" xr:uid="{8B6E167A-9B35-46E7-8F4D-E73E9CF9929A}"/>
    <cellStyle name="SAPBEXaggItem" xfId="114" xr:uid="{5F6EE9F2-6380-4281-BD53-E56E5701A286}"/>
    <cellStyle name="SAPBEXaggItemX" xfId="115" xr:uid="{BDFB9ED3-7B3D-4518-9715-D310FA993E6C}"/>
    <cellStyle name="SAPBEXchaText" xfId="116" xr:uid="{5EE8D796-E40E-4186-B085-63AF1EF356C6}"/>
    <cellStyle name="SAPBEXchaText 2" xfId="117" xr:uid="{213A48B6-A981-4E53-B92F-A704998D04A0}"/>
    <cellStyle name="SAPBEXexcBad7" xfId="118" xr:uid="{316DE98D-43C1-4108-9091-1497D13B3D85}"/>
    <cellStyle name="SAPBEXexcBad8" xfId="119" xr:uid="{59252B1B-3FCA-479D-8612-7766A58F034A}"/>
    <cellStyle name="SAPBEXexcBad9" xfId="120" xr:uid="{21E04F21-8D0F-4B8F-9D16-7E54588B0507}"/>
    <cellStyle name="SAPBEXexcCritical4" xfId="121" xr:uid="{9436E8E8-34B1-472D-A41C-C7A33DF1860A}"/>
    <cellStyle name="SAPBEXexcCritical5" xfId="122" xr:uid="{E9AE375B-3C58-41D7-885B-C7A3FD2FB595}"/>
    <cellStyle name="SAPBEXexcCritical6" xfId="123" xr:uid="{5D19AC5C-ED2E-45CB-8F40-B17BE62C9A64}"/>
    <cellStyle name="SAPBEXexcGood1" xfId="124" xr:uid="{8E370164-5303-4556-9699-4DB804509DB9}"/>
    <cellStyle name="SAPBEXexcGood2" xfId="125" xr:uid="{C0051D89-C353-48D3-9C06-A4A801016398}"/>
    <cellStyle name="SAPBEXexcGood3" xfId="126" xr:uid="{9107AABA-1427-44D3-A786-1FF699CBCB05}"/>
    <cellStyle name="SAPBEXfilterDrill" xfId="127" xr:uid="{EEBB8A70-928D-4713-8802-E2AD2693BCC5}"/>
    <cellStyle name="SAPBEXfilterItem" xfId="128" xr:uid="{3C7500A0-08E7-4101-B64F-8C9256925943}"/>
    <cellStyle name="SAPBEXfilterText" xfId="129" xr:uid="{4CF66ED4-8387-49DF-8F37-1683BA84CDBC}"/>
    <cellStyle name="SAPBEXfilterText 2" xfId="130" xr:uid="{42F599F2-5572-4849-A5EC-E9155C37BE81}"/>
    <cellStyle name="SAPBEXfilterText 2 2" xfId="131" xr:uid="{6C91B142-1A1E-41D4-8CB7-E011F821E636}"/>
    <cellStyle name="SAPBEXfilterText 2 3" xfId="132" xr:uid="{9EC90250-F5B9-417A-A4CF-DD2697172C92}"/>
    <cellStyle name="SAPBEXfilterText 2 4" xfId="133" xr:uid="{5471EB4F-76F6-40DD-B20D-7EEA77247517}"/>
    <cellStyle name="SAPBEXformats" xfId="134" xr:uid="{C6B5EF14-138B-43B4-8B35-DFF6CA865839}"/>
    <cellStyle name="SAPBEXheaderItem" xfId="135" xr:uid="{604BB54B-129E-4D85-AB4C-45C5D6ED87D1}"/>
    <cellStyle name="SAPBEXheaderItem 2" xfId="136" xr:uid="{988A0C6B-C8CF-4D36-B8C5-4721C4B688DF}"/>
    <cellStyle name="SAPBEXheaderItem 2 2" xfId="137" xr:uid="{DA98756D-3965-4626-B3CC-5E5CA2BE6E84}"/>
    <cellStyle name="SAPBEXheaderItem 2 3" xfId="138" xr:uid="{B6570A6F-159E-46F7-9E01-B9B1782A925F}"/>
    <cellStyle name="SAPBEXheaderItem 2 4" xfId="139" xr:uid="{490736A1-D0F0-4BE1-BF54-A9E75A45691A}"/>
    <cellStyle name="SAPBEXheaderText" xfId="140" xr:uid="{2A041C3E-0304-43A8-81BA-1E5E8BF21A16}"/>
    <cellStyle name="SAPBEXheaderText 2" xfId="141" xr:uid="{655EB2E8-8E4F-4350-93AB-04716B6F5241}"/>
    <cellStyle name="SAPBEXheaderText 2 2" xfId="142" xr:uid="{7C1BB06A-40F8-4257-8138-3DFE637D34AA}"/>
    <cellStyle name="SAPBEXheaderText 2 3" xfId="143" xr:uid="{CD5B6207-506A-4E86-A1B8-5BE19FA8DA0D}"/>
    <cellStyle name="SAPBEXheaderText 2 4" xfId="144" xr:uid="{D6D571ED-A873-4528-98CE-579F02000005}"/>
    <cellStyle name="SAPBEXHLevel0" xfId="12" xr:uid="{9977259D-CED7-48BD-A029-E0CECCDC6518}"/>
    <cellStyle name="SAPBEXHLevel0 2" xfId="17" xr:uid="{B9E4C0DF-6557-47D0-A1E6-A9B3E463228C}"/>
    <cellStyle name="SAPBEXHLevel0 3" xfId="146" xr:uid="{DD03F4AF-EA69-4ED1-91A4-6A6AC1147E98}"/>
    <cellStyle name="SAPBEXHLevel0 4" xfId="147" xr:uid="{62CCAF65-2A8B-4CC0-841F-ACD5B83F6E3E}"/>
    <cellStyle name="SAPBEXHLevel0 5" xfId="148" xr:uid="{C234F056-6D71-41FB-AB10-AF0A0D7DCAB2}"/>
    <cellStyle name="SAPBEXHLevel0 6" xfId="145" xr:uid="{124D82C3-9EDC-4BF3-B52E-2FCC4E7C18D9}"/>
    <cellStyle name="SAPBEXHLevel0 7" xfId="209" xr:uid="{FE027ADE-DDDB-4560-B009-562C9D6D881E}"/>
    <cellStyle name="SAPBEXHLevel0 8" xfId="213" xr:uid="{D632B6BA-11C4-4740-82CB-EA489E72EC44}"/>
    <cellStyle name="SAPBEXHLevel0X" xfId="149" xr:uid="{BB2E9508-DAE8-4D43-8698-6286DDA216DC}"/>
    <cellStyle name="SAPBEXHLevel0X 2" xfId="150" xr:uid="{51494BA0-27C2-428A-AC23-3878360F426A}"/>
    <cellStyle name="SAPBEXHLevel0X 3" xfId="151" xr:uid="{891F0090-38FE-440D-B1C1-10321483C304}"/>
    <cellStyle name="SAPBEXHLevel0X 4" xfId="152" xr:uid="{93C84B89-6C39-41F7-849E-3D19683CCEF3}"/>
    <cellStyle name="SAPBEXHLevel1" xfId="26" xr:uid="{2BE33451-272B-415E-ADAF-AAAE891C2168}"/>
    <cellStyle name="SAPBEXHLevel1 2" xfId="154" xr:uid="{DFF53A37-D3F2-44D6-9B69-FA761E25C5C3}"/>
    <cellStyle name="SAPBEXHLevel1 3" xfId="155" xr:uid="{94CC697F-3783-4CD7-A5D5-12DF57652AC2}"/>
    <cellStyle name="SAPBEXHLevel1 4" xfId="156" xr:uid="{350F44BD-1FA7-4E1C-B3B9-811125B1012B}"/>
    <cellStyle name="SAPBEXHLevel1 5" xfId="157" xr:uid="{691E0FC2-AB17-4138-AFD9-66C910F51FF2}"/>
    <cellStyle name="SAPBEXHLevel1 6" xfId="153" xr:uid="{EEE38171-3E55-4F47-A6DB-6C4AE82AC43D}"/>
    <cellStyle name="SAPBEXHLevel1X" xfId="158" xr:uid="{C346900C-448F-47A3-B71A-6ED8C2D10170}"/>
    <cellStyle name="SAPBEXHLevel1X 2" xfId="159" xr:uid="{84132302-ACB9-4264-B6BC-BF64FE0582C0}"/>
    <cellStyle name="SAPBEXHLevel1X 3" xfId="160" xr:uid="{9FD19B25-6CFB-44A5-888C-7FBCC8CA0939}"/>
    <cellStyle name="SAPBEXHLevel1X 4" xfId="161" xr:uid="{FC839DF1-C63C-46B6-9ED4-D4C5EF973243}"/>
    <cellStyle name="SAPBEXHLevel2" xfId="27" xr:uid="{99345CBC-9CBE-4F6E-A0D4-31C7F6B79372}"/>
    <cellStyle name="SAPBEXHLevel2 2" xfId="163" xr:uid="{E054CB3B-2E33-4C8B-85B7-34C48398CB20}"/>
    <cellStyle name="SAPBEXHLevel2 3" xfId="164" xr:uid="{74A3288F-4F0B-4E92-B99E-4DD32BF60FA2}"/>
    <cellStyle name="SAPBEXHLevel2 4" xfId="165" xr:uid="{E4F280AB-68D5-45C4-98A2-CFAECA87465A}"/>
    <cellStyle name="SAPBEXHLevel2 5" xfId="166" xr:uid="{CD9E1B0B-2BFB-47E4-A0DE-F71D18FA3A77}"/>
    <cellStyle name="SAPBEXHLevel2 6" xfId="162" xr:uid="{72BC3870-0F8B-4ADE-A7F1-F097F4E81B0A}"/>
    <cellStyle name="SAPBEXHLevel2X" xfId="167" xr:uid="{6924E892-1AE7-4D64-AE06-7FEC07F4A8A5}"/>
    <cellStyle name="SAPBEXHLevel2X 2" xfId="168" xr:uid="{C9AA126F-80EF-40EE-8347-A86B2E7A1703}"/>
    <cellStyle name="SAPBEXHLevel2X 3" xfId="169" xr:uid="{312B970C-8BA9-4EE3-9C9B-D11567EAF188}"/>
    <cellStyle name="SAPBEXHLevel2X 4" xfId="170" xr:uid="{F071B419-98AD-4E80-B933-16BB39AA8E02}"/>
    <cellStyle name="SAPBEXHLevel3" xfId="28" xr:uid="{B9DAFCFE-7DF7-4D63-B753-CFE3A20181DF}"/>
    <cellStyle name="SAPBEXHLevel3 2" xfId="172" xr:uid="{E5B9E2C8-6BCC-4E79-A4B9-8CCE37CD8533}"/>
    <cellStyle name="SAPBEXHLevel3 3" xfId="173" xr:uid="{1A7A8676-64AE-4EBE-9A0D-2EB9110C4642}"/>
    <cellStyle name="SAPBEXHLevel3 4" xfId="174" xr:uid="{829164B5-18E3-4A1F-8D91-0100279EC663}"/>
    <cellStyle name="SAPBEXHLevel3 5" xfId="175" xr:uid="{E786E483-F055-45A5-98A7-588069945634}"/>
    <cellStyle name="SAPBEXHLevel3 6" xfId="171" xr:uid="{198CACC7-9AB2-45DF-AE79-B833766222BA}"/>
    <cellStyle name="SAPBEXHLevel3X" xfId="176" xr:uid="{D45B4927-4D3D-4451-91A3-87084E0FCCC9}"/>
    <cellStyle name="SAPBEXHLevel3X 2" xfId="177" xr:uid="{B8941DED-E34F-4ADF-9A93-093F7BE0C09E}"/>
    <cellStyle name="SAPBEXHLevel3X 3" xfId="178" xr:uid="{8EF7E76C-B8D4-42B8-B716-802516CC799C}"/>
    <cellStyle name="SAPBEXHLevel3X 4" xfId="179" xr:uid="{0D1764B8-E9F6-4CF8-8598-AED087E3A48E}"/>
    <cellStyle name="SAPBEXinputData" xfId="180" xr:uid="{EAB8A29E-9A7F-4BEA-A0C6-EE2EBA8D2155}"/>
    <cellStyle name="SAPBEXinputData 2" xfId="181" xr:uid="{4761C79A-C925-46DE-A7D4-5B0BDA5505C3}"/>
    <cellStyle name="SAPBEXinputData 3" xfId="182" xr:uid="{3C625468-8858-4DF8-927D-E74C72BA186A}"/>
    <cellStyle name="SAPBEXinputData 4" xfId="183" xr:uid="{2C57FBBA-FF78-4836-B560-D561FB9B6EB4}"/>
    <cellStyle name="SAPBEXresData" xfId="184" xr:uid="{F3DFE754-0D6A-493A-B932-1BCD98BE931A}"/>
    <cellStyle name="SAPBEXresDataEmph" xfId="185" xr:uid="{BF23EF5A-0093-42F9-A8CA-3F994A6E7938}"/>
    <cellStyle name="SAPBEXresItem" xfId="186" xr:uid="{53AA32FD-8069-47D1-8890-A44BEECCE570}"/>
    <cellStyle name="SAPBEXresItemX" xfId="187" xr:uid="{D54B7EE1-D34D-47E3-81D7-1EEA73D0734E}"/>
    <cellStyle name="SAPBEXstdData" xfId="5" xr:uid="{9594D209-F5D7-4CAE-9588-1E82AB4E17E8}"/>
    <cellStyle name="SAPBEXstdData 2" xfId="20" xr:uid="{64D4F696-AA77-4BDD-8E29-665D47BF4AD4}"/>
    <cellStyle name="SAPBEXstdData 2 2" xfId="189" xr:uid="{C9F31A92-F600-4569-9951-21CF1E53F452}"/>
    <cellStyle name="SAPBEXstdData 3" xfId="188" xr:uid="{B5649907-36B4-492A-91BD-5A45914B781F}"/>
    <cellStyle name="SAPBEXstdData 4" xfId="207" xr:uid="{140663E6-120E-448F-983F-F6F056B240A2}"/>
    <cellStyle name="SAPBEXstdData_FMpiel03_tehn_pal_131008" xfId="221" xr:uid="{60D4AAB3-BDFB-47DF-9974-CA758DE61B10}"/>
    <cellStyle name="SAPBEXstdDataEmph" xfId="190" xr:uid="{B071ED36-E3F3-46D8-A569-2937DE27FF37}"/>
    <cellStyle name="SAPBEXstdItem" xfId="9" xr:uid="{FB5626C3-A2D6-47DB-9305-5E42513EDA9B}"/>
    <cellStyle name="SAPBEXstdItem 10" xfId="39" xr:uid="{A7AA6DC0-5A1F-4AE0-BF75-3384ACB5A0D4}"/>
    <cellStyle name="SAPBEXstdItem 2" xfId="19" xr:uid="{E09F9BEC-CDD8-45AD-8A18-C07B48E71303}"/>
    <cellStyle name="SAPBEXstdItem 2 2" xfId="191" xr:uid="{AA33ACAD-216A-436A-94C8-D5601AF84752}"/>
    <cellStyle name="SAPBEXstdItem 3" xfId="14" xr:uid="{2352F36F-2C42-4F31-B041-169DEA06B395}"/>
    <cellStyle name="SAPBEXstdItem 3 2" xfId="24" xr:uid="{4816C85C-35BB-45A9-92E4-FC67C8A976C0}"/>
    <cellStyle name="SAPBEXstdItem 3 3" xfId="206" xr:uid="{A617F379-AE53-4B97-8F17-88532EC4516F}"/>
    <cellStyle name="SAPBEXstdItem 4" xfId="205" xr:uid="{A86BF13E-06DB-4E9E-A6F8-4FCE0E0B10B3}"/>
    <cellStyle name="SAPBEXstdItemX" xfId="192" xr:uid="{045DC670-F257-4D5F-87ED-CD920110296A}"/>
    <cellStyle name="SAPBEXtitle" xfId="193" xr:uid="{1C82A5A4-C304-431B-A898-154E95663D5D}"/>
    <cellStyle name="SAPBEXtitle 2" xfId="194" xr:uid="{B7DE7624-247B-468A-85BE-748A9D6A4299}"/>
    <cellStyle name="SAPBEXtitle 2 2" xfId="195" xr:uid="{ADA9E5F1-FE5F-4F95-B582-24D038204698}"/>
    <cellStyle name="SAPBEXtitle 2 3" xfId="196" xr:uid="{9686F3BB-8F06-4505-A5F6-D09579D98CF3}"/>
    <cellStyle name="SAPBEXtitle 2 4" xfId="197" xr:uid="{C2E9EE59-9484-4A1D-857C-F8F361E594FF}"/>
    <cellStyle name="SAPBEXundefined" xfId="198" xr:uid="{4106D65D-1702-4306-A175-9B420A68FB6D}"/>
    <cellStyle name="Sheet Title" xfId="199" xr:uid="{AFB6941A-AA59-4A0B-A7BF-3A8E92E1A186}"/>
    <cellStyle name="Stils 1" xfId="3" xr:uid="{CB03618A-4DDD-4BBD-BD58-E726FA47152E}"/>
    <cellStyle name="Title 2" xfId="200" xr:uid="{0A23D62A-7A61-4833-8559-8545BBE7CAA6}"/>
    <cellStyle name="Total 2" xfId="201" xr:uid="{2E9C05C9-B231-4926-9DCA-EE61FBE58CE8}"/>
    <cellStyle name="Warning Text 2" xfId="202" xr:uid="{71A6C891-DF80-44CC-BD8B-0D309BC6C1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ide-my.sharepoint.com/Documents%20and%20Settings/bd-adija/Local%20Settings/Temporary%20Internet%20Files/Content.Outlook/U63RD855/MK_izdev_samaz_2las_2009_31%2010%2008_arES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vs.izm.gov.lv/Documents%20and%20Settings/bd-adija/Local%20Settings/Temporary%20Internet%20Files/Content.Outlook/U63RD855/MK_izdev_samaz_2las_2009_31%2010%2008_arESI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NAD\Documents%20and%20Settings\bd-adija\Local%20Settings\Temporary%20Internet%20Files\Content.Outlook\U63RD855\MK_izdev_samaz_2las_2009_31%2010%2008_arESI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bd-adija/Local%20Settings/Temporary%20Internet%20Files/Content.Outlook/U63RD855/MK_izdev_samaz_2las_2009_31%2010%2008_arESIA.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vs.em.gov.lv/Documents%20and%20Settings/bd-adija/Local%20Settings/Temporary%20Internet%20Files/Content.Outlook/U63RD855/MK_izdev_samaz_2las_2009_31%2010%2008_arESI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s-01\home\Documents%20and%20Settings\bd-adija\Local%20Settings\Temporary%20Internet%20Files\Content.Outlook\U63RD855\MK_izdev_samaz_2las_2009_31%2010%2008_arESIA.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https://vide-my.sharepoint.com/personal/liga_skrebe_kem_gov_lv/Documents/Desktop/Liga/KPFI_EKII_finanses/budzets_2024/B&#257;zes_izdevumi_2025_2027/Budzeta_pieprasijums_2025_2028/FM_jaiesniedz/2_lasijums/20_KEM%20Maks.%20pie&#316;auj.%20pamatb.%20izd._2lasijums.xlsm" TargetMode="External"/><Relationship Id="rId2" Type="http://schemas.microsoft.com/office/2019/04/relationships/externalLinkLongPath" Target="https://vide-my.sharepoint.com/personal/liga_skrebe_kem_gov_lv/Documents/Desktop/Liga/KPFI_EKII_finanses/budzets_2024/B&#257;zes_izdevumi_2025_2027/Budzeta_pieprasijums_2025_2028/FM_jaiesniedz/2_lasijums/20_KEM%20Maks.%20pie&#316;auj.%20pamatb.%20izd._2lasijums.xlsm?A5162B93" TargetMode="External"/><Relationship Id="rId1" Type="http://schemas.openxmlformats.org/officeDocument/2006/relationships/externalLinkPath" Target="file:///\\A5162B93\20_KEM%20Maks.%20pie&#316;auj.%20pamatb.%20izd._2lasijum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BExRepositorySheet"/>
      <sheetName val="ATSKAITE"/>
      <sheetName val="1.pielikums_aprēķins"/>
      <sheetName val="97.00_max_griesti_pec_OIK"/>
      <sheetName val="FM_aprekins"/>
      <sheetName val="2_lasijums_Aprekini"/>
      <sheetName val="KEM_prieks_2_lasijumam"/>
      <sheetName val="Ekmin"/>
      <sheetName val="Kopā"/>
      <sheetName val="KEM_prieks_2_lasijumam (1.var)"/>
      <sheetName val="Veidlapa18"/>
      <sheetName val="Veidlapa17"/>
      <sheetName val="KEM"/>
      <sheetName val="Ministry"/>
      <sheetName val="Prog"/>
      <sheetName val="Subprog"/>
      <sheetName val="Event"/>
      <sheetName val="v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hyperlink" Target="mailto:dace.sinkovsk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88C93-952C-4604-822A-0DAF756E514C}">
  <sheetPr>
    <tabColor theme="3" tint="0.89999084444715716"/>
  </sheetPr>
  <dimension ref="A1:G110"/>
  <sheetViews>
    <sheetView tabSelected="1" zoomScale="80" zoomScaleNormal="80" workbookViewId="0">
      <selection activeCell="B1" sqref="B1:C1"/>
    </sheetView>
  </sheetViews>
  <sheetFormatPr defaultColWidth="9.1796875" defaultRowHeight="15.5"/>
  <cols>
    <col min="1" max="1" width="6.7265625" style="167" customWidth="1"/>
    <col min="2" max="2" width="69.7265625" style="166" customWidth="1"/>
    <col min="3" max="3" width="66.81640625" style="166" customWidth="1"/>
    <col min="4" max="4" width="16.7265625" style="1029" customWidth="1"/>
    <col min="5" max="16384" width="9.1796875" style="166"/>
  </cols>
  <sheetData>
    <row r="1" spans="1:4">
      <c r="B1" s="1557" t="s">
        <v>0</v>
      </c>
      <c r="C1" s="1557"/>
      <c r="D1" s="1028"/>
    </row>
    <row r="2" spans="1:4" ht="31.5" customHeight="1">
      <c r="B2" s="1558" t="s">
        <v>222</v>
      </c>
      <c r="C2" s="1558"/>
      <c r="D2" s="1028"/>
    </row>
    <row r="3" spans="1:4" ht="16" thickBot="1">
      <c r="B3" s="3"/>
      <c r="C3" s="3"/>
      <c r="D3" s="1028"/>
    </row>
    <row r="4" spans="1:4">
      <c r="B4" s="4"/>
      <c r="C4" s="5"/>
      <c r="D4" s="1559" t="s">
        <v>1</v>
      </c>
    </row>
    <row r="5" spans="1:4" ht="16" thickBot="1">
      <c r="B5" s="6" t="s">
        <v>2</v>
      </c>
      <c r="C5" s="6" t="s">
        <v>3</v>
      </c>
      <c r="D5" s="1560"/>
    </row>
    <row r="6" spans="1:4">
      <c r="B6" s="1"/>
      <c r="C6" s="1"/>
      <c r="D6" s="1028"/>
    </row>
    <row r="7" spans="1:4" ht="31">
      <c r="B7" s="168" t="s">
        <v>223</v>
      </c>
      <c r="C7" s="1"/>
      <c r="D7" s="1028"/>
    </row>
    <row r="9" spans="1:4" ht="16" thickBot="1">
      <c r="B9" s="169" t="s">
        <v>126</v>
      </c>
    </row>
    <row r="10" spans="1:4" ht="115.5" customHeight="1" thickBot="1">
      <c r="A10" s="167">
        <f>1</f>
        <v>1</v>
      </c>
      <c r="B10" s="1012" t="s">
        <v>329</v>
      </c>
      <c r="C10" s="1013" t="s">
        <v>330</v>
      </c>
      <c r="D10" s="167" t="s">
        <v>154</v>
      </c>
    </row>
    <row r="11" spans="1:4" ht="49" customHeight="1" thickBot="1">
      <c r="B11" s="1555" t="s">
        <v>331</v>
      </c>
      <c r="C11" s="1556"/>
    </row>
    <row r="13" spans="1:4" ht="16" thickBot="1">
      <c r="B13" s="169" t="s">
        <v>262</v>
      </c>
    </row>
    <row r="14" spans="1:4" ht="151.5" customHeight="1" thickBot="1">
      <c r="A14" s="167">
        <f>A10+1</f>
        <v>2</v>
      </c>
      <c r="B14" s="1399" t="s">
        <v>479</v>
      </c>
      <c r="C14" s="1400" t="s">
        <v>478</v>
      </c>
      <c r="D14" s="167" t="s">
        <v>154</v>
      </c>
    </row>
    <row r="15" spans="1:4" ht="57.75" customHeight="1" thickBot="1">
      <c r="B15" s="1561" t="s">
        <v>469</v>
      </c>
      <c r="C15" s="1562"/>
    </row>
    <row r="17" spans="1:7" ht="16" thickBot="1">
      <c r="B17" s="169" t="s">
        <v>126</v>
      </c>
    </row>
    <row r="18" spans="1:7" ht="132.75" customHeight="1" thickBot="1">
      <c r="A18" s="167">
        <f>A14+1</f>
        <v>3</v>
      </c>
      <c r="B18" s="1012" t="s">
        <v>424</v>
      </c>
      <c r="C18" s="1013" t="s">
        <v>425</v>
      </c>
      <c r="D18" s="167" t="s">
        <v>154</v>
      </c>
    </row>
    <row r="19" spans="1:7" ht="42.75" customHeight="1" thickBot="1">
      <c r="B19" s="1555" t="s">
        <v>426</v>
      </c>
      <c r="C19" s="1556"/>
    </row>
    <row r="21" spans="1:7" ht="16" thickBot="1">
      <c r="B21" s="158" t="s">
        <v>126</v>
      </c>
    </row>
    <row r="22" spans="1:7" ht="215.25" customHeight="1" thickBot="1">
      <c r="A22" s="167">
        <f>A18+1</f>
        <v>4</v>
      </c>
      <c r="B22" s="1014"/>
      <c r="C22" s="1015" t="s">
        <v>420</v>
      </c>
      <c r="D22" s="167" t="s">
        <v>154</v>
      </c>
    </row>
    <row r="23" spans="1:7" ht="55.5" customHeight="1" thickBot="1">
      <c r="B23" s="1555" t="s">
        <v>332</v>
      </c>
      <c r="C23" s="1556"/>
    </row>
    <row r="25" spans="1:7" s="2" customFormat="1" ht="19.5" customHeight="1" thickBot="1">
      <c r="A25" s="1016"/>
      <c r="B25" s="158" t="s">
        <v>64</v>
      </c>
      <c r="C25" s="1"/>
      <c r="D25" s="1028"/>
      <c r="E25" s="159"/>
    </row>
    <row r="26" spans="1:7" s="2" customFormat="1" ht="96" customHeight="1">
      <c r="A26" s="1016">
        <f>A22+1</f>
        <v>5</v>
      </c>
      <c r="B26" s="1017" t="s">
        <v>333</v>
      </c>
      <c r="C26" s="1018" t="s">
        <v>334</v>
      </c>
      <c r="D26" s="1019" t="s">
        <v>154</v>
      </c>
      <c r="E26" s="159"/>
      <c r="F26" s="159"/>
    </row>
    <row r="27" spans="1:7" s="2" customFormat="1" ht="93.65" customHeight="1">
      <c r="A27" s="1016"/>
      <c r="B27" s="160" t="s">
        <v>335</v>
      </c>
      <c r="C27" s="161" t="s">
        <v>336</v>
      </c>
      <c r="D27" s="1030"/>
      <c r="E27" s="159"/>
      <c r="F27" s="159"/>
      <c r="G27" s="159"/>
    </row>
    <row r="28" spans="1:7" s="2" customFormat="1" ht="79" customHeight="1">
      <c r="A28" s="144"/>
      <c r="B28" s="162" t="s">
        <v>337</v>
      </c>
      <c r="C28" s="161" t="s">
        <v>338</v>
      </c>
      <c r="D28" s="1030"/>
      <c r="F28" s="159"/>
      <c r="G28" s="159"/>
    </row>
    <row r="29" spans="1:7" s="2" customFormat="1" ht="73.5" customHeight="1" thickBot="1">
      <c r="A29" s="144"/>
      <c r="B29" s="163" t="s">
        <v>339</v>
      </c>
      <c r="C29" s="164" t="s">
        <v>340</v>
      </c>
      <c r="D29" s="1030"/>
      <c r="F29" s="159"/>
    </row>
    <row r="30" spans="1:7" s="2" customFormat="1" ht="104.25" customHeight="1" thickBot="1">
      <c r="A30" s="144"/>
      <c r="B30" s="1555" t="s">
        <v>341</v>
      </c>
      <c r="C30" s="1556"/>
      <c r="D30" s="1028"/>
      <c r="F30" s="159"/>
    </row>
    <row r="31" spans="1:7" s="2" customFormat="1">
      <c r="A31" s="144"/>
      <c r="B31" s="165"/>
      <c r="D31" s="1028"/>
    </row>
    <row r="32" spans="1:7" ht="19" customHeight="1" thickBot="1">
      <c r="A32" s="1029"/>
      <c r="B32" s="1476" t="s">
        <v>64</v>
      </c>
      <c r="C32" s="1475"/>
    </row>
    <row r="33" spans="1:4" ht="23.25" customHeight="1">
      <c r="A33" s="167">
        <f>A26+1</f>
        <v>6</v>
      </c>
      <c r="B33" s="1474" t="s">
        <v>470</v>
      </c>
      <c r="C33" s="1474" t="s">
        <v>472</v>
      </c>
      <c r="D33" s="1179" t="s">
        <v>322</v>
      </c>
    </row>
    <row r="34" spans="1:4" ht="113.25" customHeight="1" thickBot="1">
      <c r="B34" s="1477" t="s">
        <v>471</v>
      </c>
      <c r="C34" s="1478" t="s">
        <v>473</v>
      </c>
    </row>
    <row r="35" spans="1:4" s="2" customFormat="1">
      <c r="A35" s="144"/>
      <c r="B35" s="165"/>
      <c r="D35" s="1028"/>
    </row>
    <row r="36" spans="1:4" s="2" customFormat="1" ht="16" thickBot="1">
      <c r="A36" s="144"/>
      <c r="B36" s="158" t="s">
        <v>57</v>
      </c>
      <c r="D36" s="1028"/>
    </row>
    <row r="37" spans="1:4" s="2" customFormat="1" ht="235.5" customHeight="1" thickBot="1">
      <c r="A37" s="144">
        <f>A33+1</f>
        <v>7</v>
      </c>
      <c r="B37" s="1012" t="s">
        <v>342</v>
      </c>
      <c r="C37" s="1013" t="s">
        <v>343</v>
      </c>
      <c r="D37" s="1178" t="s">
        <v>322</v>
      </c>
    </row>
    <row r="38" spans="1:4" s="2" customFormat="1" ht="128.25" customHeight="1" thickBot="1">
      <c r="A38" s="144"/>
      <c r="B38" s="1555" t="s">
        <v>344</v>
      </c>
      <c r="C38" s="1556"/>
      <c r="D38" s="1028"/>
    </row>
    <row r="39" spans="1:4" s="2" customFormat="1">
      <c r="A39" s="144"/>
      <c r="B39" s="165"/>
      <c r="D39" s="1028"/>
    </row>
    <row r="40" spans="1:4" s="2" customFormat="1" ht="16" thickBot="1">
      <c r="A40" s="144"/>
      <c r="B40" s="158" t="s">
        <v>57</v>
      </c>
      <c r="D40" s="1028"/>
    </row>
    <row r="41" spans="1:4" s="2" customFormat="1" ht="405" customHeight="1" thickBot="1">
      <c r="A41" s="144">
        <f>A37+1</f>
        <v>8</v>
      </c>
      <c r="B41" s="1012" t="s">
        <v>345</v>
      </c>
      <c r="C41" s="1013" t="s">
        <v>346</v>
      </c>
      <c r="D41" s="1178" t="s">
        <v>322</v>
      </c>
    </row>
    <row r="42" spans="1:4" s="2" customFormat="1" ht="349.5" customHeight="1" thickBot="1">
      <c r="A42" s="144"/>
      <c r="B42" s="1555" t="s">
        <v>347</v>
      </c>
      <c r="C42" s="1556"/>
      <c r="D42" s="1028"/>
    </row>
    <row r="43" spans="1:4" s="2" customFormat="1">
      <c r="A43" s="144"/>
      <c r="B43" s="165"/>
      <c r="D43" s="1028"/>
    </row>
    <row r="44" spans="1:4" ht="16" thickBot="1">
      <c r="B44" s="169" t="s">
        <v>126</v>
      </c>
    </row>
    <row r="45" spans="1:4" ht="297" customHeight="1" thickBot="1">
      <c r="A45" s="167">
        <f>A41+1</f>
        <v>9</v>
      </c>
      <c r="B45" s="1399" t="s">
        <v>480</v>
      </c>
      <c r="C45" s="1400" t="s">
        <v>482</v>
      </c>
      <c r="D45" s="167" t="s">
        <v>154</v>
      </c>
    </row>
    <row r="46" spans="1:4" ht="105" customHeight="1" thickBot="1">
      <c r="B46" s="1561" t="s">
        <v>484</v>
      </c>
      <c r="C46" s="1562"/>
    </row>
    <row r="47" spans="1:4" s="2" customFormat="1">
      <c r="A47" s="144"/>
      <c r="B47" s="165"/>
      <c r="D47" s="1028"/>
    </row>
    <row r="48" spans="1:4" s="2" customFormat="1" ht="16" thickBot="1">
      <c r="A48" s="144"/>
      <c r="B48" s="169" t="s">
        <v>126</v>
      </c>
      <c r="C48" s="166"/>
      <c r="D48" s="1028"/>
    </row>
    <row r="49" spans="1:4" s="2" customFormat="1" ht="131.5" customHeight="1" thickBot="1">
      <c r="A49" s="144">
        <f>A45+1</f>
        <v>10</v>
      </c>
      <c r="B49" s="1012" t="s">
        <v>348</v>
      </c>
      <c r="C49" s="1013" t="s">
        <v>349</v>
      </c>
      <c r="D49" s="144" t="s">
        <v>154</v>
      </c>
    </row>
    <row r="50" spans="1:4" s="2" customFormat="1" ht="58.5" customHeight="1" thickBot="1">
      <c r="A50" s="144"/>
      <c r="B50" s="1555" t="s">
        <v>427</v>
      </c>
      <c r="C50" s="1556"/>
      <c r="D50" s="1028"/>
    </row>
    <row r="51" spans="1:4" s="2" customFormat="1">
      <c r="A51" s="144"/>
      <c r="B51" s="165"/>
      <c r="D51" s="1028"/>
    </row>
    <row r="52" spans="1:4" s="2" customFormat="1" ht="16" thickBot="1">
      <c r="A52" s="144"/>
      <c r="B52" s="169" t="s">
        <v>127</v>
      </c>
      <c r="C52" s="166"/>
      <c r="D52" s="1028"/>
    </row>
    <row r="53" spans="1:4" s="2" customFormat="1" ht="140.25" customHeight="1" thickBot="1">
      <c r="A53" s="144">
        <f>A49+1</f>
        <v>11</v>
      </c>
      <c r="B53" s="1012" t="s">
        <v>348</v>
      </c>
      <c r="C53" s="1013" t="s">
        <v>350</v>
      </c>
      <c r="D53" s="144" t="s">
        <v>154</v>
      </c>
    </row>
    <row r="54" spans="1:4" s="2" customFormat="1" ht="71.25" customHeight="1" thickBot="1">
      <c r="A54" s="144"/>
      <c r="B54" s="1555" t="s">
        <v>351</v>
      </c>
      <c r="C54" s="1556"/>
      <c r="D54" s="1028"/>
    </row>
    <row r="55" spans="1:4" s="2" customFormat="1">
      <c r="A55" s="144"/>
      <c r="B55" s="165"/>
      <c r="D55" s="1028"/>
    </row>
    <row r="56" spans="1:4" s="2" customFormat="1" ht="16" thickBot="1">
      <c r="A56" s="144"/>
      <c r="B56" s="169" t="s">
        <v>127</v>
      </c>
      <c r="D56" s="1028"/>
    </row>
    <row r="57" spans="1:4" s="2" customFormat="1" ht="20.149999999999999" customHeight="1">
      <c r="A57" s="144">
        <f>A53+1</f>
        <v>12</v>
      </c>
      <c r="B57" s="1020"/>
      <c r="C57" s="1021" t="s">
        <v>352</v>
      </c>
      <c r="D57" s="1178" t="s">
        <v>322</v>
      </c>
    </row>
    <row r="58" spans="1:4" s="2" customFormat="1" ht="20.149999999999999" customHeight="1">
      <c r="A58" s="144"/>
      <c r="B58" s="1022" t="s">
        <v>353</v>
      </c>
      <c r="C58" s="1022" t="s">
        <v>354</v>
      </c>
      <c r="D58" s="1028"/>
    </row>
    <row r="59" spans="1:4" s="2" customFormat="1" ht="36" customHeight="1">
      <c r="A59" s="144"/>
      <c r="B59" s="1023" t="s">
        <v>355</v>
      </c>
      <c r="C59" s="1023" t="s">
        <v>355</v>
      </c>
      <c r="D59" s="1028"/>
    </row>
    <row r="60" spans="1:4" s="2" customFormat="1" ht="117.75" customHeight="1">
      <c r="A60" s="144"/>
      <c r="B60" s="1023" t="s">
        <v>356</v>
      </c>
      <c r="C60" s="1024" t="s">
        <v>357</v>
      </c>
      <c r="D60" s="1028"/>
    </row>
    <row r="61" spans="1:4" s="2" customFormat="1" ht="76">
      <c r="A61" s="144"/>
      <c r="B61" s="1023" t="s">
        <v>358</v>
      </c>
      <c r="C61" s="1024" t="s">
        <v>359</v>
      </c>
      <c r="D61" s="1028"/>
    </row>
    <row r="62" spans="1:4" s="2" customFormat="1" ht="87" customHeight="1">
      <c r="A62" s="144"/>
      <c r="B62" s="1023" t="s">
        <v>360</v>
      </c>
      <c r="C62" s="1024" t="s">
        <v>361</v>
      </c>
      <c r="D62" s="1028"/>
    </row>
    <row r="63" spans="1:4" s="2" customFormat="1" ht="254.25" customHeight="1" thickBot="1">
      <c r="A63" s="144"/>
      <c r="B63" s="1025" t="s">
        <v>362</v>
      </c>
      <c r="C63" s="1026" t="s">
        <v>363</v>
      </c>
      <c r="D63" s="1028"/>
    </row>
    <row r="64" spans="1:4" s="2" customFormat="1" ht="124.5" customHeight="1" thickBot="1">
      <c r="A64" s="144"/>
      <c r="B64" s="1555" t="s">
        <v>364</v>
      </c>
      <c r="C64" s="1556"/>
      <c r="D64" s="1028"/>
    </row>
    <row r="65" spans="1:4" s="2" customFormat="1">
      <c r="A65" s="144"/>
      <c r="B65" s="165"/>
      <c r="D65" s="1028"/>
    </row>
    <row r="66" spans="1:4" s="2" customFormat="1" ht="16" thickBot="1">
      <c r="A66" s="144"/>
      <c r="B66" s="169" t="s">
        <v>127</v>
      </c>
      <c r="C66" s="166"/>
      <c r="D66" s="1028"/>
    </row>
    <row r="67" spans="1:4" s="2" customFormat="1" ht="331.5" customHeight="1" thickBot="1">
      <c r="A67" s="144">
        <f>A57+1</f>
        <v>13</v>
      </c>
      <c r="B67" s="1012" t="s">
        <v>365</v>
      </c>
      <c r="C67" s="1013" t="s">
        <v>366</v>
      </c>
      <c r="D67" s="1178" t="s">
        <v>322</v>
      </c>
    </row>
    <row r="68" spans="1:4" s="2" customFormat="1" ht="25.5" customHeight="1" thickBot="1">
      <c r="A68" s="144"/>
      <c r="B68" s="1555" t="s">
        <v>367</v>
      </c>
      <c r="C68" s="1556"/>
      <c r="D68" s="1028"/>
    </row>
    <row r="69" spans="1:4" s="2" customFormat="1" ht="16" customHeight="1">
      <c r="A69" s="144"/>
      <c r="B69" s="165"/>
      <c r="D69" s="1028"/>
    </row>
    <row r="70" spans="1:4" s="2" customFormat="1" ht="16" thickBot="1">
      <c r="A70" s="144"/>
      <c r="B70" s="158" t="s">
        <v>57</v>
      </c>
      <c r="D70" s="1028"/>
    </row>
    <row r="71" spans="1:4" s="2" customFormat="1" ht="300.75" customHeight="1" thickBot="1">
      <c r="A71" s="144">
        <f>A67+1</f>
        <v>14</v>
      </c>
      <c r="B71" s="1012" t="s">
        <v>365</v>
      </c>
      <c r="C71" s="1013" t="s">
        <v>368</v>
      </c>
      <c r="D71" s="1178" t="s">
        <v>322</v>
      </c>
    </row>
    <row r="72" spans="1:4" s="2" customFormat="1" ht="333" customHeight="1" thickBot="1">
      <c r="A72" s="144"/>
      <c r="B72" s="1555" t="s">
        <v>369</v>
      </c>
      <c r="C72" s="1556"/>
      <c r="D72" s="1028"/>
    </row>
    <row r="73" spans="1:4" s="2" customFormat="1">
      <c r="A73" s="144"/>
      <c r="B73" s="165"/>
      <c r="D73" s="1028"/>
    </row>
    <row r="74" spans="1:4" s="2" customFormat="1" ht="16" thickBot="1">
      <c r="A74" s="144"/>
      <c r="B74" s="158" t="s">
        <v>262</v>
      </c>
      <c r="D74" s="1028"/>
    </row>
    <row r="75" spans="1:4" s="2" customFormat="1" ht="338.25" customHeight="1" thickBot="1">
      <c r="A75" s="144">
        <f>A71+1</f>
        <v>15</v>
      </c>
      <c r="B75" s="1012" t="s">
        <v>365</v>
      </c>
      <c r="C75" s="1013" t="s">
        <v>370</v>
      </c>
      <c r="D75" s="1178" t="s">
        <v>322</v>
      </c>
    </row>
    <row r="76" spans="1:4" s="2" customFormat="1" ht="35.5" customHeight="1" thickBot="1">
      <c r="A76" s="144"/>
      <c r="B76" s="1555" t="s">
        <v>371</v>
      </c>
      <c r="C76" s="1556"/>
      <c r="D76" s="1028"/>
    </row>
    <row r="77" spans="1:4" s="2" customFormat="1">
      <c r="A77" s="144"/>
      <c r="B77" s="165"/>
      <c r="D77" s="1028"/>
    </row>
    <row r="78" spans="1:4" s="2" customFormat="1" ht="16" thickBot="1">
      <c r="A78" s="144"/>
      <c r="B78" s="158" t="s">
        <v>372</v>
      </c>
      <c r="C78" s="166"/>
      <c r="D78" s="1028"/>
    </row>
    <row r="79" spans="1:4" s="2" customFormat="1" ht="333" customHeight="1" thickBot="1">
      <c r="A79" s="144">
        <f>A75+1</f>
        <v>16</v>
      </c>
      <c r="B79" s="1012" t="s">
        <v>365</v>
      </c>
      <c r="C79" s="1208" t="s">
        <v>432</v>
      </c>
      <c r="D79" s="144" t="s">
        <v>154</v>
      </c>
    </row>
    <row r="80" spans="1:4" s="2" customFormat="1" ht="26.25" customHeight="1" thickBot="1">
      <c r="A80" s="144"/>
      <c r="B80" s="1555" t="s">
        <v>434</v>
      </c>
      <c r="C80" s="1556"/>
      <c r="D80" s="1028"/>
    </row>
    <row r="81" spans="1:4" s="2" customFormat="1">
      <c r="A81" s="144"/>
      <c r="B81" s="165"/>
      <c r="D81" s="1028"/>
    </row>
    <row r="82" spans="1:4" s="2" customFormat="1" ht="16" thickBot="1">
      <c r="A82" s="144"/>
      <c r="B82" s="158" t="s">
        <v>372</v>
      </c>
      <c r="C82" s="166"/>
      <c r="D82" s="1028"/>
    </row>
    <row r="83" spans="1:4" s="2" customFormat="1" ht="316.5" customHeight="1" thickBot="1">
      <c r="A83" s="144">
        <f>A79+1</f>
        <v>17</v>
      </c>
      <c r="B83" s="1014"/>
      <c r="C83" s="1015" t="s">
        <v>376</v>
      </c>
      <c r="D83" s="144" t="s">
        <v>154</v>
      </c>
    </row>
    <row r="84" spans="1:4" s="2" customFormat="1" ht="137.25" customHeight="1" thickBot="1">
      <c r="A84" s="144"/>
      <c r="B84" s="1555" t="s">
        <v>373</v>
      </c>
      <c r="C84" s="1556"/>
      <c r="D84" s="1028"/>
    </row>
    <row r="85" spans="1:4" s="2" customFormat="1">
      <c r="A85" s="144"/>
      <c r="B85" s="165"/>
      <c r="D85" s="1028"/>
    </row>
    <row r="86" spans="1:4" s="2" customFormat="1" ht="16" thickBot="1">
      <c r="A86" s="144"/>
      <c r="B86" s="158" t="s">
        <v>57</v>
      </c>
      <c r="D86" s="1028"/>
    </row>
    <row r="87" spans="1:4" s="2" customFormat="1" ht="228" customHeight="1" thickBot="1">
      <c r="A87" s="144">
        <f>A83+1</f>
        <v>18</v>
      </c>
      <c r="B87" s="1012"/>
      <c r="C87" s="1013" t="s">
        <v>377</v>
      </c>
      <c r="D87" s="144" t="s">
        <v>154</v>
      </c>
    </row>
    <row r="88" spans="1:4" s="2" customFormat="1" ht="315" customHeight="1" thickBot="1">
      <c r="A88" s="144"/>
      <c r="B88" s="1555" t="s">
        <v>374</v>
      </c>
      <c r="C88" s="1556"/>
      <c r="D88" s="1028"/>
    </row>
    <row r="89" spans="1:4" s="2" customFormat="1">
      <c r="A89" s="144"/>
      <c r="B89" s="165"/>
      <c r="D89" s="1028"/>
    </row>
    <row r="90" spans="1:4" s="2" customFormat="1" ht="16" thickBot="1">
      <c r="A90" s="144"/>
      <c r="B90" s="158" t="s">
        <v>64</v>
      </c>
      <c r="D90" s="1028"/>
    </row>
    <row r="91" spans="1:4" s="2" customFormat="1" ht="313.5" customHeight="1" thickBot="1">
      <c r="A91" s="144">
        <f>A87+1</f>
        <v>19</v>
      </c>
      <c r="B91" s="1012"/>
      <c r="C91" s="1013" t="s">
        <v>467</v>
      </c>
      <c r="D91" s="144" t="s">
        <v>154</v>
      </c>
    </row>
    <row r="92" spans="1:4" s="2" customFormat="1" ht="130.5" customHeight="1" thickBot="1">
      <c r="A92" s="144"/>
      <c r="B92" s="1555" t="s">
        <v>468</v>
      </c>
      <c r="C92" s="1556"/>
      <c r="D92" s="1028"/>
    </row>
    <row r="93" spans="1:4" s="2" customFormat="1">
      <c r="A93" s="144"/>
      <c r="B93" s="165"/>
      <c r="D93" s="1028"/>
    </row>
    <row r="94" spans="1:4" s="2" customFormat="1" ht="16" thickBot="1">
      <c r="A94" s="144"/>
      <c r="B94" s="158" t="s">
        <v>262</v>
      </c>
      <c r="D94" s="1028"/>
    </row>
    <row r="95" spans="1:4" s="2" customFormat="1" ht="303" customHeight="1" thickBot="1">
      <c r="A95" s="144">
        <f>A91+1</f>
        <v>20</v>
      </c>
      <c r="B95" s="1012"/>
      <c r="C95" s="1013" t="s">
        <v>429</v>
      </c>
      <c r="D95" s="144" t="s">
        <v>154</v>
      </c>
    </row>
    <row r="96" spans="1:4" s="2" customFormat="1" ht="235.5" customHeight="1" thickBot="1">
      <c r="A96" s="144"/>
      <c r="B96" s="1555" t="s">
        <v>428</v>
      </c>
      <c r="C96" s="1556"/>
      <c r="D96" s="1028"/>
    </row>
    <row r="97" spans="1:4" s="2" customFormat="1">
      <c r="A97" s="144"/>
      <c r="B97" s="165"/>
      <c r="D97" s="1028"/>
    </row>
    <row r="98" spans="1:4" ht="16" thickBot="1">
      <c r="B98" s="158" t="s">
        <v>41</v>
      </c>
    </row>
    <row r="99" spans="1:4" ht="184.5" customHeight="1" thickBot="1">
      <c r="A99" s="167">
        <f>A95+1</f>
        <v>21</v>
      </c>
      <c r="B99" s="1014"/>
      <c r="C99" s="1015" t="s">
        <v>378</v>
      </c>
      <c r="D99" s="1179" t="s">
        <v>322</v>
      </c>
    </row>
    <row r="100" spans="1:4" ht="54.75" customHeight="1" thickBot="1">
      <c r="B100" s="1555" t="s">
        <v>405</v>
      </c>
      <c r="C100" s="1556"/>
    </row>
    <row r="102" spans="1:4" ht="16" thickBot="1">
      <c r="B102" s="158" t="s">
        <v>64</v>
      </c>
      <c r="C102" s="2"/>
    </row>
    <row r="103" spans="1:4" ht="168.75" customHeight="1" thickBot="1">
      <c r="A103" s="167">
        <f>A99+1</f>
        <v>22</v>
      </c>
      <c r="B103" s="1012"/>
      <c r="C103" s="1013" t="s">
        <v>481</v>
      </c>
      <c r="D103" s="167" t="s">
        <v>154</v>
      </c>
    </row>
    <row r="104" spans="1:4" ht="76.5" customHeight="1" thickBot="1">
      <c r="B104" s="1555" t="s">
        <v>445</v>
      </c>
      <c r="C104" s="1556"/>
    </row>
    <row r="106" spans="1:4" ht="16" thickBot="1">
      <c r="B106" s="156" t="s">
        <v>126</v>
      </c>
      <c r="C106" s="2"/>
      <c r="D106" s="1028"/>
    </row>
    <row r="107" spans="1:4" ht="48.75" customHeight="1" thickBot="1">
      <c r="A107" s="167">
        <f>A103+1</f>
        <v>23</v>
      </c>
      <c r="B107" s="1027"/>
      <c r="C107" s="1013" t="s">
        <v>375</v>
      </c>
      <c r="D107" s="144" t="s">
        <v>154</v>
      </c>
    </row>
    <row r="109" spans="1:4" ht="16" thickBot="1">
      <c r="B109" s="156" t="s">
        <v>126</v>
      </c>
      <c r="C109" s="2"/>
      <c r="D109" s="1028"/>
    </row>
    <row r="110" spans="1:4" ht="115.5" customHeight="1" thickBot="1">
      <c r="A110" s="167">
        <f>A107+1</f>
        <v>24</v>
      </c>
      <c r="B110" s="1027"/>
      <c r="C110" s="1045" t="s">
        <v>393</v>
      </c>
      <c r="D110" s="144" t="s">
        <v>154</v>
      </c>
    </row>
  </sheetData>
  <mergeCells count="24">
    <mergeCell ref="B104:C104"/>
    <mergeCell ref="B1:C1"/>
    <mergeCell ref="B2:C2"/>
    <mergeCell ref="D4:D5"/>
    <mergeCell ref="B42:C42"/>
    <mergeCell ref="B50:C50"/>
    <mergeCell ref="B30:C30"/>
    <mergeCell ref="B38:C38"/>
    <mergeCell ref="B11:C11"/>
    <mergeCell ref="B23:C23"/>
    <mergeCell ref="B19:C19"/>
    <mergeCell ref="B15:C15"/>
    <mergeCell ref="B46:C46"/>
    <mergeCell ref="B64:C64"/>
    <mergeCell ref="B68:C68"/>
    <mergeCell ref="B72:C72"/>
    <mergeCell ref="B54:C54"/>
    <mergeCell ref="B100:C100"/>
    <mergeCell ref="B76:C76"/>
    <mergeCell ref="B84:C84"/>
    <mergeCell ref="B88:C88"/>
    <mergeCell ref="B96:C96"/>
    <mergeCell ref="B92:C92"/>
    <mergeCell ref="B80:C80"/>
  </mergeCells>
  <pageMargins left="0.43307086614173229" right="0.31496062992125984" top="0.23622047244094491" bottom="0.43307086614173229" header="0.15748031496062992" footer="0.15748031496062992"/>
  <pageSetup paperSize="9" scale="85" fitToHeight="0" orientation="landscape" r:id="rId1"/>
  <headerFooter>
    <oddFooter>&amp;L&amp;F&amp;C&amp;P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8FF9C-5102-418A-8E3A-9D87B595D791}">
  <sheetPr>
    <tabColor theme="3" tint="0.89999084444715716"/>
  </sheetPr>
  <dimension ref="A1:H186"/>
  <sheetViews>
    <sheetView zoomScale="80" zoomScaleNormal="80" workbookViewId="0">
      <pane ySplit="1" topLeftCell="A2" activePane="bottomLeft" state="frozen"/>
      <selection pane="bottomLeft"/>
    </sheetView>
  </sheetViews>
  <sheetFormatPr defaultRowHeight="14.5"/>
  <cols>
    <col min="1" max="1" width="6.453125" style="994" customWidth="1"/>
    <col min="2" max="2" width="45.54296875" customWidth="1"/>
    <col min="3" max="3" width="13.453125" customWidth="1"/>
    <col min="4" max="4" width="13.81640625" customWidth="1"/>
    <col min="5" max="5" width="43.26953125" customWidth="1"/>
    <col min="6" max="6" width="12.81640625" customWidth="1"/>
    <col min="7" max="7" width="13.7265625" customWidth="1"/>
    <col min="8" max="8" width="13.81640625" customWidth="1"/>
  </cols>
  <sheetData>
    <row r="1" spans="1:8" ht="39" customHeight="1" thickBot="1">
      <c r="A1" s="1099"/>
      <c r="B1" s="857"/>
      <c r="C1" s="9" t="s">
        <v>2</v>
      </c>
      <c r="D1" s="10" t="s">
        <v>4</v>
      </c>
      <c r="E1" s="857"/>
      <c r="F1" s="9" t="s">
        <v>2</v>
      </c>
      <c r="G1" s="10" t="s">
        <v>4</v>
      </c>
      <c r="H1" s="1155" t="s">
        <v>1</v>
      </c>
    </row>
    <row r="3" spans="1:8" ht="40.5">
      <c r="B3" s="7" t="s">
        <v>224</v>
      </c>
    </row>
    <row r="5" spans="1:8">
      <c r="B5" s="27" t="s">
        <v>40</v>
      </c>
    </row>
    <row r="6" spans="1:8" ht="21" customHeight="1"/>
    <row r="7" spans="1:8">
      <c r="B7" s="28" t="s">
        <v>41</v>
      </c>
    </row>
    <row r="8" spans="1:8" ht="15" thickBot="1"/>
    <row r="9" spans="1:8">
      <c r="A9" s="994">
        <f>1</f>
        <v>1</v>
      </c>
      <c r="B9" s="1101" t="s">
        <v>42</v>
      </c>
      <c r="C9" s="399"/>
      <c r="D9" s="1102"/>
      <c r="H9" s="994" t="s">
        <v>154</v>
      </c>
    </row>
    <row r="10" spans="1:8">
      <c r="A10" s="174"/>
      <c r="B10" s="1103" t="s">
        <v>8</v>
      </c>
      <c r="C10" s="1104"/>
      <c r="D10" s="1105"/>
    </row>
    <row r="11" spans="1:8">
      <c r="B11" s="1106" t="s">
        <v>288</v>
      </c>
      <c r="C11" s="1107"/>
      <c r="D11" s="1108"/>
    </row>
    <row r="12" spans="1:8">
      <c r="B12" s="989" t="s">
        <v>46</v>
      </c>
      <c r="C12" s="1109">
        <f>+C13+C14</f>
        <v>184229450</v>
      </c>
      <c r="D12" s="1110"/>
    </row>
    <row r="13" spans="1:8" ht="26">
      <c r="B13" s="1111" t="s">
        <v>24</v>
      </c>
      <c r="C13" s="1112">
        <v>6510254</v>
      </c>
      <c r="D13" s="1113"/>
    </row>
    <row r="14" spans="1:8">
      <c r="B14" s="1111" t="s">
        <v>11</v>
      </c>
      <c r="C14" s="1112">
        <f>+C15</f>
        <v>177719196</v>
      </c>
      <c r="D14" s="1113"/>
    </row>
    <row r="15" spans="1:8" ht="26">
      <c r="B15" s="1111" t="s">
        <v>12</v>
      </c>
      <c r="C15" s="1112">
        <v>177719196</v>
      </c>
      <c r="D15" s="1113"/>
    </row>
    <row r="16" spans="1:8">
      <c r="B16" s="989" t="s">
        <v>47</v>
      </c>
      <c r="C16" s="1109">
        <f>+C17+C27</f>
        <v>184229450</v>
      </c>
      <c r="D16" s="1110">
        <f>+D17+D27</f>
        <v>0</v>
      </c>
    </row>
    <row r="17" spans="2:4">
      <c r="B17" s="1111" t="s">
        <v>14</v>
      </c>
      <c r="C17" s="1112">
        <f>+C18+C21+C23</f>
        <v>49666518</v>
      </c>
      <c r="D17" s="1113">
        <f>+D18+D21+D23</f>
        <v>460000</v>
      </c>
    </row>
    <row r="18" spans="2:4">
      <c r="B18" s="1111" t="s">
        <v>16</v>
      </c>
      <c r="C18" s="1112">
        <f>+C20+C19</f>
        <v>49548452</v>
      </c>
      <c r="D18" s="1113">
        <f>+D20</f>
        <v>0</v>
      </c>
    </row>
    <row r="19" spans="2:4">
      <c r="B19" s="1111" t="s">
        <v>18</v>
      </c>
      <c r="C19" s="1112">
        <v>10872008</v>
      </c>
      <c r="D19" s="1113"/>
    </row>
    <row r="20" spans="2:4">
      <c r="B20" s="1111" t="s">
        <v>19</v>
      </c>
      <c r="C20" s="1112">
        <v>38676444</v>
      </c>
      <c r="D20" s="1113"/>
    </row>
    <row r="21" spans="2:4">
      <c r="B21" s="1111" t="s">
        <v>15</v>
      </c>
      <c r="C21" s="1112">
        <f>+C22</f>
        <v>0</v>
      </c>
      <c r="D21" s="1113">
        <f>+D22</f>
        <v>460000</v>
      </c>
    </row>
    <row r="22" spans="2:4">
      <c r="B22" s="1111" t="s">
        <v>17</v>
      </c>
      <c r="C22" s="1112"/>
      <c r="D22" s="1113">
        <v>460000</v>
      </c>
    </row>
    <row r="23" spans="2:4" ht="26">
      <c r="B23" s="1111" t="s">
        <v>26</v>
      </c>
      <c r="C23" s="1112">
        <f>+C24</f>
        <v>118066</v>
      </c>
      <c r="D23" s="1113">
        <f>+D24</f>
        <v>0</v>
      </c>
    </row>
    <row r="24" spans="2:4">
      <c r="B24" s="1111" t="s">
        <v>27</v>
      </c>
      <c r="C24" s="1112">
        <f>+C25</f>
        <v>118066</v>
      </c>
      <c r="D24" s="1113"/>
    </row>
    <row r="25" spans="2:4" ht="26">
      <c r="B25" s="1111" t="s">
        <v>54</v>
      </c>
      <c r="C25" s="1112">
        <f>+C26</f>
        <v>118066</v>
      </c>
      <c r="D25" s="1113"/>
    </row>
    <row r="26" spans="2:4" ht="26">
      <c r="B26" s="1111" t="s">
        <v>55</v>
      </c>
      <c r="C26" s="1112">
        <v>118066</v>
      </c>
      <c r="D26" s="1113"/>
    </row>
    <row r="27" spans="2:4">
      <c r="B27" s="1111" t="s">
        <v>20</v>
      </c>
      <c r="C27" s="1112">
        <f>+C28</f>
        <v>134562932</v>
      </c>
      <c r="D27" s="1113">
        <f>+D28</f>
        <v>-460000</v>
      </c>
    </row>
    <row r="28" spans="2:4" ht="15" thickBot="1">
      <c r="B28" s="1114" t="s">
        <v>21</v>
      </c>
      <c r="C28" s="1115">
        <v>134562932</v>
      </c>
      <c r="D28" s="1116">
        <v>-460000</v>
      </c>
    </row>
    <row r="29" spans="2:4">
      <c r="B29" s="1203" t="s">
        <v>42</v>
      </c>
      <c r="C29" s="1204"/>
      <c r="D29" s="1205"/>
    </row>
    <row r="30" spans="2:4">
      <c r="B30" s="1103" t="s">
        <v>36</v>
      </c>
      <c r="C30" s="1104"/>
      <c r="D30" s="1105"/>
    </row>
    <row r="31" spans="2:4">
      <c r="B31" s="1106" t="s">
        <v>37</v>
      </c>
      <c r="C31" s="1107"/>
      <c r="D31" s="1108"/>
    </row>
    <row r="32" spans="2:4">
      <c r="B32" s="1201" t="s">
        <v>48</v>
      </c>
      <c r="C32" s="1202"/>
      <c r="D32" s="1200"/>
    </row>
    <row r="33" spans="2:4">
      <c r="B33" s="989" t="s">
        <v>46</v>
      </c>
      <c r="C33" s="1109">
        <f>+C34+C35</f>
        <v>142544254</v>
      </c>
      <c r="D33" s="1110"/>
    </row>
    <row r="34" spans="2:4" ht="26">
      <c r="B34" s="1111" t="s">
        <v>24</v>
      </c>
      <c r="C34" s="1112">
        <v>6510254</v>
      </c>
      <c r="D34" s="1113"/>
    </row>
    <row r="35" spans="2:4">
      <c r="B35" s="1111" t="s">
        <v>11</v>
      </c>
      <c r="C35" s="1112">
        <f>+C36</f>
        <v>136034000</v>
      </c>
      <c r="D35" s="1113"/>
    </row>
    <row r="36" spans="2:4" ht="26">
      <c r="B36" s="1111" t="s">
        <v>12</v>
      </c>
      <c r="C36" s="1112">
        <v>136034000</v>
      </c>
      <c r="D36" s="1113"/>
    </row>
    <row r="37" spans="2:4">
      <c r="B37" s="989" t="s">
        <v>47</v>
      </c>
      <c r="C37" s="1109">
        <f>+C38+C44</f>
        <v>142544254</v>
      </c>
      <c r="D37" s="1110">
        <f>+D38+D44</f>
        <v>0</v>
      </c>
    </row>
    <row r="38" spans="2:4">
      <c r="B38" s="1111" t="s">
        <v>14</v>
      </c>
      <c r="C38" s="1112">
        <f>+C39+C42</f>
        <v>48992145</v>
      </c>
      <c r="D38" s="1113">
        <f>+D39+D42</f>
        <v>760000</v>
      </c>
    </row>
    <row r="39" spans="2:4">
      <c r="B39" s="1111" t="s">
        <v>16</v>
      </c>
      <c r="C39" s="1112">
        <f>+C41+C40</f>
        <v>48992145</v>
      </c>
      <c r="D39" s="1113">
        <f>+D41</f>
        <v>0</v>
      </c>
    </row>
    <row r="40" spans="2:4">
      <c r="B40" s="1111" t="s">
        <v>18</v>
      </c>
      <c r="C40" s="1112">
        <v>10197635</v>
      </c>
      <c r="D40" s="1113"/>
    </row>
    <row r="41" spans="2:4">
      <c r="B41" s="1111" t="s">
        <v>19</v>
      </c>
      <c r="C41" s="1112">
        <v>38794510</v>
      </c>
      <c r="D41" s="1113"/>
    </row>
    <row r="42" spans="2:4">
      <c r="B42" s="1111" t="s">
        <v>15</v>
      </c>
      <c r="C42" s="1112">
        <f>+C43</f>
        <v>0</v>
      </c>
      <c r="D42" s="1113">
        <v>760000</v>
      </c>
    </row>
    <row r="43" spans="2:4">
      <c r="B43" s="1111" t="s">
        <v>17</v>
      </c>
      <c r="C43" s="1112"/>
      <c r="D43" s="1113">
        <v>760000</v>
      </c>
    </row>
    <row r="44" spans="2:4">
      <c r="B44" s="1111" t="s">
        <v>20</v>
      </c>
      <c r="C44" s="1112">
        <f>+C45</f>
        <v>93552109</v>
      </c>
      <c r="D44" s="1113">
        <f>+D45</f>
        <v>-760000</v>
      </c>
    </row>
    <row r="45" spans="2:4" ht="15" thickBot="1">
      <c r="B45" s="1117" t="s">
        <v>21</v>
      </c>
      <c r="C45" s="1118">
        <v>93552109</v>
      </c>
      <c r="D45" s="1119">
        <v>-760000</v>
      </c>
    </row>
    <row r="46" spans="2:4">
      <c r="B46" s="1120" t="s">
        <v>62</v>
      </c>
      <c r="C46" s="1121"/>
      <c r="D46" s="1122"/>
    </row>
    <row r="47" spans="2:4">
      <c r="B47" s="989" t="s">
        <v>46</v>
      </c>
      <c r="C47" s="1109">
        <f>+C48+C49</f>
        <v>147142562</v>
      </c>
      <c r="D47" s="1110"/>
    </row>
    <row r="48" spans="2:4" ht="26">
      <c r="B48" s="1111" t="s">
        <v>24</v>
      </c>
      <c r="C48" s="1112">
        <v>6510254</v>
      </c>
      <c r="D48" s="1113"/>
    </row>
    <row r="49" spans="1:8">
      <c r="B49" s="1111" t="s">
        <v>11</v>
      </c>
      <c r="C49" s="1112">
        <f>+C50</f>
        <v>140632308</v>
      </c>
      <c r="D49" s="1113"/>
    </row>
    <row r="50" spans="1:8" ht="26">
      <c r="B50" s="1111" t="s">
        <v>12</v>
      </c>
      <c r="C50" s="1112">
        <v>140632308</v>
      </c>
      <c r="D50" s="1113"/>
    </row>
    <row r="51" spans="1:8">
      <c r="B51" s="989" t="s">
        <v>47</v>
      </c>
      <c r="C51" s="1109">
        <f>+C52+C58</f>
        <v>147142562</v>
      </c>
      <c r="D51" s="1110">
        <f>+D52+D58</f>
        <v>0</v>
      </c>
    </row>
    <row r="52" spans="1:8">
      <c r="B52" s="1111" t="s">
        <v>14</v>
      </c>
      <c r="C52" s="1112">
        <f>+C53+C56</f>
        <v>49004366</v>
      </c>
      <c r="D52" s="1113">
        <f>+D53+D56</f>
        <v>790000</v>
      </c>
    </row>
    <row r="53" spans="1:8">
      <c r="B53" s="1111" t="s">
        <v>16</v>
      </c>
      <c r="C53" s="1112">
        <f>+C55+C54</f>
        <v>49004366</v>
      </c>
      <c r="D53" s="1113">
        <f>+D55</f>
        <v>0</v>
      </c>
    </row>
    <row r="54" spans="1:8">
      <c r="B54" s="1111" t="s">
        <v>18</v>
      </c>
      <c r="C54" s="1112">
        <v>10209856</v>
      </c>
      <c r="D54" s="1113"/>
    </row>
    <row r="55" spans="1:8">
      <c r="B55" s="1111" t="s">
        <v>19</v>
      </c>
      <c r="C55" s="1112">
        <v>38794510</v>
      </c>
      <c r="D55" s="1113"/>
    </row>
    <row r="56" spans="1:8">
      <c r="B56" s="1111" t="s">
        <v>15</v>
      </c>
      <c r="C56" s="1112">
        <f>+C57</f>
        <v>0</v>
      </c>
      <c r="D56" s="1113">
        <f>+D57</f>
        <v>790000</v>
      </c>
    </row>
    <row r="57" spans="1:8">
      <c r="B57" s="1111" t="s">
        <v>17</v>
      </c>
      <c r="C57" s="1112"/>
      <c r="D57" s="1113">
        <v>790000</v>
      </c>
    </row>
    <row r="58" spans="1:8">
      <c r="B58" s="1111" t="s">
        <v>20</v>
      </c>
      <c r="C58" s="1112">
        <f>+C59</f>
        <v>98138196</v>
      </c>
      <c r="D58" s="1113">
        <f>+D59</f>
        <v>-790000</v>
      </c>
    </row>
    <row r="59" spans="1:8" ht="15" thickBot="1">
      <c r="B59" s="1117" t="s">
        <v>21</v>
      </c>
      <c r="C59" s="1118">
        <v>98138196</v>
      </c>
      <c r="D59" s="1119">
        <v>-790000</v>
      </c>
    </row>
    <row r="60" spans="1:8" ht="74.25" customHeight="1" thickBot="1">
      <c r="B60" s="1563" t="s">
        <v>402</v>
      </c>
      <c r="C60" s="1564"/>
      <c r="D60" s="1565"/>
    </row>
    <row r="61" spans="1:8" ht="15" thickBot="1">
      <c r="B61" s="82"/>
      <c r="C61" s="82"/>
      <c r="D61" s="82"/>
    </row>
    <row r="62" spans="1:8">
      <c r="A62" s="994">
        <f>A9+1</f>
        <v>2</v>
      </c>
      <c r="B62" s="1123" t="s">
        <v>42</v>
      </c>
      <c r="C62" s="1124"/>
      <c r="D62" s="29"/>
      <c r="H62" s="1031" t="s">
        <v>154</v>
      </c>
    </row>
    <row r="63" spans="1:8">
      <c r="B63" s="13" t="s">
        <v>8</v>
      </c>
      <c r="C63" s="1125"/>
      <c r="D63" s="32"/>
    </row>
    <row r="64" spans="1:8" ht="27">
      <c r="B64" s="1095" t="s">
        <v>290</v>
      </c>
      <c r="C64" s="21"/>
      <c r="D64" s="19"/>
    </row>
    <row r="65" spans="2:4">
      <c r="B65" s="1126" t="s">
        <v>46</v>
      </c>
      <c r="C65" s="1127"/>
      <c r="D65" s="26">
        <f>+D66</f>
        <v>6172926</v>
      </c>
    </row>
    <row r="66" spans="2:4">
      <c r="B66" s="1128" t="s">
        <v>110</v>
      </c>
      <c r="C66" s="1125"/>
      <c r="D66" s="32">
        <f>+D67</f>
        <v>6172926</v>
      </c>
    </row>
    <row r="67" spans="2:4">
      <c r="B67" s="1128" t="s">
        <v>149</v>
      </c>
      <c r="C67" s="1125"/>
      <c r="D67" s="32">
        <v>6172926</v>
      </c>
    </row>
    <row r="68" spans="2:4">
      <c r="B68" s="1126" t="s">
        <v>47</v>
      </c>
      <c r="C68" s="1127"/>
      <c r="D68" s="26">
        <f>+D69</f>
        <v>6172926</v>
      </c>
    </row>
    <row r="69" spans="2:4" ht="26">
      <c r="B69" s="1128" t="s">
        <v>289</v>
      </c>
      <c r="C69" s="1125"/>
      <c r="D69" s="32">
        <f>+D70</f>
        <v>6172926</v>
      </c>
    </row>
    <row r="70" spans="2:4" ht="15" thickBot="1">
      <c r="B70" s="1129" t="s">
        <v>148</v>
      </c>
      <c r="C70" s="1130"/>
      <c r="D70" s="1131">
        <v>6172926</v>
      </c>
    </row>
    <row r="71" spans="2:4">
      <c r="B71" s="114" t="s">
        <v>43</v>
      </c>
      <c r="C71" s="1135"/>
      <c r="D71" s="1136"/>
    </row>
    <row r="72" spans="2:4" ht="27">
      <c r="B72" s="1095" t="s">
        <v>290</v>
      </c>
      <c r="C72" s="21"/>
      <c r="D72" s="19"/>
    </row>
    <row r="73" spans="2:4" ht="26">
      <c r="B73" s="1098" t="s">
        <v>400</v>
      </c>
      <c r="C73" s="1098"/>
      <c r="D73" s="1098"/>
    </row>
    <row r="74" spans="2:4">
      <c r="B74" s="1097" t="s">
        <v>45</v>
      </c>
      <c r="C74" s="1097"/>
      <c r="D74" s="1097"/>
    </row>
    <row r="75" spans="2:4">
      <c r="B75" s="1098" t="s">
        <v>35</v>
      </c>
      <c r="C75" s="1097"/>
      <c r="D75" s="1097"/>
    </row>
    <row r="76" spans="2:4">
      <c r="B76" s="1126" t="s">
        <v>46</v>
      </c>
      <c r="C76" s="1127"/>
      <c r="D76" s="26">
        <f>+D77</f>
        <v>6172926</v>
      </c>
    </row>
    <row r="77" spans="2:4">
      <c r="B77" s="1111" t="s">
        <v>110</v>
      </c>
      <c r="C77" s="1125"/>
      <c r="D77" s="32">
        <f>+D78</f>
        <v>6172926</v>
      </c>
    </row>
    <row r="78" spans="2:4">
      <c r="B78" s="1111" t="s">
        <v>149</v>
      </c>
      <c r="C78" s="1125"/>
      <c r="D78" s="32">
        <v>6172926</v>
      </c>
    </row>
    <row r="79" spans="2:4">
      <c r="B79" s="1126" t="s">
        <v>47</v>
      </c>
      <c r="C79" s="1127"/>
      <c r="D79" s="26">
        <f>+D80</f>
        <v>6172926</v>
      </c>
    </row>
    <row r="80" spans="2:4" ht="26">
      <c r="B80" s="1128" t="s">
        <v>289</v>
      </c>
      <c r="C80" s="1125"/>
      <c r="D80" s="32">
        <f>+D81</f>
        <v>6172926</v>
      </c>
    </row>
    <row r="81" spans="1:8" ht="15" thickBot="1">
      <c r="B81" s="1132" t="s">
        <v>148</v>
      </c>
      <c r="C81" s="1133"/>
      <c r="D81" s="1134">
        <v>6172926</v>
      </c>
    </row>
    <row r="82" spans="1:8" ht="72" customHeight="1" thickBot="1">
      <c r="B82" s="1566" t="s">
        <v>403</v>
      </c>
      <c r="C82" s="1567"/>
      <c r="D82" s="1568"/>
    </row>
    <row r="83" spans="1:8" ht="15" thickBot="1">
      <c r="B83" s="82"/>
      <c r="C83" s="82"/>
      <c r="D83" s="82"/>
    </row>
    <row r="84" spans="1:8">
      <c r="A84" s="994">
        <f>A62+1</f>
        <v>3</v>
      </c>
      <c r="B84" s="1123" t="s">
        <v>42</v>
      </c>
      <c r="C84" s="1124"/>
      <c r="D84" s="29"/>
      <c r="H84" s="1031" t="s">
        <v>154</v>
      </c>
    </row>
    <row r="85" spans="1:8">
      <c r="B85" s="13" t="s">
        <v>8</v>
      </c>
      <c r="C85" s="15"/>
      <c r="D85" s="13"/>
    </row>
    <row r="86" spans="1:8">
      <c r="B86" s="1095" t="s">
        <v>291</v>
      </c>
      <c r="C86" s="21"/>
      <c r="D86" s="19"/>
    </row>
    <row r="87" spans="1:8">
      <c r="B87" s="1126" t="s">
        <v>46</v>
      </c>
      <c r="C87" s="26">
        <f>+C90</f>
        <v>814310</v>
      </c>
      <c r="D87" s="26">
        <f>+D88</f>
        <v>3200000</v>
      </c>
    </row>
    <row r="88" spans="1:8">
      <c r="B88" s="1111" t="s">
        <v>110</v>
      </c>
      <c r="C88" s="1125"/>
      <c r="D88" s="32">
        <f>+D89</f>
        <v>3200000</v>
      </c>
    </row>
    <row r="89" spans="1:8">
      <c r="B89" s="1111" t="s">
        <v>149</v>
      </c>
      <c r="C89" s="1125"/>
      <c r="D89" s="32">
        <v>3200000</v>
      </c>
    </row>
    <row r="90" spans="1:8">
      <c r="B90" s="1111" t="s">
        <v>11</v>
      </c>
      <c r="C90" s="32">
        <f>+C91</f>
        <v>814310</v>
      </c>
      <c r="D90" s="32"/>
    </row>
    <row r="91" spans="1:8" ht="26">
      <c r="B91" s="1111" t="s">
        <v>12</v>
      </c>
      <c r="C91" s="32">
        <v>814310</v>
      </c>
      <c r="D91" s="32"/>
    </row>
    <row r="92" spans="1:8">
      <c r="B92" s="1126" t="s">
        <v>47</v>
      </c>
      <c r="C92" s="26">
        <f>+C93</f>
        <v>814310</v>
      </c>
      <c r="D92" s="26">
        <f>+D93+D97</f>
        <v>3200000</v>
      </c>
    </row>
    <row r="93" spans="1:8">
      <c r="B93" s="1128" t="s">
        <v>14</v>
      </c>
      <c r="C93" s="32">
        <f>+C94</f>
        <v>814310</v>
      </c>
      <c r="D93" s="32">
        <f>+D94</f>
        <v>0</v>
      </c>
    </row>
    <row r="94" spans="1:8">
      <c r="B94" s="1128" t="s">
        <v>16</v>
      </c>
      <c r="C94" s="32">
        <f>+C95</f>
        <v>814310</v>
      </c>
      <c r="D94" s="32">
        <f>+D96</f>
        <v>0</v>
      </c>
    </row>
    <row r="95" spans="1:8">
      <c r="B95" s="1128" t="s">
        <v>18</v>
      </c>
      <c r="C95" s="32">
        <v>814310</v>
      </c>
      <c r="D95" s="32"/>
    </row>
    <row r="96" spans="1:8">
      <c r="B96" s="1128" t="s">
        <v>19</v>
      </c>
      <c r="C96" s="1125"/>
      <c r="D96" s="32"/>
    </row>
    <row r="97" spans="2:4">
      <c r="B97" s="1128" t="s">
        <v>20</v>
      </c>
      <c r="C97" s="1125"/>
      <c r="D97" s="32">
        <f>+D98</f>
        <v>3200000</v>
      </c>
    </row>
    <row r="98" spans="2:4">
      <c r="B98" s="1128" t="s">
        <v>21</v>
      </c>
      <c r="C98" s="1125"/>
      <c r="D98" s="32">
        <v>3200000</v>
      </c>
    </row>
    <row r="99" spans="2:4">
      <c r="B99" s="1126" t="s">
        <v>31</v>
      </c>
      <c r="C99" s="1125"/>
      <c r="D99" s="32">
        <f>+D87-D92</f>
        <v>0</v>
      </c>
    </row>
    <row r="100" spans="2:4">
      <c r="B100" s="1128" t="s">
        <v>32</v>
      </c>
      <c r="C100" s="1125"/>
      <c r="D100" s="32">
        <f>+D92-D87</f>
        <v>0</v>
      </c>
    </row>
    <row r="101" spans="2:4">
      <c r="B101" s="1128" t="s">
        <v>33</v>
      </c>
      <c r="C101" s="1125"/>
      <c r="D101" s="32">
        <f>+D100</f>
        <v>0</v>
      </c>
    </row>
    <row r="102" spans="2:4" ht="26.5" thickBot="1">
      <c r="B102" s="1132" t="s">
        <v>119</v>
      </c>
      <c r="C102" s="1133"/>
      <c r="D102" s="1134">
        <f>+D101</f>
        <v>0</v>
      </c>
    </row>
    <row r="103" spans="2:4">
      <c r="B103" s="1137" t="s">
        <v>43</v>
      </c>
      <c r="C103" s="1138"/>
      <c r="D103" s="114"/>
    </row>
    <row r="104" spans="2:4">
      <c r="B104" s="1095" t="s">
        <v>291</v>
      </c>
      <c r="C104" s="493"/>
      <c r="D104" s="19"/>
    </row>
    <row r="105" spans="2:4" ht="26">
      <c r="B105" s="1139" t="s">
        <v>400</v>
      </c>
      <c r="C105" s="1140"/>
      <c r="D105" s="1098"/>
    </row>
    <row r="106" spans="2:4">
      <c r="B106" s="1141" t="s">
        <v>45</v>
      </c>
      <c r="C106" s="1142"/>
      <c r="D106" s="1097"/>
    </row>
    <row r="107" spans="2:4" ht="30.75" customHeight="1">
      <c r="B107" s="1143" t="s">
        <v>401</v>
      </c>
      <c r="C107" s="1144"/>
      <c r="D107" s="1144"/>
    </row>
    <row r="108" spans="2:4">
      <c r="B108" s="1126" t="s">
        <v>46</v>
      </c>
      <c r="C108" s="26">
        <f>+C111</f>
        <v>814310</v>
      </c>
      <c r="D108" s="26">
        <f>+D109</f>
        <v>3200000</v>
      </c>
    </row>
    <row r="109" spans="2:4">
      <c r="B109" s="1128" t="s">
        <v>110</v>
      </c>
      <c r="C109" s="1125"/>
      <c r="D109" s="32">
        <f>+D110</f>
        <v>3200000</v>
      </c>
    </row>
    <row r="110" spans="2:4">
      <c r="B110" s="1128" t="s">
        <v>149</v>
      </c>
      <c r="C110" s="1125"/>
      <c r="D110" s="32">
        <v>3200000</v>
      </c>
    </row>
    <row r="111" spans="2:4">
      <c r="B111" s="1128" t="s">
        <v>11</v>
      </c>
      <c r="C111" s="32">
        <f>+C112</f>
        <v>814310</v>
      </c>
      <c r="D111" s="32"/>
    </row>
    <row r="112" spans="2:4" ht="26">
      <c r="B112" s="1128" t="s">
        <v>12</v>
      </c>
      <c r="C112" s="32">
        <v>814310</v>
      </c>
      <c r="D112" s="32"/>
    </row>
    <row r="113" spans="1:8">
      <c r="B113" s="1126" t="s">
        <v>47</v>
      </c>
      <c r="C113" s="26">
        <f>+C114</f>
        <v>814310</v>
      </c>
      <c r="D113" s="26">
        <f>+D114+D118</f>
        <v>3200000</v>
      </c>
    </row>
    <row r="114" spans="1:8">
      <c r="B114" s="1128" t="s">
        <v>14</v>
      </c>
      <c r="C114" s="32">
        <f>+C115</f>
        <v>814310</v>
      </c>
      <c r="D114" s="32">
        <f>+D115</f>
        <v>0</v>
      </c>
    </row>
    <row r="115" spans="1:8">
      <c r="B115" s="1128" t="s">
        <v>16</v>
      </c>
      <c r="C115" s="32">
        <f>+C116</f>
        <v>814310</v>
      </c>
      <c r="D115" s="32">
        <f>+D117</f>
        <v>0</v>
      </c>
    </row>
    <row r="116" spans="1:8">
      <c r="B116" s="1128" t="s">
        <v>18</v>
      </c>
      <c r="C116" s="32">
        <v>814310</v>
      </c>
      <c r="D116" s="32"/>
    </row>
    <row r="117" spans="1:8">
      <c r="B117" s="1128" t="s">
        <v>19</v>
      </c>
      <c r="C117" s="1125"/>
      <c r="D117" s="32"/>
    </row>
    <row r="118" spans="1:8">
      <c r="B118" s="1128" t="s">
        <v>20</v>
      </c>
      <c r="C118" s="1125"/>
      <c r="D118" s="32">
        <f>+D119</f>
        <v>3200000</v>
      </c>
    </row>
    <row r="119" spans="1:8">
      <c r="B119" s="1128" t="s">
        <v>21</v>
      </c>
      <c r="C119" s="1125"/>
      <c r="D119" s="32">
        <v>3200000</v>
      </c>
    </row>
    <row r="120" spans="1:8">
      <c r="B120" s="1126" t="s">
        <v>31</v>
      </c>
      <c r="C120" s="1127"/>
      <c r="D120" s="26">
        <f>+D108-D113</f>
        <v>0</v>
      </c>
    </row>
    <row r="121" spans="1:8">
      <c r="B121" s="1128" t="s">
        <v>32</v>
      </c>
      <c r="C121" s="1125"/>
      <c r="D121" s="32">
        <f>+D113-D108</f>
        <v>0</v>
      </c>
    </row>
    <row r="122" spans="1:8">
      <c r="B122" s="1128" t="s">
        <v>33</v>
      </c>
      <c r="C122" s="1125"/>
      <c r="D122" s="32">
        <f>+D121</f>
        <v>0</v>
      </c>
    </row>
    <row r="123" spans="1:8" ht="30.75" customHeight="1" thickBot="1">
      <c r="B123" s="1132" t="s">
        <v>119</v>
      </c>
      <c r="C123" s="1133"/>
      <c r="D123" s="1134">
        <f>+D122</f>
        <v>0</v>
      </c>
    </row>
    <row r="124" spans="1:8" ht="93.75" customHeight="1" thickBot="1">
      <c r="B124" s="1569" t="s">
        <v>404</v>
      </c>
      <c r="C124" s="1570"/>
      <c r="D124" s="1571"/>
    </row>
    <row r="125" spans="1:8" ht="15" thickBot="1">
      <c r="B125" s="82"/>
      <c r="C125" s="82"/>
      <c r="D125" s="82"/>
    </row>
    <row r="126" spans="1:8">
      <c r="A126" s="994">
        <f>A84+1</f>
        <v>4</v>
      </c>
      <c r="B126" s="1123" t="s">
        <v>42</v>
      </c>
      <c r="C126" s="1145"/>
      <c r="D126" s="114"/>
      <c r="H126" s="1031" t="s">
        <v>154</v>
      </c>
    </row>
    <row r="127" spans="1:8">
      <c r="B127" s="13" t="s">
        <v>43</v>
      </c>
      <c r="C127" s="15"/>
      <c r="D127" s="13"/>
    </row>
    <row r="128" spans="1:8">
      <c r="B128" s="1095" t="s">
        <v>397</v>
      </c>
      <c r="C128" s="21"/>
      <c r="D128" s="19"/>
    </row>
    <row r="129" spans="2:4">
      <c r="B129" s="1096" t="s">
        <v>44</v>
      </c>
      <c r="C129" s="1127"/>
      <c r="D129" s="26"/>
    </row>
    <row r="130" spans="2:4">
      <c r="B130" s="1097" t="s">
        <v>45</v>
      </c>
      <c r="C130" s="1125"/>
      <c r="D130" s="26"/>
    </row>
    <row r="131" spans="2:4">
      <c r="B131" s="1146" t="s">
        <v>398</v>
      </c>
      <c r="C131" s="1147"/>
      <c r="D131" s="1148"/>
    </row>
    <row r="132" spans="2:4">
      <c r="B132" s="1126" t="s">
        <v>35</v>
      </c>
      <c r="C132" s="1149"/>
      <c r="D132" s="1126"/>
    </row>
    <row r="133" spans="2:4">
      <c r="B133" s="1126" t="s">
        <v>46</v>
      </c>
      <c r="C133" s="1150">
        <f>+C134</f>
        <v>593631228</v>
      </c>
      <c r="D133" s="26">
        <v>-20924606</v>
      </c>
    </row>
    <row r="134" spans="2:4">
      <c r="B134" s="1128" t="s">
        <v>11</v>
      </c>
      <c r="C134" s="111">
        <f>+C135</f>
        <v>593631228</v>
      </c>
      <c r="D134" s="32">
        <v>-20924606</v>
      </c>
    </row>
    <row r="135" spans="2:4" ht="26">
      <c r="B135" s="1128" t="s">
        <v>12</v>
      </c>
      <c r="C135" s="111">
        <v>593631228</v>
      </c>
      <c r="D135" s="32">
        <v>-20924606</v>
      </c>
    </row>
    <row r="136" spans="2:4">
      <c r="B136" s="1126" t="s">
        <v>47</v>
      </c>
      <c r="C136" s="1150">
        <f>+C137+C141</f>
        <v>593631228</v>
      </c>
      <c r="D136" s="26">
        <v>-20924606</v>
      </c>
    </row>
    <row r="137" spans="2:4">
      <c r="B137" s="1128" t="s">
        <v>14</v>
      </c>
      <c r="C137" s="111">
        <f>+C138</f>
        <v>230559887</v>
      </c>
      <c r="D137" s="32">
        <v>-20924606</v>
      </c>
    </row>
    <row r="138" spans="2:4">
      <c r="B138" s="1128" t="s">
        <v>16</v>
      </c>
      <c r="C138" s="111">
        <f>+C139</f>
        <v>230559887</v>
      </c>
      <c r="D138" s="32">
        <v>16023728</v>
      </c>
    </row>
    <row r="139" spans="2:4">
      <c r="B139" s="1128" t="s">
        <v>19</v>
      </c>
      <c r="C139" s="111">
        <v>230559887</v>
      </c>
      <c r="D139" s="32">
        <v>16023728</v>
      </c>
    </row>
    <row r="140" spans="2:4">
      <c r="B140" s="1128" t="s">
        <v>20</v>
      </c>
      <c r="C140" s="111">
        <f>+C141</f>
        <v>363071341</v>
      </c>
      <c r="D140" s="32">
        <v>-36948334</v>
      </c>
    </row>
    <row r="141" spans="2:4" ht="15" thickBot="1">
      <c r="B141" s="1132" t="s">
        <v>21</v>
      </c>
      <c r="C141" s="1151">
        <v>363071341</v>
      </c>
      <c r="D141" s="1206">
        <v>-36948334</v>
      </c>
    </row>
    <row r="142" spans="2:4">
      <c r="B142" s="1152" t="s">
        <v>48</v>
      </c>
      <c r="C142" s="1153"/>
      <c r="D142" s="1207"/>
    </row>
    <row r="143" spans="2:4">
      <c r="B143" s="1126" t="s">
        <v>46</v>
      </c>
      <c r="C143" s="1150">
        <f>+C144</f>
        <v>600261228</v>
      </c>
      <c r="D143" s="26">
        <v>-27381685</v>
      </c>
    </row>
    <row r="144" spans="2:4" ht="22.5" customHeight="1">
      <c r="B144" s="1128" t="s">
        <v>11</v>
      </c>
      <c r="C144" s="111">
        <f>+C145</f>
        <v>600261228</v>
      </c>
      <c r="D144" s="32">
        <v>-27381685</v>
      </c>
    </row>
    <row r="145" spans="1:4" ht="26">
      <c r="A145" s="174"/>
      <c r="B145" s="1128" t="s">
        <v>12</v>
      </c>
      <c r="C145" s="111">
        <v>600261228</v>
      </c>
      <c r="D145" s="32">
        <v>-27381685</v>
      </c>
    </row>
    <row r="146" spans="1:4">
      <c r="B146" s="1126" t="s">
        <v>47</v>
      </c>
      <c r="C146" s="1150">
        <f>+C147+C150</f>
        <v>600261228</v>
      </c>
      <c r="D146" s="26">
        <v>-27381685</v>
      </c>
    </row>
    <row r="147" spans="1:4">
      <c r="B147" s="1128" t="s">
        <v>14</v>
      </c>
      <c r="C147" s="111">
        <f>+C148</f>
        <v>273161465</v>
      </c>
      <c r="D147" s="32">
        <v>-25559859</v>
      </c>
    </row>
    <row r="148" spans="1:4">
      <c r="B148" s="1128" t="s">
        <v>16</v>
      </c>
      <c r="C148" s="111">
        <f>+C149</f>
        <v>273161465</v>
      </c>
      <c r="D148" s="32">
        <v>-25559859</v>
      </c>
    </row>
    <row r="149" spans="1:4">
      <c r="B149" s="1128" t="s">
        <v>19</v>
      </c>
      <c r="C149" s="111">
        <v>273161465</v>
      </c>
      <c r="D149" s="32">
        <v>-25559859</v>
      </c>
    </row>
    <row r="150" spans="1:4">
      <c r="B150" s="1128" t="s">
        <v>20</v>
      </c>
      <c r="C150" s="111">
        <f>+C151</f>
        <v>327099763</v>
      </c>
      <c r="D150" s="32">
        <v>-1821826</v>
      </c>
    </row>
    <row r="151" spans="1:4" ht="15" thickBot="1">
      <c r="B151" s="1132" t="s">
        <v>21</v>
      </c>
      <c r="C151" s="1154">
        <v>327099763</v>
      </c>
      <c r="D151" s="1206">
        <v>-1821826</v>
      </c>
    </row>
    <row r="152" spans="1:4">
      <c r="B152" s="1152" t="s">
        <v>62</v>
      </c>
      <c r="C152" s="1153"/>
      <c r="D152" s="1207"/>
    </row>
    <row r="153" spans="1:4">
      <c r="B153" s="1126" t="s">
        <v>46</v>
      </c>
      <c r="C153" s="1150">
        <f>+C154</f>
        <v>585231228</v>
      </c>
      <c r="D153" s="26">
        <v>-21000000</v>
      </c>
    </row>
    <row r="154" spans="1:4">
      <c r="B154" s="1128" t="s">
        <v>11</v>
      </c>
      <c r="C154" s="111">
        <f>+C155</f>
        <v>585231228</v>
      </c>
      <c r="D154" s="32">
        <v>-21000000</v>
      </c>
    </row>
    <row r="155" spans="1:4" ht="26">
      <c r="B155" s="1128" t="s">
        <v>12</v>
      </c>
      <c r="C155" s="111">
        <v>585231228</v>
      </c>
      <c r="D155" s="32">
        <v>-21000000</v>
      </c>
    </row>
    <row r="156" spans="1:4">
      <c r="B156" s="1126" t="s">
        <v>47</v>
      </c>
      <c r="C156" s="1150">
        <f>+C157+C160</f>
        <v>585231228</v>
      </c>
      <c r="D156" s="26">
        <v>-21000000</v>
      </c>
    </row>
    <row r="157" spans="1:4">
      <c r="B157" s="1128" t="s">
        <v>14</v>
      </c>
      <c r="C157" s="111">
        <f>+C158</f>
        <v>277230828</v>
      </c>
      <c r="D157" s="32">
        <v>-11000000</v>
      </c>
    </row>
    <row r="158" spans="1:4">
      <c r="B158" s="1128" t="s">
        <v>16</v>
      </c>
      <c r="C158" s="111">
        <f>+C159</f>
        <v>277230828</v>
      </c>
      <c r="D158" s="32">
        <v>-11000000</v>
      </c>
    </row>
    <row r="159" spans="1:4">
      <c r="B159" s="1128" t="s">
        <v>19</v>
      </c>
      <c r="C159" s="111">
        <v>277230828</v>
      </c>
      <c r="D159" s="32">
        <v>-11000000</v>
      </c>
    </row>
    <row r="160" spans="1:4">
      <c r="B160" s="1128" t="s">
        <v>20</v>
      </c>
      <c r="C160" s="111">
        <f>+C161</f>
        <v>308000400</v>
      </c>
      <c r="D160" s="32">
        <v>-10000000</v>
      </c>
    </row>
    <row r="161" spans="2:4" ht="15" thickBot="1">
      <c r="B161" s="1132" t="s">
        <v>21</v>
      </c>
      <c r="C161" s="1154">
        <v>308000400</v>
      </c>
      <c r="D161" s="1507">
        <v>-10000000</v>
      </c>
    </row>
    <row r="162" spans="2:4" ht="61.5" customHeight="1" thickBot="1">
      <c r="B162" s="1572" t="s">
        <v>399</v>
      </c>
      <c r="C162" s="1573"/>
      <c r="D162" s="1574"/>
    </row>
    <row r="163" spans="2:4">
      <c r="B163" s="82"/>
      <c r="C163" s="82"/>
      <c r="D163" s="82"/>
    </row>
    <row r="164" spans="2:4">
      <c r="B164" s="82"/>
      <c r="C164" s="82"/>
      <c r="D164" s="82"/>
    </row>
    <row r="165" spans="2:4">
      <c r="B165" s="82"/>
      <c r="C165" s="82"/>
      <c r="D165" s="82"/>
    </row>
    <row r="166" spans="2:4">
      <c r="B166" s="82"/>
      <c r="C166" s="82"/>
      <c r="D166" s="82"/>
    </row>
    <row r="167" spans="2:4">
      <c r="B167" s="82"/>
      <c r="C167" s="82"/>
      <c r="D167" s="82"/>
    </row>
    <row r="168" spans="2:4">
      <c r="B168" s="82"/>
      <c r="C168" s="82"/>
      <c r="D168" s="82"/>
    </row>
    <row r="169" spans="2:4">
      <c r="B169" s="82"/>
      <c r="C169" s="82"/>
      <c r="D169" s="82"/>
    </row>
    <row r="170" spans="2:4">
      <c r="B170" s="82"/>
      <c r="C170" s="82"/>
      <c r="D170" s="82"/>
    </row>
    <row r="171" spans="2:4">
      <c r="B171" s="82"/>
      <c r="C171" s="82"/>
      <c r="D171" s="82"/>
    </row>
    <row r="172" spans="2:4">
      <c r="B172" s="82"/>
      <c r="C172" s="82"/>
      <c r="D172" s="82"/>
    </row>
    <row r="173" spans="2:4">
      <c r="B173" s="82"/>
      <c r="C173" s="82"/>
      <c r="D173" s="82"/>
    </row>
    <row r="174" spans="2:4">
      <c r="B174" s="82"/>
      <c r="C174" s="82"/>
      <c r="D174" s="82"/>
    </row>
    <row r="175" spans="2:4">
      <c r="B175" s="82"/>
      <c r="C175" s="82"/>
      <c r="D175" s="82"/>
    </row>
    <row r="176" spans="2:4">
      <c r="B176" s="82"/>
      <c r="C176" s="82"/>
      <c r="D176" s="82"/>
    </row>
    <row r="177" spans="2:4">
      <c r="B177" s="82"/>
      <c r="C177" s="82"/>
      <c r="D177" s="82"/>
    </row>
    <row r="178" spans="2:4">
      <c r="B178" s="82"/>
      <c r="C178" s="82"/>
      <c r="D178" s="82"/>
    </row>
    <row r="179" spans="2:4">
      <c r="B179" s="82"/>
      <c r="C179" s="82"/>
      <c r="D179" s="82"/>
    </row>
    <row r="180" spans="2:4">
      <c r="B180" s="82"/>
      <c r="C180" s="82"/>
      <c r="D180" s="82"/>
    </row>
    <row r="181" spans="2:4" ht="61.5" customHeight="1">
      <c r="B181" s="82"/>
      <c r="C181" s="82"/>
      <c r="D181" s="82"/>
    </row>
    <row r="182" spans="2:4">
      <c r="B182" s="82"/>
      <c r="C182" s="82"/>
      <c r="D182" s="82"/>
    </row>
    <row r="183" spans="2:4">
      <c r="B183" s="82"/>
      <c r="C183" s="82"/>
      <c r="D183" s="82"/>
    </row>
    <row r="184" spans="2:4">
      <c r="B184" s="82"/>
      <c r="C184" s="82"/>
      <c r="D184" s="82"/>
    </row>
    <row r="185" spans="2:4">
      <c r="B185" s="82"/>
      <c r="C185" s="82"/>
      <c r="D185" s="82"/>
    </row>
    <row r="186" spans="2:4">
      <c r="B186" s="82"/>
      <c r="C186" s="82"/>
      <c r="D186" s="82"/>
    </row>
  </sheetData>
  <mergeCells count="4">
    <mergeCell ref="B60:D60"/>
    <mergeCell ref="B82:D82"/>
    <mergeCell ref="B124:D124"/>
    <mergeCell ref="B162:D162"/>
  </mergeCells>
  <pageMargins left="0.34" right="0.35" top="0.35433070866141736" bottom="0.55118110236220474" header="0.19685039370078741" footer="0.19685039370078741"/>
  <pageSetup paperSize="9" scale="85" fitToHeight="0" orientation="landscape" verticalDpi="0" r:id="rId1"/>
  <headerFooter>
    <oddFooter>&amp;L&amp;F&amp;C&amp;P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447F1-3059-4194-86AF-333BEF62FFE8}">
  <sheetPr>
    <tabColor theme="3" tint="0.89999084444715716"/>
  </sheetPr>
  <dimension ref="A1:K366"/>
  <sheetViews>
    <sheetView zoomScale="84" zoomScaleNormal="84" workbookViewId="0">
      <pane ySplit="1" topLeftCell="A2" activePane="bottomLeft" state="frozen"/>
      <selection pane="bottomLeft"/>
    </sheetView>
  </sheetViews>
  <sheetFormatPr defaultColWidth="9.26953125" defaultRowHeight="13"/>
  <cols>
    <col min="1" max="1" width="5.54296875" style="180" customWidth="1"/>
    <col min="2" max="2" width="45.453125" style="571" customWidth="1"/>
    <col min="3" max="3" width="13.7265625" style="460" customWidth="1"/>
    <col min="4" max="4" width="13.1796875" style="460" customWidth="1"/>
    <col min="5" max="5" width="45.7265625" style="180" customWidth="1"/>
    <col min="6" max="6" width="12.81640625" style="180" customWidth="1"/>
    <col min="7" max="7" width="14.26953125" style="180" customWidth="1"/>
    <col min="8" max="8" width="13.453125" style="1042" customWidth="1"/>
    <col min="9" max="9" width="35.1796875" style="461" customWidth="1"/>
    <col min="10" max="16384" width="9.26953125" style="180"/>
  </cols>
  <sheetData>
    <row r="1" spans="1:11" ht="42" customHeight="1" thickBot="1">
      <c r="A1" s="171"/>
      <c r="B1" s="857"/>
      <c r="C1" s="9" t="s">
        <v>2</v>
      </c>
      <c r="D1" s="10" t="s">
        <v>4</v>
      </c>
      <c r="E1" s="857"/>
      <c r="F1" s="9" t="s">
        <v>2</v>
      </c>
      <c r="G1" s="10" t="s">
        <v>4</v>
      </c>
      <c r="H1" s="1155" t="s">
        <v>1</v>
      </c>
    </row>
    <row r="2" spans="1:11" s="461" customFormat="1" ht="15">
      <c r="A2" s="180"/>
      <c r="B2" s="1"/>
      <c r="C2" s="1"/>
      <c r="D2" s="1"/>
      <c r="E2" s="1"/>
      <c r="F2" s="1"/>
      <c r="G2" s="1"/>
      <c r="H2" s="1042"/>
      <c r="J2" s="180"/>
      <c r="K2" s="180"/>
    </row>
    <row r="3" spans="1:11" s="461" customFormat="1" ht="15">
      <c r="A3" s="180"/>
      <c r="B3" s="28" t="s">
        <v>7</v>
      </c>
      <c r="C3" s="572"/>
      <c r="D3" s="572"/>
      <c r="E3" s="572"/>
      <c r="F3" s="572"/>
      <c r="G3" s="572"/>
      <c r="H3" s="1042"/>
      <c r="J3" s="180"/>
      <c r="K3" s="180"/>
    </row>
    <row r="4" spans="1:11" s="461" customFormat="1" ht="13.5" thickBot="1">
      <c r="A4" s="180"/>
      <c r="B4" s="1575"/>
      <c r="C4" s="1575"/>
      <c r="D4" s="1575"/>
      <c r="E4" s="1575"/>
      <c r="F4" s="1575"/>
      <c r="G4" s="1575"/>
      <c r="H4" s="1042"/>
      <c r="J4" s="180"/>
      <c r="K4" s="180"/>
    </row>
    <row r="5" spans="1:11" s="314" customFormat="1" ht="27">
      <c r="A5" s="462">
        <f>AiM!A126+1</f>
        <v>5</v>
      </c>
      <c r="B5" s="487" t="s">
        <v>6</v>
      </c>
      <c r="C5" s="573"/>
      <c r="D5" s="29"/>
      <c r="E5" s="463" t="s">
        <v>260</v>
      </c>
      <c r="F5" s="464"/>
      <c r="G5" s="30"/>
      <c r="H5" s="1031" t="s">
        <v>154</v>
      </c>
      <c r="J5" s="180"/>
    </row>
    <row r="6" spans="1:11" s="314" customFormat="1">
      <c r="B6" s="13" t="s">
        <v>8</v>
      </c>
      <c r="C6" s="14"/>
      <c r="D6" s="13"/>
      <c r="E6" s="13" t="s">
        <v>8</v>
      </c>
      <c r="F6" s="15"/>
      <c r="G6" s="16"/>
      <c r="H6" s="1043"/>
      <c r="J6" s="180"/>
    </row>
    <row r="7" spans="1:11" s="314" customFormat="1" ht="27">
      <c r="B7" s="17" t="s">
        <v>9</v>
      </c>
      <c r="C7" s="18"/>
      <c r="D7" s="19"/>
      <c r="E7" s="97" t="s">
        <v>261</v>
      </c>
      <c r="F7" s="21"/>
      <c r="G7" s="22"/>
      <c r="H7" s="1043"/>
      <c r="J7" s="180"/>
    </row>
    <row r="8" spans="1:11" s="314" customFormat="1">
      <c r="B8" s="465" t="s">
        <v>46</v>
      </c>
      <c r="C8" s="466">
        <v>9575070</v>
      </c>
      <c r="D8" s="466">
        <v>-2775901</v>
      </c>
      <c r="E8" s="465" t="s">
        <v>46</v>
      </c>
      <c r="F8" s="23"/>
      <c r="G8" s="467">
        <v>62791</v>
      </c>
      <c r="H8" s="1043"/>
      <c r="J8" s="180"/>
    </row>
    <row r="9" spans="1:11" s="314" customFormat="1">
      <c r="B9" s="468" t="s">
        <v>11</v>
      </c>
      <c r="C9" s="469">
        <v>9575070</v>
      </c>
      <c r="D9" s="469">
        <v>-2775901</v>
      </c>
      <c r="E9" s="468" t="s">
        <v>11</v>
      </c>
      <c r="F9" s="23"/>
      <c r="G9" s="470">
        <v>62791</v>
      </c>
      <c r="H9" s="1043"/>
      <c r="J9" s="180"/>
    </row>
    <row r="10" spans="1:11" s="314" customFormat="1" ht="26">
      <c r="B10" s="471" t="s">
        <v>12</v>
      </c>
      <c r="C10" s="469">
        <v>9575070</v>
      </c>
      <c r="D10" s="469">
        <v>-2775901</v>
      </c>
      <c r="E10" s="471" t="s">
        <v>12</v>
      </c>
      <c r="F10" s="23"/>
      <c r="G10" s="470">
        <v>62791</v>
      </c>
      <c r="H10" s="1043"/>
      <c r="J10" s="180"/>
    </row>
    <row r="11" spans="1:11" s="314" customFormat="1">
      <c r="B11" s="472" t="s">
        <v>13</v>
      </c>
      <c r="C11" s="466">
        <v>9575070</v>
      </c>
      <c r="D11" s="473">
        <v>-2775901</v>
      </c>
      <c r="E11" s="472" t="s">
        <v>13</v>
      </c>
      <c r="F11" s="23"/>
      <c r="G11" s="467">
        <v>62791</v>
      </c>
      <c r="H11" s="1043"/>
      <c r="J11" s="180"/>
    </row>
    <row r="12" spans="1:11" s="314" customFormat="1">
      <c r="B12" s="474" t="s">
        <v>14</v>
      </c>
      <c r="C12" s="469">
        <v>9575070</v>
      </c>
      <c r="D12" s="469">
        <v>-2775901</v>
      </c>
      <c r="E12" s="474" t="s">
        <v>14</v>
      </c>
      <c r="F12" s="23"/>
      <c r="G12" s="470">
        <v>62791</v>
      </c>
      <c r="H12" s="1043"/>
      <c r="J12" s="180"/>
    </row>
    <row r="13" spans="1:11" s="314" customFormat="1" ht="26">
      <c r="B13" s="471" t="s">
        <v>15</v>
      </c>
      <c r="C13" s="469">
        <v>9575070</v>
      </c>
      <c r="D13" s="469">
        <v>-2775901</v>
      </c>
      <c r="E13" s="475" t="s">
        <v>16</v>
      </c>
      <c r="F13" s="23"/>
      <c r="G13" s="470">
        <v>62791</v>
      </c>
      <c r="H13" s="1043"/>
      <c r="J13" s="180"/>
    </row>
    <row r="14" spans="1:11" s="314" customFormat="1" ht="13.5" thickBot="1">
      <c r="B14" s="476" t="s">
        <v>17</v>
      </c>
      <c r="C14" s="469">
        <v>9575070</v>
      </c>
      <c r="D14" s="469">
        <v>-2775901</v>
      </c>
      <c r="E14" s="477" t="s">
        <v>18</v>
      </c>
      <c r="F14" s="31"/>
      <c r="G14" s="478">
        <v>62791</v>
      </c>
      <c r="H14" s="1043"/>
      <c r="J14" s="180"/>
    </row>
    <row r="15" spans="1:11" s="314" customFormat="1" ht="13.5">
      <c r="B15" s="479"/>
      <c r="C15" s="480"/>
      <c r="D15" s="26"/>
      <c r="E15" s="481" t="s">
        <v>7</v>
      </c>
      <c r="F15" s="482"/>
      <c r="G15" s="12"/>
      <c r="H15" s="1043"/>
      <c r="J15" s="180"/>
    </row>
    <row r="16" spans="1:11" s="314" customFormat="1">
      <c r="B16" s="472"/>
      <c r="C16" s="480"/>
      <c r="D16" s="26"/>
      <c r="E16" s="13" t="s">
        <v>8</v>
      </c>
      <c r="F16" s="15"/>
      <c r="G16" s="16"/>
      <c r="H16" s="1043"/>
      <c r="J16" s="180"/>
    </row>
    <row r="17" spans="2:10" s="314" customFormat="1" ht="30.75" customHeight="1">
      <c r="B17" s="483"/>
      <c r="C17" s="484"/>
      <c r="D17" s="26"/>
      <c r="E17" s="20" t="s">
        <v>10</v>
      </c>
      <c r="F17" s="21"/>
      <c r="G17" s="22"/>
      <c r="H17" s="1043"/>
      <c r="J17" s="180"/>
    </row>
    <row r="18" spans="2:10" s="314" customFormat="1">
      <c r="B18" s="483"/>
      <c r="C18" s="484"/>
      <c r="D18" s="26"/>
      <c r="E18" s="465" t="s">
        <v>46</v>
      </c>
      <c r="F18" s="59">
        <v>124930</v>
      </c>
      <c r="G18" s="467">
        <v>1437076</v>
      </c>
      <c r="H18" s="1043"/>
      <c r="J18" s="180"/>
    </row>
    <row r="19" spans="2:10" s="314" customFormat="1" ht="16.5" customHeight="1">
      <c r="B19" s="483"/>
      <c r="C19" s="484"/>
      <c r="D19" s="26"/>
      <c r="E19" s="468" t="s">
        <v>11</v>
      </c>
      <c r="F19" s="61">
        <v>124930</v>
      </c>
      <c r="G19" s="470">
        <v>1437076</v>
      </c>
      <c r="H19" s="1043"/>
      <c r="J19" s="180"/>
    </row>
    <row r="20" spans="2:10" s="314" customFormat="1" ht="27.75" customHeight="1">
      <c r="B20" s="483"/>
      <c r="C20" s="484"/>
      <c r="D20" s="26"/>
      <c r="E20" s="471" t="s">
        <v>12</v>
      </c>
      <c r="F20" s="61">
        <v>124930</v>
      </c>
      <c r="G20" s="470">
        <v>1437076</v>
      </c>
      <c r="H20" s="1043"/>
      <c r="J20" s="180"/>
    </row>
    <row r="21" spans="2:10" s="314" customFormat="1">
      <c r="B21" s="483"/>
      <c r="C21" s="484"/>
      <c r="D21" s="26"/>
      <c r="E21" s="472" t="s">
        <v>13</v>
      </c>
      <c r="F21" s="59">
        <v>124930</v>
      </c>
      <c r="G21" s="467">
        <v>1437076</v>
      </c>
      <c r="H21" s="1043"/>
      <c r="J21" s="180"/>
    </row>
    <row r="22" spans="2:10" s="314" customFormat="1">
      <c r="B22" s="483"/>
      <c r="C22" s="484"/>
      <c r="D22" s="26"/>
      <c r="E22" s="474" t="s">
        <v>14</v>
      </c>
      <c r="F22" s="61">
        <v>124930</v>
      </c>
      <c r="G22" s="470">
        <v>1401022</v>
      </c>
      <c r="H22" s="1043"/>
      <c r="J22" s="180"/>
    </row>
    <row r="23" spans="2:10" s="314" customFormat="1">
      <c r="B23" s="483"/>
      <c r="C23" s="484"/>
      <c r="D23" s="26"/>
      <c r="E23" s="475" t="s">
        <v>16</v>
      </c>
      <c r="F23" s="61">
        <v>124930</v>
      </c>
      <c r="G23" s="470">
        <v>1401022</v>
      </c>
      <c r="H23" s="1043"/>
      <c r="J23" s="180"/>
    </row>
    <row r="24" spans="2:10" s="314" customFormat="1">
      <c r="B24" s="483"/>
      <c r="C24" s="484"/>
      <c r="D24" s="26"/>
      <c r="E24" s="485" t="s">
        <v>18</v>
      </c>
      <c r="F24" s="61">
        <v>0</v>
      </c>
      <c r="G24" s="470">
        <v>1230354</v>
      </c>
      <c r="H24" s="1044"/>
      <c r="J24" s="180"/>
    </row>
    <row r="25" spans="2:10" s="314" customFormat="1">
      <c r="B25" s="483"/>
      <c r="C25" s="484"/>
      <c r="D25" s="26"/>
      <c r="E25" s="485" t="s">
        <v>19</v>
      </c>
      <c r="F25" s="61">
        <v>124930</v>
      </c>
      <c r="G25" s="470">
        <f>161758+8910</f>
        <v>170668</v>
      </c>
      <c r="H25" s="1044"/>
      <c r="J25" s="180"/>
    </row>
    <row r="26" spans="2:10" s="314" customFormat="1">
      <c r="B26" s="483"/>
      <c r="C26" s="484"/>
      <c r="D26" s="26"/>
      <c r="E26" s="474" t="s">
        <v>20</v>
      </c>
      <c r="F26" s="61">
        <v>0</v>
      </c>
      <c r="G26" s="470">
        <v>36054</v>
      </c>
      <c r="H26" s="1044"/>
      <c r="J26" s="180"/>
    </row>
    <row r="27" spans="2:10" s="314" customFormat="1">
      <c r="B27" s="483"/>
      <c r="C27" s="484"/>
      <c r="D27" s="26"/>
      <c r="E27" s="475" t="s">
        <v>21</v>
      </c>
      <c r="F27" s="327">
        <v>0</v>
      </c>
      <c r="G27" s="470">
        <v>36054</v>
      </c>
      <c r="H27" s="1044"/>
      <c r="J27" s="180"/>
    </row>
    <row r="28" spans="2:10" s="314" customFormat="1" ht="33" customHeight="1">
      <c r="B28" s="483"/>
      <c r="C28" s="484"/>
      <c r="D28" s="26"/>
      <c r="E28" s="20" t="s">
        <v>22</v>
      </c>
      <c r="F28" s="21"/>
      <c r="G28" s="22"/>
      <c r="H28" s="1044"/>
      <c r="J28" s="180"/>
    </row>
    <row r="29" spans="2:10" s="314" customFormat="1">
      <c r="B29" s="483"/>
      <c r="C29" s="484"/>
      <c r="D29" s="26"/>
      <c r="E29" s="465" t="s">
        <v>46</v>
      </c>
      <c r="F29" s="23"/>
      <c r="G29" s="467">
        <v>380953</v>
      </c>
      <c r="H29" s="1044"/>
      <c r="J29" s="180"/>
    </row>
    <row r="30" spans="2:10" s="314" customFormat="1">
      <c r="B30" s="483"/>
      <c r="C30" s="484"/>
      <c r="D30" s="26"/>
      <c r="E30" s="468" t="s">
        <v>11</v>
      </c>
      <c r="F30" s="23"/>
      <c r="G30" s="470">
        <v>380953</v>
      </c>
      <c r="H30" s="1044"/>
      <c r="J30" s="180"/>
    </row>
    <row r="31" spans="2:10" s="314" customFormat="1" ht="26">
      <c r="B31" s="483"/>
      <c r="C31" s="484"/>
      <c r="D31" s="26"/>
      <c r="E31" s="471" t="s">
        <v>12</v>
      </c>
      <c r="F31" s="23"/>
      <c r="G31" s="470">
        <v>380953</v>
      </c>
      <c r="H31" s="1044"/>
      <c r="J31" s="180"/>
    </row>
    <row r="32" spans="2:10" s="314" customFormat="1">
      <c r="B32" s="483"/>
      <c r="C32" s="484"/>
      <c r="D32" s="26"/>
      <c r="E32" s="472" t="s">
        <v>13</v>
      </c>
      <c r="F32" s="23"/>
      <c r="G32" s="467">
        <v>380953</v>
      </c>
      <c r="H32" s="1044"/>
      <c r="J32" s="180"/>
    </row>
    <row r="33" spans="2:10" s="314" customFormat="1">
      <c r="B33" s="483"/>
      <c r="C33" s="484"/>
      <c r="D33" s="26"/>
      <c r="E33" s="474" t="s">
        <v>14</v>
      </c>
      <c r="F33" s="23"/>
      <c r="G33" s="470">
        <v>353303</v>
      </c>
      <c r="H33" s="1044"/>
      <c r="J33" s="180"/>
    </row>
    <row r="34" spans="2:10" s="314" customFormat="1">
      <c r="B34" s="483"/>
      <c r="C34" s="484"/>
      <c r="D34" s="26"/>
      <c r="E34" s="475" t="s">
        <v>16</v>
      </c>
      <c r="F34" s="23"/>
      <c r="G34" s="470">
        <v>353303</v>
      </c>
      <c r="H34" s="1044"/>
      <c r="J34" s="180"/>
    </row>
    <row r="35" spans="2:10" s="314" customFormat="1">
      <c r="B35" s="483"/>
      <c r="C35" s="484"/>
      <c r="D35" s="26"/>
      <c r="E35" s="485" t="s">
        <v>18</v>
      </c>
      <c r="F35" s="23"/>
      <c r="G35" s="470">
        <v>264341</v>
      </c>
      <c r="H35" s="1044"/>
      <c r="J35" s="180"/>
    </row>
    <row r="36" spans="2:10" s="314" customFormat="1">
      <c r="B36" s="483"/>
      <c r="C36" s="484"/>
      <c r="D36" s="26"/>
      <c r="E36" s="485" t="s">
        <v>19</v>
      </c>
      <c r="F36" s="23"/>
      <c r="G36" s="470">
        <v>88962</v>
      </c>
      <c r="H36" s="1044"/>
      <c r="J36" s="180"/>
    </row>
    <row r="37" spans="2:10" s="314" customFormat="1">
      <c r="B37" s="483"/>
      <c r="C37" s="484"/>
      <c r="D37" s="26"/>
      <c r="E37" s="474" t="s">
        <v>20</v>
      </c>
      <c r="F37" s="23"/>
      <c r="G37" s="470">
        <v>27650</v>
      </c>
      <c r="H37" s="1044"/>
      <c r="J37" s="180"/>
    </row>
    <row r="38" spans="2:10" s="314" customFormat="1" ht="13.5" thickBot="1">
      <c r="B38" s="483"/>
      <c r="C38" s="484"/>
      <c r="D38" s="26"/>
      <c r="E38" s="486" t="s">
        <v>21</v>
      </c>
      <c r="F38" s="31"/>
      <c r="G38" s="478">
        <v>27650</v>
      </c>
      <c r="H38" s="1044"/>
      <c r="J38" s="180"/>
    </row>
    <row r="39" spans="2:10" s="314" customFormat="1" ht="13.5">
      <c r="B39" s="483"/>
      <c r="C39" s="484"/>
      <c r="D39" s="26"/>
      <c r="E39" s="481" t="s">
        <v>57</v>
      </c>
      <c r="F39" s="482"/>
      <c r="G39" s="12"/>
      <c r="H39" s="1044"/>
      <c r="J39" s="180"/>
    </row>
    <row r="40" spans="2:10" s="314" customFormat="1">
      <c r="B40" s="483"/>
      <c r="C40" s="484"/>
      <c r="D40" s="26"/>
      <c r="E40" s="13" t="s">
        <v>8</v>
      </c>
      <c r="F40" s="15"/>
      <c r="G40" s="16"/>
      <c r="H40" s="1044"/>
      <c r="J40" s="180"/>
    </row>
    <row r="41" spans="2:10" s="314" customFormat="1" ht="30.75" customHeight="1">
      <c r="B41" s="483"/>
      <c r="C41" s="484"/>
      <c r="D41" s="26"/>
      <c r="E41" s="97" t="s">
        <v>261</v>
      </c>
      <c r="F41" s="21"/>
      <c r="G41" s="22"/>
      <c r="H41" s="1044"/>
      <c r="J41" s="180"/>
    </row>
    <row r="42" spans="2:10" s="314" customFormat="1">
      <c r="B42" s="483"/>
      <c r="C42" s="484"/>
      <c r="D42" s="26"/>
      <c r="E42" s="465" t="s">
        <v>46</v>
      </c>
      <c r="F42" s="23"/>
      <c r="G42" s="467">
        <v>188889</v>
      </c>
      <c r="H42" s="1044"/>
      <c r="J42" s="180"/>
    </row>
    <row r="43" spans="2:10" s="314" customFormat="1" ht="15.75" customHeight="1">
      <c r="B43" s="483"/>
      <c r="C43" s="484"/>
      <c r="D43" s="26"/>
      <c r="E43" s="468" t="s">
        <v>11</v>
      </c>
      <c r="F43" s="23"/>
      <c r="G43" s="470">
        <v>188889</v>
      </c>
      <c r="H43" s="1044"/>
      <c r="J43" s="180"/>
    </row>
    <row r="44" spans="2:10" s="314" customFormat="1" ht="24.75" customHeight="1">
      <c r="B44" s="483"/>
      <c r="C44" s="484"/>
      <c r="D44" s="26"/>
      <c r="E44" s="471" t="s">
        <v>12</v>
      </c>
      <c r="F44" s="23"/>
      <c r="G44" s="470">
        <v>188889</v>
      </c>
      <c r="H44" s="1044"/>
      <c r="J44" s="180"/>
    </row>
    <row r="45" spans="2:10" s="314" customFormat="1">
      <c r="B45" s="483"/>
      <c r="C45" s="484"/>
      <c r="D45" s="26"/>
      <c r="E45" s="472" t="s">
        <v>13</v>
      </c>
      <c r="F45" s="23"/>
      <c r="G45" s="467">
        <v>188889</v>
      </c>
      <c r="H45" s="1044"/>
      <c r="J45" s="180"/>
    </row>
    <row r="46" spans="2:10" s="314" customFormat="1">
      <c r="B46" s="483"/>
      <c r="C46" s="484"/>
      <c r="D46" s="26"/>
      <c r="E46" s="474" t="s">
        <v>14</v>
      </c>
      <c r="F46" s="23"/>
      <c r="G46" s="470">
        <v>185889</v>
      </c>
      <c r="H46" s="1044"/>
      <c r="J46" s="180"/>
    </row>
    <row r="47" spans="2:10" s="314" customFormat="1">
      <c r="B47" s="483"/>
      <c r="C47" s="484"/>
      <c r="D47" s="26"/>
      <c r="E47" s="475" t="s">
        <v>16</v>
      </c>
      <c r="F47" s="23"/>
      <c r="G47" s="470">
        <v>185889</v>
      </c>
      <c r="H47" s="1044"/>
      <c r="J47" s="180"/>
    </row>
    <row r="48" spans="2:10" s="314" customFormat="1">
      <c r="B48" s="483"/>
      <c r="C48" s="484"/>
      <c r="D48" s="26"/>
      <c r="E48" s="485" t="s">
        <v>18</v>
      </c>
      <c r="F48" s="23"/>
      <c r="G48" s="470">
        <v>96215</v>
      </c>
      <c r="H48" s="1044"/>
      <c r="J48" s="180"/>
    </row>
    <row r="49" spans="2:10" s="314" customFormat="1">
      <c r="B49" s="483"/>
      <c r="C49" s="484"/>
      <c r="D49" s="26"/>
      <c r="E49" s="485" t="s">
        <v>19</v>
      </c>
      <c r="F49" s="327"/>
      <c r="G49" s="470">
        <v>89674</v>
      </c>
      <c r="H49" s="1044"/>
      <c r="J49" s="180"/>
    </row>
    <row r="50" spans="2:10" s="314" customFormat="1">
      <c r="B50" s="483"/>
      <c r="C50" s="484"/>
      <c r="D50" s="26"/>
      <c r="E50" s="474" t="s">
        <v>20</v>
      </c>
      <c r="F50" s="23"/>
      <c r="G50" s="470">
        <v>3000</v>
      </c>
      <c r="H50" s="1044"/>
      <c r="J50" s="180"/>
    </row>
    <row r="51" spans="2:10" s="314" customFormat="1" ht="13.5" thickBot="1">
      <c r="B51" s="483"/>
      <c r="C51" s="484"/>
      <c r="D51" s="26"/>
      <c r="E51" s="486" t="s">
        <v>21</v>
      </c>
      <c r="F51" s="31"/>
      <c r="G51" s="478">
        <v>3000</v>
      </c>
      <c r="H51" s="1044"/>
      <c r="J51" s="180"/>
    </row>
    <row r="52" spans="2:10" s="314" customFormat="1" ht="13.5">
      <c r="B52" s="483"/>
      <c r="C52" s="484"/>
      <c r="D52" s="26"/>
      <c r="E52" s="481" t="s">
        <v>126</v>
      </c>
      <c r="F52" s="482"/>
      <c r="G52" s="12"/>
      <c r="H52" s="1044"/>
      <c r="J52" s="180"/>
    </row>
    <row r="53" spans="2:10" s="314" customFormat="1">
      <c r="B53" s="483"/>
      <c r="C53" s="484"/>
      <c r="D53" s="26"/>
      <c r="E53" s="13" t="s">
        <v>8</v>
      </c>
      <c r="F53" s="15"/>
      <c r="G53" s="16"/>
      <c r="H53" s="1044"/>
      <c r="J53" s="180"/>
    </row>
    <row r="54" spans="2:10" s="314" customFormat="1" ht="27.75" customHeight="1">
      <c r="B54" s="483"/>
      <c r="C54" s="484"/>
      <c r="D54" s="26"/>
      <c r="E54" s="97" t="s">
        <v>261</v>
      </c>
      <c r="F54" s="21"/>
      <c r="G54" s="22"/>
      <c r="H54" s="1044"/>
      <c r="J54" s="180"/>
    </row>
    <row r="55" spans="2:10" s="314" customFormat="1">
      <c r="B55" s="483"/>
      <c r="C55" s="484"/>
      <c r="D55" s="26"/>
      <c r="E55" s="465" t="s">
        <v>46</v>
      </c>
      <c r="F55" s="23"/>
      <c r="G55" s="467">
        <v>94445</v>
      </c>
      <c r="H55" s="1044"/>
      <c r="J55" s="180"/>
    </row>
    <row r="56" spans="2:10" s="314" customFormat="1">
      <c r="B56" s="483"/>
      <c r="C56" s="484"/>
      <c r="D56" s="26"/>
      <c r="E56" s="468" t="s">
        <v>11</v>
      </c>
      <c r="F56" s="23"/>
      <c r="G56" s="470">
        <v>94445</v>
      </c>
      <c r="H56" s="1044"/>
      <c r="J56" s="180"/>
    </row>
    <row r="57" spans="2:10" s="314" customFormat="1" ht="27" customHeight="1">
      <c r="B57" s="483"/>
      <c r="C57" s="484"/>
      <c r="D57" s="26"/>
      <c r="E57" s="471" t="s">
        <v>12</v>
      </c>
      <c r="F57" s="23"/>
      <c r="G57" s="470">
        <v>94445</v>
      </c>
      <c r="H57" s="1044"/>
      <c r="J57" s="180"/>
    </row>
    <row r="58" spans="2:10" s="314" customFormat="1">
      <c r="B58" s="483"/>
      <c r="C58" s="484"/>
      <c r="D58" s="26"/>
      <c r="E58" s="472" t="s">
        <v>13</v>
      </c>
      <c r="F58" s="23"/>
      <c r="G58" s="467">
        <v>94445</v>
      </c>
      <c r="H58" s="1044"/>
      <c r="J58" s="180"/>
    </row>
    <row r="59" spans="2:10" s="314" customFormat="1">
      <c r="B59" s="483"/>
      <c r="C59" s="484"/>
      <c r="D59" s="26"/>
      <c r="E59" s="474" t="s">
        <v>14</v>
      </c>
      <c r="F59" s="23"/>
      <c r="G59" s="470">
        <v>92945</v>
      </c>
      <c r="H59" s="1044"/>
      <c r="J59" s="180"/>
    </row>
    <row r="60" spans="2:10" s="314" customFormat="1">
      <c r="B60" s="483"/>
      <c r="C60" s="484"/>
      <c r="D60" s="26"/>
      <c r="E60" s="475" t="s">
        <v>16</v>
      </c>
      <c r="F60" s="23"/>
      <c r="G60" s="470">
        <v>92945</v>
      </c>
      <c r="H60" s="1044"/>
      <c r="J60" s="180"/>
    </row>
    <row r="61" spans="2:10" s="314" customFormat="1">
      <c r="B61" s="483"/>
      <c r="C61" s="484"/>
      <c r="D61" s="26"/>
      <c r="E61" s="485" t="s">
        <v>18</v>
      </c>
      <c r="F61" s="23"/>
      <c r="G61" s="470">
        <v>48108</v>
      </c>
      <c r="H61" s="1044"/>
      <c r="J61" s="180"/>
    </row>
    <row r="62" spans="2:10" s="314" customFormat="1">
      <c r="B62" s="483"/>
      <c r="C62" s="484"/>
      <c r="D62" s="26"/>
      <c r="E62" s="485" t="s">
        <v>19</v>
      </c>
      <c r="F62" s="327"/>
      <c r="G62" s="470">
        <v>44837</v>
      </c>
      <c r="H62" s="1044"/>
      <c r="J62" s="180"/>
    </row>
    <row r="63" spans="2:10" s="314" customFormat="1">
      <c r="B63" s="483"/>
      <c r="C63" s="484"/>
      <c r="D63" s="26"/>
      <c r="E63" s="474" t="s">
        <v>20</v>
      </c>
      <c r="F63" s="23"/>
      <c r="G63" s="470">
        <v>1500</v>
      </c>
      <c r="H63" s="1044"/>
      <c r="J63" s="180"/>
    </row>
    <row r="64" spans="2:10" s="314" customFormat="1" ht="13.5" thickBot="1">
      <c r="B64" s="483"/>
      <c r="C64" s="484"/>
      <c r="D64" s="26"/>
      <c r="E64" s="486" t="s">
        <v>21</v>
      </c>
      <c r="F64" s="31"/>
      <c r="G64" s="478">
        <v>1500</v>
      </c>
      <c r="H64" s="1044"/>
      <c r="J64" s="180"/>
    </row>
    <row r="65" spans="2:10" s="314" customFormat="1" ht="13.5">
      <c r="B65" s="483"/>
      <c r="C65" s="484"/>
      <c r="D65" s="26"/>
      <c r="E65" s="463" t="s">
        <v>127</v>
      </c>
      <c r="F65" s="464"/>
      <c r="G65" s="30"/>
      <c r="H65" s="1044"/>
      <c r="J65" s="180"/>
    </row>
    <row r="66" spans="2:10" s="314" customFormat="1">
      <c r="B66" s="483"/>
      <c r="C66" s="484"/>
      <c r="D66" s="26"/>
      <c r="E66" s="13" t="s">
        <v>8</v>
      </c>
      <c r="F66" s="15"/>
      <c r="G66" s="16"/>
      <c r="H66" s="1044"/>
      <c r="J66" s="180"/>
    </row>
    <row r="67" spans="2:10" s="314" customFormat="1" ht="30.75" customHeight="1">
      <c r="B67" s="483"/>
      <c r="C67" s="484"/>
      <c r="D67" s="26"/>
      <c r="E67" s="97" t="s">
        <v>261</v>
      </c>
      <c r="F67" s="21"/>
      <c r="G67" s="22"/>
      <c r="H67" s="1044"/>
      <c r="J67" s="180"/>
    </row>
    <row r="68" spans="2:10" s="314" customFormat="1">
      <c r="B68" s="483"/>
      <c r="C68" s="484"/>
      <c r="D68" s="26"/>
      <c r="E68" s="465" t="s">
        <v>46</v>
      </c>
      <c r="F68" s="23"/>
      <c r="G68" s="467">
        <v>94445</v>
      </c>
      <c r="H68" s="1044"/>
      <c r="J68" s="180"/>
    </row>
    <row r="69" spans="2:10" s="314" customFormat="1">
      <c r="B69" s="483"/>
      <c r="C69" s="484"/>
      <c r="D69" s="26"/>
      <c r="E69" s="468" t="s">
        <v>11</v>
      </c>
      <c r="F69" s="23"/>
      <c r="G69" s="470">
        <v>94445</v>
      </c>
      <c r="H69" s="1044"/>
      <c r="J69" s="180"/>
    </row>
    <row r="70" spans="2:10" s="314" customFormat="1" ht="24" customHeight="1">
      <c r="B70" s="483"/>
      <c r="C70" s="484"/>
      <c r="D70" s="26"/>
      <c r="E70" s="471" t="s">
        <v>12</v>
      </c>
      <c r="F70" s="23"/>
      <c r="G70" s="470">
        <v>94445</v>
      </c>
      <c r="H70" s="1044"/>
      <c r="J70" s="180"/>
    </row>
    <row r="71" spans="2:10" s="314" customFormat="1">
      <c r="B71" s="483"/>
      <c r="C71" s="484"/>
      <c r="D71" s="26"/>
      <c r="E71" s="472" t="s">
        <v>13</v>
      </c>
      <c r="F71" s="23"/>
      <c r="G71" s="467">
        <v>94445</v>
      </c>
      <c r="H71" s="1044"/>
      <c r="J71" s="180"/>
    </row>
    <row r="72" spans="2:10" s="314" customFormat="1">
      <c r="B72" s="483"/>
      <c r="C72" s="484"/>
      <c r="D72" s="26"/>
      <c r="E72" s="474" t="s">
        <v>14</v>
      </c>
      <c r="F72" s="23"/>
      <c r="G72" s="470">
        <v>92945</v>
      </c>
      <c r="H72" s="1044"/>
      <c r="J72" s="180"/>
    </row>
    <row r="73" spans="2:10" s="314" customFormat="1">
      <c r="B73" s="483"/>
      <c r="C73" s="484"/>
      <c r="D73" s="26"/>
      <c r="E73" s="475" t="s">
        <v>16</v>
      </c>
      <c r="F73" s="23"/>
      <c r="G73" s="470">
        <v>92945</v>
      </c>
      <c r="H73" s="1044"/>
      <c r="J73" s="180"/>
    </row>
    <row r="74" spans="2:10" s="314" customFormat="1">
      <c r="B74" s="483"/>
      <c r="C74" s="484"/>
      <c r="D74" s="26"/>
      <c r="E74" s="485" t="s">
        <v>18</v>
      </c>
      <c r="F74" s="23"/>
      <c r="G74" s="470">
        <v>48108</v>
      </c>
      <c r="H74" s="1044"/>
      <c r="J74" s="180"/>
    </row>
    <row r="75" spans="2:10" s="314" customFormat="1">
      <c r="B75" s="483"/>
      <c r="C75" s="484"/>
      <c r="D75" s="26"/>
      <c r="E75" s="485" t="s">
        <v>19</v>
      </c>
      <c r="F75" s="327"/>
      <c r="G75" s="470">
        <v>44837</v>
      </c>
      <c r="H75" s="1044"/>
      <c r="J75" s="180"/>
    </row>
    <row r="76" spans="2:10" s="314" customFormat="1">
      <c r="B76" s="483"/>
      <c r="C76" s="484"/>
      <c r="D76" s="26"/>
      <c r="E76" s="474" t="s">
        <v>20</v>
      </c>
      <c r="F76" s="23"/>
      <c r="G76" s="470">
        <v>1500</v>
      </c>
      <c r="H76" s="1044"/>
      <c r="J76" s="180"/>
    </row>
    <row r="77" spans="2:10" s="314" customFormat="1" ht="13.5" thickBot="1">
      <c r="B77" s="483"/>
      <c r="C77" s="484"/>
      <c r="D77" s="26"/>
      <c r="E77" s="486" t="s">
        <v>21</v>
      </c>
      <c r="F77" s="31"/>
      <c r="G77" s="478">
        <v>1500</v>
      </c>
      <c r="H77" s="1044"/>
      <c r="J77" s="180"/>
    </row>
    <row r="78" spans="2:10" s="314" customFormat="1" ht="13.5">
      <c r="B78" s="483"/>
      <c r="C78" s="484"/>
      <c r="D78" s="26"/>
      <c r="E78" s="463" t="s">
        <v>262</v>
      </c>
      <c r="F78" s="464"/>
      <c r="G78" s="30"/>
      <c r="H78" s="1044"/>
      <c r="J78" s="180"/>
    </row>
    <row r="79" spans="2:10" s="314" customFormat="1">
      <c r="B79" s="483"/>
      <c r="C79" s="484"/>
      <c r="D79" s="26"/>
      <c r="E79" s="13" t="s">
        <v>8</v>
      </c>
      <c r="F79" s="15"/>
      <c r="G79" s="16"/>
      <c r="H79" s="1044"/>
      <c r="J79" s="180"/>
    </row>
    <row r="80" spans="2:10" s="314" customFormat="1" ht="27">
      <c r="B80" s="483"/>
      <c r="C80" s="484"/>
      <c r="D80" s="26"/>
      <c r="E80" s="97" t="s">
        <v>261</v>
      </c>
      <c r="F80" s="21"/>
      <c r="G80" s="22"/>
      <c r="H80" s="1044"/>
      <c r="J80" s="180"/>
    </row>
    <row r="81" spans="2:10" s="314" customFormat="1">
      <c r="B81" s="483"/>
      <c r="C81" s="484"/>
      <c r="D81" s="26"/>
      <c r="E81" s="465" t="s">
        <v>46</v>
      </c>
      <c r="F81" s="23"/>
      <c r="G81" s="467">
        <v>94445</v>
      </c>
      <c r="H81" s="1044"/>
      <c r="J81" s="180"/>
    </row>
    <row r="82" spans="2:10" s="314" customFormat="1">
      <c r="B82" s="483"/>
      <c r="C82" s="484"/>
      <c r="D82" s="26"/>
      <c r="E82" s="468" t="s">
        <v>11</v>
      </c>
      <c r="F82" s="23"/>
      <c r="G82" s="470">
        <v>94445</v>
      </c>
      <c r="H82" s="1044"/>
      <c r="J82" s="180"/>
    </row>
    <row r="83" spans="2:10" s="314" customFormat="1" ht="30" customHeight="1">
      <c r="B83" s="483"/>
      <c r="C83" s="484"/>
      <c r="D83" s="26"/>
      <c r="E83" s="471" t="s">
        <v>12</v>
      </c>
      <c r="F83" s="23"/>
      <c r="G83" s="470">
        <v>94445</v>
      </c>
      <c r="H83" s="1044"/>
      <c r="J83" s="180"/>
    </row>
    <row r="84" spans="2:10" s="314" customFormat="1">
      <c r="B84" s="483"/>
      <c r="C84" s="484"/>
      <c r="D84" s="26"/>
      <c r="E84" s="472" t="s">
        <v>13</v>
      </c>
      <c r="F84" s="23"/>
      <c r="G84" s="467">
        <v>94445</v>
      </c>
      <c r="H84" s="1044"/>
      <c r="J84" s="180"/>
    </row>
    <row r="85" spans="2:10" s="314" customFormat="1">
      <c r="B85" s="483"/>
      <c r="C85" s="484"/>
      <c r="D85" s="26"/>
      <c r="E85" s="474" t="s">
        <v>14</v>
      </c>
      <c r="F85" s="23"/>
      <c r="G85" s="470">
        <v>92945</v>
      </c>
      <c r="H85" s="1044"/>
      <c r="J85" s="180"/>
    </row>
    <row r="86" spans="2:10" s="314" customFormat="1">
      <c r="B86" s="483"/>
      <c r="C86" s="484"/>
      <c r="D86" s="26"/>
      <c r="E86" s="475" t="s">
        <v>16</v>
      </c>
      <c r="F86" s="23"/>
      <c r="G86" s="470">
        <v>92945</v>
      </c>
      <c r="H86" s="1044"/>
      <c r="J86" s="180"/>
    </row>
    <row r="87" spans="2:10" s="314" customFormat="1">
      <c r="B87" s="483"/>
      <c r="C87" s="484"/>
      <c r="D87" s="26"/>
      <c r="E87" s="485" t="s">
        <v>18</v>
      </c>
      <c r="F87" s="23"/>
      <c r="G87" s="470">
        <v>48108</v>
      </c>
      <c r="H87" s="1044"/>
      <c r="J87" s="180"/>
    </row>
    <row r="88" spans="2:10" s="314" customFormat="1">
      <c r="B88" s="483"/>
      <c r="C88" s="484"/>
      <c r="D88" s="26"/>
      <c r="E88" s="485" t="s">
        <v>19</v>
      </c>
      <c r="F88" s="327"/>
      <c r="G88" s="470">
        <v>44837</v>
      </c>
      <c r="H88" s="1044"/>
      <c r="J88" s="180"/>
    </row>
    <row r="89" spans="2:10" s="314" customFormat="1">
      <c r="B89" s="483"/>
      <c r="C89" s="484"/>
      <c r="D89" s="26"/>
      <c r="E89" s="474" t="s">
        <v>20</v>
      </c>
      <c r="F89" s="23"/>
      <c r="G89" s="470">
        <v>1500</v>
      </c>
      <c r="H89" s="1044"/>
      <c r="J89" s="180"/>
    </row>
    <row r="90" spans="2:10" s="314" customFormat="1" ht="13.5" thickBot="1">
      <c r="B90" s="483"/>
      <c r="C90" s="484"/>
      <c r="D90" s="26"/>
      <c r="E90" s="486" t="s">
        <v>21</v>
      </c>
      <c r="F90" s="31"/>
      <c r="G90" s="478">
        <v>1500</v>
      </c>
      <c r="H90" s="1044"/>
      <c r="J90" s="180"/>
    </row>
    <row r="91" spans="2:10" s="314" customFormat="1" ht="13.5">
      <c r="B91" s="483"/>
      <c r="C91" s="484"/>
      <c r="D91" s="26"/>
      <c r="E91" s="463" t="s">
        <v>153</v>
      </c>
      <c r="F91" s="464"/>
      <c r="G91" s="30"/>
      <c r="H91" s="1044"/>
      <c r="J91" s="180"/>
    </row>
    <row r="92" spans="2:10" s="314" customFormat="1">
      <c r="B92" s="483"/>
      <c r="C92" s="484"/>
      <c r="D92" s="26"/>
      <c r="E92" s="13" t="s">
        <v>8</v>
      </c>
      <c r="F92" s="15"/>
      <c r="G92" s="16"/>
      <c r="H92" s="1044"/>
      <c r="J92" s="180"/>
    </row>
    <row r="93" spans="2:10" s="314" customFormat="1" ht="27">
      <c r="B93" s="483"/>
      <c r="C93" s="484"/>
      <c r="D93" s="26"/>
      <c r="E93" s="97" t="s">
        <v>261</v>
      </c>
      <c r="F93" s="21"/>
      <c r="G93" s="22"/>
      <c r="H93" s="1044"/>
      <c r="J93" s="180"/>
    </row>
    <row r="94" spans="2:10" s="314" customFormat="1">
      <c r="B94" s="483"/>
      <c r="C94" s="484"/>
      <c r="D94" s="26"/>
      <c r="E94" s="465" t="s">
        <v>46</v>
      </c>
      <c r="F94" s="23"/>
      <c r="G94" s="467">
        <v>116983</v>
      </c>
      <c r="H94" s="1044"/>
      <c r="J94" s="180"/>
    </row>
    <row r="95" spans="2:10" s="314" customFormat="1">
      <c r="B95" s="483"/>
      <c r="C95" s="484"/>
      <c r="D95" s="26"/>
      <c r="E95" s="468" t="s">
        <v>11</v>
      </c>
      <c r="F95" s="23"/>
      <c r="G95" s="470">
        <v>116983</v>
      </c>
      <c r="H95" s="1044"/>
      <c r="J95" s="180"/>
    </row>
    <row r="96" spans="2:10" s="314" customFormat="1" ht="26">
      <c r="B96" s="483"/>
      <c r="C96" s="484"/>
      <c r="D96" s="26"/>
      <c r="E96" s="471" t="s">
        <v>12</v>
      </c>
      <c r="F96" s="23"/>
      <c r="G96" s="470">
        <v>116983</v>
      </c>
      <c r="H96" s="1044"/>
      <c r="J96" s="180"/>
    </row>
    <row r="97" spans="2:10" s="314" customFormat="1">
      <c r="B97" s="483"/>
      <c r="C97" s="484"/>
      <c r="D97" s="26"/>
      <c r="E97" s="472" t="s">
        <v>13</v>
      </c>
      <c r="F97" s="23"/>
      <c r="G97" s="467">
        <v>116983</v>
      </c>
      <c r="H97" s="1044"/>
      <c r="J97" s="180"/>
    </row>
    <row r="98" spans="2:10" s="314" customFormat="1">
      <c r="B98" s="483"/>
      <c r="C98" s="484"/>
      <c r="D98" s="26"/>
      <c r="E98" s="474" t="s">
        <v>14</v>
      </c>
      <c r="F98" s="23"/>
      <c r="G98" s="470">
        <v>115483</v>
      </c>
      <c r="H98" s="1044"/>
      <c r="J98" s="180"/>
    </row>
    <row r="99" spans="2:10" s="314" customFormat="1">
      <c r="B99" s="483"/>
      <c r="C99" s="484"/>
      <c r="D99" s="26"/>
      <c r="E99" s="475" t="s">
        <v>16</v>
      </c>
      <c r="F99" s="23"/>
      <c r="G99" s="470">
        <v>115483</v>
      </c>
      <c r="H99" s="1044"/>
      <c r="J99" s="180"/>
    </row>
    <row r="100" spans="2:10" s="314" customFormat="1">
      <c r="B100" s="483"/>
      <c r="C100" s="484"/>
      <c r="D100" s="26"/>
      <c r="E100" s="485" t="s">
        <v>18</v>
      </c>
      <c r="F100" s="23"/>
      <c r="G100" s="470">
        <v>70646</v>
      </c>
      <c r="H100" s="1044"/>
      <c r="J100" s="180"/>
    </row>
    <row r="101" spans="2:10" s="314" customFormat="1">
      <c r="B101" s="483"/>
      <c r="C101" s="484"/>
      <c r="D101" s="26"/>
      <c r="E101" s="485" t="s">
        <v>19</v>
      </c>
      <c r="F101" s="327"/>
      <c r="G101" s="470">
        <v>44837</v>
      </c>
      <c r="H101" s="1044"/>
      <c r="J101" s="180"/>
    </row>
    <row r="102" spans="2:10" s="314" customFormat="1">
      <c r="B102" s="483"/>
      <c r="C102" s="484"/>
      <c r="D102" s="26"/>
      <c r="E102" s="474" t="s">
        <v>20</v>
      </c>
      <c r="F102" s="23"/>
      <c r="G102" s="470">
        <v>1500</v>
      </c>
      <c r="H102" s="1044"/>
      <c r="J102" s="180"/>
    </row>
    <row r="103" spans="2:10" s="314" customFormat="1" ht="13.5" thickBot="1">
      <c r="B103" s="483"/>
      <c r="C103" s="484"/>
      <c r="D103" s="26"/>
      <c r="E103" s="486" t="s">
        <v>21</v>
      </c>
      <c r="F103" s="31"/>
      <c r="G103" s="478">
        <v>1500</v>
      </c>
      <c r="H103" s="1044"/>
      <c r="J103" s="180"/>
    </row>
    <row r="104" spans="2:10" s="314" customFormat="1" ht="13.5">
      <c r="B104" s="483"/>
      <c r="C104" s="484"/>
      <c r="D104" s="26"/>
      <c r="E104" s="463" t="s">
        <v>107</v>
      </c>
      <c r="F104" s="464"/>
      <c r="G104" s="30"/>
      <c r="H104" s="1044"/>
      <c r="J104" s="180"/>
    </row>
    <row r="105" spans="2:10" s="314" customFormat="1">
      <c r="B105" s="483"/>
      <c r="C105" s="484"/>
      <c r="D105" s="26"/>
      <c r="E105" s="13" t="s">
        <v>8</v>
      </c>
      <c r="F105" s="15"/>
      <c r="G105" s="16"/>
      <c r="H105" s="1044"/>
      <c r="J105" s="180"/>
    </row>
    <row r="106" spans="2:10" s="314" customFormat="1" ht="27">
      <c r="B106" s="483"/>
      <c r="C106" s="484"/>
      <c r="D106" s="26"/>
      <c r="E106" s="97" t="s">
        <v>261</v>
      </c>
      <c r="F106" s="21"/>
      <c r="G106" s="22"/>
      <c r="H106" s="1044"/>
      <c r="J106" s="180"/>
    </row>
    <row r="107" spans="2:10" s="314" customFormat="1">
      <c r="B107" s="483"/>
      <c r="C107" s="484"/>
      <c r="D107" s="26"/>
      <c r="E107" s="465" t="s">
        <v>46</v>
      </c>
      <c r="F107" s="23"/>
      <c r="G107" s="467">
        <v>283336</v>
      </c>
      <c r="H107" s="1044"/>
      <c r="J107" s="180"/>
    </row>
    <row r="108" spans="2:10" s="314" customFormat="1">
      <c r="B108" s="483"/>
      <c r="C108" s="484"/>
      <c r="D108" s="26"/>
      <c r="E108" s="468" t="s">
        <v>11</v>
      </c>
      <c r="F108" s="23"/>
      <c r="G108" s="470">
        <v>283336</v>
      </c>
      <c r="H108" s="1044"/>
      <c r="J108" s="180"/>
    </row>
    <row r="109" spans="2:10" s="314" customFormat="1" ht="26">
      <c r="B109" s="483"/>
      <c r="C109" s="484"/>
      <c r="D109" s="26"/>
      <c r="E109" s="471" t="s">
        <v>12</v>
      </c>
      <c r="F109" s="23"/>
      <c r="G109" s="470">
        <v>283336</v>
      </c>
      <c r="H109" s="1044"/>
      <c r="J109" s="180"/>
    </row>
    <row r="110" spans="2:10" s="314" customFormat="1">
      <c r="B110" s="483"/>
      <c r="C110" s="484"/>
      <c r="D110" s="26"/>
      <c r="E110" s="472" t="s">
        <v>13</v>
      </c>
      <c r="F110" s="23"/>
      <c r="G110" s="467">
        <v>283336</v>
      </c>
      <c r="H110" s="1044"/>
      <c r="J110" s="180"/>
    </row>
    <row r="111" spans="2:10" s="314" customFormat="1">
      <c r="B111" s="483"/>
      <c r="C111" s="484"/>
      <c r="D111" s="26"/>
      <c r="E111" s="474" t="s">
        <v>14</v>
      </c>
      <c r="F111" s="23"/>
      <c r="G111" s="470">
        <v>278836</v>
      </c>
      <c r="H111" s="1044"/>
      <c r="J111" s="180"/>
    </row>
    <row r="112" spans="2:10" s="314" customFormat="1">
      <c r="B112" s="483"/>
      <c r="C112" s="484"/>
      <c r="D112" s="26"/>
      <c r="E112" s="475" t="s">
        <v>16</v>
      </c>
      <c r="F112" s="23"/>
      <c r="G112" s="470">
        <v>278836</v>
      </c>
      <c r="H112" s="1044"/>
      <c r="J112" s="180"/>
    </row>
    <row r="113" spans="1:10" s="314" customFormat="1">
      <c r="B113" s="483"/>
      <c r="C113" s="484"/>
      <c r="D113" s="26"/>
      <c r="E113" s="485" t="s">
        <v>18</v>
      </c>
      <c r="F113" s="23"/>
      <c r="G113" s="470">
        <v>144325</v>
      </c>
      <c r="H113" s="1044"/>
      <c r="J113" s="180"/>
    </row>
    <row r="114" spans="1:10" s="314" customFormat="1">
      <c r="B114" s="483"/>
      <c r="C114" s="484"/>
      <c r="D114" s="26"/>
      <c r="E114" s="485" t="s">
        <v>19</v>
      </c>
      <c r="F114" s="327"/>
      <c r="G114" s="470">
        <v>134511</v>
      </c>
      <c r="H114" s="1044"/>
      <c r="J114" s="180"/>
    </row>
    <row r="115" spans="1:10" s="314" customFormat="1">
      <c r="B115" s="483"/>
      <c r="C115" s="484"/>
      <c r="D115" s="26"/>
      <c r="E115" s="474" t="s">
        <v>20</v>
      </c>
      <c r="F115" s="23"/>
      <c r="G115" s="470">
        <v>4500</v>
      </c>
      <c r="H115" s="1044"/>
      <c r="J115" s="180"/>
    </row>
    <row r="116" spans="1:10" s="314" customFormat="1" ht="13.5" thickBot="1">
      <c r="B116" s="483"/>
      <c r="C116" s="484"/>
      <c r="D116" s="26"/>
      <c r="E116" s="486" t="s">
        <v>21</v>
      </c>
      <c r="F116" s="31"/>
      <c r="G116" s="478">
        <v>4500</v>
      </c>
      <c r="H116" s="1044"/>
      <c r="J116" s="180"/>
    </row>
    <row r="117" spans="1:10" s="314" customFormat="1" ht="13.5">
      <c r="B117" s="483"/>
      <c r="C117" s="484"/>
      <c r="D117" s="26"/>
      <c r="E117" s="481" t="s">
        <v>132</v>
      </c>
      <c r="F117" s="482"/>
      <c r="G117" s="12"/>
      <c r="H117" s="1044"/>
      <c r="J117" s="180"/>
    </row>
    <row r="118" spans="1:10" s="314" customFormat="1">
      <c r="B118" s="483"/>
      <c r="C118" s="484"/>
      <c r="D118" s="26"/>
      <c r="E118" s="13" t="s">
        <v>8</v>
      </c>
      <c r="F118" s="15"/>
      <c r="G118" s="16"/>
      <c r="H118" s="1044"/>
      <c r="J118" s="180"/>
    </row>
    <row r="119" spans="1:10" s="314" customFormat="1" ht="30" customHeight="1">
      <c r="B119" s="483"/>
      <c r="C119" s="484"/>
      <c r="D119" s="26"/>
      <c r="E119" s="20" t="s">
        <v>261</v>
      </c>
      <c r="F119" s="21"/>
      <c r="G119" s="22"/>
      <c r="H119" s="1044"/>
      <c r="J119" s="180"/>
    </row>
    <row r="120" spans="1:10" s="314" customFormat="1">
      <c r="B120" s="483"/>
      <c r="C120" s="484"/>
      <c r="D120" s="26"/>
      <c r="E120" s="465" t="s">
        <v>46</v>
      </c>
      <c r="F120" s="23"/>
      <c r="G120" s="467">
        <v>22538</v>
      </c>
      <c r="H120" s="1044"/>
      <c r="J120" s="180"/>
    </row>
    <row r="121" spans="1:10" s="314" customFormat="1">
      <c r="B121" s="483"/>
      <c r="C121" s="484"/>
      <c r="D121" s="26"/>
      <c r="E121" s="468" t="s">
        <v>11</v>
      </c>
      <c r="F121" s="23"/>
      <c r="G121" s="470">
        <v>22538</v>
      </c>
      <c r="H121" s="1044"/>
      <c r="J121" s="180"/>
    </row>
    <row r="122" spans="1:10" s="314" customFormat="1" ht="26">
      <c r="B122" s="483"/>
      <c r="C122" s="484"/>
      <c r="D122" s="26"/>
      <c r="E122" s="471" t="s">
        <v>12</v>
      </c>
      <c r="F122" s="23"/>
      <c r="G122" s="470">
        <v>22538</v>
      </c>
      <c r="H122" s="1044"/>
      <c r="J122" s="180"/>
    </row>
    <row r="123" spans="1:10" s="314" customFormat="1">
      <c r="B123" s="483"/>
      <c r="C123" s="484"/>
      <c r="D123" s="26"/>
      <c r="E123" s="472" t="s">
        <v>13</v>
      </c>
      <c r="F123" s="23"/>
      <c r="G123" s="467">
        <v>22538</v>
      </c>
      <c r="H123" s="1044"/>
      <c r="J123" s="180"/>
    </row>
    <row r="124" spans="1:10" s="314" customFormat="1">
      <c r="B124" s="483"/>
      <c r="C124" s="484"/>
      <c r="D124" s="26"/>
      <c r="E124" s="474" t="s">
        <v>14</v>
      </c>
      <c r="F124" s="23"/>
      <c r="G124" s="470">
        <v>22538</v>
      </c>
      <c r="H124" s="1044"/>
      <c r="J124" s="180"/>
    </row>
    <row r="125" spans="1:10" s="314" customFormat="1">
      <c r="B125" s="483"/>
      <c r="C125" s="484"/>
      <c r="D125" s="26"/>
      <c r="E125" s="475" t="s">
        <v>16</v>
      </c>
      <c r="F125" s="23"/>
      <c r="G125" s="470">
        <v>22538</v>
      </c>
      <c r="H125" s="1044"/>
      <c r="J125" s="180"/>
    </row>
    <row r="126" spans="1:10" s="314" customFormat="1" ht="13.5" thickBot="1">
      <c r="B126" s="483"/>
      <c r="C126" s="484"/>
      <c r="D126" s="26"/>
      <c r="E126" s="485" t="s">
        <v>18</v>
      </c>
      <c r="F126" s="23"/>
      <c r="G126" s="470">
        <v>22538</v>
      </c>
      <c r="H126" s="1044"/>
      <c r="J126" s="180"/>
    </row>
    <row r="127" spans="1:10" s="314" customFormat="1" ht="27">
      <c r="A127" s="462"/>
      <c r="B127" s="487" t="s">
        <v>6</v>
      </c>
      <c r="C127" s="488"/>
      <c r="D127" s="489"/>
      <c r="E127" s="490" t="s">
        <v>260</v>
      </c>
      <c r="F127" s="491"/>
      <c r="G127" s="114"/>
      <c r="H127" s="1031"/>
      <c r="J127" s="180"/>
    </row>
    <row r="128" spans="1:10" s="314" customFormat="1">
      <c r="B128" s="13" t="s">
        <v>36</v>
      </c>
      <c r="C128" s="15"/>
      <c r="D128" s="112"/>
      <c r="E128" s="13" t="s">
        <v>36</v>
      </c>
      <c r="F128" s="492"/>
      <c r="G128" s="13"/>
      <c r="H128" s="1044"/>
      <c r="J128" s="180"/>
    </row>
    <row r="129" spans="2:10" s="314" customFormat="1" ht="13.5">
      <c r="B129" s="17" t="s">
        <v>37</v>
      </c>
      <c r="C129" s="21"/>
      <c r="D129" s="98"/>
      <c r="E129" s="17" t="s">
        <v>37</v>
      </c>
      <c r="F129" s="493"/>
      <c r="G129" s="19"/>
      <c r="H129" s="1044"/>
      <c r="J129" s="180"/>
    </row>
    <row r="130" spans="2:10" s="314" customFormat="1">
      <c r="B130" s="494" t="s">
        <v>5</v>
      </c>
      <c r="C130" s="495"/>
      <c r="D130" s="496"/>
      <c r="E130" s="494" t="s">
        <v>5</v>
      </c>
      <c r="F130" s="497"/>
      <c r="G130" s="498"/>
      <c r="H130" s="1044"/>
      <c r="J130" s="180"/>
    </row>
    <row r="131" spans="2:10" s="314" customFormat="1">
      <c r="B131" s="465" t="s">
        <v>46</v>
      </c>
      <c r="C131" s="499">
        <v>841606476</v>
      </c>
      <c r="D131" s="500">
        <v>-4334179</v>
      </c>
      <c r="E131" s="465" t="s">
        <v>46</v>
      </c>
      <c r="F131" s="501">
        <v>14713712</v>
      </c>
      <c r="G131" s="467">
        <v>106379</v>
      </c>
      <c r="H131" s="1044"/>
      <c r="J131" s="180"/>
    </row>
    <row r="132" spans="2:10" s="314" customFormat="1" ht="16.5" customHeight="1">
      <c r="B132" s="474" t="s">
        <v>11</v>
      </c>
      <c r="C132" s="502">
        <v>841606476</v>
      </c>
      <c r="D132" s="503">
        <v>-4334179</v>
      </c>
      <c r="E132" s="474" t="s">
        <v>11</v>
      </c>
      <c r="F132" s="504">
        <v>372621</v>
      </c>
      <c r="G132" s="470">
        <v>106379</v>
      </c>
      <c r="H132" s="1044"/>
      <c r="J132" s="180"/>
    </row>
    <row r="133" spans="2:10" s="314" customFormat="1" ht="28.5" customHeight="1">
      <c r="B133" s="475" t="s">
        <v>12</v>
      </c>
      <c r="C133" s="502">
        <v>841606476</v>
      </c>
      <c r="D133" s="503">
        <v>-4334179</v>
      </c>
      <c r="E133" s="475" t="s">
        <v>12</v>
      </c>
      <c r="F133" s="504">
        <v>14341091</v>
      </c>
      <c r="G133" s="470">
        <v>106379</v>
      </c>
      <c r="H133" s="1044"/>
      <c r="J133" s="180"/>
    </row>
    <row r="134" spans="2:10" s="314" customFormat="1">
      <c r="B134" s="483" t="s">
        <v>13</v>
      </c>
      <c r="C134" s="499">
        <v>841606476</v>
      </c>
      <c r="D134" s="500">
        <v>-4334179</v>
      </c>
      <c r="E134" s="483" t="s">
        <v>13</v>
      </c>
      <c r="F134" s="501">
        <v>14713712</v>
      </c>
      <c r="G134" s="467">
        <v>106379</v>
      </c>
      <c r="H134" s="1044"/>
      <c r="J134" s="180"/>
    </row>
    <row r="135" spans="2:10" s="314" customFormat="1">
      <c r="B135" s="474" t="s">
        <v>14</v>
      </c>
      <c r="C135" s="502">
        <v>841606476</v>
      </c>
      <c r="D135" s="503">
        <v>-4334179</v>
      </c>
      <c r="E135" s="474" t="s">
        <v>14</v>
      </c>
      <c r="F135" s="504">
        <v>14183332</v>
      </c>
      <c r="G135" s="470">
        <v>106379</v>
      </c>
      <c r="H135" s="1044"/>
      <c r="J135" s="180"/>
    </row>
    <row r="136" spans="2:10" s="314" customFormat="1" ht="26">
      <c r="B136" s="475" t="s">
        <v>15</v>
      </c>
      <c r="C136" s="502">
        <v>841606476</v>
      </c>
      <c r="D136" s="503">
        <v>-4334179</v>
      </c>
      <c r="E136" s="475" t="s">
        <v>16</v>
      </c>
      <c r="F136" s="504">
        <v>14016933</v>
      </c>
      <c r="G136" s="470">
        <v>106379</v>
      </c>
      <c r="H136" s="1044"/>
      <c r="J136" s="180"/>
    </row>
    <row r="137" spans="2:10" s="314" customFormat="1">
      <c r="B137" s="485" t="s">
        <v>17</v>
      </c>
      <c r="C137" s="502">
        <v>841606476</v>
      </c>
      <c r="D137" s="503">
        <v>-4334179</v>
      </c>
      <c r="E137" s="505" t="s">
        <v>18</v>
      </c>
      <c r="F137" s="504">
        <v>9847800</v>
      </c>
      <c r="G137" s="506">
        <v>106379</v>
      </c>
      <c r="H137" s="1044"/>
      <c r="J137" s="180"/>
    </row>
    <row r="138" spans="2:10" s="314" customFormat="1">
      <c r="B138" s="494" t="s">
        <v>82</v>
      </c>
      <c r="C138" s="480"/>
      <c r="D138" s="113"/>
      <c r="E138" s="507" t="s">
        <v>82</v>
      </c>
      <c r="F138" s="508"/>
      <c r="G138" s="509"/>
      <c r="H138" s="1044"/>
      <c r="J138" s="180"/>
    </row>
    <row r="139" spans="2:10" s="314" customFormat="1" ht="13.5">
      <c r="B139" s="17" t="s">
        <v>37</v>
      </c>
      <c r="C139" s="21"/>
      <c r="D139" s="98"/>
      <c r="E139" s="465" t="s">
        <v>46</v>
      </c>
      <c r="F139" s="501">
        <v>14754899</v>
      </c>
      <c r="G139" s="467">
        <v>45945</v>
      </c>
      <c r="H139" s="1044"/>
      <c r="J139" s="180"/>
    </row>
    <row r="140" spans="2:10" s="314" customFormat="1">
      <c r="B140" s="465" t="s">
        <v>46</v>
      </c>
      <c r="C140" s="499">
        <v>890165818</v>
      </c>
      <c r="D140" s="500">
        <v>-4262830</v>
      </c>
      <c r="E140" s="468" t="s">
        <v>11</v>
      </c>
      <c r="F140" s="504">
        <v>372621</v>
      </c>
      <c r="G140" s="470">
        <v>45945</v>
      </c>
      <c r="H140" s="1044"/>
      <c r="J140" s="180"/>
    </row>
    <row r="141" spans="2:10" s="314" customFormat="1" ht="28.5" customHeight="1">
      <c r="B141" s="474" t="s">
        <v>11</v>
      </c>
      <c r="C141" s="502">
        <v>890165818</v>
      </c>
      <c r="D141" s="503">
        <v>-4262830</v>
      </c>
      <c r="E141" s="471" t="s">
        <v>12</v>
      </c>
      <c r="F141" s="504">
        <v>14382278</v>
      </c>
      <c r="G141" s="470">
        <v>45945</v>
      </c>
      <c r="H141" s="1044"/>
      <c r="J141" s="180"/>
    </row>
    <row r="142" spans="2:10" s="314" customFormat="1" ht="26">
      <c r="B142" s="475" t="s">
        <v>12</v>
      </c>
      <c r="C142" s="502">
        <v>890165818</v>
      </c>
      <c r="D142" s="503">
        <v>-4262830</v>
      </c>
      <c r="E142" s="472" t="s">
        <v>13</v>
      </c>
      <c r="F142" s="501">
        <v>14754899</v>
      </c>
      <c r="G142" s="467">
        <v>45945</v>
      </c>
      <c r="H142" s="1044"/>
      <c r="J142" s="180"/>
    </row>
    <row r="143" spans="2:10" s="314" customFormat="1">
      <c r="B143" s="483" t="s">
        <v>13</v>
      </c>
      <c r="C143" s="499">
        <v>890165818</v>
      </c>
      <c r="D143" s="500">
        <v>-4262830</v>
      </c>
      <c r="E143" s="474" t="s">
        <v>14</v>
      </c>
      <c r="F143" s="504">
        <v>14250534</v>
      </c>
      <c r="G143" s="506">
        <v>45945</v>
      </c>
      <c r="H143" s="1044"/>
      <c r="J143" s="180"/>
    </row>
    <row r="144" spans="2:10" s="314" customFormat="1">
      <c r="B144" s="474" t="s">
        <v>14</v>
      </c>
      <c r="C144" s="502">
        <v>890165818</v>
      </c>
      <c r="D144" s="503">
        <v>-4262830</v>
      </c>
      <c r="E144" s="475" t="s">
        <v>16</v>
      </c>
      <c r="F144" s="504">
        <v>14084135</v>
      </c>
      <c r="G144" s="510">
        <v>45945</v>
      </c>
      <c r="H144" s="1044"/>
      <c r="J144" s="180"/>
    </row>
    <row r="145" spans="2:10" s="314" customFormat="1" ht="26.5" thickBot="1">
      <c r="B145" s="475" t="s">
        <v>15</v>
      </c>
      <c r="C145" s="502">
        <v>890165818</v>
      </c>
      <c r="D145" s="503">
        <v>-4262830</v>
      </c>
      <c r="E145" s="477" t="s">
        <v>18</v>
      </c>
      <c r="F145" s="504">
        <v>9898987</v>
      </c>
      <c r="G145" s="511">
        <v>45945</v>
      </c>
      <c r="H145" s="1044"/>
      <c r="J145" s="180"/>
    </row>
    <row r="146" spans="2:10" s="314" customFormat="1" ht="13.5">
      <c r="B146" s="485" t="s">
        <v>17</v>
      </c>
      <c r="C146" s="502">
        <v>890165818</v>
      </c>
      <c r="D146" s="503">
        <v>-4262830</v>
      </c>
      <c r="E146" s="490" t="s">
        <v>7</v>
      </c>
      <c r="F146" s="512"/>
      <c r="G146" s="513"/>
      <c r="H146" s="1044"/>
      <c r="J146" s="180"/>
    </row>
    <row r="147" spans="2:10" s="314" customFormat="1">
      <c r="B147" s="509"/>
      <c r="C147" s="509"/>
      <c r="E147" s="13" t="s">
        <v>36</v>
      </c>
      <c r="F147" s="514"/>
      <c r="G147" s="13"/>
      <c r="H147" s="1044"/>
      <c r="J147" s="180"/>
    </row>
    <row r="148" spans="2:10" s="314" customFormat="1" ht="13.5">
      <c r="B148" s="483"/>
      <c r="C148" s="480"/>
      <c r="D148" s="113"/>
      <c r="E148" s="17" t="s">
        <v>37</v>
      </c>
      <c r="F148" s="515"/>
      <c r="G148" s="19"/>
      <c r="H148" s="1044"/>
      <c r="J148" s="180"/>
    </row>
    <row r="149" spans="2:10" s="314" customFormat="1">
      <c r="B149" s="483"/>
      <c r="C149" s="480"/>
      <c r="D149" s="113"/>
      <c r="E149" s="494" t="s">
        <v>5</v>
      </c>
      <c r="F149" s="516"/>
      <c r="G149" s="498"/>
      <c r="H149" s="1044"/>
      <c r="J149" s="180"/>
    </row>
    <row r="150" spans="2:10" s="314" customFormat="1">
      <c r="B150" s="483"/>
      <c r="C150" s="480"/>
      <c r="D150" s="113"/>
      <c r="E150" s="465" t="s">
        <v>46</v>
      </c>
      <c r="F150" s="23">
        <v>94832384</v>
      </c>
      <c r="G150" s="517">
        <v>1946116</v>
      </c>
      <c r="H150" s="1044"/>
      <c r="J150" s="180"/>
    </row>
    <row r="151" spans="2:10" s="314" customFormat="1">
      <c r="B151" s="483"/>
      <c r="C151" s="480"/>
      <c r="D151" s="113"/>
      <c r="E151" s="474" t="s">
        <v>11</v>
      </c>
      <c r="F151" s="327">
        <v>91875243</v>
      </c>
      <c r="G151" s="518">
        <v>1946116</v>
      </c>
      <c r="H151" s="1044"/>
      <c r="J151" s="180"/>
    </row>
    <row r="152" spans="2:10" s="314" customFormat="1" ht="26">
      <c r="B152" s="483"/>
      <c r="C152" s="480"/>
      <c r="D152" s="113"/>
      <c r="E152" s="475" t="s">
        <v>12</v>
      </c>
      <c r="F152" s="327">
        <v>91875243</v>
      </c>
      <c r="G152" s="518">
        <v>1946116</v>
      </c>
      <c r="H152" s="1044"/>
      <c r="J152" s="180"/>
    </row>
    <row r="153" spans="2:10" s="314" customFormat="1">
      <c r="B153" s="483"/>
      <c r="C153" s="480"/>
      <c r="D153" s="113"/>
      <c r="E153" s="483" t="s">
        <v>13</v>
      </c>
      <c r="F153" s="23">
        <v>95282384</v>
      </c>
      <c r="G153" s="517">
        <v>1946116</v>
      </c>
      <c r="H153" s="1044"/>
      <c r="J153" s="180"/>
    </row>
    <row r="154" spans="2:10" s="314" customFormat="1">
      <c r="B154" s="483"/>
      <c r="C154" s="480"/>
      <c r="D154" s="113"/>
      <c r="E154" s="474" t="s">
        <v>14</v>
      </c>
      <c r="F154" s="327">
        <v>93587481</v>
      </c>
      <c r="G154" s="518">
        <v>1945266</v>
      </c>
      <c r="H154" s="1044"/>
      <c r="J154" s="180"/>
    </row>
    <row r="155" spans="2:10" s="314" customFormat="1">
      <c r="B155" s="483"/>
      <c r="C155" s="480"/>
      <c r="D155" s="113"/>
      <c r="E155" s="475" t="s">
        <v>16</v>
      </c>
      <c r="F155" s="327">
        <v>74974164</v>
      </c>
      <c r="G155" s="518">
        <v>1945266</v>
      </c>
      <c r="H155" s="1044"/>
      <c r="J155" s="180"/>
    </row>
    <row r="156" spans="2:10" s="314" customFormat="1">
      <c r="B156" s="483"/>
      <c r="C156" s="480"/>
      <c r="D156" s="113"/>
      <c r="E156" s="485" t="s">
        <v>18</v>
      </c>
      <c r="F156" s="327">
        <v>45437172</v>
      </c>
      <c r="G156" s="518">
        <v>1708576</v>
      </c>
      <c r="H156" s="1044"/>
      <c r="J156" s="180"/>
    </row>
    <row r="157" spans="2:10" s="314" customFormat="1">
      <c r="B157" s="483"/>
      <c r="C157" s="480"/>
      <c r="D157" s="113"/>
      <c r="E157" s="485" t="s">
        <v>19</v>
      </c>
      <c r="F157" s="327">
        <v>29536992</v>
      </c>
      <c r="G157" s="518">
        <v>236690</v>
      </c>
      <c r="H157" s="1044"/>
      <c r="J157" s="180"/>
    </row>
    <row r="158" spans="2:10" s="314" customFormat="1">
      <c r="B158" s="483"/>
      <c r="C158" s="480"/>
      <c r="D158" s="113"/>
      <c r="E158" s="519" t="s">
        <v>20</v>
      </c>
      <c r="F158" s="327">
        <v>1694903</v>
      </c>
      <c r="G158" s="520">
        <v>850</v>
      </c>
      <c r="H158" s="1044"/>
      <c r="J158" s="180"/>
    </row>
    <row r="159" spans="2:10" s="314" customFormat="1">
      <c r="B159" s="483"/>
      <c r="C159" s="480"/>
      <c r="D159" s="113"/>
      <c r="E159" s="521" t="s">
        <v>21</v>
      </c>
      <c r="F159" s="327">
        <v>1694903</v>
      </c>
      <c r="G159" s="522">
        <v>850</v>
      </c>
      <c r="H159" s="1044"/>
      <c r="J159" s="180"/>
    </row>
    <row r="160" spans="2:10" s="314" customFormat="1">
      <c r="B160" s="483"/>
      <c r="C160" s="480"/>
      <c r="D160" s="113"/>
      <c r="E160" s="507" t="s">
        <v>82</v>
      </c>
      <c r="G160" s="509"/>
      <c r="H160" s="1044"/>
      <c r="J160" s="180"/>
    </row>
    <row r="161" spans="2:10" s="314" customFormat="1">
      <c r="B161" s="483"/>
      <c r="C161" s="480"/>
      <c r="D161" s="113"/>
      <c r="E161" s="465" t="s">
        <v>46</v>
      </c>
      <c r="F161" s="23">
        <v>91910702</v>
      </c>
      <c r="G161" s="517">
        <v>1944966</v>
      </c>
      <c r="H161" s="1044"/>
      <c r="J161" s="180"/>
    </row>
    <row r="162" spans="2:10" s="314" customFormat="1">
      <c r="B162" s="483"/>
      <c r="C162" s="480"/>
      <c r="D162" s="113"/>
      <c r="E162" s="474" t="s">
        <v>11</v>
      </c>
      <c r="F162" s="327">
        <v>88953561</v>
      </c>
      <c r="G162" s="518">
        <v>1944966</v>
      </c>
      <c r="H162" s="1044"/>
      <c r="J162" s="180"/>
    </row>
    <row r="163" spans="2:10" s="314" customFormat="1" ht="26">
      <c r="B163" s="483"/>
      <c r="C163" s="480"/>
      <c r="D163" s="113"/>
      <c r="E163" s="475" t="s">
        <v>12</v>
      </c>
      <c r="F163" s="327">
        <v>88953561</v>
      </c>
      <c r="G163" s="518">
        <v>1944966</v>
      </c>
      <c r="H163" s="1044"/>
      <c r="J163" s="180"/>
    </row>
    <row r="164" spans="2:10" s="314" customFormat="1">
      <c r="B164" s="483"/>
      <c r="C164" s="480"/>
      <c r="D164" s="113"/>
      <c r="E164" s="483" t="s">
        <v>13</v>
      </c>
      <c r="F164" s="23">
        <v>92360702</v>
      </c>
      <c r="G164" s="517">
        <v>1944966</v>
      </c>
      <c r="H164" s="1044"/>
      <c r="J164" s="180"/>
    </row>
    <row r="165" spans="2:10" s="314" customFormat="1">
      <c r="B165" s="483"/>
      <c r="C165" s="480"/>
      <c r="D165" s="113"/>
      <c r="E165" s="474" t="s">
        <v>14</v>
      </c>
      <c r="F165" s="327">
        <v>90665799</v>
      </c>
      <c r="G165" s="518">
        <v>1944966</v>
      </c>
      <c r="H165" s="1044"/>
      <c r="J165" s="180"/>
    </row>
    <row r="166" spans="2:10" s="314" customFormat="1">
      <c r="B166" s="483"/>
      <c r="C166" s="480"/>
      <c r="D166" s="113"/>
      <c r="E166" s="475" t="s">
        <v>16</v>
      </c>
      <c r="F166" s="327">
        <v>71625482</v>
      </c>
      <c r="G166" s="518">
        <v>1944966</v>
      </c>
      <c r="H166" s="1044"/>
      <c r="J166" s="180"/>
    </row>
    <row r="167" spans="2:10" s="314" customFormat="1">
      <c r="B167" s="483"/>
      <c r="C167" s="480"/>
      <c r="D167" s="113"/>
      <c r="E167" s="485" t="s">
        <v>18</v>
      </c>
      <c r="F167" s="327">
        <v>43457114</v>
      </c>
      <c r="G167" s="518">
        <v>1708576</v>
      </c>
      <c r="H167" s="1044"/>
      <c r="J167" s="180"/>
    </row>
    <row r="168" spans="2:10" s="314" customFormat="1" ht="13.5" thickBot="1">
      <c r="B168" s="483"/>
      <c r="C168" s="480"/>
      <c r="D168" s="113"/>
      <c r="E168" s="477" t="s">
        <v>19</v>
      </c>
      <c r="F168" s="327">
        <v>28168368</v>
      </c>
      <c r="G168" s="523">
        <v>236390</v>
      </c>
      <c r="H168" s="1044"/>
      <c r="J168" s="180"/>
    </row>
    <row r="169" spans="2:10" s="314" customFormat="1" ht="13.5">
      <c r="B169" s="483"/>
      <c r="C169" s="480"/>
      <c r="D169" s="113"/>
      <c r="E169" s="490" t="s">
        <v>57</v>
      </c>
      <c r="F169" s="524"/>
      <c r="G169" s="114"/>
      <c r="H169" s="1044"/>
      <c r="J169" s="180"/>
    </row>
    <row r="170" spans="2:10" s="314" customFormat="1" ht="13.5" customHeight="1">
      <c r="B170" s="483"/>
      <c r="C170" s="480"/>
      <c r="D170" s="113"/>
      <c r="E170" s="13" t="s">
        <v>36</v>
      </c>
      <c r="F170" s="26"/>
      <c r="G170" s="13"/>
      <c r="H170" s="1044"/>
      <c r="J170" s="180"/>
    </row>
    <row r="171" spans="2:10" s="314" customFormat="1" ht="13.5">
      <c r="B171" s="483"/>
      <c r="C171" s="480"/>
      <c r="D171" s="113"/>
      <c r="E171" s="17" t="s">
        <v>37</v>
      </c>
      <c r="F171" s="19"/>
      <c r="G171" s="19"/>
      <c r="H171" s="1044"/>
      <c r="J171" s="180"/>
    </row>
    <row r="172" spans="2:10" s="314" customFormat="1">
      <c r="B172" s="483"/>
      <c r="C172" s="480"/>
      <c r="D172" s="113"/>
      <c r="E172" s="494" t="s">
        <v>5</v>
      </c>
      <c r="F172" s="26"/>
      <c r="G172" s="498"/>
      <c r="H172" s="1044"/>
      <c r="J172" s="180"/>
    </row>
    <row r="173" spans="2:10" s="314" customFormat="1">
      <c r="B173" s="483"/>
      <c r="C173" s="480"/>
      <c r="D173" s="113"/>
      <c r="E173" s="465" t="s">
        <v>46</v>
      </c>
      <c r="F173" s="23">
        <v>95848750</v>
      </c>
      <c r="G173" s="467">
        <v>440972</v>
      </c>
      <c r="H173" s="1044"/>
      <c r="J173" s="180"/>
    </row>
    <row r="174" spans="2:10" s="314" customFormat="1">
      <c r="B174" s="483"/>
      <c r="C174" s="480"/>
      <c r="D174" s="113"/>
      <c r="E174" s="474" t="s">
        <v>11</v>
      </c>
      <c r="F174" s="327">
        <v>94124025</v>
      </c>
      <c r="G174" s="470">
        <v>440972</v>
      </c>
      <c r="H174" s="1044"/>
      <c r="J174" s="180"/>
    </row>
    <row r="175" spans="2:10" s="314" customFormat="1" ht="26">
      <c r="B175" s="483"/>
      <c r="C175" s="480"/>
      <c r="D175" s="113"/>
      <c r="E175" s="475" t="s">
        <v>12</v>
      </c>
      <c r="F175" s="327">
        <v>94124025</v>
      </c>
      <c r="G175" s="470">
        <v>440972</v>
      </c>
      <c r="H175" s="1044"/>
      <c r="J175" s="180"/>
    </row>
    <row r="176" spans="2:10" s="314" customFormat="1">
      <c r="B176" s="483"/>
      <c r="C176" s="480"/>
      <c r="D176" s="113"/>
      <c r="E176" s="483" t="s">
        <v>13</v>
      </c>
      <c r="F176" s="23">
        <v>95956350</v>
      </c>
      <c r="G176" s="467">
        <v>440972</v>
      </c>
      <c r="H176" s="1044"/>
      <c r="J176" s="180"/>
    </row>
    <row r="177" spans="2:11" s="314" customFormat="1">
      <c r="B177" s="483"/>
      <c r="C177" s="480"/>
      <c r="D177" s="113"/>
      <c r="E177" s="474" t="s">
        <v>14</v>
      </c>
      <c r="F177" s="327">
        <v>93459746</v>
      </c>
      <c r="G177" s="470">
        <v>440972</v>
      </c>
      <c r="H177" s="1044"/>
      <c r="J177" s="180"/>
    </row>
    <row r="178" spans="2:11" s="314" customFormat="1">
      <c r="B178" s="483"/>
      <c r="C178" s="480"/>
      <c r="D178" s="113"/>
      <c r="E178" s="475" t="s">
        <v>16</v>
      </c>
      <c r="F178" s="327">
        <v>54725457</v>
      </c>
      <c r="G178" s="470">
        <v>440972</v>
      </c>
      <c r="H178" s="1044"/>
      <c r="J178" s="180"/>
    </row>
    <row r="179" spans="2:11" s="528" customFormat="1">
      <c r="B179" s="525"/>
      <c r="C179" s="526"/>
      <c r="D179" s="527"/>
      <c r="E179" s="505" t="s">
        <v>18</v>
      </c>
      <c r="F179" s="327">
        <v>36714929</v>
      </c>
      <c r="G179" s="506">
        <v>277724</v>
      </c>
      <c r="H179" s="1044"/>
      <c r="I179" s="314"/>
      <c r="J179" s="180"/>
      <c r="K179" s="314"/>
    </row>
    <row r="180" spans="2:11" s="314" customFormat="1">
      <c r="B180" s="483"/>
      <c r="C180" s="480"/>
      <c r="D180" s="113"/>
      <c r="E180" s="529" t="s">
        <v>19</v>
      </c>
      <c r="F180" s="327">
        <v>18010528</v>
      </c>
      <c r="G180" s="510">
        <v>163248</v>
      </c>
      <c r="H180" s="1044"/>
      <c r="J180" s="180"/>
    </row>
    <row r="181" spans="2:11" s="314" customFormat="1" ht="11.25" customHeight="1">
      <c r="B181" s="483"/>
      <c r="C181" s="480"/>
      <c r="D181" s="113"/>
      <c r="E181" s="507" t="s">
        <v>82</v>
      </c>
      <c r="F181" s="530"/>
      <c r="G181" s="509"/>
      <c r="H181" s="1044"/>
      <c r="J181" s="180"/>
    </row>
    <row r="182" spans="2:11" s="314" customFormat="1" ht="16.5" customHeight="1">
      <c r="B182" s="483"/>
      <c r="C182" s="480"/>
      <c r="D182" s="113"/>
      <c r="E182" s="465" t="s">
        <v>46</v>
      </c>
      <c r="F182" s="23">
        <v>98665738</v>
      </c>
      <c r="G182" s="467">
        <v>440972</v>
      </c>
      <c r="H182" s="1044"/>
      <c r="J182" s="180"/>
    </row>
    <row r="183" spans="2:11" s="314" customFormat="1">
      <c r="B183" s="483"/>
      <c r="C183" s="480"/>
      <c r="D183" s="113"/>
      <c r="E183" s="474" t="s">
        <v>11</v>
      </c>
      <c r="F183" s="327">
        <v>96941013</v>
      </c>
      <c r="G183" s="470">
        <v>440972</v>
      </c>
      <c r="H183" s="1044"/>
      <c r="J183" s="180"/>
    </row>
    <row r="184" spans="2:11" s="314" customFormat="1" ht="26">
      <c r="B184" s="483"/>
      <c r="C184" s="480"/>
      <c r="D184" s="113"/>
      <c r="E184" s="475" t="s">
        <v>12</v>
      </c>
      <c r="F184" s="327">
        <v>96941013</v>
      </c>
      <c r="G184" s="470">
        <v>440972</v>
      </c>
      <c r="H184" s="1044"/>
      <c r="J184" s="180"/>
    </row>
    <row r="185" spans="2:11" s="314" customFormat="1">
      <c r="B185" s="483"/>
      <c r="C185" s="480"/>
      <c r="D185" s="113"/>
      <c r="E185" s="483" t="s">
        <v>13</v>
      </c>
      <c r="F185" s="23">
        <v>98773338</v>
      </c>
      <c r="G185" s="467">
        <v>440972</v>
      </c>
      <c r="H185" s="1044"/>
      <c r="J185" s="180"/>
    </row>
    <row r="186" spans="2:11" s="314" customFormat="1">
      <c r="B186" s="483"/>
      <c r="C186" s="480"/>
      <c r="D186" s="113"/>
      <c r="E186" s="474" t="s">
        <v>14</v>
      </c>
      <c r="F186" s="327">
        <v>96276734</v>
      </c>
      <c r="G186" s="470">
        <v>440972</v>
      </c>
      <c r="H186" s="1044"/>
      <c r="J186" s="180"/>
    </row>
    <row r="187" spans="2:11" s="314" customFormat="1">
      <c r="B187" s="483"/>
      <c r="C187" s="480"/>
      <c r="D187" s="113"/>
      <c r="E187" s="475" t="s">
        <v>16</v>
      </c>
      <c r="F187" s="327">
        <v>56521154</v>
      </c>
      <c r="G187" s="470">
        <v>440972</v>
      </c>
      <c r="H187" s="1044"/>
      <c r="J187" s="180"/>
    </row>
    <row r="188" spans="2:11" s="314" customFormat="1">
      <c r="B188" s="483"/>
      <c r="C188" s="480"/>
      <c r="D188" s="113"/>
      <c r="E188" s="485" t="s">
        <v>18</v>
      </c>
      <c r="F188" s="327">
        <v>36715926</v>
      </c>
      <c r="G188" s="470">
        <v>277724</v>
      </c>
      <c r="H188" s="1044"/>
      <c r="J188" s="180"/>
    </row>
    <row r="189" spans="2:11" s="314" customFormat="1" ht="13.5" thickBot="1">
      <c r="B189" s="483"/>
      <c r="C189" s="480"/>
      <c r="D189" s="113"/>
      <c r="E189" s="477" t="s">
        <v>19</v>
      </c>
      <c r="F189" s="327">
        <v>19805228</v>
      </c>
      <c r="G189" s="478">
        <v>163248</v>
      </c>
      <c r="H189" s="1044"/>
      <c r="J189" s="180"/>
    </row>
    <row r="190" spans="2:11" s="314" customFormat="1" ht="13.5">
      <c r="B190" s="483"/>
      <c r="C190" s="480"/>
      <c r="D190" s="113"/>
      <c r="E190" s="490" t="s">
        <v>126</v>
      </c>
      <c r="F190" s="313"/>
      <c r="G190" s="114"/>
      <c r="H190" s="1044"/>
      <c r="J190" s="180"/>
    </row>
    <row r="191" spans="2:11" s="314" customFormat="1">
      <c r="B191" s="483"/>
      <c r="C191" s="480"/>
      <c r="D191" s="113"/>
      <c r="E191" s="13" t="s">
        <v>36</v>
      </c>
      <c r="F191" s="319"/>
      <c r="G191" s="13"/>
      <c r="H191" s="1044"/>
      <c r="J191" s="180"/>
    </row>
    <row r="192" spans="2:11" s="314" customFormat="1" ht="15.75" customHeight="1">
      <c r="B192" s="483"/>
      <c r="C192" s="480"/>
      <c r="D192" s="113"/>
      <c r="E192" s="17" t="s">
        <v>37</v>
      </c>
      <c r="F192" s="316"/>
      <c r="G192" s="19"/>
      <c r="H192" s="1044"/>
      <c r="J192" s="180"/>
    </row>
    <row r="193" spans="2:11" s="314" customFormat="1">
      <c r="B193" s="483"/>
      <c r="C193" s="480"/>
      <c r="D193" s="113"/>
      <c r="E193" s="494" t="s">
        <v>5</v>
      </c>
      <c r="F193" s="531"/>
      <c r="G193" s="498"/>
      <c r="H193" s="1044"/>
      <c r="J193" s="180"/>
    </row>
    <row r="194" spans="2:11" s="314" customFormat="1" ht="15" customHeight="1">
      <c r="B194" s="483"/>
      <c r="C194" s="480"/>
      <c r="D194" s="113"/>
      <c r="E194" s="465" t="s">
        <v>46</v>
      </c>
      <c r="F194" s="532">
        <v>1291802177</v>
      </c>
      <c r="G194" s="467">
        <v>220488</v>
      </c>
      <c r="H194" s="1044"/>
      <c r="J194" s="180"/>
    </row>
    <row r="195" spans="2:11" s="314" customFormat="1">
      <c r="B195" s="483"/>
      <c r="C195" s="480"/>
      <c r="D195" s="113"/>
      <c r="E195" s="474" t="s">
        <v>11</v>
      </c>
      <c r="F195" s="533">
        <v>1289920323</v>
      </c>
      <c r="G195" s="470">
        <v>220488</v>
      </c>
      <c r="H195" s="1044"/>
      <c r="J195" s="180"/>
    </row>
    <row r="196" spans="2:11" s="314" customFormat="1" ht="26">
      <c r="B196" s="483"/>
      <c r="C196" s="480"/>
      <c r="D196" s="113"/>
      <c r="E196" s="475" t="s">
        <v>12</v>
      </c>
      <c r="F196" s="533">
        <v>1289920323</v>
      </c>
      <c r="G196" s="470">
        <v>220488</v>
      </c>
      <c r="H196" s="1044"/>
      <c r="J196" s="180"/>
    </row>
    <row r="197" spans="2:11" s="314" customFormat="1">
      <c r="B197" s="483"/>
      <c r="C197" s="480"/>
      <c r="D197" s="113"/>
      <c r="E197" s="483" t="s">
        <v>13</v>
      </c>
      <c r="F197" s="532">
        <v>1287707357</v>
      </c>
      <c r="G197" s="467">
        <v>220488</v>
      </c>
      <c r="H197" s="1044"/>
      <c r="J197" s="180"/>
    </row>
    <row r="198" spans="2:11" s="314" customFormat="1">
      <c r="B198" s="483"/>
      <c r="C198" s="480"/>
      <c r="D198" s="113"/>
      <c r="E198" s="474" t="s">
        <v>14</v>
      </c>
      <c r="F198" s="533">
        <v>1278545593</v>
      </c>
      <c r="G198" s="470">
        <v>220488</v>
      </c>
      <c r="H198" s="1044"/>
      <c r="J198" s="180"/>
    </row>
    <row r="199" spans="2:11" s="314" customFormat="1">
      <c r="B199" s="483"/>
      <c r="C199" s="480"/>
      <c r="D199" s="113"/>
      <c r="E199" s="475" t="s">
        <v>16</v>
      </c>
      <c r="F199" s="533">
        <v>161161459</v>
      </c>
      <c r="G199" s="470">
        <v>220488</v>
      </c>
      <c r="H199" s="1044"/>
      <c r="J199" s="180"/>
    </row>
    <row r="200" spans="2:11" s="314" customFormat="1">
      <c r="B200" s="534"/>
      <c r="C200" s="535"/>
      <c r="D200" s="536"/>
      <c r="E200" s="505" t="s">
        <v>18</v>
      </c>
      <c r="F200" s="533">
        <v>112942191</v>
      </c>
      <c r="G200" s="506">
        <v>138864</v>
      </c>
      <c r="H200" s="1044"/>
      <c r="J200" s="180"/>
    </row>
    <row r="201" spans="2:11" s="314" customFormat="1">
      <c r="B201" s="537"/>
      <c r="C201" s="538"/>
      <c r="D201" s="539"/>
      <c r="E201" s="529" t="s">
        <v>19</v>
      </c>
      <c r="F201" s="533">
        <v>48219268</v>
      </c>
      <c r="G201" s="510">
        <v>81624</v>
      </c>
      <c r="H201" s="1044"/>
      <c r="J201" s="180"/>
    </row>
    <row r="202" spans="2:11" s="314" customFormat="1">
      <c r="B202" s="537"/>
      <c r="C202" s="538"/>
      <c r="D202" s="539"/>
      <c r="E202" s="507" t="s">
        <v>82</v>
      </c>
      <c r="F202" s="509"/>
      <c r="G202" s="509"/>
      <c r="H202" s="1044"/>
      <c r="J202" s="180"/>
    </row>
    <row r="203" spans="2:11" s="314" customFormat="1">
      <c r="B203" s="540"/>
      <c r="C203" s="541"/>
      <c r="D203" s="542"/>
      <c r="E203" s="465" t="s">
        <v>46</v>
      </c>
      <c r="F203" s="543">
        <v>1386919126</v>
      </c>
      <c r="G203" s="544">
        <v>220488</v>
      </c>
      <c r="H203" s="1044"/>
      <c r="J203" s="180"/>
    </row>
    <row r="204" spans="2:11" s="314" customFormat="1">
      <c r="B204" s="483"/>
      <c r="C204" s="480"/>
      <c r="D204" s="113"/>
      <c r="E204" s="474" t="s">
        <v>11</v>
      </c>
      <c r="F204" s="533">
        <v>1386301326</v>
      </c>
      <c r="G204" s="470">
        <v>220488</v>
      </c>
      <c r="H204" s="1044"/>
      <c r="J204" s="180"/>
    </row>
    <row r="205" spans="2:11" s="528" customFormat="1" ht="26">
      <c r="B205" s="525"/>
      <c r="C205" s="526"/>
      <c r="D205" s="527"/>
      <c r="E205" s="475" t="s">
        <v>12</v>
      </c>
      <c r="F205" s="533">
        <v>1386301326</v>
      </c>
      <c r="G205" s="470">
        <v>220488</v>
      </c>
      <c r="H205" s="1044"/>
      <c r="I205" s="314"/>
      <c r="J205" s="180"/>
      <c r="K205" s="314"/>
    </row>
    <row r="206" spans="2:11" s="314" customFormat="1">
      <c r="B206" s="483"/>
      <c r="C206" s="480"/>
      <c r="D206" s="113"/>
      <c r="E206" s="483" t="s">
        <v>13</v>
      </c>
      <c r="F206" s="532">
        <v>1382824306</v>
      </c>
      <c r="G206" s="467">
        <v>220488</v>
      </c>
      <c r="H206" s="1044"/>
      <c r="J206" s="180"/>
    </row>
    <row r="207" spans="2:11" s="314" customFormat="1">
      <c r="B207" s="483"/>
      <c r="C207" s="480"/>
      <c r="D207" s="113"/>
      <c r="E207" s="474" t="s">
        <v>14</v>
      </c>
      <c r="F207" s="533">
        <v>1375416102</v>
      </c>
      <c r="G207" s="470">
        <v>220488</v>
      </c>
      <c r="H207" s="1044"/>
      <c r="J207" s="180"/>
    </row>
    <row r="208" spans="2:11" s="314" customFormat="1">
      <c r="B208" s="483"/>
      <c r="C208" s="480"/>
      <c r="D208" s="113"/>
      <c r="E208" s="475" t="s">
        <v>16</v>
      </c>
      <c r="F208" s="533">
        <v>155381991</v>
      </c>
      <c r="G208" s="470">
        <v>220488</v>
      </c>
      <c r="H208" s="1044"/>
      <c r="J208" s="180"/>
    </row>
    <row r="209" spans="2:11" s="314" customFormat="1">
      <c r="B209" s="483"/>
      <c r="C209" s="480"/>
      <c r="D209" s="113"/>
      <c r="E209" s="485" t="s">
        <v>18</v>
      </c>
      <c r="F209" s="533">
        <v>112876032</v>
      </c>
      <c r="G209" s="470">
        <v>138864</v>
      </c>
      <c r="H209" s="1044"/>
      <c r="J209" s="180"/>
    </row>
    <row r="210" spans="2:11" s="314" customFormat="1" ht="13.5" thickBot="1">
      <c r="B210" s="483"/>
      <c r="C210" s="480"/>
      <c r="D210" s="113"/>
      <c r="E210" s="477" t="s">
        <v>19</v>
      </c>
      <c r="F210" s="533">
        <v>42505959</v>
      </c>
      <c r="G210" s="478">
        <v>81624</v>
      </c>
      <c r="H210" s="1044"/>
      <c r="J210" s="180"/>
    </row>
    <row r="211" spans="2:11" s="314" customFormat="1" ht="13.5">
      <c r="B211" s="483"/>
      <c r="C211" s="480"/>
      <c r="D211" s="113"/>
      <c r="E211" s="490" t="s">
        <v>127</v>
      </c>
      <c r="F211" s="313"/>
      <c r="G211" s="114"/>
      <c r="H211" s="1044"/>
      <c r="J211" s="180"/>
    </row>
    <row r="212" spans="2:11" s="314" customFormat="1">
      <c r="B212" s="483"/>
      <c r="C212" s="480"/>
      <c r="D212" s="113"/>
      <c r="E212" s="13" t="s">
        <v>36</v>
      </c>
      <c r="F212" s="319"/>
      <c r="G212" s="13"/>
      <c r="H212" s="1044"/>
      <c r="J212" s="180"/>
    </row>
    <row r="213" spans="2:11" s="314" customFormat="1" ht="13.5">
      <c r="B213" s="483"/>
      <c r="C213" s="480"/>
      <c r="D213" s="113"/>
      <c r="E213" s="17" t="s">
        <v>37</v>
      </c>
      <c r="F213" s="316"/>
      <c r="G213" s="19"/>
      <c r="H213" s="1044"/>
      <c r="J213" s="180"/>
    </row>
    <row r="214" spans="2:11" s="314" customFormat="1">
      <c r="B214" s="483"/>
      <c r="C214" s="480"/>
      <c r="D214" s="113"/>
      <c r="E214" s="494" t="s">
        <v>5</v>
      </c>
      <c r="F214" s="531"/>
      <c r="G214" s="498"/>
      <c r="H214" s="1044"/>
      <c r="J214" s="180"/>
    </row>
    <row r="215" spans="2:11" s="314" customFormat="1">
      <c r="B215" s="483"/>
      <c r="C215" s="480"/>
      <c r="D215" s="113"/>
      <c r="E215" s="465" t="s">
        <v>46</v>
      </c>
      <c r="F215" s="532">
        <v>626034412</v>
      </c>
      <c r="G215" s="467">
        <v>220488</v>
      </c>
      <c r="H215" s="1044"/>
      <c r="J215" s="180"/>
    </row>
    <row r="216" spans="2:11" s="314" customFormat="1">
      <c r="B216" s="483"/>
      <c r="C216" s="480"/>
      <c r="D216" s="113"/>
      <c r="E216" s="474" t="s">
        <v>11</v>
      </c>
      <c r="F216" s="533">
        <v>609432965</v>
      </c>
      <c r="G216" s="470">
        <v>220488</v>
      </c>
      <c r="H216" s="1044"/>
      <c r="J216" s="180"/>
    </row>
    <row r="217" spans="2:11" s="528" customFormat="1" ht="26">
      <c r="B217" s="525"/>
      <c r="C217" s="526"/>
      <c r="D217" s="527"/>
      <c r="E217" s="475" t="s">
        <v>12</v>
      </c>
      <c r="F217" s="533">
        <v>609432965</v>
      </c>
      <c r="G217" s="470">
        <v>220488</v>
      </c>
      <c r="H217" s="1044"/>
      <c r="I217" s="314"/>
      <c r="J217" s="180"/>
      <c r="K217" s="314"/>
    </row>
    <row r="218" spans="2:11" s="314" customFormat="1">
      <c r="B218" s="483"/>
      <c r="C218" s="480"/>
      <c r="D218" s="113"/>
      <c r="E218" s="483" t="s">
        <v>13</v>
      </c>
      <c r="F218" s="532">
        <v>626034412</v>
      </c>
      <c r="G218" s="467">
        <v>220488</v>
      </c>
      <c r="H218" s="1044"/>
      <c r="J218" s="180"/>
    </row>
    <row r="219" spans="2:11" s="314" customFormat="1">
      <c r="B219" s="483"/>
      <c r="C219" s="480"/>
      <c r="D219" s="113"/>
      <c r="E219" s="474" t="s">
        <v>14</v>
      </c>
      <c r="F219" s="533">
        <v>612126926</v>
      </c>
      <c r="G219" s="470">
        <v>220488</v>
      </c>
      <c r="H219" s="1044"/>
      <c r="J219" s="180"/>
    </row>
    <row r="220" spans="2:11" s="314" customFormat="1">
      <c r="B220" s="483"/>
      <c r="C220" s="480"/>
      <c r="D220" s="113"/>
      <c r="E220" s="475" t="s">
        <v>16</v>
      </c>
      <c r="F220" s="533">
        <v>591405624</v>
      </c>
      <c r="G220" s="470">
        <v>220488</v>
      </c>
      <c r="H220" s="1044"/>
      <c r="J220" s="180"/>
    </row>
    <row r="221" spans="2:11" s="314" customFormat="1">
      <c r="B221" s="483"/>
      <c r="C221" s="480"/>
      <c r="D221" s="113"/>
      <c r="E221" s="505" t="s">
        <v>18</v>
      </c>
      <c r="F221" s="533">
        <v>434935118</v>
      </c>
      <c r="G221" s="506">
        <v>138864</v>
      </c>
      <c r="H221" s="1044"/>
      <c r="J221" s="180"/>
    </row>
    <row r="222" spans="2:11" s="314" customFormat="1">
      <c r="B222" s="483"/>
      <c r="C222" s="480"/>
      <c r="D222" s="113"/>
      <c r="E222" s="529" t="s">
        <v>19</v>
      </c>
      <c r="F222" s="533">
        <v>156470506</v>
      </c>
      <c r="G222" s="510">
        <v>81624</v>
      </c>
      <c r="H222" s="1044"/>
      <c r="J222" s="180"/>
    </row>
    <row r="223" spans="2:11" s="314" customFormat="1">
      <c r="B223" s="483"/>
      <c r="C223" s="480"/>
      <c r="D223" s="113"/>
      <c r="E223" s="507" t="s">
        <v>82</v>
      </c>
      <c r="F223" s="509"/>
      <c r="G223" s="509"/>
      <c r="H223" s="1044"/>
      <c r="J223" s="180"/>
    </row>
    <row r="224" spans="2:11" s="314" customFormat="1">
      <c r="B224" s="483"/>
      <c r="C224" s="480"/>
      <c r="D224" s="113"/>
      <c r="E224" s="465" t="s">
        <v>46</v>
      </c>
      <c r="F224" s="532">
        <v>622334549</v>
      </c>
      <c r="G224" s="545">
        <v>220488</v>
      </c>
      <c r="H224" s="1044"/>
      <c r="J224" s="180"/>
    </row>
    <row r="225" spans="2:10" s="314" customFormat="1">
      <c r="B225" s="483"/>
      <c r="C225" s="480"/>
      <c r="D225" s="113"/>
      <c r="E225" s="546" t="s">
        <v>11</v>
      </c>
      <c r="F225" s="533">
        <v>605733102</v>
      </c>
      <c r="G225" s="547">
        <v>220488</v>
      </c>
      <c r="H225" s="1044"/>
      <c r="J225" s="180"/>
    </row>
    <row r="226" spans="2:10" s="314" customFormat="1" ht="26">
      <c r="B226" s="483"/>
      <c r="C226" s="480"/>
      <c r="D226" s="113"/>
      <c r="E226" s="475" t="s">
        <v>12</v>
      </c>
      <c r="F226" s="533">
        <v>605733102</v>
      </c>
      <c r="G226" s="470">
        <v>220488</v>
      </c>
      <c r="H226" s="1044"/>
      <c r="J226" s="180"/>
    </row>
    <row r="227" spans="2:10" s="314" customFormat="1">
      <c r="B227" s="483"/>
      <c r="C227" s="480"/>
      <c r="D227" s="113"/>
      <c r="E227" s="483" t="s">
        <v>13</v>
      </c>
      <c r="F227" s="532">
        <v>622334549</v>
      </c>
      <c r="G227" s="467">
        <v>220488</v>
      </c>
      <c r="H227" s="1044"/>
      <c r="J227" s="180"/>
    </row>
    <row r="228" spans="2:10" s="314" customFormat="1">
      <c r="B228" s="483"/>
      <c r="C228" s="480"/>
      <c r="D228" s="113"/>
      <c r="E228" s="474" t="s">
        <v>14</v>
      </c>
      <c r="F228" s="533">
        <v>612682494</v>
      </c>
      <c r="G228" s="470">
        <v>220488</v>
      </c>
      <c r="H228" s="1044"/>
      <c r="J228" s="180"/>
    </row>
    <row r="229" spans="2:10" s="314" customFormat="1">
      <c r="B229" s="483"/>
      <c r="C229" s="480"/>
      <c r="D229" s="113"/>
      <c r="E229" s="475" t="s">
        <v>16</v>
      </c>
      <c r="F229" s="533">
        <v>592072257</v>
      </c>
      <c r="G229" s="470">
        <v>220488</v>
      </c>
      <c r="H229" s="1044"/>
      <c r="J229" s="180"/>
    </row>
    <row r="230" spans="2:10" s="314" customFormat="1">
      <c r="B230" s="483"/>
      <c r="C230" s="480"/>
      <c r="D230" s="113"/>
      <c r="E230" s="485" t="s">
        <v>18</v>
      </c>
      <c r="F230" s="533">
        <v>434922242</v>
      </c>
      <c r="G230" s="470">
        <v>138864</v>
      </c>
      <c r="H230" s="1044"/>
      <c r="J230" s="180"/>
    </row>
    <row r="231" spans="2:10" s="314" customFormat="1" ht="13.5" thickBot="1">
      <c r="B231" s="483"/>
      <c r="C231" s="480"/>
      <c r="D231" s="113"/>
      <c r="E231" s="477" t="s">
        <v>19</v>
      </c>
      <c r="F231" s="533">
        <v>157150015</v>
      </c>
      <c r="G231" s="478">
        <v>81624</v>
      </c>
      <c r="H231" s="1044"/>
      <c r="J231" s="180"/>
    </row>
    <row r="232" spans="2:10" s="314" customFormat="1" ht="13.5">
      <c r="B232" s="509"/>
      <c r="C232" s="509"/>
      <c r="E232" s="490" t="s">
        <v>262</v>
      </c>
      <c r="F232" s="313"/>
      <c r="G232" s="114"/>
      <c r="H232" s="1044"/>
      <c r="J232" s="180"/>
    </row>
    <row r="233" spans="2:10" s="314" customFormat="1">
      <c r="B233" s="509"/>
      <c r="C233" s="509"/>
      <c r="E233" s="13" t="s">
        <v>36</v>
      </c>
      <c r="F233" s="319"/>
      <c r="G233" s="13"/>
      <c r="H233" s="1044"/>
      <c r="J233" s="180"/>
    </row>
    <row r="234" spans="2:10" s="314" customFormat="1" ht="13.5">
      <c r="B234" s="509"/>
      <c r="C234" s="509"/>
      <c r="E234" s="17" t="s">
        <v>37</v>
      </c>
      <c r="F234" s="316"/>
      <c r="G234" s="19"/>
      <c r="H234" s="1044"/>
      <c r="J234" s="180"/>
    </row>
    <row r="235" spans="2:10" s="314" customFormat="1">
      <c r="B235" s="509"/>
      <c r="C235" s="509"/>
      <c r="E235" s="494" t="s">
        <v>5</v>
      </c>
      <c r="F235" s="531"/>
      <c r="G235" s="498"/>
      <c r="H235" s="1044"/>
      <c r="J235" s="180"/>
    </row>
    <row r="236" spans="2:10" s="314" customFormat="1">
      <c r="B236" s="509"/>
      <c r="C236" s="509"/>
      <c r="E236" s="465" t="s">
        <v>46</v>
      </c>
      <c r="F236" s="23">
        <v>103271754</v>
      </c>
      <c r="G236" s="467">
        <v>440515</v>
      </c>
      <c r="H236" s="1044"/>
      <c r="J236" s="180"/>
    </row>
    <row r="237" spans="2:10" s="314" customFormat="1">
      <c r="B237" s="509"/>
      <c r="C237" s="509"/>
      <c r="E237" s="474" t="s">
        <v>11</v>
      </c>
      <c r="F237" s="327">
        <v>89181093</v>
      </c>
      <c r="G237" s="470">
        <v>440515</v>
      </c>
      <c r="H237" s="1044"/>
      <c r="J237" s="180"/>
    </row>
    <row r="238" spans="2:10" s="314" customFormat="1" ht="26">
      <c r="B238" s="509"/>
      <c r="C238" s="509"/>
      <c r="E238" s="475" t="s">
        <v>12</v>
      </c>
      <c r="F238" s="327">
        <v>89181093</v>
      </c>
      <c r="G238" s="470">
        <v>440515</v>
      </c>
      <c r="H238" s="1044"/>
      <c r="J238" s="180"/>
    </row>
    <row r="239" spans="2:10" s="314" customFormat="1">
      <c r="B239" s="509"/>
      <c r="C239" s="509"/>
      <c r="E239" s="483" t="s">
        <v>13</v>
      </c>
      <c r="F239" s="23">
        <v>105259825</v>
      </c>
      <c r="G239" s="467">
        <v>440515</v>
      </c>
      <c r="H239" s="1044"/>
      <c r="J239" s="180"/>
    </row>
    <row r="240" spans="2:10" s="314" customFormat="1">
      <c r="B240" s="509"/>
      <c r="C240" s="509"/>
      <c r="E240" s="474" t="s">
        <v>14</v>
      </c>
      <c r="F240" s="327">
        <v>104164409</v>
      </c>
      <c r="G240" s="470">
        <v>439015</v>
      </c>
      <c r="H240" s="1044"/>
      <c r="J240" s="180"/>
    </row>
    <row r="241" spans="2:10" s="314" customFormat="1">
      <c r="B241" s="509"/>
      <c r="C241" s="509"/>
      <c r="E241" s="475" t="s">
        <v>16</v>
      </c>
      <c r="F241" s="327">
        <v>70614419</v>
      </c>
      <c r="G241" s="470">
        <v>439015</v>
      </c>
      <c r="H241" s="1044"/>
      <c r="J241" s="180"/>
    </row>
    <row r="242" spans="2:10" s="314" customFormat="1">
      <c r="B242" s="509"/>
      <c r="C242" s="509"/>
      <c r="E242" s="485" t="s">
        <v>18</v>
      </c>
      <c r="F242" s="327">
        <v>59138463</v>
      </c>
      <c r="G242" s="470">
        <v>270762</v>
      </c>
      <c r="H242" s="1044"/>
      <c r="J242" s="180"/>
    </row>
    <row r="243" spans="2:10" s="314" customFormat="1">
      <c r="B243" s="509"/>
      <c r="C243" s="509"/>
      <c r="E243" s="485" t="s">
        <v>19</v>
      </c>
      <c r="F243" s="327">
        <v>11475956</v>
      </c>
      <c r="G243" s="470">
        <f>167208+1045</f>
        <v>168253</v>
      </c>
      <c r="H243" s="1044"/>
      <c r="J243" s="180"/>
    </row>
    <row r="244" spans="2:10" s="314" customFormat="1">
      <c r="B244" s="509"/>
      <c r="C244" s="509"/>
      <c r="E244" s="519" t="s">
        <v>20</v>
      </c>
      <c r="F244" s="327">
        <v>1095416</v>
      </c>
      <c r="G244" s="506">
        <v>1500</v>
      </c>
      <c r="H244" s="1044"/>
      <c r="J244" s="180"/>
    </row>
    <row r="245" spans="2:10" s="314" customFormat="1">
      <c r="B245" s="509"/>
      <c r="C245" s="509"/>
      <c r="E245" s="521" t="s">
        <v>21</v>
      </c>
      <c r="F245" s="327">
        <v>1095416</v>
      </c>
      <c r="G245" s="510">
        <v>1500</v>
      </c>
      <c r="H245" s="1044"/>
      <c r="J245" s="180"/>
    </row>
    <row r="246" spans="2:10" s="314" customFormat="1">
      <c r="B246" s="509"/>
      <c r="C246" s="509"/>
      <c r="E246" s="507" t="s">
        <v>82</v>
      </c>
      <c r="F246" s="509"/>
      <c r="G246" s="509"/>
      <c r="H246" s="1044"/>
      <c r="J246" s="180"/>
    </row>
    <row r="247" spans="2:10" s="314" customFormat="1">
      <c r="B247" s="509"/>
      <c r="C247" s="509"/>
      <c r="E247" s="465" t="s">
        <v>46</v>
      </c>
      <c r="F247" s="23">
        <v>103399601</v>
      </c>
      <c r="G247" s="467">
        <v>430750</v>
      </c>
      <c r="H247" s="1044"/>
      <c r="J247" s="180"/>
    </row>
    <row r="248" spans="2:10" s="314" customFormat="1">
      <c r="B248" s="509"/>
      <c r="C248" s="509"/>
      <c r="E248" s="474" t="s">
        <v>11</v>
      </c>
      <c r="F248" s="327">
        <v>89308940</v>
      </c>
      <c r="G248" s="470">
        <v>430750</v>
      </c>
      <c r="H248" s="1044"/>
      <c r="J248" s="180"/>
    </row>
    <row r="249" spans="2:10" s="314" customFormat="1" ht="26">
      <c r="B249" s="509"/>
      <c r="C249" s="509"/>
      <c r="E249" s="475" t="s">
        <v>12</v>
      </c>
      <c r="F249" s="327">
        <v>89308940</v>
      </c>
      <c r="G249" s="470">
        <v>430750</v>
      </c>
      <c r="H249" s="1044"/>
      <c r="J249" s="180"/>
    </row>
    <row r="250" spans="2:10" s="314" customFormat="1">
      <c r="B250" s="509"/>
      <c r="C250" s="509"/>
      <c r="E250" s="483" t="s">
        <v>13</v>
      </c>
      <c r="F250" s="23">
        <v>104857672</v>
      </c>
      <c r="G250" s="467">
        <v>430750</v>
      </c>
      <c r="H250" s="1044"/>
      <c r="J250" s="180"/>
    </row>
    <row r="251" spans="2:10" s="314" customFormat="1">
      <c r="B251" s="509"/>
      <c r="C251" s="509"/>
      <c r="E251" s="474" t="s">
        <v>14</v>
      </c>
      <c r="F251" s="327">
        <v>103762256</v>
      </c>
      <c r="G251" s="470">
        <v>430750</v>
      </c>
      <c r="H251" s="1044"/>
      <c r="J251" s="180"/>
    </row>
    <row r="252" spans="2:10" s="314" customFormat="1">
      <c r="B252" s="509"/>
      <c r="C252" s="509"/>
      <c r="E252" s="475" t="s">
        <v>16</v>
      </c>
      <c r="F252" s="327">
        <v>70212266</v>
      </c>
      <c r="G252" s="470">
        <v>430750</v>
      </c>
      <c r="H252" s="1044"/>
      <c r="J252" s="180"/>
    </row>
    <row r="253" spans="2:10" s="314" customFormat="1">
      <c r="B253" s="509"/>
      <c r="C253" s="509"/>
      <c r="E253" s="485" t="s">
        <v>18</v>
      </c>
      <c r="F253" s="327">
        <v>58744642</v>
      </c>
      <c r="G253" s="470">
        <v>268942</v>
      </c>
      <c r="H253" s="1044"/>
      <c r="J253" s="180"/>
    </row>
    <row r="254" spans="2:10" s="314" customFormat="1" ht="13.5" thickBot="1">
      <c r="B254" s="509"/>
      <c r="C254" s="509"/>
      <c r="E254" s="477" t="s">
        <v>19</v>
      </c>
      <c r="F254" s="327">
        <v>11467624</v>
      </c>
      <c r="G254" s="478">
        <v>161808</v>
      </c>
      <c r="H254" s="1044"/>
      <c r="J254" s="180"/>
    </row>
    <row r="255" spans="2:10" s="314" customFormat="1" ht="13.5">
      <c r="B255" s="509"/>
      <c r="C255" s="509"/>
      <c r="E255" s="548" t="s">
        <v>153</v>
      </c>
      <c r="F255" s="549"/>
      <c r="G255" s="550"/>
      <c r="H255" s="1044"/>
      <c r="J255" s="180"/>
    </row>
    <row r="256" spans="2:10" s="314" customFormat="1">
      <c r="B256" s="509"/>
      <c r="C256" s="509"/>
      <c r="E256" s="513" t="s">
        <v>36</v>
      </c>
      <c r="F256" s="551"/>
      <c r="G256" s="513"/>
      <c r="H256" s="1044"/>
      <c r="J256" s="180"/>
    </row>
    <row r="257" spans="2:10" s="314" customFormat="1" ht="13.5">
      <c r="B257" s="509"/>
      <c r="C257" s="509"/>
      <c r="E257" s="17" t="s">
        <v>37</v>
      </c>
      <c r="F257" s="316"/>
      <c r="G257" s="19"/>
      <c r="H257" s="1044"/>
      <c r="J257" s="180"/>
    </row>
    <row r="258" spans="2:10" s="314" customFormat="1">
      <c r="B258" s="509"/>
      <c r="C258" s="509"/>
      <c r="E258" s="494" t="s">
        <v>5</v>
      </c>
      <c r="F258" s="531"/>
      <c r="G258" s="498"/>
      <c r="H258" s="1044"/>
      <c r="J258" s="180"/>
    </row>
    <row r="259" spans="2:10" s="314" customFormat="1">
      <c r="B259" s="509"/>
      <c r="C259" s="509"/>
      <c r="E259" s="465" t="s">
        <v>46</v>
      </c>
      <c r="F259" s="532">
        <v>485824261</v>
      </c>
      <c r="G259" s="467">
        <v>259125</v>
      </c>
      <c r="H259" s="1044"/>
      <c r="J259" s="180"/>
    </row>
    <row r="260" spans="2:10" s="314" customFormat="1">
      <c r="B260" s="509"/>
      <c r="C260" s="509"/>
      <c r="E260" s="474" t="s">
        <v>11</v>
      </c>
      <c r="F260" s="533">
        <v>483052974</v>
      </c>
      <c r="G260" s="470">
        <v>259125</v>
      </c>
      <c r="H260" s="1044"/>
      <c r="J260" s="180"/>
    </row>
    <row r="261" spans="2:10" s="314" customFormat="1" ht="26">
      <c r="B261" s="509"/>
      <c r="C261" s="509"/>
      <c r="E261" s="475" t="s">
        <v>12</v>
      </c>
      <c r="F261" s="533">
        <v>483052974</v>
      </c>
      <c r="G261" s="470">
        <v>259125</v>
      </c>
      <c r="H261" s="1044"/>
      <c r="J261" s="180"/>
    </row>
    <row r="262" spans="2:10" s="314" customFormat="1">
      <c r="B262" s="509"/>
      <c r="C262" s="509"/>
      <c r="E262" s="483" t="s">
        <v>13</v>
      </c>
      <c r="F262" s="532">
        <v>485909268</v>
      </c>
      <c r="G262" s="467">
        <v>259125</v>
      </c>
      <c r="H262" s="1044"/>
      <c r="J262" s="180"/>
    </row>
    <row r="263" spans="2:10" s="314" customFormat="1">
      <c r="B263" s="509"/>
      <c r="C263" s="509"/>
      <c r="E263" s="474" t="s">
        <v>14</v>
      </c>
      <c r="F263" s="533">
        <v>316578020</v>
      </c>
      <c r="G263" s="470">
        <v>259125</v>
      </c>
      <c r="H263" s="1044"/>
      <c r="J263" s="180"/>
    </row>
    <row r="264" spans="2:10" s="314" customFormat="1">
      <c r="B264" s="509"/>
      <c r="C264" s="509"/>
      <c r="E264" s="552" t="s">
        <v>16</v>
      </c>
      <c r="F264" s="533">
        <v>89988346</v>
      </c>
      <c r="G264" s="470">
        <v>259125</v>
      </c>
      <c r="H264" s="1044"/>
      <c r="J264" s="180"/>
    </row>
    <row r="265" spans="2:10" s="314" customFormat="1">
      <c r="B265" s="509"/>
      <c r="C265" s="509"/>
      <c r="E265" s="529" t="s">
        <v>18</v>
      </c>
      <c r="F265" s="533">
        <v>6615950</v>
      </c>
      <c r="G265" s="506">
        <v>177501</v>
      </c>
      <c r="H265" s="1044"/>
      <c r="J265" s="180"/>
    </row>
    <row r="266" spans="2:10" s="314" customFormat="1">
      <c r="B266" s="509"/>
      <c r="C266" s="509"/>
      <c r="E266" s="529" t="s">
        <v>19</v>
      </c>
      <c r="F266" s="533">
        <v>83372396</v>
      </c>
      <c r="G266" s="510">
        <v>81624</v>
      </c>
      <c r="H266" s="1044"/>
      <c r="J266" s="180"/>
    </row>
    <row r="267" spans="2:10" s="314" customFormat="1">
      <c r="B267" s="509"/>
      <c r="C267" s="509"/>
      <c r="E267" s="507" t="s">
        <v>82</v>
      </c>
      <c r="F267" s="509"/>
      <c r="G267" s="509"/>
      <c r="H267" s="1044"/>
      <c r="J267" s="180"/>
    </row>
    <row r="268" spans="2:10" s="314" customFormat="1">
      <c r="B268" s="509"/>
      <c r="C268" s="509"/>
      <c r="E268" s="465" t="s">
        <v>46</v>
      </c>
      <c r="F268" s="532">
        <v>484360720</v>
      </c>
      <c r="G268" s="544">
        <v>259125</v>
      </c>
      <c r="H268" s="1044"/>
      <c r="J268" s="180"/>
    </row>
    <row r="269" spans="2:10" s="314" customFormat="1">
      <c r="B269" s="509"/>
      <c r="C269" s="509"/>
      <c r="E269" s="546" t="s">
        <v>11</v>
      </c>
      <c r="F269" s="533">
        <v>482928276</v>
      </c>
      <c r="G269" s="470">
        <v>259125</v>
      </c>
      <c r="H269" s="1044"/>
      <c r="J269" s="180"/>
    </row>
    <row r="270" spans="2:10" s="314" customFormat="1" ht="26">
      <c r="B270" s="509"/>
      <c r="C270" s="509"/>
      <c r="E270" s="475" t="s">
        <v>12</v>
      </c>
      <c r="F270" s="533">
        <v>482928276</v>
      </c>
      <c r="G270" s="470">
        <v>259125</v>
      </c>
      <c r="H270" s="1044"/>
      <c r="J270" s="180"/>
    </row>
    <row r="271" spans="2:10" s="314" customFormat="1">
      <c r="B271" s="509"/>
      <c r="C271" s="509"/>
      <c r="E271" s="483" t="s">
        <v>13</v>
      </c>
      <c r="F271" s="532">
        <v>484360720</v>
      </c>
      <c r="G271" s="467">
        <v>259125</v>
      </c>
      <c r="H271" s="1044"/>
      <c r="J271" s="180"/>
    </row>
    <row r="272" spans="2:10" s="314" customFormat="1">
      <c r="B272" s="509"/>
      <c r="C272" s="509"/>
      <c r="E272" s="474" t="s">
        <v>14</v>
      </c>
      <c r="F272" s="533">
        <v>315029472</v>
      </c>
      <c r="G272" s="470">
        <v>259125</v>
      </c>
      <c r="H272" s="1044"/>
      <c r="J272" s="180"/>
    </row>
    <row r="273" spans="2:10" s="314" customFormat="1">
      <c r="B273" s="509"/>
      <c r="C273" s="509"/>
      <c r="E273" s="552" t="s">
        <v>16</v>
      </c>
      <c r="F273" s="533">
        <v>89798872</v>
      </c>
      <c r="G273" s="506">
        <v>259125</v>
      </c>
      <c r="H273" s="1044"/>
      <c r="J273" s="180"/>
    </row>
    <row r="274" spans="2:10" s="314" customFormat="1">
      <c r="B274" s="509"/>
      <c r="C274" s="509"/>
      <c r="E274" s="529" t="s">
        <v>18</v>
      </c>
      <c r="F274" s="533">
        <v>6615950</v>
      </c>
      <c r="G274" s="510">
        <v>177501</v>
      </c>
      <c r="H274" s="1044"/>
      <c r="J274" s="180"/>
    </row>
    <row r="275" spans="2:10" s="314" customFormat="1" ht="13.5" thickBot="1">
      <c r="B275" s="509"/>
      <c r="C275" s="509"/>
      <c r="E275" s="553" t="s">
        <v>19</v>
      </c>
      <c r="F275" s="533">
        <v>83182922</v>
      </c>
      <c r="G275" s="511">
        <v>81624</v>
      </c>
      <c r="H275" s="1044"/>
      <c r="J275" s="180"/>
    </row>
    <row r="276" spans="2:10" s="314" customFormat="1" ht="13.5">
      <c r="B276" s="509"/>
      <c r="C276" s="509"/>
      <c r="E276" s="554" t="s">
        <v>107</v>
      </c>
      <c r="F276" s="313"/>
      <c r="G276" s="12"/>
      <c r="H276" s="1044"/>
      <c r="J276" s="180"/>
    </row>
    <row r="277" spans="2:10" s="314" customFormat="1">
      <c r="B277" s="509"/>
      <c r="C277" s="509"/>
      <c r="E277" s="13" t="s">
        <v>36</v>
      </c>
      <c r="F277" s="319"/>
      <c r="G277" s="16"/>
      <c r="H277" s="1044"/>
      <c r="J277" s="180"/>
    </row>
    <row r="278" spans="2:10" s="314" customFormat="1" ht="13.5">
      <c r="B278" s="509"/>
      <c r="C278" s="509"/>
      <c r="E278" s="97" t="s">
        <v>37</v>
      </c>
      <c r="F278" s="316"/>
      <c r="G278" s="22"/>
      <c r="H278" s="1044"/>
      <c r="J278" s="180"/>
    </row>
    <row r="279" spans="2:10" s="314" customFormat="1">
      <c r="B279" s="509"/>
      <c r="C279" s="509"/>
      <c r="E279" s="555" t="s">
        <v>5</v>
      </c>
      <c r="F279" s="531"/>
      <c r="G279" s="556"/>
      <c r="H279" s="1044"/>
      <c r="J279" s="180"/>
    </row>
    <row r="280" spans="2:10" s="314" customFormat="1">
      <c r="B280" s="509"/>
      <c r="C280" s="509"/>
      <c r="E280" s="465" t="s">
        <v>46</v>
      </c>
      <c r="F280" s="532">
        <v>76799479</v>
      </c>
      <c r="G280" s="557">
        <v>661459</v>
      </c>
      <c r="H280" s="1044"/>
      <c r="J280" s="180"/>
    </row>
    <row r="281" spans="2:10" s="314" customFormat="1">
      <c r="B281" s="509"/>
      <c r="C281" s="509"/>
      <c r="E281" s="468" t="s">
        <v>11</v>
      </c>
      <c r="F281" s="533">
        <v>76737955</v>
      </c>
      <c r="G281" s="558">
        <v>661459</v>
      </c>
      <c r="H281" s="1044"/>
      <c r="J281" s="180"/>
    </row>
    <row r="282" spans="2:10" s="314" customFormat="1" ht="26">
      <c r="B282" s="509"/>
      <c r="C282" s="509"/>
      <c r="E282" s="471" t="s">
        <v>12</v>
      </c>
      <c r="F282" s="533">
        <v>76737955</v>
      </c>
      <c r="G282" s="558">
        <v>661459</v>
      </c>
      <c r="H282" s="1044"/>
      <c r="J282" s="180"/>
    </row>
    <row r="283" spans="2:10" s="314" customFormat="1">
      <c r="B283" s="509"/>
      <c r="C283" s="509"/>
      <c r="E283" s="472" t="s">
        <v>13</v>
      </c>
      <c r="F283" s="532">
        <v>76799479</v>
      </c>
      <c r="G283" s="557">
        <v>661459</v>
      </c>
      <c r="H283" s="1044"/>
      <c r="J283" s="180"/>
    </row>
    <row r="284" spans="2:10" s="314" customFormat="1">
      <c r="B284" s="509"/>
      <c r="C284" s="509"/>
      <c r="E284" s="474" t="s">
        <v>14</v>
      </c>
      <c r="F284" s="533">
        <v>73747923</v>
      </c>
      <c r="G284" s="558">
        <v>661459</v>
      </c>
      <c r="H284" s="1044"/>
      <c r="J284" s="180"/>
    </row>
    <row r="285" spans="2:10" s="314" customFormat="1">
      <c r="B285" s="509"/>
      <c r="C285" s="509"/>
      <c r="E285" s="475" t="s">
        <v>16</v>
      </c>
      <c r="F285" s="533">
        <v>22157665</v>
      </c>
      <c r="G285" s="558">
        <v>661459</v>
      </c>
      <c r="H285" s="1044"/>
      <c r="J285" s="180"/>
    </row>
    <row r="286" spans="2:10" s="314" customFormat="1">
      <c r="B286" s="509"/>
      <c r="C286" s="509"/>
      <c r="E286" s="485" t="s">
        <v>18</v>
      </c>
      <c r="F286" s="533">
        <v>13567744</v>
      </c>
      <c r="G286" s="558">
        <v>416587</v>
      </c>
      <c r="H286" s="1044"/>
      <c r="J286" s="180"/>
    </row>
    <row r="287" spans="2:10" s="314" customFormat="1">
      <c r="B287" s="509"/>
      <c r="C287" s="509"/>
      <c r="E287" s="559" t="s">
        <v>19</v>
      </c>
      <c r="F287" s="533">
        <v>8589921</v>
      </c>
      <c r="G287" s="560">
        <v>244872</v>
      </c>
      <c r="H287" s="1044"/>
      <c r="J287" s="180"/>
    </row>
    <row r="288" spans="2:10" s="314" customFormat="1">
      <c r="B288" s="509"/>
      <c r="C288" s="509"/>
      <c r="E288" s="507" t="s">
        <v>82</v>
      </c>
      <c r="F288" s="509"/>
      <c r="G288" s="561"/>
      <c r="H288" s="1044"/>
      <c r="J288" s="180"/>
    </row>
    <row r="289" spans="2:10" s="314" customFormat="1">
      <c r="B289" s="509"/>
      <c r="C289" s="509"/>
      <c r="E289" s="465" t="s">
        <v>46</v>
      </c>
      <c r="F289" s="532">
        <v>69817459</v>
      </c>
      <c r="G289" s="557">
        <v>661459</v>
      </c>
      <c r="H289" s="1044"/>
      <c r="J289" s="180"/>
    </row>
    <row r="290" spans="2:10" s="314" customFormat="1">
      <c r="B290" s="509"/>
      <c r="C290" s="509"/>
      <c r="E290" s="468" t="s">
        <v>11</v>
      </c>
      <c r="F290" s="533">
        <v>69755935</v>
      </c>
      <c r="G290" s="558">
        <v>661459</v>
      </c>
      <c r="H290" s="1044"/>
      <c r="J290" s="180"/>
    </row>
    <row r="291" spans="2:10" s="314" customFormat="1" ht="27" customHeight="1">
      <c r="B291" s="509"/>
      <c r="C291" s="509"/>
      <c r="E291" s="471" t="s">
        <v>12</v>
      </c>
      <c r="F291" s="533">
        <v>69755935</v>
      </c>
      <c r="G291" s="558">
        <v>661459</v>
      </c>
      <c r="H291" s="1044"/>
      <c r="J291" s="180"/>
    </row>
    <row r="292" spans="2:10" s="314" customFormat="1">
      <c r="B292" s="509"/>
      <c r="C292" s="509"/>
      <c r="E292" s="472" t="s">
        <v>13</v>
      </c>
      <c r="F292" s="532">
        <v>69817459</v>
      </c>
      <c r="G292" s="557">
        <v>661459</v>
      </c>
      <c r="H292" s="1044"/>
      <c r="J292" s="180"/>
    </row>
    <row r="293" spans="2:10" s="314" customFormat="1">
      <c r="B293" s="509"/>
      <c r="C293" s="509"/>
      <c r="E293" s="474" t="s">
        <v>14</v>
      </c>
      <c r="F293" s="533">
        <v>68092678</v>
      </c>
      <c r="G293" s="558">
        <v>661459</v>
      </c>
      <c r="H293" s="1044"/>
      <c r="J293" s="180"/>
    </row>
    <row r="294" spans="2:10" s="314" customFormat="1">
      <c r="B294" s="509"/>
      <c r="C294" s="509"/>
      <c r="E294" s="475" t="s">
        <v>16</v>
      </c>
      <c r="F294" s="533">
        <v>22043856</v>
      </c>
      <c r="G294" s="558">
        <v>661459</v>
      </c>
      <c r="H294" s="1044"/>
      <c r="J294" s="180"/>
    </row>
    <row r="295" spans="2:10" s="314" customFormat="1">
      <c r="B295" s="509"/>
      <c r="C295" s="509"/>
      <c r="E295" s="485" t="s">
        <v>18</v>
      </c>
      <c r="F295" s="533">
        <v>13568931</v>
      </c>
      <c r="G295" s="558">
        <v>416587</v>
      </c>
      <c r="H295" s="1044"/>
      <c r="J295" s="180"/>
    </row>
    <row r="296" spans="2:10" s="314" customFormat="1" ht="13.5" thickBot="1">
      <c r="B296" s="509"/>
      <c r="C296" s="509"/>
      <c r="E296" s="477" t="s">
        <v>19</v>
      </c>
      <c r="F296" s="533">
        <v>8474925</v>
      </c>
      <c r="G296" s="562">
        <v>244872</v>
      </c>
      <c r="H296" s="1044"/>
      <c r="J296" s="180"/>
    </row>
    <row r="297" spans="2:10" s="314" customFormat="1" ht="13.5">
      <c r="B297" s="509"/>
      <c r="C297" s="509"/>
      <c r="E297" s="490" t="s">
        <v>132</v>
      </c>
      <c r="F297" s="313"/>
      <c r="G297" s="114"/>
      <c r="H297" s="1044"/>
      <c r="J297" s="180"/>
    </row>
    <row r="298" spans="2:10" s="314" customFormat="1">
      <c r="B298" s="509"/>
      <c r="C298" s="509"/>
      <c r="E298" s="13" t="s">
        <v>36</v>
      </c>
      <c r="F298" s="319"/>
      <c r="G298" s="13"/>
      <c r="H298" s="1044"/>
      <c r="J298" s="180"/>
    </row>
    <row r="299" spans="2:10" s="314" customFormat="1" ht="13.5">
      <c r="B299" s="509"/>
      <c r="C299" s="509"/>
      <c r="E299" s="17" t="s">
        <v>37</v>
      </c>
      <c r="F299" s="316"/>
      <c r="G299" s="19"/>
      <c r="H299" s="1044"/>
      <c r="J299" s="180"/>
    </row>
    <row r="300" spans="2:10" s="314" customFormat="1">
      <c r="B300" s="509"/>
      <c r="C300" s="509"/>
      <c r="E300" s="555" t="s">
        <v>5</v>
      </c>
      <c r="F300" s="531"/>
      <c r="G300" s="498"/>
      <c r="H300" s="1044"/>
      <c r="J300" s="180"/>
    </row>
    <row r="301" spans="2:10" s="314" customFormat="1">
      <c r="B301" s="509"/>
      <c r="C301" s="509"/>
      <c r="E301" s="465" t="s">
        <v>46</v>
      </c>
      <c r="F301" s="532">
        <v>249549328</v>
      </c>
      <c r="G301" s="467">
        <v>38637</v>
      </c>
      <c r="H301" s="1044"/>
      <c r="J301" s="180"/>
    </row>
    <row r="302" spans="2:10" s="314" customFormat="1">
      <c r="B302" s="509"/>
      <c r="C302" s="509"/>
      <c r="E302" s="474" t="s">
        <v>11</v>
      </c>
      <c r="F302" s="327">
        <v>241983189</v>
      </c>
      <c r="G302" s="470">
        <v>38637</v>
      </c>
      <c r="H302" s="1044"/>
      <c r="J302" s="180"/>
    </row>
    <row r="303" spans="2:10" s="314" customFormat="1" ht="26">
      <c r="B303" s="509"/>
      <c r="C303" s="509"/>
      <c r="E303" s="475" t="s">
        <v>12</v>
      </c>
      <c r="F303" s="327">
        <v>241983189</v>
      </c>
      <c r="G303" s="470">
        <v>38637</v>
      </c>
      <c r="H303" s="1044"/>
      <c r="J303" s="180"/>
    </row>
    <row r="304" spans="2:10" s="314" customFormat="1">
      <c r="B304" s="509"/>
      <c r="C304" s="509"/>
      <c r="E304" s="483" t="s">
        <v>13</v>
      </c>
      <c r="F304" s="532">
        <v>249549328</v>
      </c>
      <c r="G304" s="467">
        <v>38637</v>
      </c>
      <c r="H304" s="1044"/>
      <c r="J304" s="180"/>
    </row>
    <row r="305" spans="1:11" s="314" customFormat="1">
      <c r="B305" s="509"/>
      <c r="C305" s="509"/>
      <c r="E305" s="474" t="s">
        <v>14</v>
      </c>
      <c r="F305" s="327">
        <v>245553989</v>
      </c>
      <c r="G305" s="470">
        <v>38637</v>
      </c>
      <c r="H305" s="1044"/>
      <c r="J305" s="180"/>
    </row>
    <row r="306" spans="1:11" s="314" customFormat="1">
      <c r="B306" s="509"/>
      <c r="C306" s="509"/>
      <c r="E306" s="552" t="s">
        <v>16</v>
      </c>
      <c r="F306" s="327">
        <v>100205554</v>
      </c>
      <c r="G306" s="506">
        <v>38637</v>
      </c>
      <c r="H306" s="1044"/>
      <c r="J306" s="180"/>
    </row>
    <row r="307" spans="1:11" s="314" customFormat="1">
      <c r="B307" s="509"/>
      <c r="C307" s="509"/>
      <c r="E307" s="529" t="s">
        <v>18</v>
      </c>
      <c r="F307" s="327">
        <v>71980716</v>
      </c>
      <c r="G307" s="510">
        <v>38637</v>
      </c>
      <c r="H307" s="1044"/>
      <c r="J307" s="180"/>
    </row>
    <row r="308" spans="1:11" s="314" customFormat="1">
      <c r="B308" s="509"/>
      <c r="C308" s="509"/>
      <c r="E308" s="507" t="s">
        <v>82</v>
      </c>
      <c r="F308" s="509"/>
      <c r="G308" s="509"/>
      <c r="H308" s="1044"/>
      <c r="J308" s="180"/>
    </row>
    <row r="309" spans="1:11" s="314" customFormat="1">
      <c r="B309" s="509"/>
      <c r="C309" s="509"/>
      <c r="E309" s="465" t="s">
        <v>46</v>
      </c>
      <c r="F309" s="532">
        <v>244862068</v>
      </c>
      <c r="G309" s="467">
        <v>38637</v>
      </c>
      <c r="H309" s="1044"/>
      <c r="J309" s="180"/>
    </row>
    <row r="310" spans="1:11" s="314" customFormat="1">
      <c r="B310" s="509"/>
      <c r="C310" s="509"/>
      <c r="E310" s="474" t="s">
        <v>11</v>
      </c>
      <c r="F310" s="327">
        <v>237336046</v>
      </c>
      <c r="G310" s="470">
        <v>38637</v>
      </c>
      <c r="H310" s="1044"/>
      <c r="J310" s="180"/>
    </row>
    <row r="311" spans="1:11" s="314" customFormat="1" ht="27" customHeight="1">
      <c r="B311" s="509"/>
      <c r="C311" s="509"/>
      <c r="E311" s="475" t="s">
        <v>12</v>
      </c>
      <c r="F311" s="327">
        <v>237336046</v>
      </c>
      <c r="G311" s="470">
        <v>38637</v>
      </c>
      <c r="H311" s="1044"/>
      <c r="J311" s="180"/>
    </row>
    <row r="312" spans="1:11" s="314" customFormat="1">
      <c r="B312" s="509"/>
      <c r="C312" s="509"/>
      <c r="E312" s="483" t="s">
        <v>13</v>
      </c>
      <c r="F312" s="532">
        <v>244862068</v>
      </c>
      <c r="G312" s="467">
        <v>38637</v>
      </c>
      <c r="H312" s="1044"/>
      <c r="J312" s="180"/>
    </row>
    <row r="313" spans="1:11" s="314" customFormat="1">
      <c r="B313" s="509"/>
      <c r="C313" s="509"/>
      <c r="E313" s="474" t="s">
        <v>14</v>
      </c>
      <c r="F313" s="327">
        <v>240866729</v>
      </c>
      <c r="G313" s="470">
        <v>38637</v>
      </c>
      <c r="H313" s="1044"/>
      <c r="J313" s="180"/>
    </row>
    <row r="314" spans="1:11" s="314" customFormat="1">
      <c r="B314" s="509"/>
      <c r="C314" s="509"/>
      <c r="E314" s="475" t="s">
        <v>16</v>
      </c>
      <c r="F314" s="327">
        <v>101400524</v>
      </c>
      <c r="G314" s="470">
        <v>38637</v>
      </c>
      <c r="H314" s="1044"/>
      <c r="J314" s="180"/>
    </row>
    <row r="315" spans="1:11" s="314" customFormat="1" ht="13.5" thickBot="1">
      <c r="B315" s="563"/>
      <c r="C315" s="563"/>
      <c r="E315" s="477" t="s">
        <v>18</v>
      </c>
      <c r="F315" s="327">
        <v>72218095</v>
      </c>
      <c r="G315" s="478">
        <v>38637</v>
      </c>
      <c r="H315" s="1044"/>
      <c r="J315" s="180"/>
    </row>
    <row r="316" spans="1:11" s="314" customFormat="1" ht="62.25" customHeight="1" thickBot="1">
      <c r="B316" s="1569" t="s">
        <v>435</v>
      </c>
      <c r="C316" s="1570"/>
      <c r="D316" s="1570"/>
      <c r="E316" s="1570"/>
      <c r="F316" s="1570"/>
      <c r="G316" s="1571"/>
      <c r="H316" s="1043"/>
      <c r="J316" s="180"/>
    </row>
    <row r="317" spans="1:11" s="461" customFormat="1" ht="13.5" thickBot="1">
      <c r="A317" s="180"/>
      <c r="B317" s="180"/>
      <c r="C317" s="564"/>
      <c r="D317" s="565"/>
      <c r="E317" s="564"/>
      <c r="F317" s="566"/>
      <c r="G317" s="567"/>
      <c r="H317" s="1042"/>
      <c r="J317" s="180"/>
      <c r="K317" s="180"/>
    </row>
    <row r="318" spans="1:11" customFormat="1" ht="14.5">
      <c r="A318" s="1425">
        <f>A5+1</f>
        <v>6</v>
      </c>
      <c r="B318" s="846" t="s">
        <v>126</v>
      </c>
      <c r="C318" s="852"/>
      <c r="D318" s="848"/>
      <c r="E318" s="856" t="s">
        <v>7</v>
      </c>
      <c r="F318" s="852"/>
      <c r="G318" s="848"/>
      <c r="H318" s="994" t="s">
        <v>154</v>
      </c>
    </row>
    <row r="319" spans="1:11" customFormat="1" ht="14.5">
      <c r="A319" s="1426"/>
      <c r="B319" s="81" t="s">
        <v>8</v>
      </c>
      <c r="C319" s="853"/>
      <c r="D319" s="849"/>
      <c r="E319" s="81" t="s">
        <v>8</v>
      </c>
      <c r="F319" s="853"/>
      <c r="G319" s="849"/>
    </row>
    <row r="320" spans="1:11" customFormat="1" ht="14.5">
      <c r="A320" s="1427"/>
      <c r="B320" s="142" t="s">
        <v>438</v>
      </c>
      <c r="C320" s="854"/>
      <c r="D320" s="850"/>
      <c r="E320" s="142" t="s">
        <v>139</v>
      </c>
      <c r="F320" s="854"/>
      <c r="G320" s="850"/>
    </row>
    <row r="321" spans="1:7" customFormat="1" ht="14.5">
      <c r="A321" s="1427"/>
      <c r="B321" s="115" t="s">
        <v>46</v>
      </c>
      <c r="C321" s="118">
        <v>587604862</v>
      </c>
      <c r="D321" s="116">
        <v>-1000000</v>
      </c>
      <c r="E321" s="115" t="s">
        <v>46</v>
      </c>
      <c r="F321" s="1508">
        <v>79939510</v>
      </c>
      <c r="G321" s="116">
        <v>1000000</v>
      </c>
    </row>
    <row r="322" spans="1:7" customFormat="1" ht="14.5">
      <c r="A322" s="1426"/>
      <c r="B322" s="742" t="s">
        <v>11</v>
      </c>
      <c r="C322" s="119">
        <v>587604862</v>
      </c>
      <c r="D322" s="117">
        <v>-1000000</v>
      </c>
      <c r="E322" s="742" t="s">
        <v>11</v>
      </c>
      <c r="F322" s="119">
        <v>76982369</v>
      </c>
      <c r="G322" s="117">
        <v>1000000</v>
      </c>
    </row>
    <row r="323" spans="1:7" customFormat="1" ht="26.5">
      <c r="A323" s="1426"/>
      <c r="B323" s="742" t="s">
        <v>12</v>
      </c>
      <c r="C323" s="119">
        <v>587604862</v>
      </c>
      <c r="D323" s="117">
        <v>-1000000</v>
      </c>
      <c r="E323" s="742" t="s">
        <v>12</v>
      </c>
      <c r="F323" s="119">
        <v>76982369</v>
      </c>
      <c r="G323" s="117">
        <v>1000000</v>
      </c>
    </row>
    <row r="324" spans="1:7" customFormat="1" ht="14.5">
      <c r="A324" s="1426"/>
      <c r="B324" s="115" t="s">
        <v>47</v>
      </c>
      <c r="C324" s="118">
        <v>587604862</v>
      </c>
      <c r="D324" s="116">
        <v>-1000000</v>
      </c>
      <c r="E324" s="115" t="s">
        <v>47</v>
      </c>
      <c r="F324" s="118">
        <v>81039510</v>
      </c>
      <c r="G324" s="116">
        <v>1000000</v>
      </c>
    </row>
    <row r="325" spans="1:7" customFormat="1" ht="14.5">
      <c r="A325" s="1426"/>
      <c r="B325" s="1342" t="s">
        <v>14</v>
      </c>
      <c r="C325" s="119">
        <v>587604862</v>
      </c>
      <c r="D325" s="117">
        <v>-1000000</v>
      </c>
      <c r="E325" s="1359" t="s">
        <v>20</v>
      </c>
      <c r="F325" s="119">
        <v>1694903</v>
      </c>
      <c r="G325" s="117">
        <v>1000000</v>
      </c>
    </row>
    <row r="326" spans="1:7" customFormat="1" ht="15" thickBot="1">
      <c r="A326" s="1426"/>
      <c r="B326" s="1342" t="s">
        <v>439</v>
      </c>
      <c r="C326" s="119">
        <v>583997248</v>
      </c>
      <c r="D326" s="117">
        <v>-1000000</v>
      </c>
      <c r="E326" s="1359" t="s">
        <v>21</v>
      </c>
      <c r="F326" s="1360">
        <v>1694903</v>
      </c>
      <c r="G326" s="117">
        <v>1000000</v>
      </c>
    </row>
    <row r="327" spans="1:7" customFormat="1" ht="14.5">
      <c r="A327" s="1426"/>
      <c r="B327" s="1004" t="s">
        <v>453</v>
      </c>
      <c r="C327" s="1005"/>
      <c r="D327" s="1006"/>
      <c r="E327" s="1007" t="s">
        <v>7</v>
      </c>
      <c r="F327" s="1005"/>
      <c r="G327" s="1006"/>
    </row>
    <row r="328" spans="1:7" customFormat="1" ht="14.5">
      <c r="A328" s="1426"/>
      <c r="B328" s="745" t="s">
        <v>36</v>
      </c>
      <c r="C328" s="119"/>
      <c r="D328" s="117"/>
      <c r="E328" s="746" t="s">
        <v>36</v>
      </c>
      <c r="F328" s="119"/>
      <c r="G328" s="117"/>
    </row>
    <row r="329" spans="1:7" customFormat="1" ht="14.5">
      <c r="A329" s="1426"/>
      <c r="B329" s="148" t="s">
        <v>37</v>
      </c>
      <c r="C329" s="119"/>
      <c r="D329" s="117"/>
      <c r="E329" s="148" t="s">
        <v>37</v>
      </c>
      <c r="F329" s="119"/>
      <c r="G329" s="117"/>
    </row>
    <row r="330" spans="1:7" customFormat="1" ht="14.5">
      <c r="A330" s="1426"/>
      <c r="B330" s="1009" t="s">
        <v>48</v>
      </c>
      <c r="C330" s="1010"/>
      <c r="D330" s="1011"/>
      <c r="E330" s="1009" t="s">
        <v>48</v>
      </c>
      <c r="F330" s="1010"/>
      <c r="G330" s="1011"/>
    </row>
    <row r="331" spans="1:7" customFormat="1" ht="14.5">
      <c r="A331" s="1426"/>
      <c r="B331" s="115" t="s">
        <v>46</v>
      </c>
      <c r="C331" s="118">
        <v>1291802177</v>
      </c>
      <c r="D331" s="116">
        <v>-3000000</v>
      </c>
      <c r="E331" s="115" t="s">
        <v>46</v>
      </c>
      <c r="F331" s="1361">
        <v>94832384</v>
      </c>
      <c r="G331" s="116">
        <v>3000000</v>
      </c>
    </row>
    <row r="332" spans="1:7" customFormat="1" ht="14.5">
      <c r="A332" s="1426"/>
      <c r="B332" s="742" t="s">
        <v>11</v>
      </c>
      <c r="C332" s="119">
        <v>1289920323</v>
      </c>
      <c r="D332" s="117">
        <v>-3000000</v>
      </c>
      <c r="E332" s="742" t="s">
        <v>11</v>
      </c>
      <c r="F332" s="1362">
        <v>91875243</v>
      </c>
      <c r="G332" s="117">
        <v>3000000</v>
      </c>
    </row>
    <row r="333" spans="1:7" customFormat="1" ht="26.5">
      <c r="A333" s="1426"/>
      <c r="B333" s="742" t="s">
        <v>12</v>
      </c>
      <c r="C333" s="119">
        <v>1289920323</v>
      </c>
      <c r="D333" s="117">
        <v>-3000000</v>
      </c>
      <c r="E333" s="742" t="s">
        <v>12</v>
      </c>
      <c r="F333" s="1362">
        <v>91875243</v>
      </c>
      <c r="G333" s="117">
        <v>3000000</v>
      </c>
    </row>
    <row r="334" spans="1:7" customFormat="1" ht="14.5">
      <c r="A334" s="1426"/>
      <c r="B334" s="115" t="s">
        <v>47</v>
      </c>
      <c r="C334" s="118">
        <v>1287707357</v>
      </c>
      <c r="D334" s="116">
        <v>-3000000</v>
      </c>
      <c r="E334" s="115" t="s">
        <v>47</v>
      </c>
      <c r="F334" s="1361">
        <v>95282384</v>
      </c>
      <c r="G334" s="116">
        <v>3000000</v>
      </c>
    </row>
    <row r="335" spans="1:7" customFormat="1" ht="14.5">
      <c r="A335" s="1426"/>
      <c r="B335" s="1342" t="s">
        <v>14</v>
      </c>
      <c r="C335" s="119">
        <v>1278545593</v>
      </c>
      <c r="D335" s="117">
        <v>-3000000</v>
      </c>
      <c r="E335" s="1363" t="s">
        <v>20</v>
      </c>
      <c r="F335" s="1362">
        <v>1694903</v>
      </c>
      <c r="G335" s="117">
        <v>3000000</v>
      </c>
    </row>
    <row r="336" spans="1:7" customFormat="1" ht="14.5">
      <c r="A336" s="1426"/>
      <c r="B336" s="1342" t="s">
        <v>439</v>
      </c>
      <c r="C336" s="119">
        <v>643028885</v>
      </c>
      <c r="D336" s="117">
        <v>-3000000</v>
      </c>
      <c r="E336" s="1364" t="s">
        <v>21</v>
      </c>
      <c r="F336" s="1362">
        <v>1694903</v>
      </c>
      <c r="G336" s="117">
        <v>3000000</v>
      </c>
    </row>
    <row r="337" spans="1:8" customFormat="1" ht="14.5">
      <c r="A337" s="1426"/>
      <c r="B337" s="1009" t="s">
        <v>62</v>
      </c>
      <c r="C337" s="1010"/>
      <c r="D337" s="1011"/>
      <c r="E337" s="1009" t="s">
        <v>62</v>
      </c>
      <c r="F337" s="1010"/>
      <c r="G337" s="1011"/>
    </row>
    <row r="338" spans="1:8" customFormat="1" ht="14.5">
      <c r="A338" s="1426"/>
      <c r="B338" s="115" t="s">
        <v>46</v>
      </c>
      <c r="C338" s="118">
        <v>1386919126</v>
      </c>
      <c r="D338" s="116">
        <v>-6000000</v>
      </c>
      <c r="E338" s="115" t="s">
        <v>46</v>
      </c>
      <c r="F338" s="1361">
        <v>91910702</v>
      </c>
      <c r="G338" s="1361">
        <v>6000000</v>
      </c>
    </row>
    <row r="339" spans="1:8" customFormat="1" ht="14.5">
      <c r="A339" s="1426"/>
      <c r="B339" s="742" t="s">
        <v>11</v>
      </c>
      <c r="C339" s="119">
        <v>1386301326</v>
      </c>
      <c r="D339" s="117">
        <v>-6000000</v>
      </c>
      <c r="E339" s="742" t="s">
        <v>11</v>
      </c>
      <c r="F339" s="1362">
        <v>88953561</v>
      </c>
      <c r="G339" s="117">
        <v>6000000</v>
      </c>
    </row>
    <row r="340" spans="1:8" customFormat="1" ht="26.5">
      <c r="A340" s="1426"/>
      <c r="B340" s="742" t="s">
        <v>12</v>
      </c>
      <c r="C340" s="119">
        <v>1386301326</v>
      </c>
      <c r="D340" s="117">
        <v>-6000000</v>
      </c>
      <c r="E340" s="742" t="s">
        <v>12</v>
      </c>
      <c r="F340" s="1362">
        <v>88953561</v>
      </c>
      <c r="G340" s="117">
        <v>6000000</v>
      </c>
    </row>
    <row r="341" spans="1:8" customFormat="1" ht="14.5">
      <c r="A341" s="1426"/>
      <c r="B341" s="115" t="s">
        <v>47</v>
      </c>
      <c r="C341" s="118">
        <v>1382824306</v>
      </c>
      <c r="D341" s="116">
        <v>-6000000</v>
      </c>
      <c r="E341" s="115" t="s">
        <v>47</v>
      </c>
      <c r="F341" s="1361">
        <v>92360702</v>
      </c>
      <c r="G341" s="1361">
        <v>6000000</v>
      </c>
    </row>
    <row r="342" spans="1:8" customFormat="1" ht="14.5">
      <c r="A342" s="1426"/>
      <c r="B342" s="1342" t="s">
        <v>14</v>
      </c>
      <c r="C342" s="119">
        <v>1375416102</v>
      </c>
      <c r="D342" s="117">
        <v>-6000000</v>
      </c>
      <c r="E342" s="1364" t="s">
        <v>20</v>
      </c>
      <c r="F342" s="1362">
        <v>1694903</v>
      </c>
      <c r="G342" s="117">
        <v>6000000</v>
      </c>
    </row>
    <row r="343" spans="1:8" customFormat="1" ht="15" thickBot="1">
      <c r="A343" s="1426"/>
      <c r="B343" s="1346" t="s">
        <v>439</v>
      </c>
      <c r="C343" s="855">
        <v>722327582</v>
      </c>
      <c r="D343" s="851">
        <v>-6000000</v>
      </c>
      <c r="E343" s="1365" t="s">
        <v>21</v>
      </c>
      <c r="F343" s="1366">
        <v>1694903</v>
      </c>
      <c r="G343" s="851">
        <v>6000000</v>
      </c>
    </row>
    <row r="344" spans="1:8" customFormat="1" ht="51.65" customHeight="1" thickBot="1">
      <c r="A344" s="1424"/>
      <c r="B344" s="1576" t="s">
        <v>454</v>
      </c>
      <c r="C344" s="1577"/>
      <c r="D344" s="1577"/>
      <c r="E344" s="1577"/>
      <c r="F344" s="1577"/>
      <c r="G344" s="1578"/>
    </row>
    <row r="345" spans="1:8" customFormat="1" ht="15" thickBot="1">
      <c r="A345" s="1031"/>
    </row>
    <row r="346" spans="1:8" customFormat="1" ht="27">
      <c r="A346" s="1433">
        <f>A318+1</f>
        <v>7</v>
      </c>
      <c r="B346" s="1490" t="s">
        <v>141</v>
      </c>
      <c r="C346" s="1491"/>
      <c r="D346" s="852"/>
      <c r="E346" s="1492" t="s">
        <v>7</v>
      </c>
      <c r="F346" s="852"/>
      <c r="G346" s="848"/>
      <c r="H346" s="994" t="s">
        <v>154</v>
      </c>
    </row>
    <row r="347" spans="1:8" customFormat="1" ht="14.5">
      <c r="A347" s="1031"/>
      <c r="B347" s="1438" t="s">
        <v>8</v>
      </c>
      <c r="C347" s="1493"/>
      <c r="D347" s="853"/>
      <c r="E347" s="1494" t="s">
        <v>8</v>
      </c>
      <c r="F347" s="853"/>
      <c r="G347" s="849"/>
    </row>
    <row r="348" spans="1:8" customFormat="1" ht="14.5">
      <c r="A348" s="1031"/>
      <c r="B348" s="1495" t="s">
        <v>142</v>
      </c>
      <c r="C348" s="1496"/>
      <c r="D348" s="1497"/>
      <c r="E348" s="1498" t="s">
        <v>139</v>
      </c>
      <c r="F348" s="854"/>
      <c r="G348" s="850"/>
    </row>
    <row r="349" spans="1:8" customFormat="1" ht="14.5">
      <c r="A349" s="1031"/>
      <c r="B349" s="1499" t="s">
        <v>46</v>
      </c>
      <c r="C349" s="118">
        <v>4901865</v>
      </c>
      <c r="D349" s="118">
        <v>-100000</v>
      </c>
      <c r="E349" s="1500" t="s">
        <v>46</v>
      </c>
      <c r="F349" s="1508">
        <v>79939510</v>
      </c>
      <c r="G349" s="116">
        <v>100000</v>
      </c>
    </row>
    <row r="350" spans="1:8" customFormat="1" ht="14.5">
      <c r="A350" s="1031"/>
      <c r="B350" s="1501" t="s">
        <v>11</v>
      </c>
      <c r="C350" s="119">
        <v>4901865</v>
      </c>
      <c r="D350" s="119">
        <v>-100000</v>
      </c>
      <c r="E350" s="910" t="s">
        <v>11</v>
      </c>
      <c r="F350" s="119">
        <v>76982369</v>
      </c>
      <c r="G350" s="117">
        <v>100000</v>
      </c>
    </row>
    <row r="351" spans="1:8" customFormat="1" ht="26.5">
      <c r="A351" s="1031"/>
      <c r="B351" s="1502" t="s">
        <v>12</v>
      </c>
      <c r="C351" s="119">
        <v>4901865</v>
      </c>
      <c r="D351" s="119">
        <v>-100000</v>
      </c>
      <c r="E351" s="910" t="s">
        <v>12</v>
      </c>
      <c r="F351" s="119">
        <v>76982369</v>
      </c>
      <c r="G351" s="117">
        <v>100000</v>
      </c>
    </row>
    <row r="352" spans="1:8" customFormat="1" ht="14.5">
      <c r="A352" s="1031"/>
      <c r="B352" s="1499" t="s">
        <v>47</v>
      </c>
      <c r="C352" s="118">
        <v>4901865</v>
      </c>
      <c r="D352" s="118">
        <v>-100000</v>
      </c>
      <c r="E352" s="1509" t="s">
        <v>47</v>
      </c>
      <c r="F352" s="118">
        <v>81039510</v>
      </c>
      <c r="G352" s="117">
        <v>100000</v>
      </c>
    </row>
    <row r="353" spans="1:7" customFormat="1" ht="14.5">
      <c r="A353" s="1031"/>
      <c r="B353" s="1501" t="s">
        <v>14</v>
      </c>
      <c r="C353" s="119">
        <v>4901865</v>
      </c>
      <c r="D353" s="119">
        <v>-100000</v>
      </c>
      <c r="E353" s="1510" t="s">
        <v>19</v>
      </c>
      <c r="F353" s="119">
        <v>30822479</v>
      </c>
      <c r="G353" s="117">
        <v>100000</v>
      </c>
    </row>
    <row r="354" spans="1:7" customFormat="1" ht="26.5">
      <c r="A354" s="1031"/>
      <c r="B354" s="1502" t="s">
        <v>15</v>
      </c>
      <c r="C354" s="119">
        <v>4901865</v>
      </c>
      <c r="D354" s="119">
        <v>-100000</v>
      </c>
      <c r="E354" s="1510"/>
      <c r="F354" s="119"/>
      <c r="G354" s="117"/>
    </row>
    <row r="355" spans="1:7" customFormat="1" ht="15" thickBot="1">
      <c r="A355" s="1031"/>
      <c r="B355" s="1503" t="s">
        <v>17</v>
      </c>
      <c r="C355" s="855">
        <v>4901865</v>
      </c>
      <c r="D355" s="855">
        <v>-100000</v>
      </c>
      <c r="E355" s="1511"/>
      <c r="F355" s="1360"/>
      <c r="G355" s="1504"/>
    </row>
    <row r="356" spans="1:7" customFormat="1" ht="65.25" customHeight="1" thickBot="1">
      <c r="A356" s="1031"/>
      <c r="B356" s="1579" t="s">
        <v>477</v>
      </c>
      <c r="C356" s="1577"/>
      <c r="D356" s="1577"/>
      <c r="E356" s="1577"/>
      <c r="F356" s="1577"/>
      <c r="G356" s="1580"/>
    </row>
    <row r="357" spans="1:7">
      <c r="E357" s="568"/>
    </row>
    <row r="358" spans="1:7">
      <c r="E358" s="569"/>
    </row>
    <row r="359" spans="1:7">
      <c r="E359" s="569"/>
    </row>
    <row r="360" spans="1:7">
      <c r="E360" s="569"/>
    </row>
    <row r="361" spans="1:7">
      <c r="E361" s="569"/>
    </row>
    <row r="362" spans="1:7">
      <c r="E362" s="569"/>
    </row>
    <row r="363" spans="1:7">
      <c r="E363" s="569"/>
    </row>
    <row r="364" spans="1:7">
      <c r="E364" s="570"/>
    </row>
    <row r="365" spans="1:7">
      <c r="E365" s="570"/>
    </row>
    <row r="366" spans="1:7">
      <c r="E366" s="570"/>
    </row>
  </sheetData>
  <mergeCells count="4">
    <mergeCell ref="B4:G4"/>
    <mergeCell ref="B316:G316"/>
    <mergeCell ref="B344:G344"/>
    <mergeCell ref="B356:G356"/>
  </mergeCells>
  <pageMargins left="0.19685039370078741" right="0.15748031496062992" top="0.31496062992125984" bottom="0.35433070866141736" header="0.19685039370078741" footer="0"/>
  <pageSetup paperSize="9" scale="85" fitToHeight="0" orientation="landscape" r:id="rId1"/>
  <headerFooter alignWithMargins="0">
    <oddFooter>&amp;L&amp;"Arial,Slīpraksts"&amp;8&amp;F&amp;C&amp;P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A4C1C-F0EB-4756-917A-91CC77502B9F}">
  <sheetPr>
    <tabColor theme="3" tint="0.89999084444715716"/>
  </sheetPr>
  <dimension ref="A1:H91"/>
  <sheetViews>
    <sheetView zoomScale="80" zoomScaleNormal="80" workbookViewId="0">
      <pane ySplit="1" topLeftCell="A2" activePane="bottomLeft" state="frozen"/>
      <selection pane="bottomLeft"/>
    </sheetView>
  </sheetViews>
  <sheetFormatPr defaultRowHeight="14.5"/>
  <cols>
    <col min="1" max="1" width="6" style="36" customWidth="1"/>
    <col min="2" max="2" width="44.81640625" style="37" customWidth="1"/>
    <col min="3" max="3" width="13.81640625" style="37" customWidth="1"/>
    <col min="4" max="4" width="13.54296875" style="38" customWidth="1"/>
    <col min="5" max="5" width="44.7265625" style="37" customWidth="1"/>
    <col min="6" max="6" width="13.81640625" style="37" customWidth="1"/>
    <col min="7" max="7" width="13.81640625" style="38" customWidth="1"/>
    <col min="8" max="8" width="14.54296875" customWidth="1"/>
    <col min="9" max="9" width="12.453125" bestFit="1" customWidth="1"/>
  </cols>
  <sheetData>
    <row r="1" spans="1:8" ht="42.75" customHeight="1" thickBot="1">
      <c r="A1" s="11"/>
      <c r="B1" s="857"/>
      <c r="C1" s="9" t="s">
        <v>2</v>
      </c>
      <c r="D1" s="10" t="s">
        <v>4</v>
      </c>
      <c r="E1" s="857"/>
      <c r="F1" s="9" t="s">
        <v>2</v>
      </c>
      <c r="G1" s="10" t="s">
        <v>4</v>
      </c>
      <c r="H1" s="1155" t="s">
        <v>1</v>
      </c>
    </row>
    <row r="2" spans="1:8" ht="18">
      <c r="B2" s="737"/>
      <c r="G2" s="738"/>
    </row>
    <row r="3" spans="1:8" ht="15.5">
      <c r="B3" s="28" t="s">
        <v>57</v>
      </c>
      <c r="C3" s="698"/>
      <c r="D3" s="698"/>
      <c r="E3" s="698"/>
      <c r="F3" s="698"/>
      <c r="G3" s="698"/>
    </row>
    <row r="4" spans="1:8" ht="15" thickBot="1">
      <c r="A4" s="739"/>
      <c r="B4" s="740"/>
      <c r="C4" s="42"/>
      <c r="D4" s="42"/>
      <c r="E4" s="741"/>
      <c r="F4" s="42"/>
      <c r="G4" s="42"/>
    </row>
    <row r="5" spans="1:8" ht="27">
      <c r="A5" s="39">
        <f>ĀM!A346+1</f>
        <v>8</v>
      </c>
      <c r="B5" s="846" t="s">
        <v>57</v>
      </c>
      <c r="C5" s="852"/>
      <c r="D5" s="848"/>
      <c r="E5" s="856" t="s">
        <v>6</v>
      </c>
      <c r="F5" s="852"/>
      <c r="G5" s="848"/>
      <c r="H5" s="994" t="s">
        <v>154</v>
      </c>
    </row>
    <row r="6" spans="1:8">
      <c r="A6" s="40"/>
      <c r="B6" s="81" t="s">
        <v>8</v>
      </c>
      <c r="C6" s="853"/>
      <c r="D6" s="849"/>
      <c r="E6" s="81" t="s">
        <v>8</v>
      </c>
      <c r="F6" s="853"/>
      <c r="G6" s="849"/>
    </row>
    <row r="7" spans="1:8" ht="27">
      <c r="A7" s="41"/>
      <c r="B7" s="142" t="s">
        <v>279</v>
      </c>
      <c r="C7" s="854"/>
      <c r="D7" s="850"/>
      <c r="E7" s="142" t="s">
        <v>280</v>
      </c>
      <c r="F7" s="854"/>
      <c r="G7" s="850"/>
    </row>
    <row r="8" spans="1:8">
      <c r="A8" s="41"/>
      <c r="B8" s="115" t="s">
        <v>46</v>
      </c>
      <c r="C8" s="118">
        <f>C9</f>
        <v>344727</v>
      </c>
      <c r="D8" s="116">
        <f>D9</f>
        <v>-111300</v>
      </c>
      <c r="E8" s="115" t="s">
        <v>46</v>
      </c>
      <c r="F8" s="118">
        <f>F9</f>
        <v>88708281</v>
      </c>
      <c r="G8" s="116">
        <f>G9</f>
        <v>111300</v>
      </c>
    </row>
    <row r="9" spans="1:8">
      <c r="A9" s="34"/>
      <c r="B9" s="742" t="s">
        <v>11</v>
      </c>
      <c r="C9" s="119">
        <f>C10</f>
        <v>344727</v>
      </c>
      <c r="D9" s="117">
        <f>D10</f>
        <v>-111300</v>
      </c>
      <c r="E9" s="742" t="s">
        <v>11</v>
      </c>
      <c r="F9" s="119">
        <f>F10</f>
        <v>88708281</v>
      </c>
      <c r="G9" s="117">
        <f>G10</f>
        <v>111300</v>
      </c>
    </row>
    <row r="10" spans="1:8" ht="26.5">
      <c r="A10" s="34"/>
      <c r="B10" s="742" t="s">
        <v>12</v>
      </c>
      <c r="C10" s="119">
        <v>344727</v>
      </c>
      <c r="D10" s="117">
        <v>-111300</v>
      </c>
      <c r="E10" s="742" t="s">
        <v>12</v>
      </c>
      <c r="F10" s="119">
        <v>88708281</v>
      </c>
      <c r="G10" s="117">
        <v>111300</v>
      </c>
    </row>
    <row r="11" spans="1:8">
      <c r="A11" s="34"/>
      <c r="B11" s="115" t="s">
        <v>47</v>
      </c>
      <c r="C11" s="118">
        <f>C12</f>
        <v>344727</v>
      </c>
      <c r="D11" s="116">
        <f>D12</f>
        <v>-111300</v>
      </c>
      <c r="E11" s="115" t="s">
        <v>47</v>
      </c>
      <c r="F11" s="118">
        <f t="shared" ref="F11:G13" si="0">F12</f>
        <v>88708281</v>
      </c>
      <c r="G11" s="116">
        <f t="shared" si="0"/>
        <v>111300</v>
      </c>
    </row>
    <row r="12" spans="1:8">
      <c r="A12" s="34"/>
      <c r="B12" s="742" t="s">
        <v>14</v>
      </c>
      <c r="C12" s="119">
        <f>C13+C15</f>
        <v>344727</v>
      </c>
      <c r="D12" s="117">
        <f>D13+D15</f>
        <v>-111300</v>
      </c>
      <c r="E12" s="742" t="s">
        <v>14</v>
      </c>
      <c r="F12" s="119">
        <f t="shared" si="0"/>
        <v>88708281</v>
      </c>
      <c r="G12" s="117">
        <f t="shared" si="0"/>
        <v>111300</v>
      </c>
    </row>
    <row r="13" spans="1:8">
      <c r="A13" s="34"/>
      <c r="B13" s="742" t="s">
        <v>15</v>
      </c>
      <c r="C13" s="119">
        <f>C14</f>
        <v>321917</v>
      </c>
      <c r="D13" s="117">
        <f>D14</f>
        <v>-111300</v>
      </c>
      <c r="E13" s="742" t="s">
        <v>15</v>
      </c>
      <c r="F13" s="119">
        <f t="shared" si="0"/>
        <v>88708281</v>
      </c>
      <c r="G13" s="117">
        <f t="shared" si="0"/>
        <v>111300</v>
      </c>
    </row>
    <row r="14" spans="1:8">
      <c r="A14" s="34"/>
      <c r="B14" s="742" t="s">
        <v>17</v>
      </c>
      <c r="C14" s="119">
        <v>321917</v>
      </c>
      <c r="D14" s="117">
        <v>-111300</v>
      </c>
      <c r="E14" s="742" t="s">
        <v>17</v>
      </c>
      <c r="F14" s="119">
        <v>88708281</v>
      </c>
      <c r="G14" s="117">
        <v>111300</v>
      </c>
    </row>
    <row r="15" spans="1:8" ht="26.5">
      <c r="A15" s="34"/>
      <c r="B15" s="742" t="s">
        <v>26</v>
      </c>
      <c r="C15" s="119">
        <f>C16</f>
        <v>22810</v>
      </c>
      <c r="D15" s="117">
        <f>D16</f>
        <v>0</v>
      </c>
      <c r="E15" s="743"/>
      <c r="F15" s="119"/>
      <c r="G15" s="117"/>
    </row>
    <row r="16" spans="1:8" ht="26.5">
      <c r="A16" s="34"/>
      <c r="B16" s="742" t="s">
        <v>29</v>
      </c>
      <c r="C16" s="119">
        <f>C17</f>
        <v>22810</v>
      </c>
      <c r="D16" s="117">
        <f>D17</f>
        <v>0</v>
      </c>
      <c r="E16" s="744"/>
      <c r="F16" s="119"/>
      <c r="G16" s="117"/>
    </row>
    <row r="17" spans="1:7" ht="53.25" customHeight="1" thickBot="1">
      <c r="A17" s="34"/>
      <c r="B17" s="914" t="s">
        <v>30</v>
      </c>
      <c r="C17" s="1001">
        <v>22810</v>
      </c>
      <c r="D17" s="1002"/>
      <c r="E17" s="1003"/>
      <c r="F17" s="1001"/>
      <c r="G17" s="1002"/>
    </row>
    <row r="18" spans="1:7" ht="26.5">
      <c r="A18" s="34"/>
      <c r="B18" s="1004" t="s">
        <v>281</v>
      </c>
      <c r="C18" s="1005"/>
      <c r="D18" s="1006"/>
      <c r="E18" s="1007" t="s">
        <v>6</v>
      </c>
      <c r="F18" s="1005"/>
      <c r="G18" s="1006"/>
    </row>
    <row r="19" spans="1:7">
      <c r="A19" s="34"/>
      <c r="B19" s="745" t="s">
        <v>36</v>
      </c>
      <c r="C19" s="119"/>
      <c r="D19" s="117"/>
      <c r="E19" s="746" t="s">
        <v>36</v>
      </c>
      <c r="F19" s="119"/>
      <c r="G19" s="117"/>
    </row>
    <row r="20" spans="1:7">
      <c r="A20" s="34"/>
      <c r="B20" s="148" t="s">
        <v>37</v>
      </c>
      <c r="C20" s="119"/>
      <c r="D20" s="117"/>
      <c r="E20" s="148" t="s">
        <v>37</v>
      </c>
      <c r="F20" s="119"/>
      <c r="G20" s="117"/>
    </row>
    <row r="21" spans="1:7">
      <c r="A21" s="34"/>
      <c r="B21" s="1009" t="s">
        <v>48</v>
      </c>
      <c r="C21" s="1010"/>
      <c r="D21" s="1011"/>
      <c r="E21" s="1009" t="s">
        <v>48</v>
      </c>
      <c r="F21" s="1010"/>
      <c r="G21" s="1011"/>
    </row>
    <row r="22" spans="1:7">
      <c r="A22" s="34"/>
      <c r="B22" s="147" t="s">
        <v>46</v>
      </c>
      <c r="C22" s="118">
        <f>C23+C24+C29</f>
        <v>95848750</v>
      </c>
      <c r="D22" s="116">
        <f>D29</f>
        <v>-111300</v>
      </c>
      <c r="E22" s="147" t="s">
        <v>46</v>
      </c>
      <c r="F22" s="118">
        <f>F23</f>
        <v>841606476</v>
      </c>
      <c r="G22" s="116">
        <f>G23</f>
        <v>111300</v>
      </c>
    </row>
    <row r="23" spans="1:7" ht="26.5">
      <c r="A23" s="34"/>
      <c r="B23" s="747" t="s">
        <v>24</v>
      </c>
      <c r="C23" s="119">
        <v>1724725</v>
      </c>
      <c r="D23" s="117"/>
      <c r="E23" s="748" t="s">
        <v>11</v>
      </c>
      <c r="F23" s="119">
        <f>F24</f>
        <v>841606476</v>
      </c>
      <c r="G23" s="117">
        <f>G24</f>
        <v>111300</v>
      </c>
    </row>
    <row r="24" spans="1:7" ht="26.5">
      <c r="A24" s="34"/>
      <c r="B24" s="747" t="s">
        <v>49</v>
      </c>
      <c r="C24" s="119">
        <f>C25</f>
        <v>0</v>
      </c>
      <c r="D24" s="117"/>
      <c r="E24" s="749" t="s">
        <v>12</v>
      </c>
      <c r="F24" s="119">
        <v>841606476</v>
      </c>
      <c r="G24" s="117">
        <v>111300</v>
      </c>
    </row>
    <row r="25" spans="1:7">
      <c r="A25" s="34"/>
      <c r="B25" s="747" t="s">
        <v>50</v>
      </c>
      <c r="C25" s="119">
        <f>C26</f>
        <v>0</v>
      </c>
      <c r="D25" s="117"/>
      <c r="E25" s="750" t="s">
        <v>47</v>
      </c>
      <c r="F25" s="118">
        <f t="shared" ref="F25:G27" si="1">F26</f>
        <v>841606476</v>
      </c>
      <c r="G25" s="116">
        <f t="shared" si="1"/>
        <v>111300</v>
      </c>
    </row>
    <row r="26" spans="1:7">
      <c r="A26" s="34"/>
      <c r="B26" s="747" t="s">
        <v>51</v>
      </c>
      <c r="C26" s="119">
        <f>C27</f>
        <v>0</v>
      </c>
      <c r="D26" s="117"/>
      <c r="E26" s="749" t="s">
        <v>14</v>
      </c>
      <c r="F26" s="119">
        <f t="shared" si="1"/>
        <v>841606476</v>
      </c>
      <c r="G26" s="117">
        <f t="shared" si="1"/>
        <v>111300</v>
      </c>
    </row>
    <row r="27" spans="1:7" ht="26.5">
      <c r="A27" s="34"/>
      <c r="B27" s="747" t="s">
        <v>52</v>
      </c>
      <c r="C27" s="119">
        <f>C28</f>
        <v>0</v>
      </c>
      <c r="D27" s="117"/>
      <c r="E27" s="749" t="s">
        <v>15</v>
      </c>
      <c r="F27" s="119">
        <f t="shared" si="1"/>
        <v>841606476</v>
      </c>
      <c r="G27" s="117">
        <f t="shared" si="1"/>
        <v>111300</v>
      </c>
    </row>
    <row r="28" spans="1:7" ht="26.5">
      <c r="A28" s="34"/>
      <c r="B28" s="747" t="s">
        <v>53</v>
      </c>
      <c r="C28" s="119"/>
      <c r="D28" s="117"/>
      <c r="E28" s="1512" t="s">
        <v>17</v>
      </c>
      <c r="F28" s="119">
        <v>841606476</v>
      </c>
      <c r="G28" s="117">
        <v>111300</v>
      </c>
    </row>
    <row r="29" spans="1:7">
      <c r="A29" s="34"/>
      <c r="B29" s="748" t="s">
        <v>11</v>
      </c>
      <c r="C29" s="119">
        <f>C30</f>
        <v>94124025</v>
      </c>
      <c r="D29" s="117">
        <f>D30</f>
        <v>-111300</v>
      </c>
      <c r="E29" s="1513"/>
      <c r="F29" s="119"/>
      <c r="G29" s="117"/>
    </row>
    <row r="30" spans="1:7" ht="26.5">
      <c r="A30" s="34"/>
      <c r="B30" s="749" t="s">
        <v>12</v>
      </c>
      <c r="C30" s="119">
        <v>94124025</v>
      </c>
      <c r="D30" s="117">
        <v>-111300</v>
      </c>
      <c r="E30" s="1513"/>
      <c r="F30" s="119"/>
      <c r="G30" s="117"/>
    </row>
    <row r="31" spans="1:7">
      <c r="A31" s="34"/>
      <c r="B31" s="750" t="s">
        <v>47</v>
      </c>
      <c r="C31" s="118">
        <f>C32+C47</f>
        <v>95956350</v>
      </c>
      <c r="D31" s="116">
        <f>D32</f>
        <v>-111300</v>
      </c>
      <c r="E31" s="1513"/>
      <c r="F31" s="119"/>
      <c r="G31" s="117"/>
    </row>
    <row r="32" spans="1:7">
      <c r="A32" s="34"/>
      <c r="B32" s="847" t="s">
        <v>14</v>
      </c>
      <c r="C32" s="119">
        <f>C33+C36+C38+C40</f>
        <v>93459746</v>
      </c>
      <c r="D32" s="117">
        <f>D36</f>
        <v>-111300</v>
      </c>
      <c r="E32" s="1513"/>
      <c r="F32" s="119"/>
      <c r="G32" s="117"/>
    </row>
    <row r="33" spans="1:7">
      <c r="A33" s="34"/>
      <c r="B33" s="749" t="s">
        <v>16</v>
      </c>
      <c r="C33" s="119">
        <f>C34+C35</f>
        <v>54725457</v>
      </c>
      <c r="D33" s="117"/>
      <c r="E33" s="1513"/>
      <c r="F33" s="119"/>
      <c r="G33" s="117"/>
    </row>
    <row r="34" spans="1:7">
      <c r="A34" s="34"/>
      <c r="B34" s="749" t="s">
        <v>18</v>
      </c>
      <c r="C34" s="119">
        <v>36714929</v>
      </c>
      <c r="D34" s="117"/>
      <c r="E34" s="1513"/>
      <c r="F34" s="119"/>
      <c r="G34" s="117"/>
    </row>
    <row r="35" spans="1:7">
      <c r="A35" s="34"/>
      <c r="B35" s="749" t="s">
        <v>19</v>
      </c>
      <c r="C35" s="119">
        <v>18010528</v>
      </c>
      <c r="D35" s="117"/>
      <c r="E35" s="1513"/>
      <c r="F35" s="119"/>
      <c r="G35" s="117"/>
    </row>
    <row r="36" spans="1:7">
      <c r="A36" s="34"/>
      <c r="B36" s="751" t="s">
        <v>15</v>
      </c>
      <c r="C36" s="119">
        <f>C37</f>
        <v>36727768</v>
      </c>
      <c r="D36" s="117">
        <f>D37</f>
        <v>-111300</v>
      </c>
      <c r="E36" s="1513"/>
      <c r="F36" s="119"/>
      <c r="G36" s="117"/>
    </row>
    <row r="37" spans="1:7">
      <c r="A37" s="34"/>
      <c r="B37" s="749" t="s">
        <v>17</v>
      </c>
      <c r="C37" s="119">
        <v>36727768</v>
      </c>
      <c r="D37" s="117">
        <v>-111300</v>
      </c>
      <c r="E37" s="1513"/>
      <c r="F37" s="119"/>
      <c r="G37" s="117"/>
    </row>
    <row r="38" spans="1:7" ht="26.5">
      <c r="A38" s="34"/>
      <c r="B38" s="749" t="s">
        <v>38</v>
      </c>
      <c r="C38" s="119">
        <f>C39</f>
        <v>185683</v>
      </c>
      <c r="D38" s="117"/>
      <c r="E38" s="1513"/>
      <c r="F38" s="119"/>
      <c r="G38" s="117"/>
    </row>
    <row r="39" spans="1:7">
      <c r="A39" s="34"/>
      <c r="B39" s="749" t="s">
        <v>39</v>
      </c>
      <c r="C39" s="119">
        <v>185683</v>
      </c>
      <c r="D39" s="117"/>
      <c r="E39" s="1513"/>
      <c r="F39" s="119"/>
      <c r="G39" s="117"/>
    </row>
    <row r="40" spans="1:7" ht="26.5">
      <c r="A40" s="34"/>
      <c r="B40" s="751" t="s">
        <v>26</v>
      </c>
      <c r="C40" s="119">
        <f>C41+C45</f>
        <v>1820838</v>
      </c>
      <c r="D40" s="117"/>
      <c r="E40" s="1513"/>
      <c r="F40" s="119"/>
      <c r="G40" s="117"/>
    </row>
    <row r="41" spans="1:7">
      <c r="A41" s="34"/>
      <c r="B41" s="751" t="s">
        <v>27</v>
      </c>
      <c r="C41" s="119">
        <f>C42+C43</f>
        <v>1787328</v>
      </c>
      <c r="D41" s="117"/>
      <c r="E41" s="1513"/>
      <c r="F41" s="119"/>
      <c r="G41" s="117"/>
    </row>
    <row r="42" spans="1:7" ht="26.5">
      <c r="A42" s="34"/>
      <c r="B42" s="751" t="s">
        <v>28</v>
      </c>
      <c r="C42" s="119">
        <v>23328</v>
      </c>
      <c r="D42" s="117"/>
      <c r="E42" s="1513"/>
      <c r="F42" s="119"/>
      <c r="G42" s="117"/>
    </row>
    <row r="43" spans="1:7" ht="26.5">
      <c r="A43" s="34"/>
      <c r="B43" s="751" t="s">
        <v>54</v>
      </c>
      <c r="C43" s="119">
        <f>C44</f>
        <v>1764000</v>
      </c>
      <c r="D43" s="117"/>
      <c r="E43" s="1513"/>
      <c r="F43" s="119"/>
      <c r="G43" s="117"/>
    </row>
    <row r="44" spans="1:7" ht="26.5">
      <c r="A44" s="34"/>
      <c r="B44" s="751" t="s">
        <v>55</v>
      </c>
      <c r="C44" s="119">
        <v>1764000</v>
      </c>
      <c r="D44" s="117"/>
      <c r="E44" s="1513"/>
      <c r="F44" s="119"/>
      <c r="G44" s="117"/>
    </row>
    <row r="45" spans="1:7" ht="26.5">
      <c r="A45" s="34"/>
      <c r="B45" s="751" t="s">
        <v>29</v>
      </c>
      <c r="C45" s="119">
        <f>C46</f>
        <v>33510</v>
      </c>
      <c r="D45" s="117"/>
      <c r="E45" s="1513"/>
      <c r="F45" s="119"/>
      <c r="G45" s="117"/>
    </row>
    <row r="46" spans="1:7" ht="52.5" customHeight="1">
      <c r="A46" s="34"/>
      <c r="B46" s="751" t="s">
        <v>30</v>
      </c>
      <c r="C46" s="119">
        <v>33510</v>
      </c>
      <c r="D46" s="117"/>
      <c r="E46" s="1513"/>
      <c r="F46" s="119"/>
      <c r="G46" s="117"/>
    </row>
    <row r="47" spans="1:7">
      <c r="A47" s="34"/>
      <c r="B47" s="749" t="s">
        <v>20</v>
      </c>
      <c r="C47" s="119">
        <f>C48</f>
        <v>2496604</v>
      </c>
      <c r="D47" s="117"/>
      <c r="E47" s="1513"/>
      <c r="F47" s="119"/>
      <c r="G47" s="117"/>
    </row>
    <row r="48" spans="1:7">
      <c r="A48" s="34"/>
      <c r="B48" s="749" t="s">
        <v>21</v>
      </c>
      <c r="C48" s="119">
        <v>2496604</v>
      </c>
      <c r="D48" s="117"/>
      <c r="E48" s="1513"/>
      <c r="F48" s="119"/>
      <c r="G48" s="117"/>
    </row>
    <row r="49" spans="1:7">
      <c r="A49" s="34"/>
      <c r="B49" s="749" t="s">
        <v>31</v>
      </c>
      <c r="C49" s="119">
        <f>C22-C31</f>
        <v>-107600</v>
      </c>
      <c r="D49" s="117"/>
      <c r="E49" s="1513"/>
      <c r="F49" s="119"/>
      <c r="G49" s="117"/>
    </row>
    <row r="50" spans="1:7">
      <c r="A50" s="34"/>
      <c r="B50" s="749" t="s">
        <v>32</v>
      </c>
      <c r="C50" s="119">
        <f>C51</f>
        <v>107600</v>
      </c>
      <c r="D50" s="117"/>
      <c r="E50" s="1513"/>
      <c r="F50" s="119"/>
      <c r="G50" s="117"/>
    </row>
    <row r="51" spans="1:7">
      <c r="A51" s="34"/>
      <c r="B51" s="752" t="s">
        <v>33</v>
      </c>
      <c r="C51" s="119">
        <f>C52</f>
        <v>107600</v>
      </c>
      <c r="D51" s="117"/>
      <c r="E51" s="1513"/>
      <c r="F51" s="119"/>
      <c r="G51" s="117"/>
    </row>
    <row r="52" spans="1:7" ht="26.5">
      <c r="A52" s="34"/>
      <c r="B52" s="1008" t="s">
        <v>34</v>
      </c>
      <c r="C52" s="1001">
        <v>107600</v>
      </c>
      <c r="D52" s="1002"/>
      <c r="E52" s="1514"/>
      <c r="F52" s="1001"/>
      <c r="G52" s="1002"/>
    </row>
    <row r="53" spans="1:7">
      <c r="A53" s="34"/>
      <c r="B53" s="1009" t="s">
        <v>62</v>
      </c>
      <c r="C53" s="1010"/>
      <c r="D53" s="1011"/>
      <c r="E53" s="1009" t="s">
        <v>62</v>
      </c>
      <c r="F53" s="1010"/>
      <c r="G53" s="1011"/>
    </row>
    <row r="54" spans="1:7">
      <c r="A54" s="34"/>
      <c r="B54" s="147" t="s">
        <v>46</v>
      </c>
      <c r="C54" s="118">
        <f>C55+C56+C61</f>
        <v>98665738</v>
      </c>
      <c r="D54" s="116">
        <f>D61</f>
        <v>-111300</v>
      </c>
      <c r="E54" s="147" t="s">
        <v>46</v>
      </c>
      <c r="F54" s="118">
        <f>F55</f>
        <v>890165818</v>
      </c>
      <c r="G54" s="116">
        <f>G55</f>
        <v>111300</v>
      </c>
    </row>
    <row r="55" spans="1:7" ht="26.5">
      <c r="A55" s="34"/>
      <c r="B55" s="747" t="s">
        <v>24</v>
      </c>
      <c r="C55" s="119">
        <v>1724725</v>
      </c>
      <c r="D55" s="117"/>
      <c r="E55" s="748" t="s">
        <v>11</v>
      </c>
      <c r="F55" s="119">
        <f>F56</f>
        <v>890165818</v>
      </c>
      <c r="G55" s="117">
        <f>G56</f>
        <v>111300</v>
      </c>
    </row>
    <row r="56" spans="1:7" ht="26.5">
      <c r="A56" s="34"/>
      <c r="B56" s="747" t="s">
        <v>49</v>
      </c>
      <c r="C56" s="119">
        <f>C57</f>
        <v>0</v>
      </c>
      <c r="D56" s="117"/>
      <c r="E56" s="749" t="s">
        <v>12</v>
      </c>
      <c r="F56" s="119">
        <v>890165818</v>
      </c>
      <c r="G56" s="117">
        <v>111300</v>
      </c>
    </row>
    <row r="57" spans="1:7">
      <c r="A57" s="34"/>
      <c r="B57" s="747" t="s">
        <v>50</v>
      </c>
      <c r="C57" s="119">
        <f>C58</f>
        <v>0</v>
      </c>
      <c r="D57" s="117"/>
      <c r="E57" s="750" t="s">
        <v>47</v>
      </c>
      <c r="F57" s="118">
        <f t="shared" ref="F57:G59" si="2">F58</f>
        <v>890165818</v>
      </c>
      <c r="G57" s="116">
        <f t="shared" si="2"/>
        <v>111300</v>
      </c>
    </row>
    <row r="58" spans="1:7">
      <c r="A58" s="34"/>
      <c r="B58" s="747" t="s">
        <v>51</v>
      </c>
      <c r="C58" s="119">
        <f>C59</f>
        <v>0</v>
      </c>
      <c r="D58" s="117"/>
      <c r="E58" s="749" t="s">
        <v>14</v>
      </c>
      <c r="F58" s="119">
        <f t="shared" si="2"/>
        <v>890165818</v>
      </c>
      <c r="G58" s="117">
        <f t="shared" si="2"/>
        <v>111300</v>
      </c>
    </row>
    <row r="59" spans="1:7" ht="26.5">
      <c r="A59" s="34"/>
      <c r="B59" s="747" t="s">
        <v>52</v>
      </c>
      <c r="C59" s="119">
        <f>C60</f>
        <v>0</v>
      </c>
      <c r="D59" s="117"/>
      <c r="E59" s="749" t="s">
        <v>15</v>
      </c>
      <c r="F59" s="119">
        <f t="shared" si="2"/>
        <v>890165818</v>
      </c>
      <c r="G59" s="117">
        <f t="shared" si="2"/>
        <v>111300</v>
      </c>
    </row>
    <row r="60" spans="1:7" ht="26.5">
      <c r="A60" s="34"/>
      <c r="B60" s="747" t="s">
        <v>53</v>
      </c>
      <c r="C60" s="119"/>
      <c r="D60" s="117"/>
      <c r="E60" s="1512" t="s">
        <v>17</v>
      </c>
      <c r="F60" s="119">
        <v>890165818</v>
      </c>
      <c r="G60" s="117">
        <v>111300</v>
      </c>
    </row>
    <row r="61" spans="1:7">
      <c r="A61" s="34"/>
      <c r="B61" s="748" t="s">
        <v>11</v>
      </c>
      <c r="C61" s="119">
        <f>C62</f>
        <v>96941013</v>
      </c>
      <c r="D61" s="117">
        <f>D62</f>
        <v>-111300</v>
      </c>
      <c r="E61" s="1513"/>
      <c r="F61" s="119"/>
      <c r="G61" s="117"/>
    </row>
    <row r="62" spans="1:7" ht="26.5">
      <c r="A62" s="34"/>
      <c r="B62" s="749" t="s">
        <v>12</v>
      </c>
      <c r="C62" s="119">
        <v>96941013</v>
      </c>
      <c r="D62" s="117">
        <v>-111300</v>
      </c>
      <c r="E62" s="1513"/>
      <c r="F62" s="119"/>
      <c r="G62" s="117"/>
    </row>
    <row r="63" spans="1:7">
      <c r="A63" s="34"/>
      <c r="B63" s="750" t="s">
        <v>47</v>
      </c>
      <c r="C63" s="118">
        <f>C64+C79</f>
        <v>98773338</v>
      </c>
      <c r="D63" s="116">
        <f>D64</f>
        <v>-111300</v>
      </c>
      <c r="E63" s="1513"/>
      <c r="F63" s="119"/>
      <c r="G63" s="117"/>
    </row>
    <row r="64" spans="1:7">
      <c r="A64" s="34"/>
      <c r="B64" s="847" t="s">
        <v>14</v>
      </c>
      <c r="C64" s="119">
        <f>C65+C68+C70+C72</f>
        <v>96276734</v>
      </c>
      <c r="D64" s="117">
        <f>D68</f>
        <v>-111300</v>
      </c>
      <c r="E64" s="1513"/>
      <c r="F64" s="119"/>
      <c r="G64" s="117"/>
    </row>
    <row r="65" spans="1:7">
      <c r="A65" s="34"/>
      <c r="B65" s="749" t="s">
        <v>16</v>
      </c>
      <c r="C65" s="119">
        <f>C66+C67</f>
        <v>56521154</v>
      </c>
      <c r="D65" s="117"/>
      <c r="E65" s="1513"/>
      <c r="F65" s="119"/>
      <c r="G65" s="117"/>
    </row>
    <row r="66" spans="1:7">
      <c r="A66" s="34"/>
      <c r="B66" s="749" t="s">
        <v>18</v>
      </c>
      <c r="C66" s="119">
        <v>36715926</v>
      </c>
      <c r="D66" s="117"/>
      <c r="E66" s="1513"/>
      <c r="F66" s="119"/>
      <c r="G66" s="117"/>
    </row>
    <row r="67" spans="1:7">
      <c r="A67" s="34"/>
      <c r="B67" s="749" t="s">
        <v>19</v>
      </c>
      <c r="C67" s="119">
        <v>19805228</v>
      </c>
      <c r="D67" s="117"/>
      <c r="E67" s="1513"/>
      <c r="F67" s="119"/>
      <c r="G67" s="117"/>
    </row>
    <row r="68" spans="1:7">
      <c r="A68" s="34"/>
      <c r="B68" s="751" t="s">
        <v>15</v>
      </c>
      <c r="C68" s="119">
        <f>C69</f>
        <v>39523759</v>
      </c>
      <c r="D68" s="117">
        <f>D69</f>
        <v>-111300</v>
      </c>
      <c r="E68" s="1513"/>
      <c r="F68" s="119"/>
      <c r="G68" s="117"/>
    </row>
    <row r="69" spans="1:7">
      <c r="A69" s="34"/>
      <c r="B69" s="749" t="s">
        <v>17</v>
      </c>
      <c r="C69" s="119">
        <v>39523759</v>
      </c>
      <c r="D69" s="117">
        <v>-111300</v>
      </c>
      <c r="E69" s="1513"/>
      <c r="F69" s="119"/>
      <c r="G69" s="117"/>
    </row>
    <row r="70" spans="1:7" ht="26.5">
      <c r="A70" s="34"/>
      <c r="B70" s="749" t="s">
        <v>38</v>
      </c>
      <c r="C70" s="119">
        <f>C71</f>
        <v>185683</v>
      </c>
      <c r="D70" s="117"/>
      <c r="E70" s="1513"/>
      <c r="F70" s="119"/>
      <c r="G70" s="117"/>
    </row>
    <row r="71" spans="1:7">
      <c r="A71" s="34"/>
      <c r="B71" s="749" t="s">
        <v>39</v>
      </c>
      <c r="C71" s="119">
        <v>185683</v>
      </c>
      <c r="D71" s="117"/>
      <c r="E71" s="1513"/>
      <c r="F71" s="119"/>
      <c r="G71" s="117"/>
    </row>
    <row r="72" spans="1:7" ht="26.5">
      <c r="A72" s="34"/>
      <c r="B72" s="751" t="s">
        <v>26</v>
      </c>
      <c r="C72" s="119">
        <f>C73+C77</f>
        <v>46138</v>
      </c>
      <c r="D72" s="117"/>
      <c r="E72" s="1513"/>
      <c r="F72" s="119"/>
      <c r="G72" s="117"/>
    </row>
    <row r="73" spans="1:7">
      <c r="A73" s="34"/>
      <c r="B73" s="751" t="s">
        <v>27</v>
      </c>
      <c r="C73" s="119">
        <f>C74+C75</f>
        <v>23328</v>
      </c>
      <c r="D73" s="117"/>
      <c r="E73" s="1513"/>
      <c r="F73" s="119"/>
      <c r="G73" s="117"/>
    </row>
    <row r="74" spans="1:7" ht="26.5">
      <c r="A74" s="34"/>
      <c r="B74" s="751" t="s">
        <v>28</v>
      </c>
      <c r="C74" s="119">
        <v>23328</v>
      </c>
      <c r="D74" s="117"/>
      <c r="E74" s="1513"/>
      <c r="F74" s="119"/>
      <c r="G74" s="117"/>
    </row>
    <row r="75" spans="1:7" ht="26.5">
      <c r="A75" s="34"/>
      <c r="B75" s="751" t="s">
        <v>54</v>
      </c>
      <c r="C75" s="119">
        <f>C76</f>
        <v>0</v>
      </c>
      <c r="D75" s="117"/>
      <c r="E75" s="1513"/>
      <c r="F75" s="119"/>
      <c r="G75" s="117"/>
    </row>
    <row r="76" spans="1:7" ht="26.5">
      <c r="A76" s="34"/>
      <c r="B76" s="751" t="s">
        <v>55</v>
      </c>
      <c r="C76" s="119"/>
      <c r="D76" s="117"/>
      <c r="E76" s="1513"/>
      <c r="F76" s="119"/>
      <c r="G76" s="117"/>
    </row>
    <row r="77" spans="1:7" ht="26.5">
      <c r="A77" s="34"/>
      <c r="B77" s="751" t="s">
        <v>29</v>
      </c>
      <c r="C77" s="119">
        <f>C78</f>
        <v>22810</v>
      </c>
      <c r="D77" s="117"/>
      <c r="E77" s="1513"/>
      <c r="F77" s="119"/>
      <c r="G77" s="117"/>
    </row>
    <row r="78" spans="1:7" ht="56.25" customHeight="1">
      <c r="A78" s="34"/>
      <c r="B78" s="751" t="s">
        <v>30</v>
      </c>
      <c r="C78" s="119">
        <v>22810</v>
      </c>
      <c r="D78" s="117"/>
      <c r="E78" s="1513"/>
      <c r="F78" s="119"/>
      <c r="G78" s="117"/>
    </row>
    <row r="79" spans="1:7">
      <c r="A79" s="34"/>
      <c r="B79" s="749" t="s">
        <v>20</v>
      </c>
      <c r="C79" s="119">
        <f>C80</f>
        <v>2496604</v>
      </c>
      <c r="D79" s="117"/>
      <c r="E79" s="1513"/>
      <c r="F79" s="119"/>
      <c r="G79" s="117"/>
    </row>
    <row r="80" spans="1:7">
      <c r="A80" s="34"/>
      <c r="B80" s="749" t="s">
        <v>21</v>
      </c>
      <c r="C80" s="119">
        <v>2496604</v>
      </c>
      <c r="D80" s="117"/>
      <c r="E80" s="1513"/>
      <c r="F80" s="119"/>
      <c r="G80" s="117"/>
    </row>
    <row r="81" spans="1:7">
      <c r="A81" s="34"/>
      <c r="B81" s="749" t="s">
        <v>31</v>
      </c>
      <c r="C81" s="119">
        <f>C54-C63</f>
        <v>-107600</v>
      </c>
      <c r="D81" s="117"/>
      <c r="E81" s="1513"/>
      <c r="F81" s="119"/>
      <c r="G81" s="117"/>
    </row>
    <row r="82" spans="1:7">
      <c r="A82" s="34"/>
      <c r="B82" s="749" t="s">
        <v>32</v>
      </c>
      <c r="C82" s="119">
        <f>C83</f>
        <v>107600</v>
      </c>
      <c r="D82" s="117"/>
      <c r="E82" s="1513"/>
      <c r="F82" s="119"/>
      <c r="G82" s="117"/>
    </row>
    <row r="83" spans="1:7">
      <c r="A83" s="34"/>
      <c r="B83" s="752" t="s">
        <v>33</v>
      </c>
      <c r="C83" s="119">
        <f>C84</f>
        <v>107600</v>
      </c>
      <c r="D83" s="117"/>
      <c r="E83" s="1513"/>
      <c r="F83" s="119"/>
      <c r="G83" s="117"/>
    </row>
    <row r="84" spans="1:7" ht="27" thickBot="1">
      <c r="A84" s="34"/>
      <c r="B84" s="753" t="s">
        <v>34</v>
      </c>
      <c r="C84" s="855">
        <v>107600</v>
      </c>
      <c r="D84" s="851"/>
      <c r="E84" s="1515"/>
      <c r="F84" s="855"/>
      <c r="G84" s="117"/>
    </row>
    <row r="85" spans="1:7" ht="51.65" customHeight="1" thickBot="1">
      <c r="B85" s="1576" t="s">
        <v>392</v>
      </c>
      <c r="C85" s="1577"/>
      <c r="D85" s="1577"/>
      <c r="E85" s="1577"/>
      <c r="F85" s="1577"/>
      <c r="G85" s="1578"/>
    </row>
    <row r="87" spans="1:7" s="82" customFormat="1" ht="13">
      <c r="A87" s="754"/>
      <c r="C87" s="755"/>
      <c r="D87" s="754"/>
      <c r="E87" s="754"/>
      <c r="F87" s="754"/>
      <c r="G87" s="754"/>
    </row>
    <row r="88" spans="1:7" s="82" customFormat="1" ht="13">
      <c r="A88" s="754"/>
      <c r="B88" s="754"/>
      <c r="C88" s="754"/>
      <c r="D88" s="754"/>
      <c r="E88" s="754"/>
      <c r="F88" s="754"/>
      <c r="G88" s="754"/>
    </row>
    <row r="89" spans="1:7" s="82" customFormat="1" ht="13">
      <c r="A89" s="754"/>
      <c r="C89" s="756"/>
      <c r="D89" s="757"/>
      <c r="E89" s="756"/>
      <c r="F89" s="755"/>
      <c r="G89" s="754"/>
    </row>
    <row r="90" spans="1:7" s="82" customFormat="1" ht="13">
      <c r="A90" s="754"/>
      <c r="C90" s="756"/>
      <c r="D90" s="757"/>
      <c r="E90" s="756"/>
      <c r="F90" s="755"/>
      <c r="G90" s="754"/>
    </row>
    <row r="91" spans="1:7" s="82" customFormat="1" ht="13">
      <c r="A91" s="754"/>
      <c r="C91" s="756"/>
      <c r="D91" s="757"/>
      <c r="E91" s="756"/>
      <c r="F91" s="755"/>
      <c r="G91" s="754"/>
    </row>
  </sheetData>
  <mergeCells count="1">
    <mergeCell ref="B85:G85"/>
  </mergeCells>
  <pageMargins left="0.27559055118110237" right="0.27559055118110237" top="0.35433070866141736" bottom="0.39370078740157483" header="0.19685039370078741" footer="0.19685039370078741"/>
  <pageSetup paperSize="9" scale="85" fitToHeight="0" orientation="landscape" horizontalDpi="90" verticalDpi="90" r:id="rId1"/>
  <headerFooter>
    <oddFooter>&amp;L&amp;F&amp;C&amp;P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1ED4C-8640-48C7-874D-41621C21B16B}">
  <sheetPr>
    <tabColor theme="3" tint="0.89999084444715716"/>
  </sheetPr>
  <dimension ref="A1:V39"/>
  <sheetViews>
    <sheetView zoomScale="80" zoomScaleNormal="80" workbookViewId="0">
      <pane ySplit="1" topLeftCell="A15" activePane="bottomLeft" state="frozen"/>
      <selection pane="bottomLeft" activeCell="N30" sqref="N30"/>
    </sheetView>
  </sheetViews>
  <sheetFormatPr defaultColWidth="9.26953125" defaultRowHeight="13"/>
  <cols>
    <col min="1" max="1" width="6" style="832" customWidth="1"/>
    <col min="2" max="2" width="47.7265625" style="843" customWidth="1"/>
    <col min="3" max="3" width="14.81640625" style="833" customWidth="1"/>
    <col min="4" max="4" width="12.453125" style="833" customWidth="1"/>
    <col min="5" max="5" width="42" style="832" customWidth="1"/>
    <col min="6" max="6" width="14.54296875" style="832" customWidth="1"/>
    <col min="7" max="7" width="12.453125" style="832" customWidth="1"/>
    <col min="8" max="8" width="14" style="834" customWidth="1"/>
    <col min="9" max="9" width="11" style="832" bestFit="1" customWidth="1"/>
    <col min="10" max="10" width="10.81640625" style="832" customWidth="1"/>
    <col min="11" max="12" width="10.7265625" style="832" bestFit="1" customWidth="1"/>
    <col min="13" max="16384" width="9.26953125" style="832"/>
  </cols>
  <sheetData>
    <row r="1" spans="1:22" ht="26.5" thickBot="1">
      <c r="A1" s="171"/>
      <c r="B1" s="857"/>
      <c r="C1" s="9" t="s">
        <v>2</v>
      </c>
      <c r="D1" s="10" t="s">
        <v>4</v>
      </c>
      <c r="E1" s="857"/>
      <c r="F1" s="9" t="s">
        <v>2</v>
      </c>
      <c r="G1" s="10" t="s">
        <v>4</v>
      </c>
      <c r="H1" s="1155" t="s">
        <v>1</v>
      </c>
    </row>
    <row r="2" spans="1:22" ht="15" customHeight="1">
      <c r="B2" s="1"/>
      <c r="C2" s="1"/>
      <c r="D2" s="1"/>
      <c r="E2" s="1"/>
      <c r="F2" s="1"/>
      <c r="G2" s="1"/>
    </row>
    <row r="3" spans="1:22" ht="18" customHeight="1">
      <c r="B3" s="28" t="s">
        <v>126</v>
      </c>
      <c r="C3" s="844"/>
      <c r="D3" s="844"/>
      <c r="E3" s="844"/>
      <c r="F3" s="844"/>
      <c r="G3" s="844"/>
    </row>
    <row r="4" spans="1:22" ht="17.25" customHeight="1" thickBot="1">
      <c r="B4" s="835"/>
      <c r="C4" s="1"/>
      <c r="D4" s="1"/>
      <c r="E4" s="1"/>
      <c r="F4" s="1"/>
      <c r="G4" s="1"/>
    </row>
    <row r="5" spans="1:22" s="837" customFormat="1" ht="27">
      <c r="A5" s="838">
        <f>EM!A5+1</f>
        <v>9</v>
      </c>
      <c r="B5" s="47" t="s">
        <v>141</v>
      </c>
      <c r="C5" s="48"/>
      <c r="D5" s="49"/>
      <c r="E5" s="47" t="s">
        <v>126</v>
      </c>
      <c r="F5" s="50"/>
      <c r="G5" s="51"/>
      <c r="H5" s="172" t="s">
        <v>154</v>
      </c>
    </row>
    <row r="6" spans="1:22" s="837" customFormat="1">
      <c r="A6" s="839"/>
      <c r="B6" s="52" t="s">
        <v>129</v>
      </c>
      <c r="C6" s="53"/>
      <c r="D6" s="53"/>
      <c r="E6" s="54" t="s">
        <v>129</v>
      </c>
      <c r="F6" s="53"/>
      <c r="G6" s="55"/>
      <c r="H6" s="836"/>
    </row>
    <row r="7" spans="1:22" s="837" customFormat="1" ht="40.5">
      <c r="A7" s="839"/>
      <c r="B7" s="840" t="s">
        <v>143</v>
      </c>
      <c r="C7" s="56"/>
      <c r="D7" s="56"/>
      <c r="E7" s="57" t="s">
        <v>284</v>
      </c>
      <c r="F7" s="56"/>
      <c r="G7" s="56"/>
      <c r="H7" s="836"/>
    </row>
    <row r="8" spans="1:22" s="837" customFormat="1">
      <c r="A8" s="839"/>
      <c r="B8" s="58" t="s">
        <v>46</v>
      </c>
      <c r="C8" s="59">
        <v>243093314</v>
      </c>
      <c r="D8" s="59">
        <v>-35000</v>
      </c>
      <c r="E8" s="58" t="s">
        <v>46</v>
      </c>
      <c r="F8" s="59">
        <v>1490379</v>
      </c>
      <c r="G8" s="59">
        <v>35000</v>
      </c>
      <c r="H8" s="836"/>
      <c r="I8" s="841"/>
    </row>
    <row r="9" spans="1:22" s="837" customFormat="1">
      <c r="A9" s="839"/>
      <c r="B9" s="60" t="s">
        <v>11</v>
      </c>
      <c r="C9" s="61">
        <v>243093314</v>
      </c>
      <c r="D9" s="61">
        <v>-35000</v>
      </c>
      <c r="E9" s="60" t="s">
        <v>11</v>
      </c>
      <c r="F9" s="61">
        <v>1490379</v>
      </c>
      <c r="G9" s="61">
        <f>G8</f>
        <v>35000</v>
      </c>
      <c r="H9" s="836"/>
    </row>
    <row r="10" spans="1:22" s="837" customFormat="1" ht="26">
      <c r="A10" s="839"/>
      <c r="B10" s="62" t="s">
        <v>12</v>
      </c>
      <c r="C10" s="61">
        <v>243093314</v>
      </c>
      <c r="D10" s="61">
        <v>-35000</v>
      </c>
      <c r="E10" s="62" t="s">
        <v>12</v>
      </c>
      <c r="F10" s="61">
        <v>1490379</v>
      </c>
      <c r="G10" s="61">
        <f>G9</f>
        <v>35000</v>
      </c>
      <c r="H10" s="836"/>
    </row>
    <row r="11" spans="1:22" s="837" customFormat="1">
      <c r="A11" s="839"/>
      <c r="B11" s="58" t="s">
        <v>47</v>
      </c>
      <c r="C11" s="59">
        <v>243093314</v>
      </c>
      <c r="D11" s="59">
        <v>-35000</v>
      </c>
      <c r="E11" s="58" t="s">
        <v>47</v>
      </c>
      <c r="F11" s="59">
        <v>1490379</v>
      </c>
      <c r="G11" s="59">
        <f>G8</f>
        <v>35000</v>
      </c>
      <c r="H11" s="836"/>
    </row>
    <row r="12" spans="1:22" s="837" customFormat="1">
      <c r="A12" s="839"/>
      <c r="B12" s="60" t="s">
        <v>15</v>
      </c>
      <c r="C12" s="61">
        <v>243093314</v>
      </c>
      <c r="D12" s="61">
        <v>-35000</v>
      </c>
      <c r="E12" s="60" t="s">
        <v>14</v>
      </c>
      <c r="F12" s="61">
        <v>1470379</v>
      </c>
      <c r="G12" s="61">
        <v>35000</v>
      </c>
      <c r="H12" s="836"/>
    </row>
    <row r="13" spans="1:22" s="837" customFormat="1">
      <c r="A13" s="839"/>
      <c r="B13" s="63" t="s">
        <v>17</v>
      </c>
      <c r="C13" s="61">
        <v>243093314</v>
      </c>
      <c r="D13" s="61">
        <v>-35000</v>
      </c>
      <c r="E13" s="60" t="s">
        <v>16</v>
      </c>
      <c r="F13" s="61">
        <v>1470379</v>
      </c>
      <c r="G13" s="61">
        <v>35000</v>
      </c>
      <c r="H13" s="836"/>
    </row>
    <row r="14" spans="1:22" s="837" customFormat="1">
      <c r="A14" s="839"/>
      <c r="B14" s="58"/>
      <c r="C14" s="59"/>
      <c r="D14" s="59"/>
      <c r="E14" s="60" t="s">
        <v>18</v>
      </c>
      <c r="F14" s="61">
        <v>1229354</v>
      </c>
      <c r="G14" s="61">
        <v>9500</v>
      </c>
      <c r="H14" s="836"/>
    </row>
    <row r="15" spans="1:22" s="837" customFormat="1" ht="13.5" thickBot="1">
      <c r="A15" s="839"/>
      <c r="B15" s="58"/>
      <c r="C15" s="59"/>
      <c r="D15" s="59"/>
      <c r="E15" s="60" t="s">
        <v>19</v>
      </c>
      <c r="F15" s="61">
        <v>241025</v>
      </c>
      <c r="G15" s="61">
        <v>25500</v>
      </c>
      <c r="H15" s="836"/>
    </row>
    <row r="16" spans="1:22" s="300" customFormat="1" ht="62.25" customHeight="1" thickBot="1">
      <c r="A16" s="845"/>
      <c r="B16" s="1581" t="s">
        <v>433</v>
      </c>
      <c r="C16" s="1582"/>
      <c r="D16" s="1582"/>
      <c r="E16" s="1582"/>
      <c r="F16" s="1582"/>
      <c r="G16" s="1583"/>
      <c r="H16" s="842"/>
      <c r="P16" s="837"/>
      <c r="Q16" s="837"/>
      <c r="R16" s="837"/>
      <c r="S16" s="837"/>
      <c r="T16" s="837"/>
      <c r="U16" s="837"/>
      <c r="V16" s="837"/>
    </row>
    <row r="17" spans="1:8" ht="13.5" thickBot="1"/>
    <row r="18" spans="1:8" customFormat="1" ht="27">
      <c r="A18" s="1433">
        <f>A5+1</f>
        <v>10</v>
      </c>
      <c r="B18" s="846" t="s">
        <v>126</v>
      </c>
      <c r="C18" s="852"/>
      <c r="D18" s="848"/>
      <c r="E18" s="1123" t="s">
        <v>6</v>
      </c>
      <c r="F18" s="1145"/>
      <c r="G18" s="30"/>
      <c r="H18" s="994" t="s">
        <v>154</v>
      </c>
    </row>
    <row r="19" spans="1:8" customFormat="1" ht="14.5">
      <c r="A19" s="1031"/>
      <c r="B19" s="81" t="s">
        <v>8</v>
      </c>
      <c r="C19" s="853"/>
      <c r="D19" s="849"/>
      <c r="E19" s="13" t="s">
        <v>8</v>
      </c>
      <c r="F19" s="15"/>
      <c r="G19" s="16"/>
    </row>
    <row r="20" spans="1:8" customFormat="1" ht="27">
      <c r="A20" s="1031"/>
      <c r="B20" s="142" t="s">
        <v>438</v>
      </c>
      <c r="C20" s="854"/>
      <c r="D20" s="850"/>
      <c r="E20" s="20" t="s">
        <v>458</v>
      </c>
      <c r="F20" s="21"/>
      <c r="G20" s="22"/>
    </row>
    <row r="21" spans="1:8" customFormat="1" ht="14.5">
      <c r="A21" s="1031"/>
      <c r="B21" s="115" t="s">
        <v>46</v>
      </c>
      <c r="C21" s="118">
        <v>587604862</v>
      </c>
      <c r="D21" s="116">
        <v>-1800000</v>
      </c>
      <c r="E21" s="1392" t="s">
        <v>46</v>
      </c>
      <c r="F21" s="23">
        <v>26327677</v>
      </c>
      <c r="G21" s="1393">
        <f t="shared" ref="G21:G26" si="0">G22</f>
        <v>1800000</v>
      </c>
    </row>
    <row r="22" spans="1:8" customFormat="1" ht="14.5">
      <c r="A22" s="1031"/>
      <c r="B22" s="742" t="s">
        <v>11</v>
      </c>
      <c r="C22" s="119">
        <v>587604862</v>
      </c>
      <c r="D22" s="117">
        <v>-1800000</v>
      </c>
      <c r="E22" s="1394" t="s">
        <v>11</v>
      </c>
      <c r="F22" s="327">
        <v>26327677</v>
      </c>
      <c r="G22" s="1395">
        <f t="shared" si="0"/>
        <v>1800000</v>
      </c>
    </row>
    <row r="23" spans="1:8" customFormat="1" ht="26.5">
      <c r="A23" s="1031"/>
      <c r="B23" s="742" t="s">
        <v>12</v>
      </c>
      <c r="C23" s="119">
        <v>587604862</v>
      </c>
      <c r="D23" s="117">
        <v>-1800000</v>
      </c>
      <c r="E23" s="24" t="s">
        <v>12</v>
      </c>
      <c r="F23" s="327">
        <v>26327677</v>
      </c>
      <c r="G23" s="1395">
        <f t="shared" si="0"/>
        <v>1800000</v>
      </c>
    </row>
    <row r="24" spans="1:8" customFormat="1" ht="14.5">
      <c r="A24" s="1031"/>
      <c r="B24" s="115" t="s">
        <v>47</v>
      </c>
      <c r="C24" s="118">
        <v>587604862</v>
      </c>
      <c r="D24" s="116">
        <v>-1800000</v>
      </c>
      <c r="E24" s="750" t="s">
        <v>47</v>
      </c>
      <c r="F24" s="23">
        <v>26327677</v>
      </c>
      <c r="G24" s="1393">
        <f t="shared" si="0"/>
        <v>1800000</v>
      </c>
    </row>
    <row r="25" spans="1:8" customFormat="1" ht="14.5">
      <c r="A25" s="1031"/>
      <c r="B25" s="1342" t="s">
        <v>14</v>
      </c>
      <c r="C25" s="119">
        <v>587604862</v>
      </c>
      <c r="D25" s="117">
        <v>-1800000</v>
      </c>
      <c r="E25" s="1396" t="s">
        <v>14</v>
      </c>
      <c r="F25" s="327">
        <v>26327677</v>
      </c>
      <c r="G25" s="1395">
        <f t="shared" si="0"/>
        <v>1800000</v>
      </c>
    </row>
    <row r="26" spans="1:8" customFormat="1" ht="26.5">
      <c r="A26" s="1031"/>
      <c r="B26" s="1342" t="s">
        <v>439</v>
      </c>
      <c r="C26" s="119">
        <v>583997248</v>
      </c>
      <c r="D26" s="117">
        <v>-1800000</v>
      </c>
      <c r="E26" s="1397" t="s">
        <v>15</v>
      </c>
      <c r="F26" s="327">
        <v>26327677</v>
      </c>
      <c r="G26" s="1395">
        <f t="shared" si="0"/>
        <v>1800000</v>
      </c>
    </row>
    <row r="27" spans="1:8" customFormat="1" ht="15" thickBot="1">
      <c r="A27" s="1031"/>
      <c r="B27" s="25"/>
      <c r="C27" s="1395"/>
      <c r="D27" s="1395"/>
      <c r="E27" s="1398" t="s">
        <v>17</v>
      </c>
      <c r="F27" s="327">
        <v>26327677</v>
      </c>
      <c r="G27" s="1395">
        <v>1800000</v>
      </c>
    </row>
    <row r="28" spans="1:8" customFormat="1" ht="47.25" customHeight="1" thickBot="1">
      <c r="A28" s="1031"/>
      <c r="B28" s="1569" t="s">
        <v>483</v>
      </c>
      <c r="C28" s="1570"/>
      <c r="D28" s="1570"/>
      <c r="E28" s="1570"/>
      <c r="F28" s="1570"/>
      <c r="G28" s="1571"/>
    </row>
    <row r="29" spans="1:8" customFormat="1" ht="15" thickBot="1">
      <c r="A29" s="1031"/>
    </row>
    <row r="30" spans="1:8" customFormat="1" ht="14.5">
      <c r="A30" s="1434">
        <f>A18+1</f>
        <v>11</v>
      </c>
      <c r="B30" s="68" t="s">
        <v>58</v>
      </c>
      <c r="C30" s="1435"/>
      <c r="D30" s="1436"/>
      <c r="E30" s="846" t="s">
        <v>126</v>
      </c>
      <c r="F30" s="852"/>
      <c r="G30" s="848"/>
      <c r="H30" s="1031" t="s">
        <v>154</v>
      </c>
    </row>
    <row r="31" spans="1:8" customFormat="1" ht="14.5">
      <c r="A31" s="1431"/>
      <c r="B31" s="65" t="s">
        <v>59</v>
      </c>
      <c r="C31" s="1437"/>
      <c r="D31" s="1438"/>
      <c r="E31" s="81" t="s">
        <v>36</v>
      </c>
      <c r="F31" s="853"/>
      <c r="G31" s="849"/>
    </row>
    <row r="32" spans="1:8" customFormat="1" ht="14.5">
      <c r="A32" s="1031"/>
      <c r="B32" s="99" t="s">
        <v>286</v>
      </c>
      <c r="C32" s="1437"/>
      <c r="D32" s="1438"/>
      <c r="E32" s="1009" t="s">
        <v>48</v>
      </c>
      <c r="F32" s="1010"/>
      <c r="G32" s="1010"/>
    </row>
    <row r="33" spans="1:7" customFormat="1" ht="14.5">
      <c r="A33" s="1031"/>
      <c r="B33" s="1439" t="s">
        <v>48</v>
      </c>
      <c r="C33" s="1437"/>
      <c r="D33" s="1438"/>
      <c r="E33" s="115" t="s">
        <v>46</v>
      </c>
      <c r="F33" s="118">
        <v>1291802177</v>
      </c>
      <c r="G33" s="116">
        <v>-2900000</v>
      </c>
    </row>
    <row r="34" spans="1:7" customFormat="1" ht="14.5">
      <c r="A34" s="1031"/>
      <c r="B34" s="1440" t="s">
        <v>437</v>
      </c>
      <c r="C34" s="1441">
        <v>715692750</v>
      </c>
      <c r="D34" s="1442">
        <v>-2900000</v>
      </c>
      <c r="E34" s="742" t="s">
        <v>11</v>
      </c>
      <c r="F34" s="119">
        <v>1289920323</v>
      </c>
      <c r="G34" s="117">
        <v>-2900000</v>
      </c>
    </row>
    <row r="35" spans="1:7" customFormat="1" ht="26.5">
      <c r="A35" s="1031"/>
      <c r="B35" s="1440"/>
      <c r="C35" s="1441"/>
      <c r="D35" s="1442"/>
      <c r="E35" s="742" t="s">
        <v>12</v>
      </c>
      <c r="F35" s="119">
        <v>1289920323</v>
      </c>
      <c r="G35" s="117">
        <v>-2900000</v>
      </c>
    </row>
    <row r="36" spans="1:7" customFormat="1" ht="14.5">
      <c r="A36" s="1031"/>
      <c r="B36" s="1440"/>
      <c r="C36" s="1441"/>
      <c r="D36" s="1442"/>
      <c r="E36" s="115" t="s">
        <v>47</v>
      </c>
      <c r="F36" s="118">
        <v>1287707357</v>
      </c>
      <c r="G36" s="116">
        <v>-2900000</v>
      </c>
    </row>
    <row r="37" spans="1:7" customFormat="1" ht="14.5">
      <c r="A37" s="1031"/>
      <c r="B37" s="1440"/>
      <c r="C37" s="1441"/>
      <c r="D37" s="1442"/>
      <c r="E37" s="1342" t="s">
        <v>14</v>
      </c>
      <c r="F37" s="119">
        <v>1278545593</v>
      </c>
      <c r="G37" s="117">
        <v>-2900000</v>
      </c>
    </row>
    <row r="38" spans="1:7" customFormat="1" ht="15" thickBot="1">
      <c r="A38" s="1031"/>
      <c r="B38" s="1443"/>
      <c r="C38" s="1444"/>
      <c r="D38" s="1445"/>
      <c r="E38" s="1342" t="s">
        <v>439</v>
      </c>
      <c r="F38" s="119">
        <v>643028885</v>
      </c>
      <c r="G38" s="117">
        <v>-2900000</v>
      </c>
    </row>
    <row r="39" spans="1:7" customFormat="1" ht="90.75" customHeight="1" thickBot="1">
      <c r="A39" s="1031"/>
      <c r="B39" s="1584" t="s">
        <v>466</v>
      </c>
      <c r="C39" s="1585"/>
      <c r="D39" s="1585"/>
      <c r="E39" s="1585"/>
      <c r="F39" s="1585"/>
      <c r="G39" s="1586"/>
    </row>
  </sheetData>
  <mergeCells count="3">
    <mergeCell ref="B16:G16"/>
    <mergeCell ref="B28:G28"/>
    <mergeCell ref="B39:G39"/>
  </mergeCells>
  <pageMargins left="0.19685039370078741" right="0.15748031496062992" top="0.31496062992125984" bottom="0.35433070866141736" header="0.19685039370078741" footer="0"/>
  <pageSetup paperSize="9" scale="85" fitToHeight="0" orientation="landscape" r:id="rId1"/>
  <headerFooter alignWithMargins="0">
    <oddFooter>&amp;L&amp;"Arial,Slīpraksts"&amp;8&amp;F&amp;C&amp;P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6DA93-A189-4327-A43D-23F6423A007C}">
  <sheetPr>
    <tabColor theme="3" tint="0.89999084444715716"/>
    <pageSetUpPr fitToPage="1"/>
  </sheetPr>
  <dimension ref="A1:U699"/>
  <sheetViews>
    <sheetView zoomScale="80" zoomScaleNormal="80" workbookViewId="0">
      <pane ySplit="1" topLeftCell="A2" activePane="bottomLeft" state="frozen"/>
      <selection pane="bottomLeft"/>
    </sheetView>
  </sheetViews>
  <sheetFormatPr defaultColWidth="9.1796875" defaultRowHeight="12.5"/>
  <cols>
    <col min="1" max="1" width="7.1796875" style="178" customWidth="1"/>
    <col min="2" max="2" width="59.26953125" style="178" customWidth="1"/>
    <col min="3" max="3" width="15.7265625" style="178" customWidth="1"/>
    <col min="4" max="4" width="14.1796875" style="178" customWidth="1"/>
    <col min="5" max="5" width="56" style="178" customWidth="1"/>
    <col min="6" max="6" width="15.7265625" style="178" customWidth="1"/>
    <col min="7" max="7" width="15.26953125" style="178" customWidth="1"/>
    <col min="8" max="8" width="15.81640625" style="178" customWidth="1"/>
    <col min="9" max="16384" width="9.1796875" style="178"/>
  </cols>
  <sheetData>
    <row r="1" spans="1:11" ht="39" customHeight="1" thickBot="1">
      <c r="A1" s="179"/>
      <c r="B1" s="998"/>
      <c r="C1" s="999" t="s">
        <v>2</v>
      </c>
      <c r="D1" s="999" t="s">
        <v>4</v>
      </c>
      <c r="E1" s="998"/>
      <c r="F1" s="999" t="s">
        <v>2</v>
      </c>
      <c r="G1" s="999" t="s">
        <v>4</v>
      </c>
      <c r="H1" s="999" t="s">
        <v>1</v>
      </c>
    </row>
    <row r="2" spans="1:11" ht="17.25" customHeight="1">
      <c r="A2" s="179"/>
      <c r="B2" s="303"/>
      <c r="C2" s="304"/>
      <c r="D2" s="304"/>
      <c r="E2" s="303"/>
      <c r="F2" s="304"/>
      <c r="G2" s="304"/>
    </row>
    <row r="3" spans="1:11" ht="17.25" customHeight="1">
      <c r="A3" s="179"/>
      <c r="B3" s="28" t="s">
        <v>140</v>
      </c>
      <c r="C3" s="306"/>
      <c r="D3" s="306"/>
      <c r="E3" s="305"/>
      <c r="F3" s="306"/>
      <c r="G3" s="306"/>
    </row>
    <row r="4" spans="1:11" ht="18" customHeight="1" thickBot="1">
      <c r="A4" s="179"/>
      <c r="B4" s="301"/>
      <c r="C4" s="302"/>
      <c r="D4" s="302"/>
      <c r="E4" s="301"/>
      <c r="F4" s="302"/>
      <c r="G4" s="302"/>
    </row>
    <row r="5" spans="1:11" s="180" customFormat="1" ht="14">
      <c r="A5" s="181">
        <f>FM!A30+1</f>
        <v>12</v>
      </c>
      <c r="B5" s="182" t="s">
        <v>140</v>
      </c>
      <c r="C5" s="183"/>
      <c r="D5" s="184"/>
      <c r="E5" s="182" t="s">
        <v>140</v>
      </c>
      <c r="F5" s="183"/>
      <c r="G5" s="184"/>
      <c r="H5" s="994" t="s">
        <v>154</v>
      </c>
      <c r="K5" s="178"/>
    </row>
    <row r="6" spans="1:11" s="180" customFormat="1" ht="13.5">
      <c r="A6" s="179"/>
      <c r="B6" s="185" t="s">
        <v>8</v>
      </c>
      <c r="C6" s="186"/>
      <c r="D6" s="187"/>
      <c r="E6" s="185" t="s">
        <v>8</v>
      </c>
      <c r="F6" s="186"/>
      <c r="G6" s="187"/>
      <c r="K6" s="178"/>
    </row>
    <row r="7" spans="1:11" s="180" customFormat="1" ht="13.5">
      <c r="A7" s="179"/>
      <c r="B7" s="1157" t="s">
        <v>225</v>
      </c>
      <c r="C7" s="1156"/>
      <c r="D7" s="190"/>
      <c r="E7" s="400" t="s">
        <v>226</v>
      </c>
      <c r="F7" s="1158"/>
      <c r="G7" s="190"/>
      <c r="K7" s="178"/>
    </row>
    <row r="8" spans="1:11" s="180" customFormat="1" ht="13.5">
      <c r="A8" s="179"/>
      <c r="B8" s="192" t="s">
        <v>46</v>
      </c>
      <c r="C8" s="193">
        <v>243576957</v>
      </c>
      <c r="D8" s="194">
        <f>D9+D10</f>
        <v>-34215</v>
      </c>
      <c r="E8" s="192" t="s">
        <v>46</v>
      </c>
      <c r="F8" s="193">
        <v>6965605</v>
      </c>
      <c r="G8" s="194">
        <f>G9</f>
        <v>34215</v>
      </c>
      <c r="K8" s="178"/>
    </row>
    <row r="9" spans="1:11" s="180" customFormat="1" ht="13.5">
      <c r="A9" s="179"/>
      <c r="B9" s="195" t="s">
        <v>24</v>
      </c>
      <c r="C9" s="196">
        <v>1260130</v>
      </c>
      <c r="D9" s="194"/>
      <c r="E9" s="195" t="s">
        <v>11</v>
      </c>
      <c r="F9" s="196">
        <v>6965605</v>
      </c>
      <c r="G9" s="197">
        <f>G10</f>
        <v>34215</v>
      </c>
      <c r="K9" s="178"/>
    </row>
    <row r="10" spans="1:11" s="180" customFormat="1" ht="15" customHeight="1">
      <c r="A10" s="179"/>
      <c r="B10" s="195" t="s">
        <v>11</v>
      </c>
      <c r="C10" s="196">
        <v>242316827</v>
      </c>
      <c r="D10" s="197">
        <f>D11</f>
        <v>-34215</v>
      </c>
      <c r="E10" s="195" t="s">
        <v>12</v>
      </c>
      <c r="F10" s="196">
        <v>6965605</v>
      </c>
      <c r="G10" s="197">
        <v>34215</v>
      </c>
      <c r="K10" s="178"/>
    </row>
    <row r="11" spans="1:11" s="180" customFormat="1" ht="13.5">
      <c r="A11" s="179"/>
      <c r="B11" s="195" t="s">
        <v>12</v>
      </c>
      <c r="C11" s="196">
        <v>242316827</v>
      </c>
      <c r="D11" s="197">
        <v>-34215</v>
      </c>
      <c r="E11" s="192" t="s">
        <v>47</v>
      </c>
      <c r="F11" s="193">
        <v>6965605</v>
      </c>
      <c r="G11" s="194">
        <f>G12</f>
        <v>34215</v>
      </c>
      <c r="K11" s="178"/>
    </row>
    <row r="12" spans="1:11" s="180" customFormat="1" ht="13.5">
      <c r="A12" s="179"/>
      <c r="B12" s="192" t="s">
        <v>47</v>
      </c>
      <c r="C12" s="193">
        <v>243576957</v>
      </c>
      <c r="D12" s="194">
        <f>D13+D25</f>
        <v>-34215</v>
      </c>
      <c r="E12" s="195" t="s">
        <v>14</v>
      </c>
      <c r="F12" s="196">
        <v>6965605</v>
      </c>
      <c r="G12" s="197">
        <f>G13</f>
        <v>34215</v>
      </c>
      <c r="K12" s="178"/>
    </row>
    <row r="13" spans="1:11" s="180" customFormat="1" ht="13.5">
      <c r="A13" s="179"/>
      <c r="B13" s="195" t="s">
        <v>14</v>
      </c>
      <c r="C13" s="196">
        <v>241030729</v>
      </c>
      <c r="D13" s="197">
        <f>D14</f>
        <v>-34215</v>
      </c>
      <c r="E13" s="195" t="s">
        <v>16</v>
      </c>
      <c r="F13" s="196">
        <v>6965605</v>
      </c>
      <c r="G13" s="197">
        <f>G14+G15</f>
        <v>34215</v>
      </c>
      <c r="K13" s="178"/>
    </row>
    <row r="14" spans="1:11" s="180" customFormat="1" ht="13.5">
      <c r="A14" s="179"/>
      <c r="B14" s="195" t="s">
        <v>16</v>
      </c>
      <c r="C14" s="196">
        <v>237433710</v>
      </c>
      <c r="D14" s="197">
        <f>D15+D16</f>
        <v>-34215</v>
      </c>
      <c r="E14" s="195" t="s">
        <v>18</v>
      </c>
      <c r="F14" s="196">
        <v>6909949</v>
      </c>
      <c r="G14" s="197">
        <v>34215</v>
      </c>
      <c r="K14" s="178"/>
    </row>
    <row r="15" spans="1:11" s="180" customFormat="1" ht="13.5">
      <c r="A15" s="179"/>
      <c r="B15" s="195" t="s">
        <v>18</v>
      </c>
      <c r="C15" s="196">
        <v>203455403</v>
      </c>
      <c r="D15" s="197">
        <v>-34215</v>
      </c>
      <c r="E15" s="195" t="s">
        <v>19</v>
      </c>
      <c r="F15" s="196">
        <v>55656</v>
      </c>
      <c r="G15" s="197"/>
      <c r="K15" s="178"/>
    </row>
    <row r="16" spans="1:11" s="180" customFormat="1" ht="13.5">
      <c r="A16" s="179"/>
      <c r="B16" s="195" t="s">
        <v>19</v>
      </c>
      <c r="C16" s="196">
        <v>33978307</v>
      </c>
      <c r="D16" s="197"/>
      <c r="E16" s="185"/>
      <c r="F16" s="198"/>
      <c r="G16" s="199"/>
      <c r="K16" s="178"/>
    </row>
    <row r="17" spans="1:11" s="180" customFormat="1" ht="13.5">
      <c r="A17" s="179"/>
      <c r="B17" s="195" t="s">
        <v>15</v>
      </c>
      <c r="C17" s="196">
        <v>3482918</v>
      </c>
      <c r="D17" s="197"/>
      <c r="E17" s="185"/>
      <c r="F17" s="198"/>
      <c r="G17" s="199"/>
      <c r="K17" s="178"/>
    </row>
    <row r="18" spans="1:11" s="180" customFormat="1" ht="13.5">
      <c r="A18" s="179"/>
      <c r="B18" s="195" t="s">
        <v>17</v>
      </c>
      <c r="C18" s="196">
        <v>3440918</v>
      </c>
      <c r="D18" s="194"/>
      <c r="E18" s="200"/>
      <c r="F18" s="201"/>
      <c r="G18" s="202"/>
      <c r="K18" s="178"/>
    </row>
    <row r="19" spans="1:11" s="180" customFormat="1" ht="13.5">
      <c r="A19" s="179"/>
      <c r="B19" s="195" t="s">
        <v>25</v>
      </c>
      <c r="C19" s="196">
        <v>42000</v>
      </c>
      <c r="D19" s="197"/>
      <c r="E19" s="185"/>
      <c r="F19" s="198"/>
      <c r="G19" s="199"/>
      <c r="K19" s="178"/>
    </row>
    <row r="20" spans="1:11" s="180" customFormat="1" ht="13.5">
      <c r="A20" s="179"/>
      <c r="B20" s="195" t="s">
        <v>38</v>
      </c>
      <c r="C20" s="196">
        <v>106325</v>
      </c>
      <c r="D20" s="197"/>
      <c r="E20" s="185"/>
      <c r="F20" s="198"/>
      <c r="G20" s="199"/>
      <c r="K20" s="178"/>
    </row>
    <row r="21" spans="1:11" s="180" customFormat="1" ht="13.5">
      <c r="A21" s="179"/>
      <c r="B21" s="195" t="s">
        <v>39</v>
      </c>
      <c r="C21" s="196">
        <v>106325</v>
      </c>
      <c r="D21" s="197"/>
      <c r="E21" s="185"/>
      <c r="F21" s="198"/>
      <c r="G21" s="199"/>
      <c r="K21" s="178"/>
    </row>
    <row r="22" spans="1:11" s="180" customFormat="1" ht="26.5">
      <c r="A22" s="179"/>
      <c r="B22" s="195" t="s">
        <v>26</v>
      </c>
      <c r="C22" s="196">
        <v>7776</v>
      </c>
      <c r="D22" s="197"/>
      <c r="E22" s="185"/>
      <c r="F22" s="198"/>
      <c r="G22" s="199"/>
      <c r="K22" s="178"/>
    </row>
    <row r="23" spans="1:11" s="180" customFormat="1" ht="13.5">
      <c r="A23" s="179"/>
      <c r="B23" s="195" t="s">
        <v>27</v>
      </c>
      <c r="C23" s="196">
        <v>7776</v>
      </c>
      <c r="D23" s="197"/>
      <c r="E23" s="185"/>
      <c r="F23" s="198"/>
      <c r="G23" s="199"/>
      <c r="K23" s="178"/>
    </row>
    <row r="24" spans="1:11" s="180" customFormat="1" ht="26.5">
      <c r="A24" s="179"/>
      <c r="B24" s="195" t="s">
        <v>28</v>
      </c>
      <c r="C24" s="196">
        <v>7776</v>
      </c>
      <c r="D24" s="197"/>
      <c r="E24" s="185"/>
      <c r="F24" s="198"/>
      <c r="G24" s="199"/>
      <c r="K24" s="178"/>
    </row>
    <row r="25" spans="1:11" s="180" customFormat="1" ht="13.5">
      <c r="A25" s="179"/>
      <c r="B25" s="195" t="s">
        <v>20</v>
      </c>
      <c r="C25" s="196">
        <v>2546228</v>
      </c>
      <c r="D25" s="197"/>
      <c r="E25" s="185"/>
      <c r="F25" s="198"/>
      <c r="G25" s="199"/>
      <c r="K25" s="178"/>
    </row>
    <row r="26" spans="1:11" s="180" customFormat="1" ht="14" thickBot="1">
      <c r="A26" s="179"/>
      <c r="B26" s="203" t="s">
        <v>21</v>
      </c>
      <c r="C26" s="204">
        <v>2546228</v>
      </c>
      <c r="D26" s="205"/>
      <c r="E26" s="185"/>
      <c r="F26" s="198"/>
      <c r="G26" s="199"/>
      <c r="K26" s="178"/>
    </row>
    <row r="27" spans="1:11" s="180" customFormat="1" ht="73.900000000000006" customHeight="1" thickBot="1">
      <c r="A27" s="179"/>
      <c r="B27" s="1587" t="s">
        <v>227</v>
      </c>
      <c r="C27" s="1588"/>
      <c r="D27" s="1588"/>
      <c r="E27" s="1588"/>
      <c r="F27" s="1588"/>
      <c r="G27" s="1589"/>
      <c r="K27" s="178"/>
    </row>
    <row r="28" spans="1:11" ht="20.25" customHeight="1" thickBot="1"/>
    <row r="29" spans="1:11" s="180" customFormat="1" ht="14">
      <c r="A29" s="181">
        <f>A5+1</f>
        <v>13</v>
      </c>
      <c r="B29" s="182" t="s">
        <v>141</v>
      </c>
      <c r="C29" s="183"/>
      <c r="D29" s="184"/>
      <c r="E29" s="182" t="s">
        <v>140</v>
      </c>
      <c r="F29" s="183"/>
      <c r="G29" s="184"/>
      <c r="H29" s="994" t="s">
        <v>154</v>
      </c>
      <c r="K29" s="178"/>
    </row>
    <row r="30" spans="1:11" s="180" customFormat="1" ht="13.5">
      <c r="A30" s="179"/>
      <c r="B30" s="185" t="s">
        <v>8</v>
      </c>
      <c r="C30" s="186"/>
      <c r="D30" s="187"/>
      <c r="E30" s="185" t="s">
        <v>8</v>
      </c>
      <c r="F30" s="186"/>
      <c r="G30" s="187"/>
      <c r="K30" s="178"/>
    </row>
    <row r="31" spans="1:11" s="180" customFormat="1" ht="27">
      <c r="A31" s="179"/>
      <c r="B31" s="400" t="s">
        <v>142</v>
      </c>
      <c r="C31" s="189"/>
      <c r="D31" s="190"/>
      <c r="E31" s="400" t="s">
        <v>228</v>
      </c>
      <c r="F31" s="1158"/>
      <c r="G31" s="190"/>
      <c r="K31" s="178"/>
    </row>
    <row r="32" spans="1:11" s="180" customFormat="1" ht="13.5">
      <c r="A32" s="179"/>
      <c r="B32" s="192" t="s">
        <v>46</v>
      </c>
      <c r="C32" s="193">
        <v>4901865</v>
      </c>
      <c r="D32" s="194">
        <f>D33</f>
        <v>-60384</v>
      </c>
      <c r="E32" s="192" t="s">
        <v>46</v>
      </c>
      <c r="F32" s="193">
        <v>20195919</v>
      </c>
      <c r="G32" s="194">
        <f>G34</f>
        <v>60384</v>
      </c>
      <c r="K32" s="178"/>
    </row>
    <row r="33" spans="1:11" s="180" customFormat="1" ht="13.15" customHeight="1">
      <c r="A33" s="179"/>
      <c r="B33" s="195" t="s">
        <v>11</v>
      </c>
      <c r="C33" s="196">
        <v>4901865</v>
      </c>
      <c r="D33" s="197">
        <f>D34</f>
        <v>-60384</v>
      </c>
      <c r="E33" s="195" t="s">
        <v>24</v>
      </c>
      <c r="F33" s="196">
        <v>728818</v>
      </c>
      <c r="G33" s="197"/>
      <c r="K33" s="178"/>
    </row>
    <row r="34" spans="1:11" s="180" customFormat="1" ht="15" customHeight="1">
      <c r="A34" s="179"/>
      <c r="B34" s="195" t="s">
        <v>12</v>
      </c>
      <c r="C34" s="196">
        <v>4901865</v>
      </c>
      <c r="D34" s="197">
        <v>-60384</v>
      </c>
      <c r="E34" s="195" t="s">
        <v>11</v>
      </c>
      <c r="F34" s="196">
        <v>19467101</v>
      </c>
      <c r="G34" s="197">
        <f>G35</f>
        <v>60384</v>
      </c>
      <c r="K34" s="178"/>
    </row>
    <row r="35" spans="1:11" s="180" customFormat="1" ht="13.5">
      <c r="A35" s="179"/>
      <c r="B35" s="192" t="s">
        <v>47</v>
      </c>
      <c r="C35" s="193">
        <v>4901865</v>
      </c>
      <c r="D35" s="194">
        <f>D36</f>
        <v>-60384</v>
      </c>
      <c r="E35" s="195" t="s">
        <v>12</v>
      </c>
      <c r="F35" s="196">
        <v>19467101</v>
      </c>
      <c r="G35" s="197">
        <v>60384</v>
      </c>
      <c r="K35" s="178"/>
    </row>
    <row r="36" spans="1:11" s="180" customFormat="1" ht="13.5">
      <c r="A36" s="179"/>
      <c r="B36" s="195" t="s">
        <v>14</v>
      </c>
      <c r="C36" s="196">
        <v>4901865</v>
      </c>
      <c r="D36" s="197">
        <f>D37</f>
        <v>-60384</v>
      </c>
      <c r="E36" s="192" t="s">
        <v>47</v>
      </c>
      <c r="F36" s="193">
        <v>20195919</v>
      </c>
      <c r="G36" s="194">
        <f>G37</f>
        <v>60384</v>
      </c>
      <c r="K36" s="178"/>
    </row>
    <row r="37" spans="1:11" s="180" customFormat="1" ht="13.5">
      <c r="A37" s="179"/>
      <c r="B37" s="195" t="s">
        <v>15</v>
      </c>
      <c r="C37" s="196">
        <v>4901865</v>
      </c>
      <c r="D37" s="197">
        <f>D38</f>
        <v>-60384</v>
      </c>
      <c r="E37" s="195" t="s">
        <v>14</v>
      </c>
      <c r="F37" s="196">
        <v>18661501</v>
      </c>
      <c r="G37" s="197">
        <f>G38</f>
        <v>60384</v>
      </c>
      <c r="K37" s="178"/>
    </row>
    <row r="38" spans="1:11" s="180" customFormat="1" ht="13.5">
      <c r="A38" s="179"/>
      <c r="B38" s="195" t="s">
        <v>17</v>
      </c>
      <c r="C38" s="196">
        <v>4901865</v>
      </c>
      <c r="D38" s="197">
        <v>-60384</v>
      </c>
      <c r="E38" s="195" t="s">
        <v>16</v>
      </c>
      <c r="F38" s="196">
        <v>18661501</v>
      </c>
      <c r="G38" s="197">
        <f>G39+G40</f>
        <v>60384</v>
      </c>
      <c r="K38" s="178"/>
    </row>
    <row r="39" spans="1:11" s="180" customFormat="1" ht="13.5">
      <c r="A39" s="179"/>
      <c r="B39" s="207"/>
      <c r="C39" s="208"/>
      <c r="D39" s="209"/>
      <c r="E39" s="195" t="s">
        <v>18</v>
      </c>
      <c r="F39" s="196">
        <v>9294025</v>
      </c>
      <c r="G39" s="209"/>
      <c r="K39" s="178"/>
    </row>
    <row r="40" spans="1:11" s="180" customFormat="1" ht="13.5">
      <c r="A40" s="179"/>
      <c r="B40" s="207"/>
      <c r="C40" s="208"/>
      <c r="D40" s="209"/>
      <c r="E40" s="195" t="s">
        <v>19</v>
      </c>
      <c r="F40" s="196">
        <v>9367476</v>
      </c>
      <c r="G40" s="209">
        <v>60384</v>
      </c>
      <c r="K40" s="178"/>
    </row>
    <row r="41" spans="1:11" s="180" customFormat="1" ht="13.5">
      <c r="A41" s="179"/>
      <c r="B41" s="207"/>
      <c r="C41" s="208"/>
      <c r="D41" s="209"/>
      <c r="E41" s="195" t="s">
        <v>20</v>
      </c>
      <c r="F41" s="196">
        <v>1534418</v>
      </c>
      <c r="G41" s="209"/>
      <c r="K41" s="178"/>
    </row>
    <row r="42" spans="1:11" s="180" customFormat="1" ht="14" thickBot="1">
      <c r="A42" s="179"/>
      <c r="B42" s="203"/>
      <c r="C42" s="204"/>
      <c r="D42" s="205"/>
      <c r="E42" s="203" t="s">
        <v>21</v>
      </c>
      <c r="F42" s="204">
        <v>1534418</v>
      </c>
      <c r="G42" s="205"/>
      <c r="K42" s="178"/>
    </row>
    <row r="43" spans="1:11" s="180" customFormat="1" ht="13.5">
      <c r="A43" s="179"/>
      <c r="B43" s="210" t="s">
        <v>141</v>
      </c>
      <c r="C43" s="211"/>
      <c r="D43" s="212"/>
      <c r="E43" s="210" t="s">
        <v>140</v>
      </c>
      <c r="F43" s="213"/>
      <c r="G43" s="212"/>
      <c r="K43" s="178"/>
    </row>
    <row r="44" spans="1:11" s="180" customFormat="1" ht="13.5">
      <c r="A44" s="179"/>
      <c r="B44" s="214" t="s">
        <v>36</v>
      </c>
      <c r="C44" s="215"/>
      <c r="D44" s="216"/>
      <c r="E44" s="214" t="s">
        <v>36</v>
      </c>
      <c r="F44" s="215"/>
      <c r="G44" s="216"/>
      <c r="K44" s="178"/>
    </row>
    <row r="45" spans="1:11" s="180" customFormat="1" ht="13.5">
      <c r="A45" s="179"/>
      <c r="B45" s="217" t="s">
        <v>37</v>
      </c>
      <c r="C45" s="218"/>
      <c r="D45" s="219"/>
      <c r="E45" s="217" t="s">
        <v>37</v>
      </c>
      <c r="F45" s="218"/>
      <c r="G45" s="219"/>
      <c r="K45" s="178"/>
    </row>
    <row r="46" spans="1:11" s="180" customFormat="1" ht="13.5">
      <c r="A46" s="179"/>
      <c r="B46" s="220" t="s">
        <v>48</v>
      </c>
      <c r="C46" s="191"/>
      <c r="D46" s="221"/>
      <c r="E46" s="220" t="s">
        <v>48</v>
      </c>
      <c r="F46" s="191"/>
      <c r="G46" s="221"/>
      <c r="K46" s="178"/>
    </row>
    <row r="47" spans="1:11" s="180" customFormat="1" ht="13.5">
      <c r="A47" s="179"/>
      <c r="B47" s="192" t="s">
        <v>46</v>
      </c>
      <c r="C47" s="193">
        <v>841606476</v>
      </c>
      <c r="D47" s="194">
        <f>D48</f>
        <v>-60384</v>
      </c>
      <c r="E47" s="192" t="s">
        <v>46</v>
      </c>
      <c r="F47" s="222">
        <v>626034412</v>
      </c>
      <c r="G47" s="223">
        <f>G54</f>
        <v>60384</v>
      </c>
      <c r="K47" s="178"/>
    </row>
    <row r="48" spans="1:11" s="180" customFormat="1" ht="13.5">
      <c r="A48" s="179"/>
      <c r="B48" s="195" t="s">
        <v>11</v>
      </c>
      <c r="C48" s="196">
        <v>841606476</v>
      </c>
      <c r="D48" s="197">
        <f>D49</f>
        <v>-60384</v>
      </c>
      <c r="E48" s="195" t="s">
        <v>24</v>
      </c>
      <c r="F48" s="224">
        <v>5403413</v>
      </c>
      <c r="G48" s="225"/>
      <c r="K48" s="178"/>
    </row>
    <row r="49" spans="1:11" s="180" customFormat="1" ht="13.5">
      <c r="A49" s="179"/>
      <c r="B49" s="195" t="s">
        <v>12</v>
      </c>
      <c r="C49" s="196">
        <v>841606476</v>
      </c>
      <c r="D49" s="197">
        <v>-60384</v>
      </c>
      <c r="E49" s="195" t="s">
        <v>49</v>
      </c>
      <c r="F49" s="224">
        <v>11198034</v>
      </c>
      <c r="G49" s="225"/>
      <c r="K49" s="178"/>
    </row>
    <row r="50" spans="1:11" s="180" customFormat="1" ht="13.5">
      <c r="A50" s="179"/>
      <c r="B50" s="192" t="s">
        <v>47</v>
      </c>
      <c r="C50" s="193">
        <v>841606476</v>
      </c>
      <c r="D50" s="194">
        <f>D51</f>
        <v>-60384</v>
      </c>
      <c r="E50" s="195" t="s">
        <v>50</v>
      </c>
      <c r="F50" s="224">
        <v>11198034</v>
      </c>
      <c r="G50" s="225"/>
      <c r="K50" s="178"/>
    </row>
    <row r="51" spans="1:11" s="180" customFormat="1" ht="13.5">
      <c r="A51" s="179"/>
      <c r="B51" s="195" t="s">
        <v>14</v>
      </c>
      <c r="C51" s="196">
        <v>841606476</v>
      </c>
      <c r="D51" s="197">
        <f>D52</f>
        <v>-60384</v>
      </c>
      <c r="E51" s="195" t="s">
        <v>51</v>
      </c>
      <c r="F51" s="224">
        <v>11198034</v>
      </c>
      <c r="G51" s="225"/>
      <c r="K51" s="178"/>
    </row>
    <row r="52" spans="1:11" s="180" customFormat="1" ht="13.5">
      <c r="A52" s="179"/>
      <c r="B52" s="195" t="s">
        <v>15</v>
      </c>
      <c r="C52" s="196">
        <v>841606476</v>
      </c>
      <c r="D52" s="197">
        <f>D53</f>
        <v>-60384</v>
      </c>
      <c r="E52" s="195" t="s">
        <v>52</v>
      </c>
      <c r="F52" s="224">
        <v>11198034</v>
      </c>
      <c r="G52" s="225"/>
      <c r="K52" s="178"/>
    </row>
    <row r="53" spans="1:11" s="180" customFormat="1" ht="14.5" customHeight="1">
      <c r="A53" s="179"/>
      <c r="B53" s="195" t="s">
        <v>17</v>
      </c>
      <c r="C53" s="196">
        <v>841606476</v>
      </c>
      <c r="D53" s="197">
        <v>-60384</v>
      </c>
      <c r="E53" s="195" t="s">
        <v>53</v>
      </c>
      <c r="F53" s="224">
        <v>11198034</v>
      </c>
      <c r="G53" s="225"/>
      <c r="K53" s="178"/>
    </row>
    <row r="54" spans="1:11" s="180" customFormat="1" ht="13.5">
      <c r="A54" s="179"/>
      <c r="B54" s="214"/>
      <c r="C54" s="198"/>
      <c r="D54" s="226"/>
      <c r="E54" s="214" t="s">
        <v>11</v>
      </c>
      <c r="F54" s="224">
        <v>609432965</v>
      </c>
      <c r="G54" s="225">
        <f>G55</f>
        <v>60384</v>
      </c>
      <c r="K54" s="178"/>
    </row>
    <row r="55" spans="1:11" s="180" customFormat="1" ht="13.5">
      <c r="A55" s="179"/>
      <c r="B55" s="214"/>
      <c r="C55" s="198"/>
      <c r="D55" s="226"/>
      <c r="E55" s="214" t="s">
        <v>12</v>
      </c>
      <c r="F55" s="224">
        <v>609432965</v>
      </c>
      <c r="G55" s="225">
        <v>60384</v>
      </c>
      <c r="K55" s="178"/>
    </row>
    <row r="56" spans="1:11" s="180" customFormat="1" ht="14.5" customHeight="1">
      <c r="A56" s="179"/>
      <c r="B56" s="227"/>
      <c r="C56" s="201"/>
      <c r="D56" s="202"/>
      <c r="E56" s="227" t="s">
        <v>47</v>
      </c>
      <c r="F56" s="222">
        <v>626034412</v>
      </c>
      <c r="G56" s="223">
        <f>G57+G73</f>
        <v>60384</v>
      </c>
      <c r="K56" s="178"/>
    </row>
    <row r="57" spans="1:11" s="180" customFormat="1" ht="13.5">
      <c r="A57" s="179"/>
      <c r="B57" s="214"/>
      <c r="C57" s="198"/>
      <c r="D57" s="199"/>
      <c r="E57" s="214" t="s">
        <v>14</v>
      </c>
      <c r="F57" s="224">
        <v>612126926</v>
      </c>
      <c r="G57" s="225">
        <f>G58</f>
        <v>60384</v>
      </c>
      <c r="K57" s="178"/>
    </row>
    <row r="58" spans="1:11" s="180" customFormat="1" ht="13.5">
      <c r="A58" s="179"/>
      <c r="B58" s="214"/>
      <c r="C58" s="198"/>
      <c r="D58" s="199"/>
      <c r="E58" s="214" t="s">
        <v>16</v>
      </c>
      <c r="F58" s="224">
        <v>591405624</v>
      </c>
      <c r="G58" s="225">
        <f>G59+G60</f>
        <v>60384</v>
      </c>
      <c r="K58" s="178"/>
    </row>
    <row r="59" spans="1:11" s="180" customFormat="1" ht="13.5">
      <c r="A59" s="179"/>
      <c r="B59" s="214"/>
      <c r="C59" s="198"/>
      <c r="D59" s="226"/>
      <c r="E59" s="214" t="s">
        <v>18</v>
      </c>
      <c r="F59" s="224">
        <v>434935118</v>
      </c>
      <c r="G59" s="225"/>
      <c r="K59" s="178"/>
    </row>
    <row r="60" spans="1:11" s="180" customFormat="1" ht="13.5">
      <c r="A60" s="179"/>
      <c r="B60" s="214"/>
      <c r="C60" s="198"/>
      <c r="D60" s="199"/>
      <c r="E60" s="214" t="s">
        <v>19</v>
      </c>
      <c r="F60" s="224">
        <v>156470506</v>
      </c>
      <c r="G60" s="225">
        <v>60384</v>
      </c>
      <c r="K60" s="178"/>
    </row>
    <row r="61" spans="1:11" s="180" customFormat="1" ht="13.5">
      <c r="A61" s="179"/>
      <c r="B61" s="214"/>
      <c r="C61" s="198"/>
      <c r="D61" s="226"/>
      <c r="E61" s="214" t="s">
        <v>15</v>
      </c>
      <c r="F61" s="224">
        <v>16062174</v>
      </c>
      <c r="G61" s="228"/>
      <c r="K61" s="178"/>
    </row>
    <row r="62" spans="1:11" s="180" customFormat="1" ht="13.5">
      <c r="A62" s="179"/>
      <c r="B62" s="214"/>
      <c r="C62" s="198"/>
      <c r="D62" s="226"/>
      <c r="E62" s="214" t="s">
        <v>17</v>
      </c>
      <c r="F62" s="224">
        <v>15801462</v>
      </c>
      <c r="G62" s="228"/>
      <c r="K62" s="178"/>
    </row>
    <row r="63" spans="1:11" s="180" customFormat="1" ht="13.5">
      <c r="A63" s="179"/>
      <c r="B63" s="214"/>
      <c r="C63" s="198"/>
      <c r="D63" s="226"/>
      <c r="E63" s="214" t="s">
        <v>25</v>
      </c>
      <c r="F63" s="224">
        <v>260712</v>
      </c>
      <c r="G63" s="228"/>
      <c r="K63" s="178"/>
    </row>
    <row r="64" spans="1:11" s="180" customFormat="1" ht="13.5">
      <c r="A64" s="179"/>
      <c r="B64" s="214"/>
      <c r="C64" s="198"/>
      <c r="D64" s="226"/>
      <c r="E64" s="214" t="s">
        <v>38</v>
      </c>
      <c r="F64" s="224">
        <v>177790</v>
      </c>
      <c r="G64" s="228"/>
      <c r="K64" s="178"/>
    </row>
    <row r="65" spans="1:11" s="180" customFormat="1" ht="15" customHeight="1">
      <c r="A65" s="179"/>
      <c r="B65" s="214"/>
      <c r="C65" s="198"/>
      <c r="D65" s="226"/>
      <c r="E65" s="214" t="s">
        <v>39</v>
      </c>
      <c r="F65" s="224">
        <v>177790</v>
      </c>
      <c r="G65" s="228"/>
      <c r="K65" s="178"/>
    </row>
    <row r="66" spans="1:11" s="180" customFormat="1" ht="26">
      <c r="A66" s="179"/>
      <c r="B66" s="214"/>
      <c r="C66" s="198"/>
      <c r="D66" s="226"/>
      <c r="E66" s="214" t="s">
        <v>26</v>
      </c>
      <c r="F66" s="224">
        <v>4481338</v>
      </c>
      <c r="G66" s="228"/>
      <c r="K66" s="178"/>
    </row>
    <row r="67" spans="1:11" s="180" customFormat="1" ht="13.5">
      <c r="A67" s="179"/>
      <c r="B67" s="214"/>
      <c r="C67" s="198"/>
      <c r="D67" s="226"/>
      <c r="E67" s="214" t="s">
        <v>27</v>
      </c>
      <c r="F67" s="224">
        <v>752708</v>
      </c>
      <c r="G67" s="228"/>
      <c r="K67" s="178"/>
    </row>
    <row r="68" spans="1:11" s="180" customFormat="1" ht="26">
      <c r="A68" s="179"/>
      <c r="B68" s="214"/>
      <c r="C68" s="198"/>
      <c r="D68" s="226"/>
      <c r="E68" s="214" t="s">
        <v>28</v>
      </c>
      <c r="F68" s="224">
        <v>10368</v>
      </c>
      <c r="G68" s="228"/>
      <c r="K68" s="178"/>
    </row>
    <row r="69" spans="1:11" s="180" customFormat="1" ht="13.5">
      <c r="A69" s="179"/>
      <c r="B69" s="214"/>
      <c r="C69" s="198"/>
      <c r="D69" s="226"/>
      <c r="E69" s="214" t="s">
        <v>54</v>
      </c>
      <c r="F69" s="224">
        <v>742340</v>
      </c>
      <c r="G69" s="228"/>
      <c r="K69" s="178"/>
    </row>
    <row r="70" spans="1:11" s="180" customFormat="1" ht="26">
      <c r="A70" s="179"/>
      <c r="B70" s="214"/>
      <c r="C70" s="198"/>
      <c r="D70" s="226"/>
      <c r="E70" s="214" t="s">
        <v>55</v>
      </c>
      <c r="F70" s="224">
        <v>742340</v>
      </c>
      <c r="G70" s="228"/>
      <c r="K70" s="178"/>
    </row>
    <row r="71" spans="1:11" s="180" customFormat="1" ht="13.5">
      <c r="A71" s="179"/>
      <c r="B71" s="214"/>
      <c r="C71" s="198"/>
      <c r="D71" s="226"/>
      <c r="E71" s="214" t="s">
        <v>29</v>
      </c>
      <c r="F71" s="224">
        <v>3728630</v>
      </c>
      <c r="G71" s="228"/>
      <c r="K71" s="178"/>
    </row>
    <row r="72" spans="1:11" s="180" customFormat="1" ht="40.15" customHeight="1">
      <c r="A72" s="179"/>
      <c r="B72" s="214"/>
      <c r="C72" s="198"/>
      <c r="D72" s="226"/>
      <c r="E72" s="214" t="s">
        <v>30</v>
      </c>
      <c r="F72" s="224">
        <v>3728630</v>
      </c>
      <c r="G72" s="228"/>
      <c r="K72" s="178"/>
    </row>
    <row r="73" spans="1:11" s="180" customFormat="1" ht="15" customHeight="1">
      <c r="A73" s="179"/>
      <c r="B73" s="214"/>
      <c r="C73" s="198"/>
      <c r="D73" s="199"/>
      <c r="E73" s="214" t="s">
        <v>20</v>
      </c>
      <c r="F73" s="224">
        <v>13907486</v>
      </c>
      <c r="G73" s="228"/>
      <c r="K73" s="178"/>
    </row>
    <row r="74" spans="1:11" s="180" customFormat="1" ht="13.5">
      <c r="A74" s="179"/>
      <c r="B74" s="214"/>
      <c r="C74" s="198"/>
      <c r="D74" s="199"/>
      <c r="E74" s="214" t="s">
        <v>21</v>
      </c>
      <c r="F74" s="224">
        <v>13907486</v>
      </c>
      <c r="G74" s="228"/>
      <c r="K74" s="178"/>
    </row>
    <row r="75" spans="1:11" s="180" customFormat="1" ht="13.5">
      <c r="A75" s="179"/>
      <c r="B75" s="220" t="s">
        <v>62</v>
      </c>
      <c r="C75" s="191"/>
      <c r="D75" s="221"/>
      <c r="E75" s="220" t="s">
        <v>62</v>
      </c>
      <c r="F75" s="191"/>
      <c r="G75" s="221"/>
      <c r="K75" s="178"/>
    </row>
    <row r="76" spans="1:11" s="180" customFormat="1" ht="13.5">
      <c r="A76" s="179"/>
      <c r="B76" s="192" t="s">
        <v>46</v>
      </c>
      <c r="C76" s="222">
        <v>890165818</v>
      </c>
      <c r="D76" s="194">
        <f>D77</f>
        <v>-60384</v>
      </c>
      <c r="E76" s="229" t="s">
        <v>46</v>
      </c>
      <c r="F76" s="230">
        <v>622334549</v>
      </c>
      <c r="G76" s="223">
        <f>G83</f>
        <v>60384</v>
      </c>
      <c r="K76" s="178"/>
    </row>
    <row r="77" spans="1:11" s="180" customFormat="1" ht="13.5">
      <c r="A77" s="179"/>
      <c r="B77" s="195" t="s">
        <v>11</v>
      </c>
      <c r="C77" s="224">
        <v>890165818</v>
      </c>
      <c r="D77" s="197">
        <f>D78</f>
        <v>-60384</v>
      </c>
      <c r="E77" s="231" t="s">
        <v>24</v>
      </c>
      <c r="F77" s="232">
        <v>5403413</v>
      </c>
      <c r="G77" s="225"/>
      <c r="K77" s="178"/>
    </row>
    <row r="78" spans="1:11" s="180" customFormat="1" ht="13.5">
      <c r="A78" s="179"/>
      <c r="B78" s="195" t="s">
        <v>12</v>
      </c>
      <c r="C78" s="224">
        <v>890165818</v>
      </c>
      <c r="D78" s="197">
        <v>-60384</v>
      </c>
      <c r="E78" s="231" t="s">
        <v>49</v>
      </c>
      <c r="F78" s="232">
        <v>11198034</v>
      </c>
      <c r="G78" s="225"/>
      <c r="K78" s="178"/>
    </row>
    <row r="79" spans="1:11" s="180" customFormat="1" ht="13.15" customHeight="1">
      <c r="A79" s="179"/>
      <c r="B79" s="192" t="s">
        <v>47</v>
      </c>
      <c r="C79" s="222">
        <v>890165818</v>
      </c>
      <c r="D79" s="194">
        <f>D80</f>
        <v>-60384</v>
      </c>
      <c r="E79" s="231" t="s">
        <v>50</v>
      </c>
      <c r="F79" s="232">
        <v>11198034</v>
      </c>
      <c r="G79" s="225"/>
      <c r="K79" s="178"/>
    </row>
    <row r="80" spans="1:11" s="180" customFormat="1" ht="13.5">
      <c r="A80" s="179"/>
      <c r="B80" s="195" t="s">
        <v>14</v>
      </c>
      <c r="C80" s="224">
        <v>890165818</v>
      </c>
      <c r="D80" s="197">
        <f>D81</f>
        <v>-60384</v>
      </c>
      <c r="E80" s="231" t="s">
        <v>51</v>
      </c>
      <c r="F80" s="232">
        <v>11198034</v>
      </c>
      <c r="G80" s="225"/>
      <c r="K80" s="178"/>
    </row>
    <row r="81" spans="1:11" s="180" customFormat="1" ht="13.5">
      <c r="A81" s="179"/>
      <c r="B81" s="195" t="s">
        <v>15</v>
      </c>
      <c r="C81" s="224">
        <v>890165818</v>
      </c>
      <c r="D81" s="197">
        <f>D82</f>
        <v>-60384</v>
      </c>
      <c r="E81" s="231" t="s">
        <v>52</v>
      </c>
      <c r="F81" s="232">
        <v>11198034</v>
      </c>
      <c r="G81" s="225"/>
      <c r="K81" s="178"/>
    </row>
    <row r="82" spans="1:11" s="180" customFormat="1" ht="26.5">
      <c r="A82" s="179"/>
      <c r="B82" s="195" t="s">
        <v>17</v>
      </c>
      <c r="C82" s="224">
        <v>890165818</v>
      </c>
      <c r="D82" s="197">
        <v>-60384</v>
      </c>
      <c r="E82" s="231" t="s">
        <v>53</v>
      </c>
      <c r="F82" s="232">
        <v>11198034</v>
      </c>
      <c r="G82" s="225"/>
      <c r="K82" s="178"/>
    </row>
    <row r="83" spans="1:11" s="180" customFormat="1" ht="13.5">
      <c r="A83" s="179"/>
      <c r="B83" s="214"/>
      <c r="C83" s="198"/>
      <c r="D83" s="199"/>
      <c r="E83" s="231" t="s">
        <v>11</v>
      </c>
      <c r="F83" s="232">
        <v>605733102</v>
      </c>
      <c r="G83" s="225">
        <f>G84</f>
        <v>60384</v>
      </c>
      <c r="K83" s="178"/>
    </row>
    <row r="84" spans="1:11" s="180" customFormat="1" ht="13.5">
      <c r="A84" s="179"/>
      <c r="B84" s="214"/>
      <c r="C84" s="198"/>
      <c r="D84" s="199"/>
      <c r="E84" s="231" t="s">
        <v>12</v>
      </c>
      <c r="F84" s="232">
        <v>605733102</v>
      </c>
      <c r="G84" s="225">
        <v>60384</v>
      </c>
      <c r="K84" s="178"/>
    </row>
    <row r="85" spans="1:11" s="180" customFormat="1" ht="13.5">
      <c r="A85" s="179"/>
      <c r="B85" s="214"/>
      <c r="C85" s="198"/>
      <c r="D85" s="226"/>
      <c r="E85" s="229" t="s">
        <v>47</v>
      </c>
      <c r="F85" s="230">
        <v>622334549</v>
      </c>
      <c r="G85" s="223">
        <f>G86+G102</f>
        <v>60384</v>
      </c>
      <c r="K85" s="178"/>
    </row>
    <row r="86" spans="1:11" s="180" customFormat="1" ht="13.5">
      <c r="A86" s="179"/>
      <c r="B86" s="214"/>
      <c r="C86" s="198"/>
      <c r="D86" s="199"/>
      <c r="E86" s="231" t="s">
        <v>14</v>
      </c>
      <c r="F86" s="232">
        <v>612682494</v>
      </c>
      <c r="G86" s="225">
        <f>G87</f>
        <v>60384</v>
      </c>
      <c r="K86" s="178"/>
    </row>
    <row r="87" spans="1:11" s="180" customFormat="1" ht="13.5">
      <c r="A87" s="179"/>
      <c r="B87" s="214"/>
      <c r="C87" s="198"/>
      <c r="D87" s="226"/>
      <c r="E87" s="231" t="s">
        <v>16</v>
      </c>
      <c r="F87" s="232">
        <v>592072257</v>
      </c>
      <c r="G87" s="225">
        <f>G88+G89</f>
        <v>60384</v>
      </c>
      <c r="K87" s="178"/>
    </row>
    <row r="88" spans="1:11" s="180" customFormat="1" ht="13.5">
      <c r="A88" s="179"/>
      <c r="B88" s="214"/>
      <c r="C88" s="198"/>
      <c r="D88" s="226"/>
      <c r="E88" s="231" t="s">
        <v>18</v>
      </c>
      <c r="F88" s="232">
        <v>434922242</v>
      </c>
      <c r="G88" s="225"/>
      <c r="K88" s="178"/>
    </row>
    <row r="89" spans="1:11" s="180" customFormat="1" ht="13.5">
      <c r="A89" s="179"/>
      <c r="B89" s="214"/>
      <c r="C89" s="198"/>
      <c r="D89" s="226"/>
      <c r="E89" s="231" t="s">
        <v>19</v>
      </c>
      <c r="F89" s="232">
        <v>157150015</v>
      </c>
      <c r="G89" s="225">
        <v>60384</v>
      </c>
      <c r="K89" s="178"/>
    </row>
    <row r="90" spans="1:11" s="180" customFormat="1" ht="13.5">
      <c r="A90" s="179"/>
      <c r="B90" s="214"/>
      <c r="C90" s="198"/>
      <c r="D90" s="226"/>
      <c r="E90" s="231" t="s">
        <v>15</v>
      </c>
      <c r="F90" s="232">
        <v>15949536</v>
      </c>
      <c r="G90" s="228"/>
      <c r="K90" s="178"/>
    </row>
    <row r="91" spans="1:11" s="180" customFormat="1" ht="13.5">
      <c r="A91" s="179"/>
      <c r="B91" s="214"/>
      <c r="C91" s="198"/>
      <c r="D91" s="226"/>
      <c r="E91" s="231" t="s">
        <v>17</v>
      </c>
      <c r="F91" s="232">
        <v>15688824</v>
      </c>
      <c r="G91" s="228"/>
      <c r="K91" s="178"/>
    </row>
    <row r="92" spans="1:11" s="180" customFormat="1" ht="13.5">
      <c r="A92" s="179"/>
      <c r="B92" s="214"/>
      <c r="C92" s="198"/>
      <c r="D92" s="226"/>
      <c r="E92" s="231" t="s">
        <v>25</v>
      </c>
      <c r="F92" s="232">
        <v>260712</v>
      </c>
      <c r="G92" s="228"/>
      <c r="K92" s="178"/>
    </row>
    <row r="93" spans="1:11" s="180" customFormat="1" ht="13.9" customHeight="1">
      <c r="A93" s="179"/>
      <c r="B93" s="214"/>
      <c r="C93" s="198"/>
      <c r="D93" s="226"/>
      <c r="E93" s="231" t="s">
        <v>38</v>
      </c>
      <c r="F93" s="232">
        <v>177790</v>
      </c>
      <c r="G93" s="228"/>
      <c r="K93" s="178"/>
    </row>
    <row r="94" spans="1:11" s="180" customFormat="1" ht="13.5">
      <c r="A94" s="179"/>
      <c r="B94" s="214"/>
      <c r="C94" s="198"/>
      <c r="D94" s="226"/>
      <c r="E94" s="231" t="s">
        <v>39</v>
      </c>
      <c r="F94" s="232">
        <v>177790</v>
      </c>
      <c r="G94" s="228"/>
      <c r="K94" s="178"/>
    </row>
    <row r="95" spans="1:11" s="180" customFormat="1" ht="26.5">
      <c r="A95" s="179"/>
      <c r="B95" s="214"/>
      <c r="C95" s="198"/>
      <c r="D95" s="226"/>
      <c r="E95" s="231" t="s">
        <v>26</v>
      </c>
      <c r="F95" s="232">
        <v>4482911</v>
      </c>
      <c r="G95" s="228"/>
      <c r="K95" s="178"/>
    </row>
    <row r="96" spans="1:11" s="180" customFormat="1" ht="13.5">
      <c r="A96" s="179"/>
      <c r="B96" s="214"/>
      <c r="C96" s="198"/>
      <c r="D96" s="226"/>
      <c r="E96" s="231" t="s">
        <v>27</v>
      </c>
      <c r="F96" s="232">
        <v>752708</v>
      </c>
      <c r="G96" s="228"/>
      <c r="K96" s="178"/>
    </row>
    <row r="97" spans="1:11" s="180" customFormat="1" ht="26.5">
      <c r="A97" s="179"/>
      <c r="B97" s="214"/>
      <c r="C97" s="198"/>
      <c r="D97" s="226"/>
      <c r="E97" s="231" t="s">
        <v>28</v>
      </c>
      <c r="F97" s="232">
        <v>10368</v>
      </c>
      <c r="G97" s="228"/>
      <c r="K97" s="178"/>
    </row>
    <row r="98" spans="1:11" s="180" customFormat="1" ht="13.5">
      <c r="A98" s="179"/>
      <c r="B98" s="214"/>
      <c r="C98" s="198"/>
      <c r="D98" s="226"/>
      <c r="E98" s="231" t="s">
        <v>54</v>
      </c>
      <c r="F98" s="232">
        <v>742340</v>
      </c>
      <c r="G98" s="228"/>
      <c r="K98" s="178"/>
    </row>
    <row r="99" spans="1:11" s="180" customFormat="1" ht="26.5">
      <c r="A99" s="179"/>
      <c r="B99" s="214"/>
      <c r="C99" s="198"/>
      <c r="D99" s="199"/>
      <c r="E99" s="231" t="s">
        <v>55</v>
      </c>
      <c r="F99" s="232">
        <v>742340</v>
      </c>
      <c r="G99" s="228"/>
      <c r="K99" s="178"/>
    </row>
    <row r="100" spans="1:11" s="180" customFormat="1" ht="15.65" customHeight="1">
      <c r="A100" s="179"/>
      <c r="B100" s="214"/>
      <c r="C100" s="198"/>
      <c r="D100" s="226"/>
      <c r="E100" s="231" t="s">
        <v>29</v>
      </c>
      <c r="F100" s="232">
        <v>3730203</v>
      </c>
      <c r="G100" s="228"/>
      <c r="K100" s="178"/>
    </row>
    <row r="101" spans="1:11" s="180" customFormat="1" ht="39.5">
      <c r="A101" s="179"/>
      <c r="B101" s="214"/>
      <c r="C101" s="198"/>
      <c r="D101" s="226"/>
      <c r="E101" s="231" t="s">
        <v>30</v>
      </c>
      <c r="F101" s="232">
        <v>3730203</v>
      </c>
      <c r="G101" s="228"/>
      <c r="K101" s="178"/>
    </row>
    <row r="102" spans="1:11" s="180" customFormat="1" ht="13.5">
      <c r="A102" s="179"/>
      <c r="B102" s="214"/>
      <c r="C102" s="198"/>
      <c r="D102" s="226"/>
      <c r="E102" s="231" t="s">
        <v>20</v>
      </c>
      <c r="F102" s="232">
        <v>9652055</v>
      </c>
      <c r="G102" s="228"/>
      <c r="K102" s="178"/>
    </row>
    <row r="103" spans="1:11" s="180" customFormat="1" ht="14" thickBot="1">
      <c r="A103" s="179"/>
      <c r="B103" s="214"/>
      <c r="C103" s="198"/>
      <c r="D103" s="226"/>
      <c r="E103" s="233" t="s">
        <v>21</v>
      </c>
      <c r="F103" s="234">
        <v>9652055</v>
      </c>
      <c r="G103" s="228"/>
      <c r="K103" s="178"/>
    </row>
    <row r="104" spans="1:11" s="180" customFormat="1" ht="78" customHeight="1" thickBot="1">
      <c r="A104" s="179"/>
      <c r="B104" s="1587" t="s">
        <v>229</v>
      </c>
      <c r="C104" s="1588"/>
      <c r="D104" s="1588"/>
      <c r="E104" s="1588"/>
      <c r="F104" s="1588"/>
      <c r="G104" s="1589"/>
      <c r="K104" s="178"/>
    </row>
    <row r="105" spans="1:11" s="180" customFormat="1" ht="21.75" customHeight="1" thickBot="1">
      <c r="A105" s="179"/>
      <c r="B105" s="206"/>
      <c r="C105" s="206"/>
      <c r="D105" s="206"/>
      <c r="E105" s="206"/>
      <c r="F105" s="206"/>
      <c r="G105" s="206"/>
      <c r="K105" s="178"/>
    </row>
    <row r="106" spans="1:11" s="180" customFormat="1" ht="14">
      <c r="A106" s="181">
        <f>A29+1</f>
        <v>14</v>
      </c>
      <c r="B106" s="182" t="s">
        <v>141</v>
      </c>
      <c r="C106" s="183"/>
      <c r="D106" s="184"/>
      <c r="E106" s="182" t="s">
        <v>140</v>
      </c>
      <c r="F106" s="183"/>
      <c r="G106" s="184"/>
      <c r="H106" s="994" t="s">
        <v>154</v>
      </c>
      <c r="K106" s="178"/>
    </row>
    <row r="107" spans="1:11" s="180" customFormat="1" ht="13.5">
      <c r="A107" s="179"/>
      <c r="B107" s="185" t="s">
        <v>8</v>
      </c>
      <c r="C107" s="186"/>
      <c r="D107" s="187"/>
      <c r="E107" s="185" t="s">
        <v>8</v>
      </c>
      <c r="F107" s="186"/>
      <c r="G107" s="187"/>
      <c r="K107" s="178"/>
    </row>
    <row r="108" spans="1:11" s="180" customFormat="1" ht="13.5">
      <c r="A108" s="179"/>
      <c r="B108" s="400" t="s">
        <v>143</v>
      </c>
      <c r="C108" s="189"/>
      <c r="D108" s="190"/>
      <c r="E108" s="400" t="s">
        <v>144</v>
      </c>
      <c r="F108" s="1158"/>
      <c r="G108" s="190"/>
      <c r="K108" s="178"/>
    </row>
    <row r="109" spans="1:11" s="180" customFormat="1" ht="13.5">
      <c r="A109" s="179"/>
      <c r="B109" s="192" t="s">
        <v>46</v>
      </c>
      <c r="C109" s="193">
        <v>243093314</v>
      </c>
      <c r="D109" s="194">
        <f>D110</f>
        <v>-18065402</v>
      </c>
      <c r="E109" s="192" t="s">
        <v>46</v>
      </c>
      <c r="F109" s="193">
        <v>110592118</v>
      </c>
      <c r="G109" s="194">
        <f>G116</f>
        <v>18065402</v>
      </c>
      <c r="K109" s="178"/>
    </row>
    <row r="110" spans="1:11" s="180" customFormat="1" ht="13.15" customHeight="1">
      <c r="A110" s="179"/>
      <c r="B110" s="195" t="s">
        <v>11</v>
      </c>
      <c r="C110" s="196">
        <v>243093314</v>
      </c>
      <c r="D110" s="197">
        <f>D111</f>
        <v>-18065402</v>
      </c>
      <c r="E110" s="195" t="s">
        <v>24</v>
      </c>
      <c r="F110" s="196">
        <v>211919</v>
      </c>
      <c r="G110" s="197"/>
      <c r="K110" s="178"/>
    </row>
    <row r="111" spans="1:11" s="180" customFormat="1" ht="15" customHeight="1">
      <c r="A111" s="179"/>
      <c r="B111" s="195" t="s">
        <v>12</v>
      </c>
      <c r="C111" s="196">
        <v>243093314</v>
      </c>
      <c r="D111" s="197">
        <v>-18065402</v>
      </c>
      <c r="E111" s="195" t="s">
        <v>49</v>
      </c>
      <c r="F111" s="196">
        <v>4914180</v>
      </c>
      <c r="G111" s="197"/>
      <c r="K111" s="178"/>
    </row>
    <row r="112" spans="1:11" s="180" customFormat="1" ht="13.5">
      <c r="A112" s="179"/>
      <c r="B112" s="192" t="s">
        <v>47</v>
      </c>
      <c r="C112" s="193">
        <v>243093314</v>
      </c>
      <c r="D112" s="194">
        <f>D113</f>
        <v>-18065402</v>
      </c>
      <c r="E112" s="195" t="s">
        <v>50</v>
      </c>
      <c r="F112" s="196">
        <v>4914180</v>
      </c>
      <c r="G112" s="194"/>
      <c r="K112" s="178"/>
    </row>
    <row r="113" spans="1:11" s="180" customFormat="1" ht="13.5">
      <c r="A113" s="179"/>
      <c r="B113" s="195" t="s">
        <v>14</v>
      </c>
      <c r="C113" s="196">
        <v>243093314</v>
      </c>
      <c r="D113" s="197">
        <f>D114</f>
        <v>-18065402</v>
      </c>
      <c r="E113" s="195" t="s">
        <v>51</v>
      </c>
      <c r="F113" s="196">
        <v>4914180</v>
      </c>
      <c r="G113" s="197"/>
      <c r="K113" s="178"/>
    </row>
    <row r="114" spans="1:11" s="180" customFormat="1" ht="13.5">
      <c r="A114" s="179"/>
      <c r="B114" s="195" t="s">
        <v>15</v>
      </c>
      <c r="C114" s="196">
        <v>243093314</v>
      </c>
      <c r="D114" s="197">
        <f>D115</f>
        <v>-18065402</v>
      </c>
      <c r="E114" s="195" t="s">
        <v>52</v>
      </c>
      <c r="F114" s="196">
        <v>4914180</v>
      </c>
      <c r="G114" s="197"/>
      <c r="K114" s="178"/>
    </row>
    <row r="115" spans="1:11" s="180" customFormat="1" ht="26.5">
      <c r="A115" s="179"/>
      <c r="B115" s="195" t="s">
        <v>17</v>
      </c>
      <c r="C115" s="196">
        <v>243093314</v>
      </c>
      <c r="D115" s="197">
        <v>-18065402</v>
      </c>
      <c r="E115" s="195" t="s">
        <v>53</v>
      </c>
      <c r="F115" s="196">
        <v>4914180</v>
      </c>
      <c r="G115" s="197"/>
      <c r="K115" s="178"/>
    </row>
    <row r="116" spans="1:11" s="180" customFormat="1" ht="13.5">
      <c r="A116" s="179"/>
      <c r="B116" s="207"/>
      <c r="C116" s="208"/>
      <c r="D116" s="209"/>
      <c r="E116" s="195" t="s">
        <v>11</v>
      </c>
      <c r="F116" s="196">
        <v>105466019</v>
      </c>
      <c r="G116" s="209">
        <f>G117</f>
        <v>18065402</v>
      </c>
      <c r="K116" s="178"/>
    </row>
    <row r="117" spans="1:11" s="180" customFormat="1" ht="13.5">
      <c r="A117" s="179"/>
      <c r="B117" s="207"/>
      <c r="C117" s="196"/>
      <c r="D117" s="209"/>
      <c r="E117" s="195" t="s">
        <v>12</v>
      </c>
      <c r="F117" s="196">
        <v>105466019</v>
      </c>
      <c r="G117" s="209">
        <v>18065402</v>
      </c>
      <c r="K117" s="178"/>
    </row>
    <row r="118" spans="1:11" s="180" customFormat="1" ht="13.5">
      <c r="A118" s="179"/>
      <c r="B118" s="207"/>
      <c r="C118" s="208"/>
      <c r="D118" s="209"/>
      <c r="E118" s="192" t="s">
        <v>47</v>
      </c>
      <c r="F118" s="193">
        <v>110592118</v>
      </c>
      <c r="G118" s="235">
        <f>G119+G131</f>
        <v>18065402</v>
      </c>
      <c r="K118" s="178"/>
    </row>
    <row r="119" spans="1:11" s="180" customFormat="1" ht="13.5">
      <c r="A119" s="179"/>
      <c r="B119" s="207"/>
      <c r="C119" s="208"/>
      <c r="D119" s="209"/>
      <c r="E119" s="195" t="s">
        <v>14</v>
      </c>
      <c r="F119" s="196">
        <v>108865045</v>
      </c>
      <c r="G119" s="209">
        <f>G123</f>
        <v>18065402</v>
      </c>
      <c r="K119" s="178"/>
    </row>
    <row r="120" spans="1:11" s="180" customFormat="1" ht="13.5">
      <c r="A120" s="179"/>
      <c r="B120" s="207"/>
      <c r="C120" s="208"/>
      <c r="D120" s="209"/>
      <c r="E120" s="195" t="s">
        <v>16</v>
      </c>
      <c r="F120" s="196">
        <v>86118854</v>
      </c>
      <c r="G120" s="209"/>
      <c r="K120" s="178"/>
    </row>
    <row r="121" spans="1:11" s="180" customFormat="1" ht="13.5">
      <c r="A121" s="179"/>
      <c r="B121" s="207"/>
      <c r="C121" s="208"/>
      <c r="D121" s="209"/>
      <c r="E121" s="195" t="s">
        <v>18</v>
      </c>
      <c r="F121" s="196">
        <v>77956402</v>
      </c>
      <c r="G121" s="209"/>
      <c r="K121" s="178"/>
    </row>
    <row r="122" spans="1:11" s="180" customFormat="1" ht="13.5">
      <c r="A122" s="179"/>
      <c r="B122" s="207"/>
      <c r="C122" s="208"/>
      <c r="D122" s="209"/>
      <c r="E122" s="195" t="s">
        <v>19</v>
      </c>
      <c r="F122" s="196">
        <v>8162452</v>
      </c>
      <c r="G122" s="209"/>
      <c r="K122" s="178"/>
    </row>
    <row r="123" spans="1:11" s="180" customFormat="1" ht="13.5">
      <c r="A123" s="179"/>
      <c r="B123" s="207"/>
      <c r="C123" s="208"/>
      <c r="D123" s="209"/>
      <c r="E123" s="195" t="s">
        <v>15</v>
      </c>
      <c r="F123" s="196">
        <v>21685769</v>
      </c>
      <c r="G123" s="209">
        <f>G124</f>
        <v>18065402</v>
      </c>
      <c r="K123" s="178"/>
    </row>
    <row r="124" spans="1:11" s="180" customFormat="1" ht="13.5">
      <c r="A124" s="179"/>
      <c r="B124" s="207"/>
      <c r="C124" s="208"/>
      <c r="D124" s="209"/>
      <c r="E124" s="195" t="s">
        <v>17</v>
      </c>
      <c r="F124" s="196">
        <v>21685769</v>
      </c>
      <c r="G124" s="209">
        <v>18065402</v>
      </c>
      <c r="K124" s="178"/>
    </row>
    <row r="125" spans="1:11" s="180" customFormat="1" ht="26.5">
      <c r="A125" s="179"/>
      <c r="B125" s="207"/>
      <c r="C125" s="208"/>
      <c r="D125" s="209"/>
      <c r="E125" s="195" t="s">
        <v>26</v>
      </c>
      <c r="F125" s="196">
        <v>1060422</v>
      </c>
      <c r="G125" s="209"/>
      <c r="K125" s="178"/>
    </row>
    <row r="126" spans="1:11" s="180" customFormat="1" ht="13.5">
      <c r="A126" s="179"/>
      <c r="B126" s="207"/>
      <c r="C126" s="208"/>
      <c r="D126" s="209"/>
      <c r="E126" s="195" t="s">
        <v>27</v>
      </c>
      <c r="F126" s="196">
        <v>1000000</v>
      </c>
      <c r="G126" s="209"/>
      <c r="K126" s="178"/>
    </row>
    <row r="127" spans="1:11" s="180" customFormat="1" ht="13.5">
      <c r="A127" s="179"/>
      <c r="B127" s="207"/>
      <c r="C127" s="208"/>
      <c r="D127" s="209"/>
      <c r="E127" s="195" t="s">
        <v>54</v>
      </c>
      <c r="F127" s="196">
        <v>1000000</v>
      </c>
      <c r="G127" s="209"/>
      <c r="K127" s="178"/>
    </row>
    <row r="128" spans="1:11" s="180" customFormat="1" ht="26.5">
      <c r="A128" s="179"/>
      <c r="B128" s="207"/>
      <c r="C128" s="208"/>
      <c r="D128" s="209"/>
      <c r="E128" s="195" t="s">
        <v>55</v>
      </c>
      <c r="F128" s="196">
        <v>1000000</v>
      </c>
      <c r="G128" s="209"/>
      <c r="K128" s="178"/>
    </row>
    <row r="129" spans="1:11" s="180" customFormat="1" ht="13.5">
      <c r="A129" s="179"/>
      <c r="B129" s="207"/>
      <c r="C129" s="208"/>
      <c r="D129" s="209"/>
      <c r="E129" s="195" t="s">
        <v>29</v>
      </c>
      <c r="F129" s="196">
        <v>60422</v>
      </c>
      <c r="G129" s="197"/>
      <c r="K129" s="178"/>
    </row>
    <row r="130" spans="1:11" s="180" customFormat="1" ht="39.5">
      <c r="A130" s="179"/>
      <c r="B130" s="207"/>
      <c r="C130" s="208"/>
      <c r="D130" s="209"/>
      <c r="E130" s="195" t="s">
        <v>30</v>
      </c>
      <c r="F130" s="196">
        <v>60422</v>
      </c>
      <c r="G130" s="209"/>
      <c r="K130" s="178"/>
    </row>
    <row r="131" spans="1:11" s="180" customFormat="1" ht="13.5">
      <c r="A131" s="179"/>
      <c r="B131" s="207"/>
      <c r="C131" s="208"/>
      <c r="D131" s="209"/>
      <c r="E131" s="195" t="s">
        <v>20</v>
      </c>
      <c r="F131" s="196">
        <v>1727073</v>
      </c>
      <c r="G131" s="209"/>
      <c r="K131" s="178"/>
    </row>
    <row r="132" spans="1:11" s="180" customFormat="1" ht="14" thickBot="1">
      <c r="A132" s="179"/>
      <c r="B132" s="207"/>
      <c r="C132" s="208"/>
      <c r="D132" s="209"/>
      <c r="E132" s="195" t="s">
        <v>21</v>
      </c>
      <c r="F132" s="196">
        <v>1727073</v>
      </c>
      <c r="G132" s="209"/>
      <c r="K132" s="178"/>
    </row>
    <row r="133" spans="1:11" s="180" customFormat="1" ht="70.900000000000006" customHeight="1" thickBot="1">
      <c r="A133" s="179"/>
      <c r="B133" s="1587" t="s">
        <v>230</v>
      </c>
      <c r="C133" s="1588"/>
      <c r="D133" s="1588"/>
      <c r="E133" s="1588"/>
      <c r="F133" s="1588"/>
      <c r="G133" s="1589"/>
      <c r="K133" s="178"/>
    </row>
    <row r="134" spans="1:11" s="180" customFormat="1" ht="14" thickBot="1">
      <c r="A134" s="179"/>
      <c r="B134" s="206"/>
      <c r="C134" s="206"/>
      <c r="D134" s="206"/>
      <c r="E134" s="206"/>
      <c r="F134" s="206"/>
      <c r="G134" s="206"/>
      <c r="K134" s="178"/>
    </row>
    <row r="135" spans="1:11" s="180" customFormat="1" ht="28.15" customHeight="1">
      <c r="A135" s="181">
        <f>A106+1</f>
        <v>15</v>
      </c>
      <c r="B135" s="182" t="s">
        <v>141</v>
      </c>
      <c r="C135" s="183"/>
      <c r="D135" s="184"/>
      <c r="E135" s="182" t="s">
        <v>140</v>
      </c>
      <c r="F135" s="183"/>
      <c r="G135" s="184"/>
      <c r="H135" s="994" t="s">
        <v>154</v>
      </c>
      <c r="K135" s="178"/>
    </row>
    <row r="136" spans="1:11" s="180" customFormat="1" ht="13.5">
      <c r="A136" s="179"/>
      <c r="B136" s="185" t="s">
        <v>8</v>
      </c>
      <c r="C136" s="186"/>
      <c r="D136" s="187"/>
      <c r="E136" s="185" t="s">
        <v>8</v>
      </c>
      <c r="F136" s="186"/>
      <c r="G136" s="187"/>
      <c r="K136" s="178"/>
    </row>
    <row r="137" spans="1:11" s="180" customFormat="1" ht="13.5">
      <c r="A137" s="179"/>
      <c r="B137" s="400" t="s">
        <v>146</v>
      </c>
      <c r="C137" s="189"/>
      <c r="D137" s="190"/>
      <c r="E137" s="400" t="s">
        <v>225</v>
      </c>
      <c r="F137" s="189"/>
      <c r="G137" s="190"/>
      <c r="K137" s="178"/>
    </row>
    <row r="138" spans="1:11" s="180" customFormat="1" ht="13.5">
      <c r="A138" s="179"/>
      <c r="B138" s="192" t="s">
        <v>46</v>
      </c>
      <c r="C138" s="193">
        <v>88708281</v>
      </c>
      <c r="D138" s="194">
        <f>D139</f>
        <v>-176214</v>
      </c>
      <c r="E138" s="192" t="s">
        <v>46</v>
      </c>
      <c r="F138" s="193">
        <v>243576957</v>
      </c>
      <c r="G138" s="194">
        <f>G140</f>
        <v>176214</v>
      </c>
      <c r="K138" s="178"/>
    </row>
    <row r="139" spans="1:11" s="180" customFormat="1" ht="13.15" customHeight="1">
      <c r="A139" s="179"/>
      <c r="B139" s="195" t="s">
        <v>11</v>
      </c>
      <c r="C139" s="196">
        <v>88708281</v>
      </c>
      <c r="D139" s="197">
        <f>D140</f>
        <v>-176214</v>
      </c>
      <c r="E139" s="195" t="s">
        <v>24</v>
      </c>
      <c r="F139" s="196">
        <v>1260130</v>
      </c>
      <c r="G139" s="197"/>
      <c r="K139" s="178"/>
    </row>
    <row r="140" spans="1:11" s="180" customFormat="1" ht="15" customHeight="1">
      <c r="A140" s="179"/>
      <c r="B140" s="195" t="s">
        <v>12</v>
      </c>
      <c r="C140" s="196">
        <v>88708281</v>
      </c>
      <c r="D140" s="197">
        <v>-176214</v>
      </c>
      <c r="E140" s="195" t="s">
        <v>11</v>
      </c>
      <c r="F140" s="196">
        <v>242316827</v>
      </c>
      <c r="G140" s="197">
        <f>G141</f>
        <v>176214</v>
      </c>
      <c r="K140" s="178"/>
    </row>
    <row r="141" spans="1:11" s="180" customFormat="1" ht="13.5">
      <c r="A141" s="179"/>
      <c r="B141" s="192" t="s">
        <v>47</v>
      </c>
      <c r="C141" s="193">
        <v>88708281</v>
      </c>
      <c r="D141" s="194">
        <f>D142</f>
        <v>-176214</v>
      </c>
      <c r="E141" s="195" t="s">
        <v>12</v>
      </c>
      <c r="F141" s="196">
        <v>242316827</v>
      </c>
      <c r="G141" s="197">
        <v>176214</v>
      </c>
      <c r="K141" s="178"/>
    </row>
    <row r="142" spans="1:11" s="180" customFormat="1" ht="13.5">
      <c r="A142" s="179"/>
      <c r="B142" s="195" t="s">
        <v>14</v>
      </c>
      <c r="C142" s="196">
        <v>88708281</v>
      </c>
      <c r="D142" s="197">
        <f>D143</f>
        <v>-176214</v>
      </c>
      <c r="E142" s="192" t="s">
        <v>47</v>
      </c>
      <c r="F142" s="193">
        <v>243576957</v>
      </c>
      <c r="G142" s="194">
        <f>G143</f>
        <v>176214</v>
      </c>
      <c r="K142" s="178"/>
    </row>
    <row r="143" spans="1:11" s="180" customFormat="1" ht="13.5">
      <c r="A143" s="179"/>
      <c r="B143" s="195" t="s">
        <v>15</v>
      </c>
      <c r="C143" s="196">
        <v>88708281</v>
      </c>
      <c r="D143" s="197">
        <f>D144</f>
        <v>-176214</v>
      </c>
      <c r="E143" s="195" t="s">
        <v>14</v>
      </c>
      <c r="F143" s="196">
        <v>241030729</v>
      </c>
      <c r="G143" s="197">
        <f>G144</f>
        <v>176214</v>
      </c>
      <c r="K143" s="178"/>
    </row>
    <row r="144" spans="1:11" s="180" customFormat="1" ht="13.5">
      <c r="A144" s="179"/>
      <c r="B144" s="195" t="s">
        <v>17</v>
      </c>
      <c r="C144" s="196">
        <v>88708281</v>
      </c>
      <c r="D144" s="197">
        <v>-176214</v>
      </c>
      <c r="E144" s="195" t="s">
        <v>16</v>
      </c>
      <c r="F144" s="196">
        <v>237433710</v>
      </c>
      <c r="G144" s="197">
        <f>G145+G146</f>
        <v>176214</v>
      </c>
      <c r="K144" s="178"/>
    </row>
    <row r="145" spans="1:11" s="180" customFormat="1" ht="13.5">
      <c r="A145" s="179"/>
      <c r="B145" s="207"/>
      <c r="C145" s="208"/>
      <c r="D145" s="209"/>
      <c r="E145" s="195" t="s">
        <v>18</v>
      </c>
      <c r="F145" s="196">
        <v>203455403</v>
      </c>
      <c r="G145" s="209">
        <v>120605</v>
      </c>
      <c r="K145" s="178"/>
    </row>
    <row r="146" spans="1:11" s="180" customFormat="1" ht="13.5">
      <c r="A146" s="179"/>
      <c r="B146" s="207"/>
      <c r="C146" s="196"/>
      <c r="D146" s="209"/>
      <c r="E146" s="195" t="s">
        <v>19</v>
      </c>
      <c r="F146" s="196">
        <v>33978307</v>
      </c>
      <c r="G146" s="209">
        <v>55609</v>
      </c>
      <c r="K146" s="178"/>
    </row>
    <row r="147" spans="1:11" s="180" customFormat="1" ht="13.5">
      <c r="A147" s="179"/>
      <c r="B147" s="207"/>
      <c r="C147" s="208"/>
      <c r="D147" s="209"/>
      <c r="E147" s="195" t="s">
        <v>15</v>
      </c>
      <c r="F147" s="196">
        <v>3482918</v>
      </c>
      <c r="G147" s="235"/>
      <c r="K147" s="178"/>
    </row>
    <row r="148" spans="1:11" s="180" customFormat="1" ht="13.5">
      <c r="A148" s="179"/>
      <c r="B148" s="207"/>
      <c r="C148" s="208"/>
      <c r="D148" s="209"/>
      <c r="E148" s="195" t="s">
        <v>17</v>
      </c>
      <c r="F148" s="196">
        <v>3440918</v>
      </c>
      <c r="G148" s="209">
        <f>G152</f>
        <v>0</v>
      </c>
      <c r="K148" s="178"/>
    </row>
    <row r="149" spans="1:11" s="180" customFormat="1" ht="13.5">
      <c r="A149" s="179"/>
      <c r="B149" s="207"/>
      <c r="C149" s="208"/>
      <c r="D149" s="209"/>
      <c r="E149" s="195" t="s">
        <v>25</v>
      </c>
      <c r="F149" s="196">
        <v>42000</v>
      </c>
      <c r="G149" s="209"/>
      <c r="K149" s="178"/>
    </row>
    <row r="150" spans="1:11" s="180" customFormat="1" ht="15" customHeight="1">
      <c r="A150" s="179"/>
      <c r="B150" s="207"/>
      <c r="C150" s="208"/>
      <c r="D150" s="209"/>
      <c r="E150" s="195" t="s">
        <v>38</v>
      </c>
      <c r="F150" s="196">
        <v>106325</v>
      </c>
      <c r="G150" s="209"/>
      <c r="K150" s="178"/>
    </row>
    <row r="151" spans="1:11" s="180" customFormat="1" ht="13.5">
      <c r="A151" s="179"/>
      <c r="B151" s="207"/>
      <c r="C151" s="208"/>
      <c r="D151" s="209"/>
      <c r="E151" s="195" t="s">
        <v>39</v>
      </c>
      <c r="F151" s="196">
        <v>106325</v>
      </c>
      <c r="G151" s="209"/>
      <c r="K151" s="178"/>
    </row>
    <row r="152" spans="1:11" s="180" customFormat="1" ht="26.5">
      <c r="A152" s="179"/>
      <c r="B152" s="207"/>
      <c r="C152" s="208"/>
      <c r="D152" s="209"/>
      <c r="E152" s="195" t="s">
        <v>26</v>
      </c>
      <c r="F152" s="196">
        <v>7776</v>
      </c>
      <c r="G152" s="209">
        <f>G153</f>
        <v>0</v>
      </c>
      <c r="K152" s="178"/>
    </row>
    <row r="153" spans="1:11" s="180" customFormat="1" ht="13.5">
      <c r="A153" s="179"/>
      <c r="B153" s="207"/>
      <c r="C153" s="208"/>
      <c r="D153" s="209"/>
      <c r="E153" s="195" t="s">
        <v>27</v>
      </c>
      <c r="F153" s="196">
        <v>7776</v>
      </c>
      <c r="G153" s="209"/>
      <c r="K153" s="178"/>
    </row>
    <row r="154" spans="1:11" s="180" customFormat="1" ht="26.5">
      <c r="A154" s="179"/>
      <c r="B154" s="207"/>
      <c r="C154" s="208"/>
      <c r="D154" s="209"/>
      <c r="E154" s="195" t="s">
        <v>28</v>
      </c>
      <c r="F154" s="196">
        <v>7776</v>
      </c>
      <c r="G154" s="209"/>
      <c r="K154" s="178"/>
    </row>
    <row r="155" spans="1:11" s="180" customFormat="1" ht="13.5">
      <c r="A155" s="179"/>
      <c r="B155" s="207"/>
      <c r="C155" s="208"/>
      <c r="D155" s="209"/>
      <c r="E155" s="195" t="s">
        <v>20</v>
      </c>
      <c r="F155" s="196">
        <v>2546228</v>
      </c>
      <c r="G155" s="209"/>
      <c r="K155" s="178"/>
    </row>
    <row r="156" spans="1:11" s="180" customFormat="1" ht="14" thickBot="1">
      <c r="A156" s="179"/>
      <c r="B156" s="207"/>
      <c r="C156" s="208"/>
      <c r="D156" s="209"/>
      <c r="E156" s="207" t="s">
        <v>21</v>
      </c>
      <c r="F156" s="208">
        <v>2546228</v>
      </c>
      <c r="G156" s="209"/>
      <c r="K156" s="178"/>
    </row>
    <row r="157" spans="1:11" s="180" customFormat="1" ht="13.5">
      <c r="A157" s="179"/>
      <c r="B157" s="182" t="s">
        <v>141</v>
      </c>
      <c r="C157" s="236"/>
      <c r="D157" s="237"/>
      <c r="E157" s="182" t="s">
        <v>140</v>
      </c>
      <c r="F157" s="238"/>
      <c r="G157" s="237"/>
      <c r="K157" s="178"/>
    </row>
    <row r="158" spans="1:11" s="180" customFormat="1" ht="13.5">
      <c r="A158" s="179"/>
      <c r="B158" s="214" t="s">
        <v>36</v>
      </c>
      <c r="C158" s="215"/>
      <c r="D158" s="216"/>
      <c r="E158" s="214" t="s">
        <v>36</v>
      </c>
      <c r="F158" s="215"/>
      <c r="G158" s="216"/>
      <c r="K158" s="178"/>
    </row>
    <row r="159" spans="1:11" s="180" customFormat="1" ht="13.5">
      <c r="A159" s="179"/>
      <c r="B159" s="217" t="s">
        <v>37</v>
      </c>
      <c r="C159" s="218"/>
      <c r="D159" s="219"/>
      <c r="E159" s="217" t="s">
        <v>37</v>
      </c>
      <c r="F159" s="218"/>
      <c r="G159" s="219"/>
      <c r="K159" s="178"/>
    </row>
    <row r="160" spans="1:11" s="180" customFormat="1" ht="13.5">
      <c r="A160" s="179"/>
      <c r="B160" s="220" t="s">
        <v>48</v>
      </c>
      <c r="C160" s="191"/>
      <c r="D160" s="221"/>
      <c r="E160" s="220" t="s">
        <v>48</v>
      </c>
      <c r="F160" s="191"/>
      <c r="G160" s="221"/>
      <c r="K160" s="178"/>
    </row>
    <row r="161" spans="1:11" s="180" customFormat="1" ht="13.5">
      <c r="A161" s="179"/>
      <c r="B161" s="192" t="s">
        <v>46</v>
      </c>
      <c r="C161" s="193">
        <v>841606476</v>
      </c>
      <c r="D161" s="194">
        <f>D162</f>
        <v>-40216</v>
      </c>
      <c r="E161" s="192" t="s">
        <v>46</v>
      </c>
      <c r="F161" s="222">
        <v>626034412</v>
      </c>
      <c r="G161" s="223">
        <f>G168</f>
        <v>40216</v>
      </c>
      <c r="K161" s="178"/>
    </row>
    <row r="162" spans="1:11" s="180" customFormat="1" ht="13.5">
      <c r="A162" s="179"/>
      <c r="B162" s="195" t="s">
        <v>11</v>
      </c>
      <c r="C162" s="196">
        <v>841606476</v>
      </c>
      <c r="D162" s="197">
        <f>D163</f>
        <v>-40216</v>
      </c>
      <c r="E162" s="195" t="s">
        <v>24</v>
      </c>
      <c r="F162" s="224">
        <v>5403413</v>
      </c>
      <c r="G162" s="225"/>
      <c r="K162" s="178"/>
    </row>
    <row r="163" spans="1:11" s="180" customFormat="1" ht="13.5">
      <c r="A163" s="179"/>
      <c r="B163" s="195" t="s">
        <v>12</v>
      </c>
      <c r="C163" s="196">
        <v>841606476</v>
      </c>
      <c r="D163" s="197">
        <v>-40216</v>
      </c>
      <c r="E163" s="195" t="s">
        <v>49</v>
      </c>
      <c r="F163" s="224">
        <v>11198034</v>
      </c>
      <c r="G163" s="225"/>
      <c r="K163" s="178"/>
    </row>
    <row r="164" spans="1:11" s="180" customFormat="1" ht="13.5">
      <c r="A164" s="179"/>
      <c r="B164" s="192" t="s">
        <v>47</v>
      </c>
      <c r="C164" s="193">
        <v>841606476</v>
      </c>
      <c r="D164" s="194">
        <f>D165</f>
        <v>-40216</v>
      </c>
      <c r="E164" s="195" t="s">
        <v>50</v>
      </c>
      <c r="F164" s="224">
        <v>11198034</v>
      </c>
      <c r="G164" s="225"/>
      <c r="K164" s="178"/>
    </row>
    <row r="165" spans="1:11" s="180" customFormat="1" ht="13.5">
      <c r="A165" s="179"/>
      <c r="B165" s="195" t="s">
        <v>14</v>
      </c>
      <c r="C165" s="196">
        <v>841606476</v>
      </c>
      <c r="D165" s="197">
        <f>D166</f>
        <v>-40216</v>
      </c>
      <c r="E165" s="195" t="s">
        <v>51</v>
      </c>
      <c r="F165" s="224">
        <v>11198034</v>
      </c>
      <c r="G165" s="225"/>
      <c r="K165" s="178"/>
    </row>
    <row r="166" spans="1:11" s="180" customFormat="1" ht="13.5">
      <c r="A166" s="179"/>
      <c r="B166" s="195" t="s">
        <v>15</v>
      </c>
      <c r="C166" s="196">
        <v>841606476</v>
      </c>
      <c r="D166" s="197">
        <f>D167</f>
        <v>-40216</v>
      </c>
      <c r="E166" s="195" t="s">
        <v>52</v>
      </c>
      <c r="F166" s="224">
        <v>11198034</v>
      </c>
      <c r="G166" s="225"/>
      <c r="K166" s="178"/>
    </row>
    <row r="167" spans="1:11" s="180" customFormat="1" ht="28.9" customHeight="1">
      <c r="A167" s="179"/>
      <c r="B167" s="195" t="s">
        <v>17</v>
      </c>
      <c r="C167" s="196">
        <v>841606476</v>
      </c>
      <c r="D167" s="197">
        <v>-40216</v>
      </c>
      <c r="E167" s="195" t="s">
        <v>53</v>
      </c>
      <c r="F167" s="224">
        <v>11198034</v>
      </c>
      <c r="G167" s="225"/>
      <c r="K167" s="178"/>
    </row>
    <row r="168" spans="1:11" s="180" customFormat="1" ht="13.5">
      <c r="A168" s="179"/>
      <c r="B168" s="214"/>
      <c r="C168" s="198"/>
      <c r="D168" s="226"/>
      <c r="E168" s="214" t="s">
        <v>11</v>
      </c>
      <c r="F168" s="224">
        <v>609432965</v>
      </c>
      <c r="G168" s="225">
        <f>G169</f>
        <v>40216</v>
      </c>
      <c r="K168" s="178"/>
    </row>
    <row r="169" spans="1:11" s="180" customFormat="1" ht="13.5">
      <c r="A169" s="179"/>
      <c r="B169" s="214"/>
      <c r="C169" s="198"/>
      <c r="D169" s="226"/>
      <c r="E169" s="214" t="s">
        <v>12</v>
      </c>
      <c r="F169" s="224">
        <v>609432965</v>
      </c>
      <c r="G169" s="225">
        <v>40216</v>
      </c>
      <c r="K169" s="178"/>
    </row>
    <row r="170" spans="1:11" s="180" customFormat="1" ht="14.5" customHeight="1">
      <c r="A170" s="179"/>
      <c r="B170" s="227"/>
      <c r="C170" s="201"/>
      <c r="D170" s="202"/>
      <c r="E170" s="227" t="s">
        <v>47</v>
      </c>
      <c r="F170" s="222">
        <v>626034412</v>
      </c>
      <c r="G170" s="223">
        <f>G171+G187</f>
        <v>40216.160000000003</v>
      </c>
      <c r="K170" s="178"/>
    </row>
    <row r="171" spans="1:11" s="180" customFormat="1" ht="13.5">
      <c r="A171" s="179"/>
      <c r="B171" s="214"/>
      <c r="C171" s="198"/>
      <c r="D171" s="199"/>
      <c r="E171" s="214" t="s">
        <v>14</v>
      </c>
      <c r="F171" s="224">
        <v>612126926</v>
      </c>
      <c r="G171" s="225">
        <f>G172</f>
        <v>40216.160000000003</v>
      </c>
      <c r="K171" s="178"/>
    </row>
    <row r="172" spans="1:11" s="180" customFormat="1" ht="13.5">
      <c r="A172" s="179"/>
      <c r="B172" s="214"/>
      <c r="C172" s="198"/>
      <c r="D172" s="199"/>
      <c r="E172" s="214" t="s">
        <v>16</v>
      </c>
      <c r="F172" s="224">
        <v>591405624</v>
      </c>
      <c r="G172" s="225">
        <f>G173+G174</f>
        <v>40216.160000000003</v>
      </c>
      <c r="K172" s="178"/>
    </row>
    <row r="173" spans="1:11" s="180" customFormat="1" ht="13.5">
      <c r="A173" s="179"/>
      <c r="B173" s="214"/>
      <c r="C173" s="198"/>
      <c r="D173" s="226"/>
      <c r="E173" s="214" t="s">
        <v>18</v>
      </c>
      <c r="F173" s="224">
        <v>434935118</v>
      </c>
      <c r="G173" s="225">
        <v>30947.16</v>
      </c>
      <c r="K173" s="178"/>
    </row>
    <row r="174" spans="1:11" s="180" customFormat="1" ht="13.5">
      <c r="A174" s="179"/>
      <c r="B174" s="214"/>
      <c r="C174" s="198"/>
      <c r="D174" s="199"/>
      <c r="E174" s="214" t="s">
        <v>19</v>
      </c>
      <c r="F174" s="224">
        <v>156470506</v>
      </c>
      <c r="G174" s="225">
        <v>9269</v>
      </c>
      <c r="K174" s="178"/>
    </row>
    <row r="175" spans="1:11" s="180" customFormat="1" ht="13.5">
      <c r="A175" s="179"/>
      <c r="B175" s="214"/>
      <c r="C175" s="198"/>
      <c r="D175" s="226"/>
      <c r="E175" s="214" t="s">
        <v>15</v>
      </c>
      <c r="F175" s="224">
        <v>16062174</v>
      </c>
      <c r="G175" s="228"/>
      <c r="K175" s="178"/>
    </row>
    <row r="176" spans="1:11" s="180" customFormat="1" ht="13.5">
      <c r="A176" s="179"/>
      <c r="B176" s="214"/>
      <c r="C176" s="198"/>
      <c r="D176" s="226"/>
      <c r="E176" s="214" t="s">
        <v>17</v>
      </c>
      <c r="F176" s="224">
        <v>15801462</v>
      </c>
      <c r="G176" s="228"/>
      <c r="K176" s="178"/>
    </row>
    <row r="177" spans="1:11" s="180" customFormat="1" ht="13.5">
      <c r="A177" s="179"/>
      <c r="B177" s="214"/>
      <c r="C177" s="198"/>
      <c r="D177" s="226"/>
      <c r="E177" s="214" t="s">
        <v>25</v>
      </c>
      <c r="F177" s="224">
        <v>260712</v>
      </c>
      <c r="G177" s="228"/>
      <c r="K177" s="178"/>
    </row>
    <row r="178" spans="1:11" s="180" customFormat="1" ht="30" customHeight="1">
      <c r="A178" s="179"/>
      <c r="B178" s="214"/>
      <c r="C178" s="198"/>
      <c r="D178" s="226"/>
      <c r="E178" s="214" t="s">
        <v>38</v>
      </c>
      <c r="F178" s="224">
        <v>177790</v>
      </c>
      <c r="G178" s="228"/>
      <c r="K178" s="178"/>
    </row>
    <row r="179" spans="1:11" s="180" customFormat="1" ht="15" customHeight="1">
      <c r="A179" s="179"/>
      <c r="B179" s="214"/>
      <c r="C179" s="198"/>
      <c r="D179" s="226"/>
      <c r="E179" s="214" t="s">
        <v>39</v>
      </c>
      <c r="F179" s="224">
        <v>177790</v>
      </c>
      <c r="G179" s="228"/>
      <c r="K179" s="178"/>
    </row>
    <row r="180" spans="1:11" s="180" customFormat="1" ht="26">
      <c r="A180" s="179"/>
      <c r="B180" s="214"/>
      <c r="C180" s="198"/>
      <c r="D180" s="226"/>
      <c r="E180" s="214" t="s">
        <v>26</v>
      </c>
      <c r="F180" s="224">
        <v>4481338</v>
      </c>
      <c r="G180" s="228"/>
      <c r="K180" s="178"/>
    </row>
    <row r="181" spans="1:11" s="180" customFormat="1" ht="13.5">
      <c r="A181" s="179"/>
      <c r="B181" s="214"/>
      <c r="C181" s="198"/>
      <c r="D181" s="226"/>
      <c r="E181" s="214" t="s">
        <v>27</v>
      </c>
      <c r="F181" s="224">
        <v>752708</v>
      </c>
      <c r="G181" s="228"/>
      <c r="K181" s="178"/>
    </row>
    <row r="182" spans="1:11" s="180" customFormat="1" ht="26">
      <c r="A182" s="179"/>
      <c r="B182" s="214"/>
      <c r="C182" s="198"/>
      <c r="D182" s="226"/>
      <c r="E182" s="214" t="s">
        <v>28</v>
      </c>
      <c r="F182" s="224">
        <v>10368</v>
      </c>
      <c r="G182" s="228"/>
      <c r="K182" s="178"/>
    </row>
    <row r="183" spans="1:11" s="180" customFormat="1" ht="13.5">
      <c r="A183" s="179"/>
      <c r="B183" s="214"/>
      <c r="C183" s="198"/>
      <c r="D183" s="226"/>
      <c r="E183" s="214" t="s">
        <v>54</v>
      </c>
      <c r="F183" s="224">
        <v>742340</v>
      </c>
      <c r="G183" s="228"/>
      <c r="K183" s="178"/>
    </row>
    <row r="184" spans="1:11" s="180" customFormat="1" ht="26">
      <c r="A184" s="179"/>
      <c r="B184" s="214"/>
      <c r="C184" s="198"/>
      <c r="D184" s="226"/>
      <c r="E184" s="214" t="s">
        <v>55</v>
      </c>
      <c r="F184" s="224">
        <v>742340</v>
      </c>
      <c r="G184" s="228"/>
      <c r="K184" s="178"/>
    </row>
    <row r="185" spans="1:11" s="180" customFormat="1" ht="13.5">
      <c r="A185" s="179"/>
      <c r="B185" s="214"/>
      <c r="C185" s="198"/>
      <c r="D185" s="226"/>
      <c r="E185" s="214" t="s">
        <v>29</v>
      </c>
      <c r="F185" s="224">
        <v>3728630</v>
      </c>
      <c r="G185" s="228"/>
      <c r="K185" s="178"/>
    </row>
    <row r="186" spans="1:11" s="180" customFormat="1" ht="40.15" customHeight="1">
      <c r="A186" s="179"/>
      <c r="B186" s="214"/>
      <c r="C186" s="198"/>
      <c r="D186" s="226"/>
      <c r="E186" s="214" t="s">
        <v>30</v>
      </c>
      <c r="F186" s="224">
        <v>3728630</v>
      </c>
      <c r="G186" s="228"/>
      <c r="K186" s="178"/>
    </row>
    <row r="187" spans="1:11" s="180" customFormat="1" ht="15" customHeight="1">
      <c r="A187" s="179"/>
      <c r="B187" s="214"/>
      <c r="C187" s="198"/>
      <c r="D187" s="199"/>
      <c r="E187" s="214" t="s">
        <v>20</v>
      </c>
      <c r="F187" s="224">
        <v>13907486</v>
      </c>
      <c r="G187" s="228"/>
      <c r="K187" s="178"/>
    </row>
    <row r="188" spans="1:11" s="180" customFormat="1" ht="14" thickBot="1">
      <c r="A188" s="179"/>
      <c r="B188" s="214"/>
      <c r="C188" s="198"/>
      <c r="D188" s="199"/>
      <c r="E188" s="214" t="s">
        <v>21</v>
      </c>
      <c r="F188" s="224">
        <v>13907486</v>
      </c>
      <c r="G188" s="228"/>
      <c r="K188" s="178"/>
    </row>
    <row r="189" spans="1:11" s="180" customFormat="1" ht="52.9" customHeight="1" thickBot="1">
      <c r="A189" s="179"/>
      <c r="B189" s="1587" t="s">
        <v>231</v>
      </c>
      <c r="C189" s="1588"/>
      <c r="D189" s="1588"/>
      <c r="E189" s="1588"/>
      <c r="F189" s="1588"/>
      <c r="G189" s="1589"/>
      <c r="K189" s="178"/>
    </row>
    <row r="190" spans="1:11" s="180" customFormat="1" ht="21" customHeight="1" thickBot="1">
      <c r="A190" s="179"/>
      <c r="B190" s="206"/>
      <c r="C190" s="206"/>
      <c r="D190" s="206"/>
      <c r="E190" s="206"/>
      <c r="F190" s="206"/>
      <c r="G190" s="206"/>
      <c r="K190" s="178"/>
    </row>
    <row r="191" spans="1:11" s="180" customFormat="1" ht="14">
      <c r="A191" s="181">
        <f>A135+1</f>
        <v>16</v>
      </c>
      <c r="B191" s="182" t="s">
        <v>141</v>
      </c>
      <c r="C191" s="183"/>
      <c r="D191" s="184"/>
      <c r="E191" s="182" t="s">
        <v>140</v>
      </c>
      <c r="F191" s="183"/>
      <c r="G191" s="184"/>
      <c r="H191" s="994" t="s">
        <v>154</v>
      </c>
      <c r="K191" s="178"/>
    </row>
    <row r="192" spans="1:11" s="180" customFormat="1" ht="13.5">
      <c r="A192" s="179"/>
      <c r="B192" s="185" t="s">
        <v>8</v>
      </c>
      <c r="C192" s="186"/>
      <c r="D192" s="187"/>
      <c r="E192" s="185" t="s">
        <v>8</v>
      </c>
      <c r="F192" s="186"/>
      <c r="G192" s="187"/>
      <c r="K192" s="178"/>
    </row>
    <row r="193" spans="1:11" s="180" customFormat="1" ht="13.5">
      <c r="A193" s="179"/>
      <c r="B193" s="400" t="s">
        <v>146</v>
      </c>
      <c r="C193" s="189"/>
      <c r="D193" s="190"/>
      <c r="E193" s="400" t="s">
        <v>144</v>
      </c>
      <c r="F193" s="1158"/>
      <c r="G193" s="190"/>
      <c r="K193" s="178"/>
    </row>
    <row r="194" spans="1:11" s="180" customFormat="1" ht="13.5">
      <c r="A194" s="179"/>
      <c r="B194" s="192" t="s">
        <v>46</v>
      </c>
      <c r="C194" s="193">
        <v>88708281</v>
      </c>
      <c r="D194" s="194">
        <f>D195</f>
        <v>-52965</v>
      </c>
      <c r="E194" s="192" t="s">
        <v>46</v>
      </c>
      <c r="F194" s="193">
        <v>110592118</v>
      </c>
      <c r="G194" s="194">
        <f>G201</f>
        <v>52965</v>
      </c>
      <c r="K194" s="178"/>
    </row>
    <row r="195" spans="1:11" s="180" customFormat="1" ht="13.15" customHeight="1">
      <c r="A195" s="179"/>
      <c r="B195" s="195" t="s">
        <v>11</v>
      </c>
      <c r="C195" s="196">
        <v>88708281</v>
      </c>
      <c r="D195" s="197">
        <f>D196</f>
        <v>-52965</v>
      </c>
      <c r="E195" s="195" t="s">
        <v>24</v>
      </c>
      <c r="F195" s="196">
        <v>211919</v>
      </c>
      <c r="G195" s="197"/>
      <c r="K195" s="178"/>
    </row>
    <row r="196" spans="1:11" s="180" customFormat="1" ht="15" customHeight="1">
      <c r="A196" s="179"/>
      <c r="B196" s="195" t="s">
        <v>12</v>
      </c>
      <c r="C196" s="196">
        <v>88708281</v>
      </c>
      <c r="D196" s="197">
        <v>-52965</v>
      </c>
      <c r="E196" s="195" t="s">
        <v>49</v>
      </c>
      <c r="F196" s="196">
        <v>4914180</v>
      </c>
      <c r="G196" s="197"/>
      <c r="K196" s="178"/>
    </row>
    <row r="197" spans="1:11" s="180" customFormat="1" ht="13.5">
      <c r="A197" s="179"/>
      <c r="B197" s="192" t="s">
        <v>47</v>
      </c>
      <c r="C197" s="193">
        <v>88708281</v>
      </c>
      <c r="D197" s="194">
        <f>D198</f>
        <v>-52965</v>
      </c>
      <c r="E197" s="195" t="s">
        <v>50</v>
      </c>
      <c r="F197" s="196">
        <v>4914180</v>
      </c>
      <c r="G197" s="194"/>
      <c r="K197" s="178"/>
    </row>
    <row r="198" spans="1:11" s="180" customFormat="1" ht="13.5">
      <c r="A198" s="179"/>
      <c r="B198" s="195" t="s">
        <v>14</v>
      </c>
      <c r="C198" s="196">
        <v>88708281</v>
      </c>
      <c r="D198" s="197">
        <f>D199</f>
        <v>-52965</v>
      </c>
      <c r="E198" s="195" t="s">
        <v>51</v>
      </c>
      <c r="F198" s="196">
        <v>4914180</v>
      </c>
      <c r="G198" s="197"/>
      <c r="K198" s="178"/>
    </row>
    <row r="199" spans="1:11" s="180" customFormat="1" ht="13.5">
      <c r="A199" s="179"/>
      <c r="B199" s="195" t="s">
        <v>15</v>
      </c>
      <c r="C199" s="196">
        <v>88708281</v>
      </c>
      <c r="D199" s="197">
        <f>D200</f>
        <v>-52965</v>
      </c>
      <c r="E199" s="195" t="s">
        <v>52</v>
      </c>
      <c r="F199" s="196">
        <v>4914180</v>
      </c>
      <c r="G199" s="197"/>
      <c r="K199" s="178"/>
    </row>
    <row r="200" spans="1:11" s="180" customFormat="1" ht="26.5">
      <c r="A200" s="179"/>
      <c r="B200" s="195" t="s">
        <v>17</v>
      </c>
      <c r="C200" s="196">
        <v>88708281</v>
      </c>
      <c r="D200" s="197">
        <v>-52965</v>
      </c>
      <c r="E200" s="195" t="s">
        <v>53</v>
      </c>
      <c r="F200" s="196">
        <v>4914180</v>
      </c>
      <c r="G200" s="197"/>
      <c r="K200" s="178"/>
    </row>
    <row r="201" spans="1:11" s="180" customFormat="1" ht="13.5">
      <c r="A201" s="179"/>
      <c r="B201" s="207"/>
      <c r="C201" s="208"/>
      <c r="D201" s="209"/>
      <c r="E201" s="195" t="s">
        <v>11</v>
      </c>
      <c r="F201" s="196">
        <v>105466019</v>
      </c>
      <c r="G201" s="209">
        <f>G202</f>
        <v>52965</v>
      </c>
      <c r="K201" s="178"/>
    </row>
    <row r="202" spans="1:11" s="180" customFormat="1" ht="13.5">
      <c r="A202" s="179"/>
      <c r="B202" s="207"/>
      <c r="C202" s="196"/>
      <c r="D202" s="209"/>
      <c r="E202" s="195" t="s">
        <v>12</v>
      </c>
      <c r="F202" s="196">
        <v>105466019</v>
      </c>
      <c r="G202" s="209">
        <v>52965</v>
      </c>
      <c r="K202" s="178"/>
    </row>
    <row r="203" spans="1:11" s="180" customFormat="1" ht="13.5">
      <c r="A203" s="179"/>
      <c r="B203" s="207"/>
      <c r="C203" s="208"/>
      <c r="D203" s="209"/>
      <c r="E203" s="192" t="s">
        <v>47</v>
      </c>
      <c r="F203" s="193">
        <v>110592118</v>
      </c>
      <c r="G203" s="235">
        <f>G204+G216</f>
        <v>52965</v>
      </c>
      <c r="K203" s="178"/>
    </row>
    <row r="204" spans="1:11" s="180" customFormat="1" ht="13.5">
      <c r="A204" s="179"/>
      <c r="B204" s="207"/>
      <c r="C204" s="208"/>
      <c r="D204" s="209"/>
      <c r="E204" s="195" t="s">
        <v>14</v>
      </c>
      <c r="F204" s="196">
        <v>108865045</v>
      </c>
      <c r="G204" s="209">
        <f>G205</f>
        <v>52965</v>
      </c>
      <c r="K204" s="178"/>
    </row>
    <row r="205" spans="1:11" s="180" customFormat="1" ht="13.5">
      <c r="A205" s="179"/>
      <c r="B205" s="207"/>
      <c r="C205" s="208"/>
      <c r="D205" s="209"/>
      <c r="E205" s="195" t="s">
        <v>16</v>
      </c>
      <c r="F205" s="196">
        <v>86118854</v>
      </c>
      <c r="G205" s="209">
        <f>G206+G207</f>
        <v>52965</v>
      </c>
      <c r="K205" s="178"/>
    </row>
    <row r="206" spans="1:11" s="180" customFormat="1" ht="13.5">
      <c r="A206" s="179"/>
      <c r="B206" s="207"/>
      <c r="C206" s="208"/>
      <c r="D206" s="209"/>
      <c r="E206" s="195" t="s">
        <v>18</v>
      </c>
      <c r="F206" s="196">
        <v>77956402</v>
      </c>
      <c r="G206" s="209">
        <v>37326</v>
      </c>
      <c r="K206" s="178"/>
    </row>
    <row r="207" spans="1:11" s="180" customFormat="1" ht="13.5">
      <c r="A207" s="179"/>
      <c r="B207" s="207"/>
      <c r="C207" s="208"/>
      <c r="D207" s="209"/>
      <c r="E207" s="195" t="s">
        <v>19</v>
      </c>
      <c r="F207" s="196">
        <v>8162452</v>
      </c>
      <c r="G207" s="209">
        <v>15639</v>
      </c>
      <c r="K207" s="178"/>
    </row>
    <row r="208" spans="1:11" s="180" customFormat="1" ht="13.5">
      <c r="A208" s="179"/>
      <c r="B208" s="207"/>
      <c r="C208" s="208"/>
      <c r="D208" s="209"/>
      <c r="E208" s="195" t="s">
        <v>15</v>
      </c>
      <c r="F208" s="196">
        <v>21685769</v>
      </c>
      <c r="G208" s="209">
        <f>G209</f>
        <v>0</v>
      </c>
      <c r="K208" s="178"/>
    </row>
    <row r="209" spans="1:11" s="180" customFormat="1" ht="13.5">
      <c r="A209" s="179"/>
      <c r="B209" s="207"/>
      <c r="C209" s="208"/>
      <c r="D209" s="209"/>
      <c r="E209" s="195" t="s">
        <v>17</v>
      </c>
      <c r="F209" s="196">
        <v>21685769</v>
      </c>
      <c r="G209" s="209"/>
      <c r="K209" s="178"/>
    </row>
    <row r="210" spans="1:11" s="180" customFormat="1" ht="26.5">
      <c r="A210" s="179"/>
      <c r="B210" s="207"/>
      <c r="C210" s="208"/>
      <c r="D210" s="209"/>
      <c r="E210" s="195" t="s">
        <v>26</v>
      </c>
      <c r="F210" s="196">
        <v>1060422</v>
      </c>
      <c r="G210" s="209"/>
      <c r="K210" s="178"/>
    </row>
    <row r="211" spans="1:11" s="180" customFormat="1" ht="13.5">
      <c r="A211" s="179"/>
      <c r="B211" s="207"/>
      <c r="C211" s="208"/>
      <c r="D211" s="209"/>
      <c r="E211" s="195" t="s">
        <v>27</v>
      </c>
      <c r="F211" s="196">
        <v>1000000</v>
      </c>
      <c r="G211" s="209"/>
      <c r="K211" s="178"/>
    </row>
    <row r="212" spans="1:11" s="180" customFormat="1" ht="13.5">
      <c r="A212" s="179"/>
      <c r="B212" s="207"/>
      <c r="C212" s="208"/>
      <c r="D212" s="209"/>
      <c r="E212" s="195" t="s">
        <v>54</v>
      </c>
      <c r="F212" s="196">
        <v>1000000</v>
      </c>
      <c r="G212" s="209"/>
      <c r="K212" s="178"/>
    </row>
    <row r="213" spans="1:11" s="180" customFormat="1" ht="26.5">
      <c r="A213" s="179"/>
      <c r="B213" s="207"/>
      <c r="C213" s="208"/>
      <c r="D213" s="209"/>
      <c r="E213" s="195" t="s">
        <v>55</v>
      </c>
      <c r="F213" s="196">
        <v>1000000</v>
      </c>
      <c r="G213" s="209"/>
      <c r="K213" s="178"/>
    </row>
    <row r="214" spans="1:11" s="180" customFormat="1" ht="16.899999999999999" customHeight="1">
      <c r="A214" s="179"/>
      <c r="B214" s="207"/>
      <c r="C214" s="208"/>
      <c r="D214" s="209"/>
      <c r="E214" s="195" t="s">
        <v>29</v>
      </c>
      <c r="F214" s="196">
        <v>60422</v>
      </c>
      <c r="G214" s="209"/>
      <c r="K214" s="178"/>
    </row>
    <row r="215" spans="1:11" s="180" customFormat="1" ht="39.5">
      <c r="A215" s="179"/>
      <c r="B215" s="207"/>
      <c r="C215" s="208"/>
      <c r="D215" s="209"/>
      <c r="E215" s="195" t="s">
        <v>30</v>
      </c>
      <c r="F215" s="196">
        <v>60422</v>
      </c>
      <c r="G215" s="209"/>
      <c r="K215" s="178"/>
    </row>
    <row r="216" spans="1:11" s="180" customFormat="1" ht="13.5">
      <c r="A216" s="179"/>
      <c r="B216" s="207"/>
      <c r="C216" s="208"/>
      <c r="D216" s="209"/>
      <c r="E216" s="195" t="s">
        <v>20</v>
      </c>
      <c r="F216" s="196">
        <v>1727073</v>
      </c>
      <c r="G216" s="209"/>
      <c r="K216" s="178"/>
    </row>
    <row r="217" spans="1:11" s="180" customFormat="1" ht="14" thickBot="1">
      <c r="A217" s="179"/>
      <c r="B217" s="207"/>
      <c r="C217" s="208"/>
      <c r="D217" s="209"/>
      <c r="E217" s="195" t="s">
        <v>21</v>
      </c>
      <c r="F217" s="196">
        <v>1727073</v>
      </c>
      <c r="G217" s="209"/>
      <c r="K217" s="178"/>
    </row>
    <row r="218" spans="1:11" s="180" customFormat="1" ht="13.5">
      <c r="A218" s="179"/>
      <c r="B218" s="182" t="s">
        <v>141</v>
      </c>
      <c r="C218" s="236"/>
      <c r="D218" s="237"/>
      <c r="E218" s="182" t="s">
        <v>140</v>
      </c>
      <c r="F218" s="238"/>
      <c r="G218" s="237"/>
      <c r="K218" s="178"/>
    </row>
    <row r="219" spans="1:11" s="180" customFormat="1" ht="13.5">
      <c r="A219" s="179"/>
      <c r="B219" s="214" t="s">
        <v>36</v>
      </c>
      <c r="C219" s="215"/>
      <c r="D219" s="216"/>
      <c r="E219" s="214" t="s">
        <v>36</v>
      </c>
      <c r="F219" s="215"/>
      <c r="G219" s="216"/>
      <c r="K219" s="178"/>
    </row>
    <row r="220" spans="1:11" s="180" customFormat="1" ht="13.5">
      <c r="A220" s="179"/>
      <c r="B220" s="217" t="s">
        <v>37</v>
      </c>
      <c r="C220" s="218"/>
      <c r="D220" s="219"/>
      <c r="E220" s="217" t="s">
        <v>37</v>
      </c>
      <c r="F220" s="218"/>
      <c r="G220" s="219"/>
      <c r="K220" s="178"/>
    </row>
    <row r="221" spans="1:11" s="180" customFormat="1" ht="13.5">
      <c r="A221" s="179"/>
      <c r="B221" s="220" t="s">
        <v>48</v>
      </c>
      <c r="C221" s="191"/>
      <c r="D221" s="221"/>
      <c r="E221" s="220" t="s">
        <v>48</v>
      </c>
      <c r="F221" s="191"/>
      <c r="G221" s="221"/>
      <c r="K221" s="178"/>
    </row>
    <row r="222" spans="1:11" s="180" customFormat="1" ht="13.5">
      <c r="A222" s="179"/>
      <c r="B222" s="192" t="s">
        <v>46</v>
      </c>
      <c r="C222" s="193">
        <v>841606476</v>
      </c>
      <c r="D222" s="194">
        <f>D223</f>
        <v>-4553</v>
      </c>
      <c r="E222" s="192" t="s">
        <v>46</v>
      </c>
      <c r="F222" s="222">
        <v>626034412</v>
      </c>
      <c r="G222" s="223">
        <f>G229</f>
        <v>4553</v>
      </c>
      <c r="K222" s="178"/>
    </row>
    <row r="223" spans="1:11" s="180" customFormat="1" ht="13.5">
      <c r="A223" s="179"/>
      <c r="B223" s="195" t="s">
        <v>11</v>
      </c>
      <c r="C223" s="196">
        <v>841606476</v>
      </c>
      <c r="D223" s="197">
        <f>D224</f>
        <v>-4553</v>
      </c>
      <c r="E223" s="195" t="s">
        <v>24</v>
      </c>
      <c r="F223" s="224">
        <v>5403413</v>
      </c>
      <c r="G223" s="225"/>
      <c r="K223" s="178"/>
    </row>
    <row r="224" spans="1:11" s="180" customFormat="1" ht="13.5">
      <c r="A224" s="179"/>
      <c r="B224" s="195" t="s">
        <v>12</v>
      </c>
      <c r="C224" s="196">
        <v>841606476</v>
      </c>
      <c r="D224" s="197">
        <v>-4553</v>
      </c>
      <c r="E224" s="195" t="s">
        <v>49</v>
      </c>
      <c r="F224" s="224">
        <v>11198034</v>
      </c>
      <c r="G224" s="225"/>
      <c r="K224" s="178"/>
    </row>
    <row r="225" spans="1:11" s="180" customFormat="1" ht="13.5">
      <c r="A225" s="179"/>
      <c r="B225" s="192" t="s">
        <v>47</v>
      </c>
      <c r="C225" s="193">
        <v>841606476</v>
      </c>
      <c r="D225" s="194">
        <f>D226</f>
        <v>-4553</v>
      </c>
      <c r="E225" s="195" t="s">
        <v>50</v>
      </c>
      <c r="F225" s="224">
        <v>11198034</v>
      </c>
      <c r="G225" s="225"/>
      <c r="K225" s="178"/>
    </row>
    <row r="226" spans="1:11" s="180" customFormat="1" ht="13.5">
      <c r="A226" s="179"/>
      <c r="B226" s="195" t="s">
        <v>14</v>
      </c>
      <c r="C226" s="196">
        <v>841606476</v>
      </c>
      <c r="D226" s="197">
        <f>D227</f>
        <v>-4553</v>
      </c>
      <c r="E226" s="195" t="s">
        <v>51</v>
      </c>
      <c r="F226" s="224">
        <v>11198034</v>
      </c>
      <c r="G226" s="225"/>
      <c r="K226" s="178"/>
    </row>
    <row r="227" spans="1:11" s="180" customFormat="1" ht="15" customHeight="1">
      <c r="A227" s="179"/>
      <c r="B227" s="195" t="s">
        <v>15</v>
      </c>
      <c r="C227" s="196">
        <v>841606476</v>
      </c>
      <c r="D227" s="197">
        <f>D228</f>
        <v>-4553</v>
      </c>
      <c r="E227" s="195" t="s">
        <v>52</v>
      </c>
      <c r="F227" s="224">
        <v>11198034</v>
      </c>
      <c r="G227" s="225"/>
      <c r="K227" s="178"/>
    </row>
    <row r="228" spans="1:11" s="180" customFormat="1" ht="27" customHeight="1">
      <c r="A228" s="179"/>
      <c r="B228" s="195" t="s">
        <v>17</v>
      </c>
      <c r="C228" s="196">
        <v>841606476</v>
      </c>
      <c r="D228" s="197">
        <v>-4553</v>
      </c>
      <c r="E228" s="195" t="s">
        <v>53</v>
      </c>
      <c r="F228" s="224">
        <v>11198034</v>
      </c>
      <c r="G228" s="225"/>
      <c r="K228" s="178"/>
    </row>
    <row r="229" spans="1:11" s="180" customFormat="1" ht="13.5">
      <c r="A229" s="179"/>
      <c r="B229" s="214"/>
      <c r="C229" s="198"/>
      <c r="D229" s="226"/>
      <c r="E229" s="214" t="s">
        <v>11</v>
      </c>
      <c r="F229" s="224">
        <v>609432965</v>
      </c>
      <c r="G229" s="225">
        <f>G230</f>
        <v>4553</v>
      </c>
      <c r="K229" s="178"/>
    </row>
    <row r="230" spans="1:11" s="180" customFormat="1" ht="13.5">
      <c r="A230" s="179"/>
      <c r="B230" s="214"/>
      <c r="C230" s="198"/>
      <c r="D230" s="226"/>
      <c r="E230" s="214" t="s">
        <v>12</v>
      </c>
      <c r="F230" s="224">
        <v>609432965</v>
      </c>
      <c r="G230" s="225">
        <v>4553</v>
      </c>
      <c r="K230" s="178"/>
    </row>
    <row r="231" spans="1:11" s="180" customFormat="1" ht="14.5" customHeight="1">
      <c r="A231" s="179"/>
      <c r="B231" s="227"/>
      <c r="C231" s="201"/>
      <c r="D231" s="202"/>
      <c r="E231" s="227" t="s">
        <v>47</v>
      </c>
      <c r="F231" s="222">
        <v>626034412</v>
      </c>
      <c r="G231" s="223">
        <f>G232+G248</f>
        <v>4553</v>
      </c>
      <c r="K231" s="178"/>
    </row>
    <row r="232" spans="1:11" s="180" customFormat="1" ht="13.5">
      <c r="A232" s="179"/>
      <c r="B232" s="214"/>
      <c r="C232" s="198"/>
      <c r="D232" s="199"/>
      <c r="E232" s="214" t="s">
        <v>14</v>
      </c>
      <c r="F232" s="224">
        <v>612126926</v>
      </c>
      <c r="G232" s="225">
        <f>G233</f>
        <v>4553</v>
      </c>
      <c r="K232" s="178"/>
    </row>
    <row r="233" spans="1:11" s="180" customFormat="1" ht="13.5">
      <c r="A233" s="179"/>
      <c r="B233" s="214"/>
      <c r="C233" s="198"/>
      <c r="D233" s="199"/>
      <c r="E233" s="214" t="s">
        <v>16</v>
      </c>
      <c r="F233" s="224">
        <v>591405624</v>
      </c>
      <c r="G233" s="225">
        <f>G234+G235</f>
        <v>4553</v>
      </c>
      <c r="K233" s="178"/>
    </row>
    <row r="234" spans="1:11" s="180" customFormat="1" ht="13.5">
      <c r="A234" s="179"/>
      <c r="B234" s="214"/>
      <c r="C234" s="198"/>
      <c r="D234" s="226"/>
      <c r="E234" s="214" t="s">
        <v>18</v>
      </c>
      <c r="F234" s="224">
        <v>434935118</v>
      </c>
      <c r="G234" s="225">
        <v>2806</v>
      </c>
      <c r="K234" s="178"/>
    </row>
    <row r="235" spans="1:11" s="180" customFormat="1" ht="13.5">
      <c r="A235" s="179"/>
      <c r="B235" s="214"/>
      <c r="C235" s="198"/>
      <c r="D235" s="199"/>
      <c r="E235" s="214" t="s">
        <v>19</v>
      </c>
      <c r="F235" s="224">
        <v>156470506</v>
      </c>
      <c r="G235" s="225">
        <v>1747</v>
      </c>
      <c r="K235" s="178"/>
    </row>
    <row r="236" spans="1:11" s="180" customFormat="1" ht="13.5">
      <c r="A236" s="179"/>
      <c r="B236" s="214"/>
      <c r="C236" s="198"/>
      <c r="D236" s="226"/>
      <c r="E236" s="214" t="s">
        <v>15</v>
      </c>
      <c r="F236" s="224">
        <v>16062174</v>
      </c>
      <c r="G236" s="228"/>
      <c r="K236" s="178"/>
    </row>
    <row r="237" spans="1:11" s="180" customFormat="1" ht="13.5">
      <c r="A237" s="179"/>
      <c r="B237" s="214"/>
      <c r="C237" s="198"/>
      <c r="D237" s="226"/>
      <c r="E237" s="214" t="s">
        <v>17</v>
      </c>
      <c r="F237" s="224">
        <v>15801462</v>
      </c>
      <c r="G237" s="228"/>
      <c r="K237" s="178"/>
    </row>
    <row r="238" spans="1:11" s="180" customFormat="1" ht="13.5">
      <c r="A238" s="179"/>
      <c r="B238" s="214"/>
      <c r="C238" s="198"/>
      <c r="D238" s="226"/>
      <c r="E238" s="214" t="s">
        <v>25</v>
      </c>
      <c r="F238" s="224">
        <v>260712</v>
      </c>
      <c r="G238" s="228"/>
      <c r="K238" s="178"/>
    </row>
    <row r="239" spans="1:11" s="180" customFormat="1" ht="13.5">
      <c r="A239" s="179"/>
      <c r="B239" s="214"/>
      <c r="C239" s="198"/>
      <c r="D239" s="226"/>
      <c r="E239" s="214" t="s">
        <v>38</v>
      </c>
      <c r="F239" s="224">
        <v>177790</v>
      </c>
      <c r="G239" s="228"/>
      <c r="K239" s="178"/>
    </row>
    <row r="240" spans="1:11" s="180" customFormat="1" ht="15" customHeight="1">
      <c r="A240" s="179"/>
      <c r="B240" s="214"/>
      <c r="C240" s="198"/>
      <c r="D240" s="226"/>
      <c r="E240" s="214" t="s">
        <v>39</v>
      </c>
      <c r="F240" s="224">
        <v>177790</v>
      </c>
      <c r="G240" s="228"/>
      <c r="K240" s="178"/>
    </row>
    <row r="241" spans="1:11" s="180" customFormat="1" ht="26">
      <c r="A241" s="179"/>
      <c r="B241" s="214"/>
      <c r="C241" s="198"/>
      <c r="D241" s="226"/>
      <c r="E241" s="214" t="s">
        <v>26</v>
      </c>
      <c r="F241" s="224">
        <v>4481338</v>
      </c>
      <c r="G241" s="228"/>
      <c r="K241" s="178"/>
    </row>
    <row r="242" spans="1:11" s="180" customFormat="1" ht="13.5">
      <c r="A242" s="179"/>
      <c r="B242" s="214"/>
      <c r="C242" s="198"/>
      <c r="D242" s="226"/>
      <c r="E242" s="214" t="s">
        <v>27</v>
      </c>
      <c r="F242" s="224">
        <v>752708</v>
      </c>
      <c r="G242" s="228"/>
      <c r="K242" s="178"/>
    </row>
    <row r="243" spans="1:11" s="180" customFormat="1" ht="26">
      <c r="A243" s="179"/>
      <c r="B243" s="214"/>
      <c r="C243" s="198"/>
      <c r="D243" s="226"/>
      <c r="E243" s="214" t="s">
        <v>28</v>
      </c>
      <c r="F243" s="224">
        <v>10368</v>
      </c>
      <c r="G243" s="228"/>
      <c r="K243" s="178"/>
    </row>
    <row r="244" spans="1:11" s="180" customFormat="1" ht="13.5" customHeight="1">
      <c r="A244" s="179"/>
      <c r="B244" s="214"/>
      <c r="C244" s="198"/>
      <c r="D244" s="226"/>
      <c r="E244" s="214" t="s">
        <v>54</v>
      </c>
      <c r="F244" s="224">
        <v>742340</v>
      </c>
      <c r="G244" s="228"/>
      <c r="K244" s="178"/>
    </row>
    <row r="245" spans="1:11" s="180" customFormat="1" ht="26">
      <c r="A245" s="179"/>
      <c r="B245" s="214"/>
      <c r="C245" s="198"/>
      <c r="D245" s="226"/>
      <c r="E245" s="214" t="s">
        <v>55</v>
      </c>
      <c r="F245" s="224">
        <v>742340</v>
      </c>
      <c r="G245" s="228"/>
      <c r="K245" s="178"/>
    </row>
    <row r="246" spans="1:11" s="180" customFormat="1" ht="13.5">
      <c r="A246" s="179"/>
      <c r="B246" s="214"/>
      <c r="C246" s="198"/>
      <c r="D246" s="226"/>
      <c r="E246" s="214" t="s">
        <v>29</v>
      </c>
      <c r="F246" s="224">
        <v>3728630</v>
      </c>
      <c r="G246" s="228"/>
      <c r="K246" s="178"/>
    </row>
    <row r="247" spans="1:11" s="180" customFormat="1" ht="40.15" customHeight="1">
      <c r="A247" s="179"/>
      <c r="B247" s="214"/>
      <c r="C247" s="198"/>
      <c r="D247" s="226"/>
      <c r="E247" s="214" t="s">
        <v>30</v>
      </c>
      <c r="F247" s="224">
        <v>3728630</v>
      </c>
      <c r="G247" s="228"/>
      <c r="K247" s="178"/>
    </row>
    <row r="248" spans="1:11" s="180" customFormat="1" ht="15" customHeight="1">
      <c r="A248" s="179"/>
      <c r="B248" s="214"/>
      <c r="C248" s="198"/>
      <c r="D248" s="199"/>
      <c r="E248" s="214" t="s">
        <v>20</v>
      </c>
      <c r="F248" s="224">
        <v>13907486</v>
      </c>
      <c r="G248" s="228"/>
      <c r="K248" s="178"/>
    </row>
    <row r="249" spans="1:11" s="180" customFormat="1" ht="14" thickBot="1">
      <c r="A249" s="179"/>
      <c r="B249" s="214"/>
      <c r="C249" s="198"/>
      <c r="D249" s="199"/>
      <c r="E249" s="214" t="s">
        <v>21</v>
      </c>
      <c r="F249" s="224">
        <v>13907486</v>
      </c>
      <c r="G249" s="228"/>
      <c r="K249" s="178"/>
    </row>
    <row r="250" spans="1:11" s="180" customFormat="1" ht="49.9" customHeight="1" thickBot="1">
      <c r="A250" s="179"/>
      <c r="B250" s="1587" t="s">
        <v>232</v>
      </c>
      <c r="C250" s="1588"/>
      <c r="D250" s="1588"/>
      <c r="E250" s="1588"/>
      <c r="F250" s="1588"/>
      <c r="G250" s="1589"/>
      <c r="K250" s="178"/>
    </row>
    <row r="251" spans="1:11" s="180" customFormat="1" ht="18.649999999999999" customHeight="1" thickBot="1">
      <c r="A251" s="179"/>
      <c r="B251" s="206"/>
      <c r="C251" s="206"/>
      <c r="D251" s="206"/>
      <c r="E251" s="239"/>
      <c r="F251" s="239"/>
      <c r="G251" s="239"/>
      <c r="K251" s="178"/>
    </row>
    <row r="252" spans="1:11" s="180" customFormat="1" ht="14">
      <c r="A252" s="181">
        <f>A191+1</f>
        <v>17</v>
      </c>
      <c r="B252" s="182" t="s">
        <v>140</v>
      </c>
      <c r="C252" s="183"/>
      <c r="D252" s="184"/>
      <c r="E252" s="182" t="s">
        <v>140</v>
      </c>
      <c r="F252" s="183"/>
      <c r="G252" s="184"/>
      <c r="H252" s="1160" t="s">
        <v>322</v>
      </c>
      <c r="K252" s="178"/>
    </row>
    <row r="253" spans="1:11" s="180" customFormat="1" ht="13.5">
      <c r="A253" s="179"/>
      <c r="B253" s="185" t="s">
        <v>8</v>
      </c>
      <c r="C253" s="186"/>
      <c r="D253" s="187"/>
      <c r="E253" s="185" t="s">
        <v>8</v>
      </c>
      <c r="F253" s="186"/>
      <c r="G253" s="187"/>
      <c r="K253" s="178"/>
    </row>
    <row r="254" spans="1:11" s="180" customFormat="1" ht="13.5">
      <c r="A254" s="179"/>
      <c r="B254" s="400" t="s">
        <v>145</v>
      </c>
      <c r="C254" s="189"/>
      <c r="D254" s="190"/>
      <c r="E254" s="400" t="s">
        <v>226</v>
      </c>
      <c r="F254" s="1158"/>
      <c r="G254" s="190"/>
      <c r="K254" s="178"/>
    </row>
    <row r="255" spans="1:11" s="180" customFormat="1" ht="13.5">
      <c r="A255" s="179"/>
      <c r="B255" s="240" t="s">
        <v>46</v>
      </c>
      <c r="C255" s="241">
        <v>52258881</v>
      </c>
      <c r="D255" s="194">
        <f>D257</f>
        <v>-255281</v>
      </c>
      <c r="E255" s="192" t="s">
        <v>46</v>
      </c>
      <c r="F255" s="193">
        <v>6965605</v>
      </c>
      <c r="G255" s="194">
        <f>G256</f>
        <v>255281</v>
      </c>
      <c r="K255" s="178"/>
    </row>
    <row r="256" spans="1:11" s="180" customFormat="1" ht="13.15" customHeight="1">
      <c r="A256" s="179"/>
      <c r="B256" s="207" t="s">
        <v>24</v>
      </c>
      <c r="C256" s="208">
        <v>1877382</v>
      </c>
      <c r="D256" s="197"/>
      <c r="E256" s="195" t="s">
        <v>11</v>
      </c>
      <c r="F256" s="196">
        <v>6965605</v>
      </c>
      <c r="G256" s="197">
        <f>G257</f>
        <v>255281</v>
      </c>
      <c r="K256" s="178"/>
    </row>
    <row r="257" spans="1:11" s="180" customFormat="1" ht="15" customHeight="1">
      <c r="A257" s="179"/>
      <c r="B257" s="207" t="s">
        <v>11</v>
      </c>
      <c r="C257" s="208">
        <v>50381499</v>
      </c>
      <c r="D257" s="197">
        <f>D258</f>
        <v>-255281</v>
      </c>
      <c r="E257" s="195" t="s">
        <v>12</v>
      </c>
      <c r="F257" s="196">
        <v>6965605</v>
      </c>
      <c r="G257" s="197">
        <v>255281</v>
      </c>
      <c r="K257" s="178"/>
    </row>
    <row r="258" spans="1:11" s="180" customFormat="1" ht="13.5">
      <c r="A258" s="179"/>
      <c r="B258" s="207" t="s">
        <v>12</v>
      </c>
      <c r="C258" s="208">
        <v>50381499</v>
      </c>
      <c r="D258" s="197">
        <v>-255281</v>
      </c>
      <c r="E258" s="192" t="s">
        <v>47</v>
      </c>
      <c r="F258" s="193">
        <v>6965605</v>
      </c>
      <c r="G258" s="194">
        <f>G259</f>
        <v>255281</v>
      </c>
      <c r="K258" s="178"/>
    </row>
    <row r="259" spans="1:11" s="180" customFormat="1" ht="13.5">
      <c r="A259" s="179"/>
      <c r="B259" s="240" t="s">
        <v>47</v>
      </c>
      <c r="C259" s="241">
        <v>52258881</v>
      </c>
      <c r="D259" s="194">
        <f>D260</f>
        <v>-255281</v>
      </c>
      <c r="E259" s="195" t="s">
        <v>14</v>
      </c>
      <c r="F259" s="196">
        <v>6965605</v>
      </c>
      <c r="G259" s="197">
        <f>G260</f>
        <v>255281</v>
      </c>
      <c r="K259" s="178"/>
    </row>
    <row r="260" spans="1:11" s="180" customFormat="1" ht="13.5">
      <c r="A260" s="179"/>
      <c r="B260" s="207" t="s">
        <v>14</v>
      </c>
      <c r="C260" s="208">
        <v>32264424</v>
      </c>
      <c r="D260" s="197">
        <f>D261</f>
        <v>-255281</v>
      </c>
      <c r="E260" s="195" t="s">
        <v>16</v>
      </c>
      <c r="F260" s="196">
        <v>6965605</v>
      </c>
      <c r="G260" s="197">
        <f>G261+G262</f>
        <v>255281</v>
      </c>
      <c r="K260" s="178"/>
    </row>
    <row r="261" spans="1:11" s="180" customFormat="1" ht="13.5">
      <c r="A261" s="179"/>
      <c r="B261" s="207" t="s">
        <v>16</v>
      </c>
      <c r="C261" s="208">
        <v>32149637</v>
      </c>
      <c r="D261" s="197">
        <f>D262</f>
        <v>-255281</v>
      </c>
      <c r="E261" s="195" t="s">
        <v>18</v>
      </c>
      <c r="F261" s="196">
        <v>6909949</v>
      </c>
      <c r="G261" s="197">
        <v>255281</v>
      </c>
      <c r="K261" s="178"/>
    </row>
    <row r="262" spans="1:11" s="180" customFormat="1" ht="13.5">
      <c r="A262" s="179"/>
      <c r="B262" s="207" t="s">
        <v>19</v>
      </c>
      <c r="C262" s="208">
        <v>32149637</v>
      </c>
      <c r="D262" s="197">
        <v>-255281</v>
      </c>
      <c r="E262" s="195" t="s">
        <v>19</v>
      </c>
      <c r="F262" s="196">
        <v>55656</v>
      </c>
      <c r="G262" s="197"/>
      <c r="K262" s="178"/>
    </row>
    <row r="263" spans="1:11" s="180" customFormat="1" ht="13.5">
      <c r="A263" s="179"/>
      <c r="B263" s="207" t="s">
        <v>15</v>
      </c>
      <c r="C263" s="208">
        <v>114787</v>
      </c>
      <c r="D263" s="209"/>
      <c r="E263" s="195"/>
      <c r="F263" s="196"/>
      <c r="G263" s="209"/>
      <c r="K263" s="178"/>
    </row>
    <row r="264" spans="1:11" s="180" customFormat="1" ht="13.5">
      <c r="A264" s="179"/>
      <c r="B264" s="207" t="s">
        <v>17</v>
      </c>
      <c r="C264" s="208">
        <v>114787</v>
      </c>
      <c r="D264" s="209"/>
      <c r="E264" s="192"/>
      <c r="F264" s="193"/>
      <c r="G264" s="235"/>
      <c r="K264" s="178"/>
    </row>
    <row r="265" spans="1:11" s="180" customFormat="1" ht="13.5">
      <c r="A265" s="179"/>
      <c r="B265" s="207" t="s">
        <v>20</v>
      </c>
      <c r="C265" s="208">
        <v>19994457</v>
      </c>
      <c r="D265" s="209"/>
      <c r="E265" s="195"/>
      <c r="F265" s="196"/>
      <c r="G265" s="209"/>
      <c r="K265" s="178"/>
    </row>
    <row r="266" spans="1:11" s="180" customFormat="1" ht="14" thickBot="1">
      <c r="A266" s="179"/>
      <c r="B266" s="207" t="s">
        <v>21</v>
      </c>
      <c r="C266" s="208">
        <v>19994457</v>
      </c>
      <c r="D266" s="209"/>
      <c r="E266" s="203"/>
      <c r="F266" s="204"/>
      <c r="G266" s="205"/>
      <c r="K266" s="178"/>
    </row>
    <row r="267" spans="1:11" s="180" customFormat="1" ht="13.5">
      <c r="A267" s="179"/>
      <c r="B267" s="182" t="s">
        <v>140</v>
      </c>
      <c r="C267" s="238"/>
      <c r="D267" s="237"/>
      <c r="E267" s="242"/>
      <c r="F267" s="243"/>
      <c r="G267" s="244"/>
      <c r="K267" s="178"/>
    </row>
    <row r="268" spans="1:11" s="180" customFormat="1" ht="13.5">
      <c r="A268" s="179"/>
      <c r="B268" s="214" t="s">
        <v>36</v>
      </c>
      <c r="C268" s="215"/>
      <c r="D268" s="216"/>
      <c r="E268" s="242"/>
      <c r="F268" s="243"/>
      <c r="G268" s="244"/>
      <c r="K268" s="178"/>
    </row>
    <row r="269" spans="1:11" s="180" customFormat="1" ht="13.5">
      <c r="A269" s="179"/>
      <c r="B269" s="217" t="s">
        <v>37</v>
      </c>
      <c r="C269" s="218"/>
      <c r="D269" s="219"/>
      <c r="E269" s="242"/>
      <c r="F269" s="243"/>
      <c r="G269" s="244"/>
      <c r="K269" s="178"/>
    </row>
    <row r="270" spans="1:11" s="180" customFormat="1" ht="13.5">
      <c r="A270" s="179"/>
      <c r="B270" s="220" t="s">
        <v>48</v>
      </c>
      <c r="C270" s="191"/>
      <c r="D270" s="221"/>
      <c r="E270" s="242"/>
      <c r="F270" s="243"/>
      <c r="G270" s="244"/>
      <c r="K270" s="178"/>
    </row>
    <row r="271" spans="1:11" s="180" customFormat="1" ht="13.5">
      <c r="A271" s="179"/>
      <c r="B271" s="192" t="s">
        <v>46</v>
      </c>
      <c r="C271" s="222">
        <v>626034412</v>
      </c>
      <c r="D271" s="223">
        <f>D278</f>
        <v>0</v>
      </c>
      <c r="E271" s="242"/>
      <c r="F271" s="243"/>
      <c r="G271" s="244"/>
      <c r="K271" s="178"/>
    </row>
    <row r="272" spans="1:11" s="180" customFormat="1" ht="13.5">
      <c r="A272" s="179"/>
      <c r="B272" s="195" t="s">
        <v>24</v>
      </c>
      <c r="C272" s="224">
        <v>5403413</v>
      </c>
      <c r="D272" s="225"/>
      <c r="E272" s="242"/>
      <c r="F272" s="243"/>
      <c r="G272" s="244"/>
      <c r="K272" s="178"/>
    </row>
    <row r="273" spans="1:11" s="180" customFormat="1" ht="13.5">
      <c r="A273" s="179"/>
      <c r="B273" s="195" t="s">
        <v>49</v>
      </c>
      <c r="C273" s="224">
        <v>11198034</v>
      </c>
      <c r="D273" s="225"/>
      <c r="E273" s="242"/>
      <c r="F273" s="243"/>
      <c r="G273" s="244"/>
      <c r="K273" s="178"/>
    </row>
    <row r="274" spans="1:11" s="180" customFormat="1" ht="13.5">
      <c r="A274" s="179"/>
      <c r="B274" s="195" t="s">
        <v>50</v>
      </c>
      <c r="C274" s="224">
        <v>11198034</v>
      </c>
      <c r="D274" s="225"/>
      <c r="E274" s="242"/>
      <c r="F274" s="243"/>
      <c r="G274" s="244"/>
      <c r="K274" s="178"/>
    </row>
    <row r="275" spans="1:11" s="180" customFormat="1" ht="13.5">
      <c r="A275" s="179"/>
      <c r="B275" s="195" t="s">
        <v>51</v>
      </c>
      <c r="C275" s="224">
        <v>11198034</v>
      </c>
      <c r="D275" s="225"/>
      <c r="E275" s="242"/>
      <c r="F275" s="243"/>
      <c r="G275" s="244"/>
      <c r="K275" s="178"/>
    </row>
    <row r="276" spans="1:11" s="180" customFormat="1" ht="15" customHeight="1">
      <c r="A276" s="179"/>
      <c r="B276" s="195" t="s">
        <v>52</v>
      </c>
      <c r="C276" s="224">
        <v>11198034</v>
      </c>
      <c r="D276" s="225"/>
      <c r="E276" s="242"/>
      <c r="F276" s="243"/>
      <c r="G276" s="244"/>
      <c r="K276" s="178"/>
    </row>
    <row r="277" spans="1:11" s="180" customFormat="1" ht="27" customHeight="1">
      <c r="A277" s="179"/>
      <c r="B277" s="195" t="s">
        <v>53</v>
      </c>
      <c r="C277" s="224">
        <v>11198034</v>
      </c>
      <c r="D277" s="225"/>
      <c r="E277" s="242"/>
      <c r="F277" s="243"/>
      <c r="G277" s="244"/>
      <c r="K277" s="178"/>
    </row>
    <row r="278" spans="1:11" s="180" customFormat="1" ht="13.5">
      <c r="A278" s="179"/>
      <c r="B278" s="214" t="s">
        <v>11</v>
      </c>
      <c r="C278" s="224">
        <v>609432965</v>
      </c>
      <c r="D278" s="225">
        <f>D279</f>
        <v>0</v>
      </c>
      <c r="E278" s="242"/>
      <c r="F278" s="243"/>
      <c r="G278" s="244"/>
      <c r="K278" s="178"/>
    </row>
    <row r="279" spans="1:11" s="180" customFormat="1" ht="13.5">
      <c r="A279" s="179"/>
      <c r="B279" s="214" t="s">
        <v>12</v>
      </c>
      <c r="C279" s="224">
        <v>609432965</v>
      </c>
      <c r="D279" s="225"/>
      <c r="E279" s="242"/>
      <c r="F279" s="243"/>
      <c r="G279" s="244"/>
      <c r="K279" s="178"/>
    </row>
    <row r="280" spans="1:11" s="180" customFormat="1" ht="14.5" customHeight="1">
      <c r="A280" s="179"/>
      <c r="B280" s="227" t="s">
        <v>47</v>
      </c>
      <c r="C280" s="222">
        <v>626034412</v>
      </c>
      <c r="D280" s="223">
        <f>D281+D297</f>
        <v>0</v>
      </c>
      <c r="E280" s="242"/>
      <c r="F280" s="243"/>
      <c r="G280" s="244"/>
      <c r="K280" s="178"/>
    </row>
    <row r="281" spans="1:11" s="180" customFormat="1" ht="13.5">
      <c r="A281" s="179"/>
      <c r="B281" s="214" t="s">
        <v>14</v>
      </c>
      <c r="C281" s="224">
        <v>612126926</v>
      </c>
      <c r="D281" s="225">
        <f>D282</f>
        <v>0</v>
      </c>
      <c r="E281" s="242"/>
      <c r="F281" s="243"/>
      <c r="G281" s="244"/>
      <c r="K281" s="178"/>
    </row>
    <row r="282" spans="1:11" s="180" customFormat="1" ht="13.5">
      <c r="A282" s="179"/>
      <c r="B282" s="214" t="s">
        <v>16</v>
      </c>
      <c r="C282" s="224">
        <v>591405624</v>
      </c>
      <c r="D282" s="225">
        <f>D283+D284</f>
        <v>0</v>
      </c>
      <c r="E282" s="242"/>
      <c r="F282" s="243"/>
      <c r="G282" s="244"/>
      <c r="K282" s="178"/>
    </row>
    <row r="283" spans="1:11" s="180" customFormat="1" ht="13.5">
      <c r="A283" s="179"/>
      <c r="B283" s="214" t="s">
        <v>18</v>
      </c>
      <c r="C283" s="224">
        <v>434935118</v>
      </c>
      <c r="D283" s="225">
        <v>255281</v>
      </c>
      <c r="E283" s="242"/>
      <c r="F283" s="243"/>
      <c r="G283" s="244"/>
      <c r="K283" s="178"/>
    </row>
    <row r="284" spans="1:11" s="180" customFormat="1" ht="13.5">
      <c r="A284" s="179"/>
      <c r="B284" s="214" t="s">
        <v>19</v>
      </c>
      <c r="C284" s="224">
        <v>156470506</v>
      </c>
      <c r="D284" s="197">
        <v>-255281</v>
      </c>
      <c r="E284" s="242"/>
      <c r="F284" s="243"/>
      <c r="G284" s="244"/>
      <c r="K284" s="178"/>
    </row>
    <row r="285" spans="1:11" s="180" customFormat="1" ht="13.5">
      <c r="A285" s="179"/>
      <c r="B285" s="214" t="s">
        <v>15</v>
      </c>
      <c r="C285" s="224">
        <v>16062174</v>
      </c>
      <c r="D285" s="228"/>
      <c r="E285" s="242"/>
      <c r="F285" s="243"/>
      <c r="G285" s="244"/>
      <c r="K285" s="178"/>
    </row>
    <row r="286" spans="1:11" s="180" customFormat="1" ht="13.5">
      <c r="A286" s="179"/>
      <c r="B286" s="214" t="s">
        <v>17</v>
      </c>
      <c r="C286" s="224">
        <v>15801462</v>
      </c>
      <c r="D286" s="228"/>
      <c r="E286" s="242"/>
      <c r="F286" s="243"/>
      <c r="G286" s="244"/>
      <c r="K286" s="178"/>
    </row>
    <row r="287" spans="1:11" s="180" customFormat="1" ht="13.5">
      <c r="A287" s="179"/>
      <c r="B287" s="214" t="s">
        <v>25</v>
      </c>
      <c r="C287" s="224">
        <v>260712</v>
      </c>
      <c r="D287" s="228"/>
      <c r="E287" s="242"/>
      <c r="F287" s="243"/>
      <c r="G287" s="244"/>
      <c r="K287" s="178"/>
    </row>
    <row r="288" spans="1:11" s="180" customFormat="1" ht="27.75" customHeight="1">
      <c r="A288" s="179"/>
      <c r="B288" s="214" t="s">
        <v>38</v>
      </c>
      <c r="C288" s="224">
        <v>177790</v>
      </c>
      <c r="D288" s="228"/>
      <c r="E288" s="242"/>
      <c r="F288" s="243"/>
      <c r="G288" s="244"/>
      <c r="K288" s="178"/>
    </row>
    <row r="289" spans="1:11" s="180" customFormat="1" ht="15" customHeight="1">
      <c r="A289" s="179"/>
      <c r="B289" s="214" t="s">
        <v>39</v>
      </c>
      <c r="C289" s="224">
        <v>177790</v>
      </c>
      <c r="D289" s="228"/>
      <c r="E289" s="242"/>
      <c r="F289" s="243"/>
      <c r="G289" s="244"/>
      <c r="K289" s="178"/>
    </row>
    <row r="290" spans="1:11" s="180" customFormat="1" ht="26">
      <c r="A290" s="179"/>
      <c r="B290" s="214" t="s">
        <v>26</v>
      </c>
      <c r="C290" s="224">
        <v>4481338</v>
      </c>
      <c r="D290" s="228"/>
      <c r="E290" s="242"/>
      <c r="F290" s="243"/>
      <c r="G290" s="244"/>
      <c r="K290" s="178"/>
    </row>
    <row r="291" spans="1:11" s="180" customFormat="1" ht="13.5">
      <c r="A291" s="179"/>
      <c r="B291" s="214" t="s">
        <v>27</v>
      </c>
      <c r="C291" s="224">
        <v>752708</v>
      </c>
      <c r="D291" s="228"/>
      <c r="E291" s="242"/>
      <c r="F291" s="243"/>
      <c r="G291" s="244"/>
      <c r="K291" s="178"/>
    </row>
    <row r="292" spans="1:11" s="180" customFormat="1" ht="26">
      <c r="A292" s="179"/>
      <c r="B292" s="214" t="s">
        <v>28</v>
      </c>
      <c r="C292" s="224">
        <v>10368</v>
      </c>
      <c r="D292" s="228"/>
      <c r="E292" s="242"/>
      <c r="F292" s="243"/>
      <c r="G292" s="244"/>
      <c r="K292" s="178"/>
    </row>
    <row r="293" spans="1:11" s="180" customFormat="1" ht="13.5" customHeight="1">
      <c r="A293" s="179"/>
      <c r="B293" s="214" t="s">
        <v>54</v>
      </c>
      <c r="C293" s="224">
        <v>742340</v>
      </c>
      <c r="D293" s="228"/>
      <c r="E293" s="242"/>
      <c r="F293" s="243"/>
      <c r="G293" s="244"/>
      <c r="K293" s="178"/>
    </row>
    <row r="294" spans="1:11" s="180" customFormat="1" ht="26">
      <c r="A294" s="179"/>
      <c r="B294" s="214" t="s">
        <v>55</v>
      </c>
      <c r="C294" s="224">
        <v>742340</v>
      </c>
      <c r="D294" s="228"/>
      <c r="E294" s="242"/>
      <c r="F294" s="243"/>
      <c r="G294" s="244"/>
      <c r="K294" s="178"/>
    </row>
    <row r="295" spans="1:11" s="180" customFormat="1" ht="16.899999999999999" customHeight="1">
      <c r="A295" s="179"/>
      <c r="B295" s="214" t="s">
        <v>29</v>
      </c>
      <c r="C295" s="224">
        <v>3728630</v>
      </c>
      <c r="D295" s="228"/>
      <c r="E295" s="242"/>
      <c r="F295" s="243"/>
      <c r="G295" s="244"/>
      <c r="K295" s="178"/>
    </row>
    <row r="296" spans="1:11" s="180" customFormat="1" ht="40.15" customHeight="1">
      <c r="A296" s="179"/>
      <c r="B296" s="214" t="s">
        <v>30</v>
      </c>
      <c r="C296" s="224">
        <v>3728630</v>
      </c>
      <c r="D296" s="228"/>
      <c r="E296" s="242"/>
      <c r="F296" s="243"/>
      <c r="G296" s="244"/>
      <c r="K296" s="178"/>
    </row>
    <row r="297" spans="1:11" s="180" customFormat="1" ht="15" customHeight="1">
      <c r="A297" s="179"/>
      <c r="B297" s="214" t="s">
        <v>20</v>
      </c>
      <c r="C297" s="224">
        <v>13907486</v>
      </c>
      <c r="D297" s="228"/>
      <c r="E297" s="242"/>
      <c r="F297" s="243"/>
      <c r="G297" s="244"/>
      <c r="K297" s="178"/>
    </row>
    <row r="298" spans="1:11" s="180" customFormat="1" ht="13.5">
      <c r="A298" s="179"/>
      <c r="B298" s="214" t="s">
        <v>21</v>
      </c>
      <c r="C298" s="224">
        <v>13907486</v>
      </c>
      <c r="D298" s="228"/>
      <c r="E298" s="242"/>
      <c r="F298" s="243"/>
      <c r="G298" s="244"/>
      <c r="K298" s="178"/>
    </row>
    <row r="299" spans="1:11" s="180" customFormat="1" ht="13.5">
      <c r="A299" s="179"/>
      <c r="B299" s="220" t="s">
        <v>62</v>
      </c>
      <c r="C299" s="191"/>
      <c r="D299" s="221"/>
      <c r="E299" s="242"/>
      <c r="F299" s="243"/>
      <c r="G299" s="244"/>
      <c r="K299" s="178"/>
    </row>
    <row r="300" spans="1:11" s="180" customFormat="1" ht="13.5">
      <c r="A300" s="179"/>
      <c r="B300" s="229" t="s">
        <v>46</v>
      </c>
      <c r="C300" s="230">
        <v>622334549</v>
      </c>
      <c r="D300" s="223">
        <f>D307</f>
        <v>0</v>
      </c>
      <c r="E300" s="242"/>
      <c r="F300" s="243"/>
      <c r="G300" s="244"/>
      <c r="K300" s="178"/>
    </row>
    <row r="301" spans="1:11" s="180" customFormat="1" ht="13.5">
      <c r="A301" s="179"/>
      <c r="B301" s="231" t="s">
        <v>24</v>
      </c>
      <c r="C301" s="232">
        <v>5403413</v>
      </c>
      <c r="D301" s="225"/>
      <c r="E301" s="242"/>
      <c r="F301" s="243"/>
      <c r="G301" s="244"/>
      <c r="K301" s="178"/>
    </row>
    <row r="302" spans="1:11" s="180" customFormat="1" ht="13.5">
      <c r="A302" s="179"/>
      <c r="B302" s="231" t="s">
        <v>49</v>
      </c>
      <c r="C302" s="232">
        <v>11198034</v>
      </c>
      <c r="D302" s="225"/>
      <c r="E302" s="242"/>
      <c r="F302" s="243"/>
      <c r="G302" s="244"/>
      <c r="K302" s="178"/>
    </row>
    <row r="303" spans="1:11" s="180" customFormat="1" ht="13.15" customHeight="1">
      <c r="A303" s="179"/>
      <c r="B303" s="231" t="s">
        <v>50</v>
      </c>
      <c r="C303" s="232">
        <v>11198034</v>
      </c>
      <c r="D303" s="225"/>
      <c r="E303" s="242"/>
      <c r="F303" s="243"/>
      <c r="G303" s="244"/>
      <c r="K303" s="178"/>
    </row>
    <row r="304" spans="1:11" s="180" customFormat="1" ht="13.5">
      <c r="A304" s="179"/>
      <c r="B304" s="231" t="s">
        <v>51</v>
      </c>
      <c r="C304" s="232">
        <v>11198034</v>
      </c>
      <c r="D304" s="225"/>
      <c r="E304" s="242"/>
      <c r="F304" s="243"/>
      <c r="G304" s="244"/>
      <c r="K304" s="178"/>
    </row>
    <row r="305" spans="1:11" s="180" customFormat="1" ht="13.5">
      <c r="A305" s="179"/>
      <c r="B305" s="231" t="s">
        <v>52</v>
      </c>
      <c r="C305" s="232">
        <v>11198034</v>
      </c>
      <c r="D305" s="225"/>
      <c r="E305" s="242"/>
      <c r="F305" s="243"/>
      <c r="G305" s="244"/>
      <c r="K305" s="178"/>
    </row>
    <row r="306" spans="1:11" s="180" customFormat="1" ht="26.5">
      <c r="A306" s="179"/>
      <c r="B306" s="231" t="s">
        <v>53</v>
      </c>
      <c r="C306" s="232">
        <v>11198034</v>
      </c>
      <c r="D306" s="225"/>
      <c r="E306" s="242"/>
      <c r="F306" s="243"/>
      <c r="G306" s="244"/>
      <c r="K306" s="178"/>
    </row>
    <row r="307" spans="1:11" s="180" customFormat="1" ht="13.5">
      <c r="A307" s="179"/>
      <c r="B307" s="231" t="s">
        <v>11</v>
      </c>
      <c r="C307" s="232">
        <v>605733102</v>
      </c>
      <c r="D307" s="225">
        <f>D308</f>
        <v>0</v>
      </c>
      <c r="E307" s="242"/>
      <c r="F307" s="243"/>
      <c r="G307" s="244"/>
      <c r="K307" s="178"/>
    </row>
    <row r="308" spans="1:11" s="180" customFormat="1" ht="13.5">
      <c r="A308" s="179"/>
      <c r="B308" s="231" t="s">
        <v>12</v>
      </c>
      <c r="C308" s="232">
        <v>605733102</v>
      </c>
      <c r="D308" s="225"/>
      <c r="E308" s="242"/>
      <c r="F308" s="243"/>
      <c r="G308" s="244"/>
      <c r="K308" s="178"/>
    </row>
    <row r="309" spans="1:11" s="180" customFormat="1" ht="13.5">
      <c r="A309" s="179"/>
      <c r="B309" s="229" t="s">
        <v>47</v>
      </c>
      <c r="C309" s="230">
        <v>622334549</v>
      </c>
      <c r="D309" s="223">
        <f>D310+D326</f>
        <v>0</v>
      </c>
      <c r="E309" s="242"/>
      <c r="F309" s="243"/>
      <c r="G309" s="244"/>
      <c r="K309" s="178"/>
    </row>
    <row r="310" spans="1:11" s="180" customFormat="1" ht="13.5">
      <c r="A310" s="179"/>
      <c r="B310" s="231" t="s">
        <v>14</v>
      </c>
      <c r="C310" s="232">
        <v>612682494</v>
      </c>
      <c r="D310" s="225">
        <f>D311</f>
        <v>0</v>
      </c>
      <c r="E310" s="242"/>
      <c r="F310" s="243"/>
      <c r="G310" s="244"/>
      <c r="K310" s="178"/>
    </row>
    <row r="311" spans="1:11" s="180" customFormat="1" ht="13.5">
      <c r="A311" s="179"/>
      <c r="B311" s="231" t="s">
        <v>16</v>
      </c>
      <c r="C311" s="232">
        <v>592072257</v>
      </c>
      <c r="D311" s="225">
        <f>D312+D313</f>
        <v>0</v>
      </c>
      <c r="E311" s="242"/>
      <c r="F311" s="243"/>
      <c r="G311" s="244"/>
      <c r="K311" s="178"/>
    </row>
    <row r="312" spans="1:11" s="180" customFormat="1" ht="13.5">
      <c r="A312" s="179"/>
      <c r="B312" s="231" t="s">
        <v>18</v>
      </c>
      <c r="C312" s="232">
        <v>434922242</v>
      </c>
      <c r="D312" s="225">
        <v>255281</v>
      </c>
      <c r="E312" s="242"/>
      <c r="F312" s="243"/>
      <c r="G312" s="244"/>
      <c r="K312" s="178"/>
    </row>
    <row r="313" spans="1:11" s="180" customFormat="1" ht="13.5">
      <c r="A313" s="179"/>
      <c r="B313" s="231" t="s">
        <v>19</v>
      </c>
      <c r="C313" s="232">
        <v>157150015</v>
      </c>
      <c r="D313" s="197">
        <v>-255281</v>
      </c>
      <c r="E313" s="242"/>
      <c r="F313" s="243"/>
      <c r="G313" s="244"/>
      <c r="K313" s="178"/>
    </row>
    <row r="314" spans="1:11" s="180" customFormat="1" ht="13.5">
      <c r="A314" s="179"/>
      <c r="B314" s="231" t="s">
        <v>15</v>
      </c>
      <c r="C314" s="232">
        <v>15949536</v>
      </c>
      <c r="D314" s="228"/>
      <c r="E314" s="242"/>
      <c r="F314" s="243"/>
      <c r="G314" s="244"/>
      <c r="K314" s="178"/>
    </row>
    <row r="315" spans="1:11" s="180" customFormat="1" ht="13.5">
      <c r="A315" s="179"/>
      <c r="B315" s="231" t="s">
        <v>17</v>
      </c>
      <c r="C315" s="232">
        <v>15688824</v>
      </c>
      <c r="D315" s="228"/>
      <c r="E315" s="242"/>
      <c r="F315" s="243"/>
      <c r="G315" s="244"/>
      <c r="K315" s="178"/>
    </row>
    <row r="316" spans="1:11" s="180" customFormat="1" ht="13.5">
      <c r="A316" s="179"/>
      <c r="B316" s="231" t="s">
        <v>25</v>
      </c>
      <c r="C316" s="232">
        <v>260712</v>
      </c>
      <c r="D316" s="228"/>
      <c r="E316" s="242"/>
      <c r="F316" s="243"/>
      <c r="G316" s="244"/>
      <c r="K316" s="178"/>
    </row>
    <row r="317" spans="1:11" s="180" customFormat="1" ht="13.9" customHeight="1">
      <c r="A317" s="179"/>
      <c r="B317" s="231" t="s">
        <v>38</v>
      </c>
      <c r="C317" s="232">
        <v>177790</v>
      </c>
      <c r="D317" s="228"/>
      <c r="E317" s="242"/>
      <c r="F317" s="243"/>
      <c r="G317" s="244"/>
      <c r="K317" s="178"/>
    </row>
    <row r="318" spans="1:11" s="180" customFormat="1" ht="13.5">
      <c r="A318" s="179"/>
      <c r="B318" s="231" t="s">
        <v>39</v>
      </c>
      <c r="C318" s="232">
        <v>177790</v>
      </c>
      <c r="D318" s="228"/>
      <c r="E318" s="242"/>
      <c r="F318" s="243"/>
      <c r="G318" s="244"/>
      <c r="K318" s="178"/>
    </row>
    <row r="319" spans="1:11" s="180" customFormat="1" ht="26.5">
      <c r="A319" s="179"/>
      <c r="B319" s="231" t="s">
        <v>26</v>
      </c>
      <c r="C319" s="232">
        <v>4482911</v>
      </c>
      <c r="D319" s="228"/>
      <c r="E319" s="242"/>
      <c r="F319" s="243"/>
      <c r="G319" s="244"/>
      <c r="K319" s="178"/>
    </row>
    <row r="320" spans="1:11" s="180" customFormat="1" ht="13.5">
      <c r="A320" s="179"/>
      <c r="B320" s="231" t="s">
        <v>27</v>
      </c>
      <c r="C320" s="232">
        <v>752708</v>
      </c>
      <c r="D320" s="228"/>
      <c r="E320" s="242"/>
      <c r="F320" s="243"/>
      <c r="G320" s="244"/>
      <c r="K320" s="178"/>
    </row>
    <row r="321" spans="1:11" s="180" customFormat="1" ht="26.5">
      <c r="A321" s="179"/>
      <c r="B321" s="231" t="s">
        <v>28</v>
      </c>
      <c r="C321" s="232">
        <v>10368</v>
      </c>
      <c r="D321" s="228"/>
      <c r="E321" s="242"/>
      <c r="F321" s="243"/>
      <c r="G321" s="244"/>
      <c r="K321" s="178"/>
    </row>
    <row r="322" spans="1:11" s="180" customFormat="1" ht="13.5">
      <c r="A322" s="179"/>
      <c r="B322" s="231" t="s">
        <v>54</v>
      </c>
      <c r="C322" s="232">
        <v>742340</v>
      </c>
      <c r="D322" s="228"/>
      <c r="E322" s="242"/>
      <c r="F322" s="243"/>
      <c r="G322" s="244"/>
      <c r="K322" s="178"/>
    </row>
    <row r="323" spans="1:11" s="180" customFormat="1" ht="26.5">
      <c r="A323" s="179"/>
      <c r="B323" s="231" t="s">
        <v>55</v>
      </c>
      <c r="C323" s="232">
        <v>742340</v>
      </c>
      <c r="D323" s="228"/>
      <c r="E323" s="242"/>
      <c r="F323" s="243"/>
      <c r="G323" s="244"/>
      <c r="K323" s="178"/>
    </row>
    <row r="324" spans="1:11" s="180" customFormat="1" ht="15.65" customHeight="1">
      <c r="A324" s="179"/>
      <c r="B324" s="231" t="s">
        <v>29</v>
      </c>
      <c r="C324" s="232">
        <v>3730203</v>
      </c>
      <c r="D324" s="228"/>
      <c r="E324" s="242"/>
      <c r="F324" s="243"/>
      <c r="G324" s="244"/>
      <c r="K324" s="178"/>
    </row>
    <row r="325" spans="1:11" s="180" customFormat="1" ht="26.5">
      <c r="A325" s="179"/>
      <c r="B325" s="231" t="s">
        <v>30</v>
      </c>
      <c r="C325" s="232">
        <v>3730203</v>
      </c>
      <c r="D325" s="228"/>
      <c r="E325" s="242"/>
      <c r="F325" s="243"/>
      <c r="G325" s="244"/>
      <c r="K325" s="178"/>
    </row>
    <row r="326" spans="1:11" s="180" customFormat="1" ht="13.5">
      <c r="A326" s="179"/>
      <c r="B326" s="231" t="s">
        <v>20</v>
      </c>
      <c r="C326" s="232">
        <v>9652055</v>
      </c>
      <c r="D326" s="228"/>
      <c r="E326" s="242"/>
      <c r="F326" s="243"/>
      <c r="G326" s="244"/>
      <c r="K326" s="178"/>
    </row>
    <row r="327" spans="1:11" s="180" customFormat="1" ht="14" thickBot="1">
      <c r="A327" s="179"/>
      <c r="B327" s="233" t="s">
        <v>21</v>
      </c>
      <c r="C327" s="234">
        <v>9652055</v>
      </c>
      <c r="D327" s="228"/>
      <c r="E327" s="242"/>
      <c r="F327" s="243"/>
      <c r="G327" s="244"/>
      <c r="K327" s="178"/>
    </row>
    <row r="328" spans="1:11" s="180" customFormat="1" ht="179.25" customHeight="1" thickBot="1">
      <c r="A328" s="179"/>
      <c r="B328" s="1587" t="s">
        <v>233</v>
      </c>
      <c r="C328" s="1588"/>
      <c r="D328" s="1589"/>
      <c r="E328" s="245"/>
      <c r="F328" s="245"/>
      <c r="G328" s="245"/>
      <c r="K328" s="178"/>
    </row>
    <row r="329" spans="1:11" s="180" customFormat="1" ht="19.5" customHeight="1" thickBot="1">
      <c r="A329" s="179"/>
      <c r="B329" s="206"/>
      <c r="C329" s="206"/>
      <c r="D329" s="206"/>
      <c r="E329" s="246"/>
      <c r="F329" s="246"/>
      <c r="G329" s="246"/>
      <c r="K329" s="178"/>
    </row>
    <row r="330" spans="1:11" s="180" customFormat="1" ht="14">
      <c r="A330" s="181">
        <f>A252+1</f>
        <v>18</v>
      </c>
      <c r="B330" s="247" t="s">
        <v>140</v>
      </c>
      <c r="C330" s="248"/>
      <c r="D330" s="249"/>
      <c r="E330" s="182" t="s">
        <v>140</v>
      </c>
      <c r="F330" s="183"/>
      <c r="G330" s="184"/>
      <c r="H330" s="1160" t="s">
        <v>322</v>
      </c>
      <c r="K330" s="178"/>
    </row>
    <row r="331" spans="1:11" s="180" customFormat="1" ht="13.5">
      <c r="A331" s="179"/>
      <c r="B331" s="250" t="s">
        <v>8</v>
      </c>
      <c r="C331" s="251"/>
      <c r="D331" s="252"/>
      <c r="E331" s="185" t="s">
        <v>8</v>
      </c>
      <c r="F331" s="186"/>
      <c r="G331" s="187"/>
      <c r="K331" s="178"/>
    </row>
    <row r="332" spans="1:11" s="180" customFormat="1" ht="13.5">
      <c r="A332" s="179"/>
      <c r="B332" s="400" t="s">
        <v>234</v>
      </c>
      <c r="C332" s="1159"/>
      <c r="D332" s="253"/>
      <c r="E332" s="400" t="s">
        <v>226</v>
      </c>
      <c r="F332" s="1158"/>
      <c r="G332" s="190"/>
      <c r="K332" s="178"/>
    </row>
    <row r="333" spans="1:11" s="180" customFormat="1" ht="13.5">
      <c r="A333" s="179"/>
      <c r="B333" s="254" t="s">
        <v>46</v>
      </c>
      <c r="C333" s="255">
        <v>1525929</v>
      </c>
      <c r="D333" s="256">
        <f>D335</f>
        <v>-68620</v>
      </c>
      <c r="E333" s="192" t="s">
        <v>46</v>
      </c>
      <c r="F333" s="193">
        <v>6965605</v>
      </c>
      <c r="G333" s="194">
        <f>G334</f>
        <v>68620</v>
      </c>
      <c r="K333" s="178"/>
    </row>
    <row r="334" spans="1:11" s="180" customFormat="1" ht="13.15" customHeight="1">
      <c r="A334" s="179"/>
      <c r="B334" s="257" t="s">
        <v>24</v>
      </c>
      <c r="C334" s="258">
        <v>633579</v>
      </c>
      <c r="D334" s="259"/>
      <c r="E334" s="195" t="s">
        <v>11</v>
      </c>
      <c r="F334" s="196">
        <v>6965605</v>
      </c>
      <c r="G334" s="197">
        <f>G335</f>
        <v>68620</v>
      </c>
      <c r="K334" s="178"/>
    </row>
    <row r="335" spans="1:11" s="180" customFormat="1" ht="15" customHeight="1">
      <c r="A335" s="179"/>
      <c r="B335" s="257" t="s">
        <v>11</v>
      </c>
      <c r="C335" s="258">
        <v>892350</v>
      </c>
      <c r="D335" s="259">
        <f>D336</f>
        <v>-68620</v>
      </c>
      <c r="E335" s="195" t="s">
        <v>12</v>
      </c>
      <c r="F335" s="196">
        <v>6965605</v>
      </c>
      <c r="G335" s="197">
        <v>68620</v>
      </c>
      <c r="K335" s="178"/>
    </row>
    <row r="336" spans="1:11" s="180" customFormat="1" ht="13.5">
      <c r="A336" s="179"/>
      <c r="B336" s="257" t="s">
        <v>12</v>
      </c>
      <c r="C336" s="258">
        <v>892350</v>
      </c>
      <c r="D336" s="259">
        <v>-68620</v>
      </c>
      <c r="E336" s="192" t="s">
        <v>47</v>
      </c>
      <c r="F336" s="193">
        <v>6965605</v>
      </c>
      <c r="G336" s="194">
        <f>G337</f>
        <v>68620</v>
      </c>
      <c r="K336" s="178"/>
    </row>
    <row r="337" spans="1:11" s="180" customFormat="1" ht="13.5">
      <c r="A337" s="179"/>
      <c r="B337" s="254" t="s">
        <v>47</v>
      </c>
      <c r="C337" s="255">
        <v>1525929</v>
      </c>
      <c r="D337" s="256">
        <f>D338</f>
        <v>-68620</v>
      </c>
      <c r="E337" s="195" t="s">
        <v>14</v>
      </c>
      <c r="F337" s="196">
        <v>6965605</v>
      </c>
      <c r="G337" s="197">
        <f>G338</f>
        <v>68620</v>
      </c>
      <c r="K337" s="178"/>
    </row>
    <row r="338" spans="1:11" s="180" customFormat="1" ht="13.5">
      <c r="A338" s="179"/>
      <c r="B338" s="257" t="s">
        <v>14</v>
      </c>
      <c r="C338" s="258">
        <v>1147471</v>
      </c>
      <c r="D338" s="259">
        <f>D339</f>
        <v>-68620</v>
      </c>
      <c r="E338" s="195" t="s">
        <v>16</v>
      </c>
      <c r="F338" s="196">
        <v>6965605</v>
      </c>
      <c r="G338" s="197">
        <f>G339+G340</f>
        <v>68620</v>
      </c>
      <c r="K338" s="178"/>
    </row>
    <row r="339" spans="1:11" s="180" customFormat="1" ht="13.5">
      <c r="A339" s="179"/>
      <c r="B339" s="257" t="s">
        <v>16</v>
      </c>
      <c r="C339" s="258">
        <v>1147471</v>
      </c>
      <c r="D339" s="259">
        <f>D340</f>
        <v>-68620</v>
      </c>
      <c r="E339" s="195" t="s">
        <v>18</v>
      </c>
      <c r="F339" s="196">
        <v>6909949</v>
      </c>
      <c r="G339" s="197">
        <v>68620</v>
      </c>
      <c r="K339" s="178"/>
    </row>
    <row r="340" spans="1:11" s="180" customFormat="1" ht="13.5">
      <c r="A340" s="179"/>
      <c r="B340" s="257" t="s">
        <v>19</v>
      </c>
      <c r="C340" s="258">
        <v>1147471</v>
      </c>
      <c r="D340" s="259">
        <v>-68620</v>
      </c>
      <c r="E340" s="195" t="s">
        <v>19</v>
      </c>
      <c r="F340" s="196">
        <v>55656</v>
      </c>
      <c r="G340" s="197"/>
      <c r="K340" s="178"/>
    </row>
    <row r="341" spans="1:11" s="180" customFormat="1" ht="13.5">
      <c r="A341" s="179"/>
      <c r="B341" s="257" t="s">
        <v>20</v>
      </c>
      <c r="C341" s="258">
        <v>378458</v>
      </c>
      <c r="D341" s="259"/>
      <c r="E341" s="195"/>
      <c r="F341" s="196"/>
      <c r="G341" s="209"/>
      <c r="K341" s="178"/>
    </row>
    <row r="342" spans="1:11" s="180" customFormat="1" ht="14" thickBot="1">
      <c r="A342" s="179"/>
      <c r="B342" s="260" t="s">
        <v>21</v>
      </c>
      <c r="C342" s="261">
        <v>378458</v>
      </c>
      <c r="D342" s="262"/>
      <c r="E342" s="203"/>
      <c r="F342" s="204"/>
      <c r="G342" s="205"/>
      <c r="K342" s="178"/>
    </row>
    <row r="343" spans="1:11" s="180" customFormat="1" ht="13.5">
      <c r="A343" s="179"/>
      <c r="B343" s="182" t="s">
        <v>140</v>
      </c>
      <c r="C343" s="238"/>
      <c r="D343" s="237"/>
      <c r="E343" s="242"/>
      <c r="F343" s="243"/>
      <c r="G343" s="244"/>
      <c r="K343" s="178"/>
    </row>
    <row r="344" spans="1:11" s="180" customFormat="1" ht="13.5">
      <c r="A344" s="179"/>
      <c r="B344" s="214" t="s">
        <v>36</v>
      </c>
      <c r="C344" s="215"/>
      <c r="D344" s="216"/>
      <c r="E344" s="242"/>
      <c r="F344" s="243"/>
      <c r="G344" s="244"/>
      <c r="K344" s="178"/>
    </row>
    <row r="345" spans="1:11" s="180" customFormat="1" ht="13.5">
      <c r="A345" s="179"/>
      <c r="B345" s="217" t="s">
        <v>37</v>
      </c>
      <c r="C345" s="218"/>
      <c r="D345" s="219"/>
      <c r="E345" s="242"/>
      <c r="F345" s="243"/>
      <c r="G345" s="244"/>
      <c r="K345" s="178"/>
    </row>
    <row r="346" spans="1:11" s="180" customFormat="1" ht="13.5">
      <c r="A346" s="179"/>
      <c r="B346" s="220" t="s">
        <v>48</v>
      </c>
      <c r="C346" s="191"/>
      <c r="D346" s="221"/>
      <c r="E346" s="242"/>
      <c r="F346" s="243"/>
      <c r="G346" s="244"/>
      <c r="K346" s="178"/>
    </row>
    <row r="347" spans="1:11" s="180" customFormat="1" ht="13.5">
      <c r="A347" s="179"/>
      <c r="B347" s="192" t="s">
        <v>46</v>
      </c>
      <c r="C347" s="222">
        <v>626034412</v>
      </c>
      <c r="D347" s="223">
        <f>D354</f>
        <v>0</v>
      </c>
      <c r="E347" s="242"/>
      <c r="F347" s="243"/>
      <c r="G347" s="244"/>
      <c r="K347" s="178"/>
    </row>
    <row r="348" spans="1:11" s="180" customFormat="1" ht="13.5">
      <c r="A348" s="179"/>
      <c r="B348" s="195" t="s">
        <v>24</v>
      </c>
      <c r="C348" s="224">
        <v>5403413</v>
      </c>
      <c r="D348" s="225"/>
      <c r="E348" s="242"/>
      <c r="F348" s="243"/>
      <c r="G348" s="244"/>
      <c r="K348" s="178"/>
    </row>
    <row r="349" spans="1:11" s="180" customFormat="1" ht="13.5">
      <c r="A349" s="179"/>
      <c r="B349" s="195" t="s">
        <v>49</v>
      </c>
      <c r="C349" s="224">
        <v>11198034</v>
      </c>
      <c r="D349" s="225"/>
      <c r="E349" s="242"/>
      <c r="F349" s="243"/>
      <c r="G349" s="244"/>
      <c r="K349" s="178"/>
    </row>
    <row r="350" spans="1:11" s="180" customFormat="1" ht="13.5">
      <c r="A350" s="179"/>
      <c r="B350" s="195" t="s">
        <v>50</v>
      </c>
      <c r="C350" s="224">
        <v>11198034</v>
      </c>
      <c r="D350" s="225"/>
      <c r="E350" s="242"/>
      <c r="F350" s="243"/>
      <c r="G350" s="244"/>
      <c r="K350" s="178"/>
    </row>
    <row r="351" spans="1:11" s="180" customFormat="1" ht="13.5">
      <c r="A351" s="179"/>
      <c r="B351" s="195" t="s">
        <v>51</v>
      </c>
      <c r="C351" s="224">
        <v>11198034</v>
      </c>
      <c r="D351" s="225"/>
      <c r="E351" s="242"/>
      <c r="F351" s="243"/>
      <c r="G351" s="244"/>
      <c r="K351" s="178"/>
    </row>
    <row r="352" spans="1:11" s="180" customFormat="1" ht="15" customHeight="1">
      <c r="A352" s="179"/>
      <c r="B352" s="195" t="s">
        <v>52</v>
      </c>
      <c r="C352" s="224">
        <v>11198034</v>
      </c>
      <c r="D352" s="225"/>
      <c r="E352" s="242"/>
      <c r="F352" s="243"/>
      <c r="G352" s="244"/>
      <c r="K352" s="178"/>
    </row>
    <row r="353" spans="1:11" s="180" customFormat="1" ht="27" customHeight="1">
      <c r="A353" s="179"/>
      <c r="B353" s="195" t="s">
        <v>53</v>
      </c>
      <c r="C353" s="224">
        <v>11198034</v>
      </c>
      <c r="D353" s="225"/>
      <c r="E353" s="242"/>
      <c r="F353" s="243"/>
      <c r="G353" s="244"/>
      <c r="K353" s="178"/>
    </row>
    <row r="354" spans="1:11" s="180" customFormat="1" ht="13.5">
      <c r="A354" s="179"/>
      <c r="B354" s="214" t="s">
        <v>11</v>
      </c>
      <c r="C354" s="224">
        <v>609432965</v>
      </c>
      <c r="D354" s="225">
        <f>D355</f>
        <v>0</v>
      </c>
      <c r="E354" s="242"/>
      <c r="F354" s="243"/>
      <c r="G354" s="244"/>
      <c r="K354" s="178"/>
    </row>
    <row r="355" spans="1:11" s="180" customFormat="1" ht="13.5">
      <c r="A355" s="179"/>
      <c r="B355" s="214" t="s">
        <v>12</v>
      </c>
      <c r="C355" s="224">
        <v>609432965</v>
      </c>
      <c r="D355" s="225"/>
      <c r="E355" s="242"/>
      <c r="F355" s="243"/>
      <c r="G355" s="244"/>
      <c r="K355" s="178"/>
    </row>
    <row r="356" spans="1:11" s="180" customFormat="1" ht="14.5" customHeight="1">
      <c r="A356" s="179"/>
      <c r="B356" s="227" t="s">
        <v>47</v>
      </c>
      <c r="C356" s="222">
        <v>626034412</v>
      </c>
      <c r="D356" s="223">
        <f>D357+D373</f>
        <v>0</v>
      </c>
      <c r="E356" s="242"/>
      <c r="F356" s="243"/>
      <c r="G356" s="244"/>
      <c r="K356" s="178"/>
    </row>
    <row r="357" spans="1:11" s="180" customFormat="1" ht="13.5">
      <c r="A357" s="179"/>
      <c r="B357" s="214" t="s">
        <v>14</v>
      </c>
      <c r="C357" s="224">
        <v>612126926</v>
      </c>
      <c r="D357" s="225">
        <f>D358</f>
        <v>0</v>
      </c>
      <c r="E357" s="242"/>
      <c r="F357" s="243"/>
      <c r="G357" s="244"/>
      <c r="K357" s="178"/>
    </row>
    <row r="358" spans="1:11" s="180" customFormat="1" ht="13.5">
      <c r="A358" s="179"/>
      <c r="B358" s="214" t="s">
        <v>16</v>
      </c>
      <c r="C358" s="224">
        <v>591405624</v>
      </c>
      <c r="D358" s="225">
        <f>D359+D360</f>
        <v>0</v>
      </c>
      <c r="E358" s="242"/>
      <c r="F358" s="243"/>
      <c r="G358" s="244"/>
      <c r="K358" s="178"/>
    </row>
    <row r="359" spans="1:11" s="180" customFormat="1" ht="13.5">
      <c r="A359" s="179"/>
      <c r="B359" s="214" t="s">
        <v>18</v>
      </c>
      <c r="C359" s="224">
        <v>434935118</v>
      </c>
      <c r="D359" s="225">
        <v>68620</v>
      </c>
      <c r="E359" s="242"/>
      <c r="F359" s="243"/>
      <c r="G359" s="244"/>
      <c r="K359" s="178"/>
    </row>
    <row r="360" spans="1:11" s="180" customFormat="1" ht="13.5">
      <c r="A360" s="179"/>
      <c r="B360" s="214" t="s">
        <v>19</v>
      </c>
      <c r="C360" s="224">
        <v>156470506</v>
      </c>
      <c r="D360" s="197">
        <v>-68620</v>
      </c>
      <c r="E360" s="242"/>
      <c r="F360" s="243"/>
      <c r="G360" s="244"/>
      <c r="K360" s="178"/>
    </row>
    <row r="361" spans="1:11" s="180" customFormat="1" ht="13.5">
      <c r="A361" s="179"/>
      <c r="B361" s="214" t="s">
        <v>15</v>
      </c>
      <c r="C361" s="224">
        <v>16062174</v>
      </c>
      <c r="D361" s="228"/>
      <c r="E361" s="242"/>
      <c r="F361" s="243"/>
      <c r="G361" s="244"/>
      <c r="K361" s="178"/>
    </row>
    <row r="362" spans="1:11" s="180" customFormat="1" ht="13.5">
      <c r="A362" s="179"/>
      <c r="B362" s="214" t="s">
        <v>17</v>
      </c>
      <c r="C362" s="224">
        <v>15801462</v>
      </c>
      <c r="D362" s="228"/>
      <c r="E362" s="242"/>
      <c r="F362" s="243"/>
      <c r="G362" s="244"/>
      <c r="K362" s="178"/>
    </row>
    <row r="363" spans="1:11" s="180" customFormat="1" ht="13.5">
      <c r="A363" s="179"/>
      <c r="B363" s="214" t="s">
        <v>25</v>
      </c>
      <c r="C363" s="224">
        <v>260712</v>
      </c>
      <c r="D363" s="228"/>
      <c r="E363" s="242"/>
      <c r="F363" s="243"/>
      <c r="G363" s="244"/>
      <c r="K363" s="178"/>
    </row>
    <row r="364" spans="1:11" s="180" customFormat="1" ht="27.75" customHeight="1">
      <c r="A364" s="179"/>
      <c r="B364" s="214" t="s">
        <v>38</v>
      </c>
      <c r="C364" s="224">
        <v>177790</v>
      </c>
      <c r="D364" s="228"/>
      <c r="E364" s="242"/>
      <c r="F364" s="243"/>
      <c r="G364" s="244"/>
      <c r="K364" s="178"/>
    </row>
    <row r="365" spans="1:11" s="180" customFormat="1" ht="15" customHeight="1">
      <c r="A365" s="179"/>
      <c r="B365" s="214" t="s">
        <v>39</v>
      </c>
      <c r="C365" s="224">
        <v>177790</v>
      </c>
      <c r="D365" s="228"/>
      <c r="E365" s="242"/>
      <c r="F365" s="243"/>
      <c r="G365" s="244"/>
      <c r="K365" s="178"/>
    </row>
    <row r="366" spans="1:11" s="180" customFormat="1" ht="26">
      <c r="A366" s="179"/>
      <c r="B366" s="214" t="s">
        <v>26</v>
      </c>
      <c r="C366" s="224">
        <v>4481338</v>
      </c>
      <c r="D366" s="228"/>
      <c r="E366" s="242"/>
      <c r="F366" s="243"/>
      <c r="G366" s="244"/>
      <c r="K366" s="178"/>
    </row>
    <row r="367" spans="1:11" s="180" customFormat="1" ht="13.5">
      <c r="A367" s="179"/>
      <c r="B367" s="214" t="s">
        <v>27</v>
      </c>
      <c r="C367" s="224">
        <v>752708</v>
      </c>
      <c r="D367" s="228"/>
      <c r="E367" s="242"/>
      <c r="F367" s="243"/>
      <c r="G367" s="244"/>
      <c r="K367" s="178"/>
    </row>
    <row r="368" spans="1:11" s="180" customFormat="1" ht="26">
      <c r="A368" s="179"/>
      <c r="B368" s="214" t="s">
        <v>28</v>
      </c>
      <c r="C368" s="224">
        <v>10368</v>
      </c>
      <c r="D368" s="228"/>
      <c r="E368" s="242"/>
      <c r="F368" s="243"/>
      <c r="G368" s="244"/>
      <c r="K368" s="178"/>
    </row>
    <row r="369" spans="1:11" s="180" customFormat="1" ht="13.5" customHeight="1">
      <c r="A369" s="179"/>
      <c r="B369" s="214" t="s">
        <v>54</v>
      </c>
      <c r="C369" s="224">
        <v>742340</v>
      </c>
      <c r="D369" s="228"/>
      <c r="E369" s="242"/>
      <c r="F369" s="243"/>
      <c r="G369" s="244"/>
      <c r="K369" s="178"/>
    </row>
    <row r="370" spans="1:11" s="180" customFormat="1" ht="26">
      <c r="A370" s="179"/>
      <c r="B370" s="214" t="s">
        <v>55</v>
      </c>
      <c r="C370" s="224">
        <v>742340</v>
      </c>
      <c r="D370" s="228"/>
      <c r="E370" s="242"/>
      <c r="F370" s="243"/>
      <c r="G370" s="244"/>
      <c r="K370" s="178"/>
    </row>
    <row r="371" spans="1:11" s="180" customFormat="1" ht="16.899999999999999" customHeight="1">
      <c r="A371" s="179"/>
      <c r="B371" s="214" t="s">
        <v>29</v>
      </c>
      <c r="C371" s="224">
        <v>3728630</v>
      </c>
      <c r="D371" s="228"/>
      <c r="E371" s="242"/>
      <c r="F371" s="243"/>
      <c r="G371" s="244"/>
      <c r="K371" s="178"/>
    </row>
    <row r="372" spans="1:11" s="180" customFormat="1" ht="40.15" customHeight="1">
      <c r="A372" s="179"/>
      <c r="B372" s="214" t="s">
        <v>30</v>
      </c>
      <c r="C372" s="224">
        <v>3728630</v>
      </c>
      <c r="D372" s="228"/>
      <c r="E372" s="242"/>
      <c r="F372" s="243"/>
      <c r="G372" s="244"/>
      <c r="K372" s="178"/>
    </row>
    <row r="373" spans="1:11" s="180" customFormat="1" ht="15" customHeight="1">
      <c r="A373" s="179"/>
      <c r="B373" s="214" t="s">
        <v>20</v>
      </c>
      <c r="C373" s="224">
        <v>13907486</v>
      </c>
      <c r="D373" s="228"/>
      <c r="E373" s="242"/>
      <c r="F373" s="243"/>
      <c r="G373" s="244"/>
      <c r="K373" s="178"/>
    </row>
    <row r="374" spans="1:11" s="180" customFormat="1" ht="13.5">
      <c r="A374" s="179"/>
      <c r="B374" s="214" t="s">
        <v>21</v>
      </c>
      <c r="C374" s="224">
        <v>13907486</v>
      </c>
      <c r="D374" s="228"/>
      <c r="E374" s="242"/>
      <c r="F374" s="243"/>
      <c r="G374" s="244"/>
      <c r="K374" s="178"/>
    </row>
    <row r="375" spans="1:11" s="180" customFormat="1" ht="13.5">
      <c r="A375" s="179"/>
      <c r="B375" s="220" t="s">
        <v>62</v>
      </c>
      <c r="C375" s="191"/>
      <c r="D375" s="221"/>
      <c r="E375" s="242"/>
      <c r="F375" s="243"/>
      <c r="G375" s="244"/>
      <c r="K375" s="178"/>
    </row>
    <row r="376" spans="1:11" s="180" customFormat="1" ht="13.5">
      <c r="A376" s="179"/>
      <c r="B376" s="229" t="s">
        <v>46</v>
      </c>
      <c r="C376" s="230">
        <v>622334549</v>
      </c>
      <c r="D376" s="223">
        <f>D383</f>
        <v>0</v>
      </c>
      <c r="E376" s="242"/>
      <c r="F376" s="243"/>
      <c r="G376" s="244"/>
      <c r="K376" s="178"/>
    </row>
    <row r="377" spans="1:11" s="180" customFormat="1" ht="13.5">
      <c r="A377" s="179"/>
      <c r="B377" s="231" t="s">
        <v>24</v>
      </c>
      <c r="C377" s="232">
        <v>5403413</v>
      </c>
      <c r="D377" s="225"/>
      <c r="E377" s="242"/>
      <c r="F377" s="243"/>
      <c r="G377" s="244"/>
      <c r="K377" s="178"/>
    </row>
    <row r="378" spans="1:11" s="180" customFormat="1" ht="13.5">
      <c r="A378" s="179"/>
      <c r="B378" s="231" t="s">
        <v>49</v>
      </c>
      <c r="C378" s="232">
        <v>11198034</v>
      </c>
      <c r="D378" s="225"/>
      <c r="E378" s="242"/>
      <c r="F378" s="243"/>
      <c r="G378" s="244"/>
      <c r="K378" s="178"/>
    </row>
    <row r="379" spans="1:11" s="180" customFormat="1" ht="13.15" customHeight="1">
      <c r="A379" s="179"/>
      <c r="B379" s="231" t="s">
        <v>50</v>
      </c>
      <c r="C379" s="232">
        <v>11198034</v>
      </c>
      <c r="D379" s="225"/>
      <c r="E379" s="242"/>
      <c r="F379" s="243"/>
      <c r="G379" s="244"/>
      <c r="K379" s="178"/>
    </row>
    <row r="380" spans="1:11" s="180" customFormat="1" ht="13.5">
      <c r="A380" s="179"/>
      <c r="B380" s="231" t="s">
        <v>51</v>
      </c>
      <c r="C380" s="232">
        <v>11198034</v>
      </c>
      <c r="D380" s="225"/>
      <c r="E380" s="242"/>
      <c r="F380" s="243"/>
      <c r="G380" s="244"/>
      <c r="K380" s="178"/>
    </row>
    <row r="381" spans="1:11" s="180" customFormat="1" ht="13.5">
      <c r="A381" s="179"/>
      <c r="B381" s="231" t="s">
        <v>52</v>
      </c>
      <c r="C381" s="232">
        <v>11198034</v>
      </c>
      <c r="D381" s="225"/>
      <c r="E381" s="242"/>
      <c r="F381" s="243"/>
      <c r="G381" s="244"/>
      <c r="K381" s="178"/>
    </row>
    <row r="382" spans="1:11" s="180" customFormat="1" ht="26.5">
      <c r="A382" s="179"/>
      <c r="B382" s="231" t="s">
        <v>53</v>
      </c>
      <c r="C382" s="232">
        <v>11198034</v>
      </c>
      <c r="D382" s="225"/>
      <c r="E382" s="242"/>
      <c r="F382" s="243"/>
      <c r="G382" s="244"/>
      <c r="K382" s="178"/>
    </row>
    <row r="383" spans="1:11" s="180" customFormat="1" ht="13.5">
      <c r="A383" s="179"/>
      <c r="B383" s="231" t="s">
        <v>11</v>
      </c>
      <c r="C383" s="232">
        <v>605733102</v>
      </c>
      <c r="D383" s="225">
        <f>D384</f>
        <v>0</v>
      </c>
      <c r="E383" s="242"/>
      <c r="F383" s="243"/>
      <c r="G383" s="244"/>
      <c r="K383" s="178"/>
    </row>
    <row r="384" spans="1:11" s="180" customFormat="1" ht="13.5">
      <c r="A384" s="179"/>
      <c r="B384" s="231" t="s">
        <v>12</v>
      </c>
      <c r="C384" s="232">
        <v>605733102</v>
      </c>
      <c r="D384" s="225"/>
      <c r="E384" s="242"/>
      <c r="F384" s="243"/>
      <c r="G384" s="244"/>
      <c r="K384" s="178"/>
    </row>
    <row r="385" spans="1:11" s="180" customFormat="1" ht="13.5">
      <c r="A385" s="179"/>
      <c r="B385" s="229" t="s">
        <v>47</v>
      </c>
      <c r="C385" s="230">
        <v>622334549</v>
      </c>
      <c r="D385" s="223">
        <f>D386+D402</f>
        <v>0</v>
      </c>
      <c r="E385" s="242"/>
      <c r="F385" s="243"/>
      <c r="G385" s="244"/>
      <c r="K385" s="178"/>
    </row>
    <row r="386" spans="1:11" s="180" customFormat="1" ht="13.5">
      <c r="A386" s="179"/>
      <c r="B386" s="231" t="s">
        <v>14</v>
      </c>
      <c r="C386" s="232">
        <v>612682494</v>
      </c>
      <c r="D386" s="225">
        <f>D387</f>
        <v>0</v>
      </c>
      <c r="E386" s="242"/>
      <c r="F386" s="243"/>
      <c r="G386" s="244"/>
      <c r="K386" s="178"/>
    </row>
    <row r="387" spans="1:11" s="180" customFormat="1" ht="13.5">
      <c r="A387" s="179"/>
      <c r="B387" s="231" t="s">
        <v>16</v>
      </c>
      <c r="C387" s="232">
        <v>592072257</v>
      </c>
      <c r="D387" s="225">
        <f>D388+D389</f>
        <v>0</v>
      </c>
      <c r="E387" s="242"/>
      <c r="F387" s="243"/>
      <c r="G387" s="244"/>
      <c r="K387" s="178"/>
    </row>
    <row r="388" spans="1:11" s="180" customFormat="1" ht="13.5">
      <c r="A388" s="179"/>
      <c r="B388" s="231" t="s">
        <v>18</v>
      </c>
      <c r="C388" s="232">
        <v>434922242</v>
      </c>
      <c r="D388" s="225">
        <v>68620</v>
      </c>
      <c r="E388" s="242"/>
      <c r="F388" s="243"/>
      <c r="G388" s="244"/>
      <c r="K388" s="178"/>
    </row>
    <row r="389" spans="1:11" s="180" customFormat="1" ht="13.5">
      <c r="A389" s="179"/>
      <c r="B389" s="231" t="s">
        <v>19</v>
      </c>
      <c r="C389" s="232">
        <v>157150015</v>
      </c>
      <c r="D389" s="197">
        <v>-68620</v>
      </c>
      <c r="E389" s="242"/>
      <c r="F389" s="243"/>
      <c r="G389" s="244"/>
      <c r="K389" s="178"/>
    </row>
    <row r="390" spans="1:11" s="180" customFormat="1" ht="13.5">
      <c r="A390" s="179"/>
      <c r="B390" s="231" t="s">
        <v>15</v>
      </c>
      <c r="C390" s="232">
        <v>15949536</v>
      </c>
      <c r="D390" s="228"/>
      <c r="E390" s="242"/>
      <c r="F390" s="243"/>
      <c r="G390" s="244"/>
      <c r="K390" s="178"/>
    </row>
    <row r="391" spans="1:11" s="180" customFormat="1" ht="13.5">
      <c r="A391" s="179"/>
      <c r="B391" s="231" t="s">
        <v>17</v>
      </c>
      <c r="C391" s="232">
        <v>15688824</v>
      </c>
      <c r="D391" s="228"/>
      <c r="E391" s="242"/>
      <c r="F391" s="243"/>
      <c r="G391" s="244"/>
      <c r="K391" s="178"/>
    </row>
    <row r="392" spans="1:11" s="180" customFormat="1" ht="13.5">
      <c r="A392" s="179"/>
      <c r="B392" s="231" t="s">
        <v>25</v>
      </c>
      <c r="C392" s="232">
        <v>260712</v>
      </c>
      <c r="D392" s="228"/>
      <c r="E392" s="242"/>
      <c r="F392" s="243"/>
      <c r="G392" s="244"/>
      <c r="K392" s="178"/>
    </row>
    <row r="393" spans="1:11" s="180" customFormat="1" ht="13.9" customHeight="1">
      <c r="A393" s="179"/>
      <c r="B393" s="231" t="s">
        <v>38</v>
      </c>
      <c r="C393" s="232">
        <v>177790</v>
      </c>
      <c r="D393" s="228"/>
      <c r="E393" s="242"/>
      <c r="F393" s="243"/>
      <c r="G393" s="244"/>
      <c r="K393" s="178"/>
    </row>
    <row r="394" spans="1:11" s="180" customFormat="1" ht="13.5">
      <c r="A394" s="179"/>
      <c r="B394" s="231" t="s">
        <v>39</v>
      </c>
      <c r="C394" s="232">
        <v>177790</v>
      </c>
      <c r="D394" s="228"/>
      <c r="E394" s="242"/>
      <c r="F394" s="243"/>
      <c r="G394" s="244"/>
      <c r="K394" s="178"/>
    </row>
    <row r="395" spans="1:11" s="180" customFormat="1" ht="26.5">
      <c r="A395" s="179"/>
      <c r="B395" s="231" t="s">
        <v>26</v>
      </c>
      <c r="C395" s="232">
        <v>4482911</v>
      </c>
      <c r="D395" s="228"/>
      <c r="E395" s="242"/>
      <c r="F395" s="243"/>
      <c r="G395" s="244"/>
      <c r="K395" s="178"/>
    </row>
    <row r="396" spans="1:11" s="180" customFormat="1" ht="13.5">
      <c r="A396" s="179"/>
      <c r="B396" s="231" t="s">
        <v>27</v>
      </c>
      <c r="C396" s="232">
        <v>752708</v>
      </c>
      <c r="D396" s="228"/>
      <c r="E396" s="242"/>
      <c r="F396" s="243"/>
      <c r="G396" s="244"/>
      <c r="K396" s="178"/>
    </row>
    <row r="397" spans="1:11" s="180" customFormat="1" ht="26.5">
      <c r="A397" s="179"/>
      <c r="B397" s="231" t="s">
        <v>28</v>
      </c>
      <c r="C397" s="232">
        <v>10368</v>
      </c>
      <c r="D397" s="228"/>
      <c r="E397" s="242"/>
      <c r="F397" s="243"/>
      <c r="G397" s="244"/>
      <c r="K397" s="178"/>
    </row>
    <row r="398" spans="1:11" s="180" customFormat="1" ht="13.5">
      <c r="A398" s="179"/>
      <c r="B398" s="231" t="s">
        <v>54</v>
      </c>
      <c r="C398" s="232">
        <v>742340</v>
      </c>
      <c r="D398" s="228"/>
      <c r="E398" s="242"/>
      <c r="F398" s="243"/>
      <c r="G398" s="244"/>
      <c r="K398" s="178"/>
    </row>
    <row r="399" spans="1:11" s="180" customFormat="1" ht="26.5">
      <c r="A399" s="179"/>
      <c r="B399" s="231" t="s">
        <v>55</v>
      </c>
      <c r="C399" s="232">
        <v>742340</v>
      </c>
      <c r="D399" s="228"/>
      <c r="E399" s="242"/>
      <c r="F399" s="243"/>
      <c r="G399" s="244"/>
      <c r="K399" s="178"/>
    </row>
    <row r="400" spans="1:11" s="180" customFormat="1" ht="15.65" customHeight="1">
      <c r="A400" s="179"/>
      <c r="B400" s="231" t="s">
        <v>29</v>
      </c>
      <c r="C400" s="232">
        <v>3730203</v>
      </c>
      <c r="D400" s="228"/>
      <c r="E400" s="242"/>
      <c r="F400" s="243"/>
      <c r="G400" s="244"/>
      <c r="K400" s="178"/>
    </row>
    <row r="401" spans="1:11" s="180" customFormat="1" ht="26.5">
      <c r="A401" s="179"/>
      <c r="B401" s="231" t="s">
        <v>30</v>
      </c>
      <c r="C401" s="232">
        <v>3730203</v>
      </c>
      <c r="D401" s="228"/>
      <c r="E401" s="242"/>
      <c r="F401" s="243"/>
      <c r="G401" s="244"/>
      <c r="K401" s="178"/>
    </row>
    <row r="402" spans="1:11" s="180" customFormat="1" ht="13.5">
      <c r="A402" s="179"/>
      <c r="B402" s="231" t="s">
        <v>20</v>
      </c>
      <c r="C402" s="232">
        <v>9652055</v>
      </c>
      <c r="D402" s="228"/>
      <c r="E402" s="242"/>
      <c r="F402" s="243"/>
      <c r="G402" s="244"/>
      <c r="K402" s="178"/>
    </row>
    <row r="403" spans="1:11" s="180" customFormat="1" ht="14" thickBot="1">
      <c r="A403" s="179"/>
      <c r="B403" s="233" t="s">
        <v>21</v>
      </c>
      <c r="C403" s="234">
        <v>9652055</v>
      </c>
      <c r="D403" s="228"/>
      <c r="E403" s="242"/>
      <c r="F403" s="243"/>
      <c r="G403" s="244"/>
      <c r="K403" s="178"/>
    </row>
    <row r="404" spans="1:11" s="180" customFormat="1" ht="161.25" customHeight="1" thickBot="1">
      <c r="A404" s="179"/>
      <c r="B404" s="1587" t="s">
        <v>235</v>
      </c>
      <c r="C404" s="1588"/>
      <c r="D404" s="1589"/>
      <c r="E404" s="263"/>
      <c r="F404" s="245"/>
      <c r="G404" s="245"/>
      <c r="K404" s="178"/>
    </row>
    <row r="405" spans="1:11" s="180" customFormat="1" ht="18.649999999999999" customHeight="1" thickBot="1">
      <c r="A405" s="179"/>
      <c r="B405" s="206"/>
      <c r="C405" s="206"/>
      <c r="D405" s="206"/>
      <c r="E405" s="246"/>
      <c r="F405" s="246"/>
      <c r="G405" s="246"/>
      <c r="K405" s="178"/>
    </row>
    <row r="406" spans="1:11" s="180" customFormat="1" ht="14">
      <c r="A406" s="181">
        <f>A330+1</f>
        <v>19</v>
      </c>
      <c r="B406" s="182" t="s">
        <v>236</v>
      </c>
      <c r="C406" s="183"/>
      <c r="D406" s="184"/>
      <c r="E406" s="182" t="s">
        <v>140</v>
      </c>
      <c r="F406" s="183"/>
      <c r="G406" s="184"/>
      <c r="H406" s="1160" t="s">
        <v>409</v>
      </c>
      <c r="K406" s="178"/>
    </row>
    <row r="407" spans="1:11" s="180" customFormat="1" ht="13.5">
      <c r="A407" s="179"/>
      <c r="B407" s="185" t="s">
        <v>8</v>
      </c>
      <c r="C407" s="186"/>
      <c r="D407" s="187"/>
      <c r="E407" s="185" t="s">
        <v>8</v>
      </c>
      <c r="F407" s="186"/>
      <c r="G407" s="187"/>
      <c r="H407" s="1162" t="s">
        <v>410</v>
      </c>
      <c r="K407" s="178"/>
    </row>
    <row r="408" spans="1:11" s="180" customFormat="1" ht="27">
      <c r="A408" s="179"/>
      <c r="B408" s="400" t="s">
        <v>237</v>
      </c>
      <c r="C408" s="1161"/>
      <c r="D408" s="190"/>
      <c r="E408" s="400" t="s">
        <v>144</v>
      </c>
      <c r="F408" s="1158"/>
      <c r="G408" s="190"/>
      <c r="H408" s="1163" t="s">
        <v>411</v>
      </c>
      <c r="K408" s="178"/>
    </row>
    <row r="409" spans="1:11" s="180" customFormat="1" ht="13.5">
      <c r="A409" s="179"/>
      <c r="B409" s="265" t="s">
        <v>46</v>
      </c>
      <c r="C409" s="193">
        <v>1767268</v>
      </c>
      <c r="D409" s="194">
        <f>D410</f>
        <v>-1000000</v>
      </c>
      <c r="E409" s="192" t="s">
        <v>46</v>
      </c>
      <c r="F409" s="193">
        <v>110592118</v>
      </c>
      <c r="G409" s="194">
        <f>G411+G416</f>
        <v>0</v>
      </c>
      <c r="H409" s="996">
        <f>A464</f>
        <v>20</v>
      </c>
      <c r="K409" s="178"/>
    </row>
    <row r="410" spans="1:11" s="180" customFormat="1" ht="13.5">
      <c r="A410" s="179"/>
      <c r="B410" s="266" t="s">
        <v>49</v>
      </c>
      <c r="C410" s="196">
        <v>1538018</v>
      </c>
      <c r="D410" s="197">
        <f>D411</f>
        <v>-1000000</v>
      </c>
      <c r="E410" s="195" t="s">
        <v>24</v>
      </c>
      <c r="F410" s="196">
        <v>211919</v>
      </c>
      <c r="G410" s="197"/>
      <c r="H410" s="1164" t="str">
        <f>A465</f>
        <v>A</v>
      </c>
      <c r="K410" s="178"/>
    </row>
    <row r="411" spans="1:11" s="180" customFormat="1" ht="13.5">
      <c r="A411" s="179"/>
      <c r="B411" s="266" t="s">
        <v>50</v>
      </c>
      <c r="C411" s="196">
        <v>1538018</v>
      </c>
      <c r="D411" s="197">
        <f>D412</f>
        <v>-1000000</v>
      </c>
      <c r="E411" s="195" t="s">
        <v>49</v>
      </c>
      <c r="F411" s="196">
        <v>4914180</v>
      </c>
      <c r="G411" s="197">
        <f>G412</f>
        <v>0</v>
      </c>
      <c r="H411" s="174" t="s">
        <v>418</v>
      </c>
      <c r="K411" s="178"/>
    </row>
    <row r="412" spans="1:11" s="180" customFormat="1" ht="13.5">
      <c r="A412" s="179"/>
      <c r="B412" s="266" t="s">
        <v>51</v>
      </c>
      <c r="C412" s="196">
        <v>1538018</v>
      </c>
      <c r="D412" s="197">
        <f>D413</f>
        <v>-1000000</v>
      </c>
      <c r="E412" s="195" t="s">
        <v>50</v>
      </c>
      <c r="F412" s="196">
        <v>4914180</v>
      </c>
      <c r="G412" s="197">
        <f>G413</f>
        <v>0</v>
      </c>
      <c r="H412" s="174" t="s">
        <v>419</v>
      </c>
      <c r="K412" s="178"/>
    </row>
    <row r="413" spans="1:11" s="180" customFormat="1" ht="13.5">
      <c r="A413" s="179"/>
      <c r="B413" s="266" t="s">
        <v>52</v>
      </c>
      <c r="C413" s="196">
        <v>1538018</v>
      </c>
      <c r="D413" s="197">
        <f>D414</f>
        <v>-1000000</v>
      </c>
      <c r="E413" s="195" t="s">
        <v>51</v>
      </c>
      <c r="F413" s="196">
        <v>4914180</v>
      </c>
      <c r="G413" s="197">
        <f>G414</f>
        <v>0</v>
      </c>
      <c r="H413" s="174" t="s">
        <v>412</v>
      </c>
      <c r="K413" s="178"/>
    </row>
    <row r="414" spans="1:11" s="180" customFormat="1" ht="26.5">
      <c r="A414" s="179"/>
      <c r="B414" s="266" t="s">
        <v>53</v>
      </c>
      <c r="C414" s="267">
        <v>1538018</v>
      </c>
      <c r="D414" s="197">
        <v>-1000000</v>
      </c>
      <c r="E414" s="195" t="s">
        <v>52</v>
      </c>
      <c r="F414" s="196">
        <v>4914180</v>
      </c>
      <c r="G414" s="197">
        <f>G415</f>
        <v>0</v>
      </c>
      <c r="K414" s="178"/>
    </row>
    <row r="415" spans="1:11" s="180" customFormat="1" ht="26.5">
      <c r="A415" s="179"/>
      <c r="B415" s="266" t="s">
        <v>11</v>
      </c>
      <c r="C415" s="196">
        <v>229250</v>
      </c>
      <c r="D415" s="209"/>
      <c r="E415" s="195" t="s">
        <v>53</v>
      </c>
      <c r="F415" s="196">
        <v>4914180</v>
      </c>
      <c r="G415" s="197"/>
      <c r="K415" s="178"/>
    </row>
    <row r="416" spans="1:11" s="180" customFormat="1" ht="13.5">
      <c r="A416" s="179"/>
      <c r="B416" s="266" t="s">
        <v>12</v>
      </c>
      <c r="C416" s="196">
        <v>229250</v>
      </c>
      <c r="D416" s="209"/>
      <c r="E416" s="195" t="s">
        <v>11</v>
      </c>
      <c r="F416" s="196">
        <v>105466019</v>
      </c>
      <c r="G416" s="209">
        <f>G417</f>
        <v>0</v>
      </c>
      <c r="K416" s="178"/>
    </row>
    <row r="417" spans="1:15" s="180" customFormat="1" ht="13.5">
      <c r="A417" s="179"/>
      <c r="B417" s="265" t="s">
        <v>47</v>
      </c>
      <c r="C417" s="193">
        <v>1767268</v>
      </c>
      <c r="D417" s="235">
        <f>D418</f>
        <v>-1000000</v>
      </c>
      <c r="E417" s="195" t="s">
        <v>12</v>
      </c>
      <c r="F417" s="196">
        <v>105466019</v>
      </c>
      <c r="G417" s="209"/>
      <c r="K417" s="178"/>
    </row>
    <row r="418" spans="1:15" s="180" customFormat="1" ht="13.15" customHeight="1">
      <c r="A418" s="179"/>
      <c r="B418" s="266" t="s">
        <v>14</v>
      </c>
      <c r="C418" s="196">
        <v>1767268</v>
      </c>
      <c r="D418" s="209">
        <f>D419</f>
        <v>-1000000</v>
      </c>
      <c r="E418" s="192" t="s">
        <v>47</v>
      </c>
      <c r="F418" s="193">
        <v>110592118</v>
      </c>
      <c r="G418" s="235">
        <f>G419+G431</f>
        <v>0</v>
      </c>
      <c r="K418" s="178"/>
    </row>
    <row r="419" spans="1:15" s="180" customFormat="1" ht="13.5" customHeight="1">
      <c r="A419" s="179"/>
      <c r="B419" s="266" t="s">
        <v>15</v>
      </c>
      <c r="C419" s="196">
        <v>1767268</v>
      </c>
      <c r="D419" s="209">
        <f>D420</f>
        <v>-1000000</v>
      </c>
      <c r="E419" s="195" t="s">
        <v>14</v>
      </c>
      <c r="F419" s="196">
        <v>108865045</v>
      </c>
      <c r="G419" s="209">
        <f>G420+G423+G425</f>
        <v>-1000000</v>
      </c>
      <c r="K419" s="178"/>
    </row>
    <row r="420" spans="1:15" s="180" customFormat="1" ht="13.5">
      <c r="A420" s="179"/>
      <c r="B420" s="266" t="s">
        <v>17</v>
      </c>
      <c r="C420" s="196">
        <v>1767268</v>
      </c>
      <c r="D420" s="209">
        <v>-1000000</v>
      </c>
      <c r="E420" s="195" t="s">
        <v>16</v>
      </c>
      <c r="F420" s="196">
        <v>86118854</v>
      </c>
      <c r="G420" s="209"/>
      <c r="K420" s="178"/>
    </row>
    <row r="421" spans="1:15" s="180" customFormat="1" ht="13.5">
      <c r="A421" s="179"/>
      <c r="B421" s="266"/>
      <c r="C421" s="196"/>
      <c r="D421" s="209"/>
      <c r="E421" s="195" t="s">
        <v>18</v>
      </c>
      <c r="F421" s="196">
        <v>77956402</v>
      </c>
      <c r="G421" s="209"/>
      <c r="K421" s="178"/>
    </row>
    <row r="422" spans="1:15" s="180" customFormat="1" ht="13.5">
      <c r="A422" s="179"/>
      <c r="B422" s="266"/>
      <c r="C422" s="196"/>
      <c r="D422" s="209"/>
      <c r="E422" s="195" t="s">
        <v>19</v>
      </c>
      <c r="F422" s="196">
        <v>8162452</v>
      </c>
      <c r="G422" s="209"/>
      <c r="K422" s="178"/>
    </row>
    <row r="423" spans="1:15" s="180" customFormat="1" ht="13.5">
      <c r="A423" s="179"/>
      <c r="B423" s="266"/>
      <c r="C423" s="196"/>
      <c r="D423" s="209"/>
      <c r="E423" s="195" t="s">
        <v>15</v>
      </c>
      <c r="F423" s="196">
        <v>21685769</v>
      </c>
      <c r="G423" s="209"/>
      <c r="K423" s="178"/>
    </row>
    <row r="424" spans="1:15" s="180" customFormat="1" ht="13.5">
      <c r="A424" s="179"/>
      <c r="B424" s="266"/>
      <c r="C424" s="196"/>
      <c r="D424" s="209"/>
      <c r="E424" s="195" t="s">
        <v>17</v>
      </c>
      <c r="F424" s="196">
        <v>21685769</v>
      </c>
      <c r="G424" s="209"/>
      <c r="K424" s="178"/>
    </row>
    <row r="425" spans="1:15" s="180" customFormat="1" ht="26.5">
      <c r="A425" s="179"/>
      <c r="B425" s="266"/>
      <c r="C425" s="196"/>
      <c r="D425" s="209"/>
      <c r="E425" s="195" t="s">
        <v>26</v>
      </c>
      <c r="F425" s="196">
        <v>1060422</v>
      </c>
      <c r="G425" s="209">
        <f>G426</f>
        <v>-1000000</v>
      </c>
      <c r="K425" s="178"/>
      <c r="M425" s="268"/>
      <c r="O425" s="268"/>
    </row>
    <row r="426" spans="1:15" s="180" customFormat="1" ht="13.5">
      <c r="A426" s="179"/>
      <c r="B426" s="266"/>
      <c r="C426" s="196"/>
      <c r="D426" s="209"/>
      <c r="E426" s="195" t="s">
        <v>27</v>
      </c>
      <c r="F426" s="196">
        <v>1000000</v>
      </c>
      <c r="G426" s="209">
        <f>G427</f>
        <v>-1000000</v>
      </c>
      <c r="K426" s="178"/>
      <c r="O426" s="268"/>
    </row>
    <row r="427" spans="1:15" s="180" customFormat="1" ht="13.5">
      <c r="A427" s="179"/>
      <c r="B427" s="266"/>
      <c r="C427" s="196"/>
      <c r="D427" s="209"/>
      <c r="E427" s="195" t="s">
        <v>54</v>
      </c>
      <c r="F427" s="196">
        <v>1000000</v>
      </c>
      <c r="G427" s="209">
        <f>G428</f>
        <v>-1000000</v>
      </c>
      <c r="K427" s="178"/>
      <c r="O427" s="269"/>
    </row>
    <row r="428" spans="1:15" s="180" customFormat="1" ht="26.5">
      <c r="A428" s="179"/>
      <c r="B428" s="266"/>
      <c r="C428" s="196"/>
      <c r="D428" s="209"/>
      <c r="E428" s="195" t="s">
        <v>55</v>
      </c>
      <c r="F428" s="196">
        <v>1000000</v>
      </c>
      <c r="G428" s="209">
        <v>-1000000</v>
      </c>
      <c r="K428" s="178"/>
    </row>
    <row r="429" spans="1:15" s="180" customFormat="1" ht="16.149999999999999" customHeight="1">
      <c r="A429" s="179"/>
      <c r="B429" s="266"/>
      <c r="C429" s="196"/>
      <c r="D429" s="209"/>
      <c r="E429" s="195" t="s">
        <v>29</v>
      </c>
      <c r="F429" s="196">
        <v>60422</v>
      </c>
      <c r="G429" s="209"/>
      <c r="K429" s="178"/>
      <c r="O429" s="270"/>
    </row>
    <row r="430" spans="1:15" s="180" customFormat="1" ht="39.5">
      <c r="A430" s="179"/>
      <c r="B430" s="266"/>
      <c r="C430" s="196"/>
      <c r="D430" s="209"/>
      <c r="E430" s="195" t="s">
        <v>30</v>
      </c>
      <c r="F430" s="196">
        <v>60422</v>
      </c>
      <c r="G430" s="209"/>
      <c r="K430" s="178"/>
      <c r="O430" s="269"/>
    </row>
    <row r="431" spans="1:15" s="180" customFormat="1" ht="13.5">
      <c r="A431" s="179"/>
      <c r="B431" s="266"/>
      <c r="C431" s="196"/>
      <c r="D431" s="209"/>
      <c r="E431" s="195" t="s">
        <v>20</v>
      </c>
      <c r="F431" s="196">
        <v>1727073</v>
      </c>
      <c r="G431" s="209">
        <f>G432</f>
        <v>1000000</v>
      </c>
      <c r="K431" s="178"/>
    </row>
    <row r="432" spans="1:15" s="180" customFormat="1" ht="14" thickBot="1">
      <c r="A432" s="179"/>
      <c r="B432" s="271"/>
      <c r="C432" s="208"/>
      <c r="D432" s="209"/>
      <c r="E432" s="207" t="s">
        <v>21</v>
      </c>
      <c r="F432" s="208">
        <v>1727073</v>
      </c>
      <c r="G432" s="209">
        <v>1000000</v>
      </c>
      <c r="K432" s="178"/>
      <c r="M432" s="268"/>
      <c r="O432" s="268"/>
    </row>
    <row r="433" spans="1:11" s="180" customFormat="1" ht="139.9" customHeight="1" thickBot="1">
      <c r="A433" s="179"/>
      <c r="B433" s="1587" t="s">
        <v>238</v>
      </c>
      <c r="C433" s="1588"/>
      <c r="D433" s="1588"/>
      <c r="E433" s="1588"/>
      <c r="F433" s="1588"/>
      <c r="G433" s="1589"/>
      <c r="K433" s="178"/>
    </row>
    <row r="434" spans="1:11" s="180" customFormat="1" ht="21" customHeight="1" thickBot="1">
      <c r="A434" s="179"/>
      <c r="B434" s="246"/>
      <c r="C434" s="246"/>
      <c r="D434" s="246"/>
      <c r="E434" s="246"/>
      <c r="F434" s="246"/>
      <c r="G434" s="246"/>
      <c r="K434" s="178"/>
    </row>
    <row r="435" spans="1:11" s="180" customFormat="1" ht="14">
      <c r="A435" s="181">
        <f>A406+1</f>
        <v>20</v>
      </c>
      <c r="B435" s="182" t="s">
        <v>140</v>
      </c>
      <c r="C435" s="183"/>
      <c r="D435" s="184"/>
      <c r="E435" s="182" t="s">
        <v>140</v>
      </c>
      <c r="F435" s="183"/>
      <c r="G435" s="184"/>
      <c r="H435" s="1160" t="s">
        <v>409</v>
      </c>
      <c r="K435" s="178"/>
    </row>
    <row r="436" spans="1:11" s="180" customFormat="1" ht="13.5">
      <c r="A436" s="179"/>
      <c r="B436" s="185" t="s">
        <v>8</v>
      </c>
      <c r="C436" s="186"/>
      <c r="D436" s="187"/>
      <c r="E436" s="185" t="s">
        <v>8</v>
      </c>
      <c r="F436" s="186"/>
      <c r="G436" s="187"/>
      <c r="H436" s="1162" t="s">
        <v>410</v>
      </c>
      <c r="K436" s="178"/>
    </row>
    <row r="437" spans="1:11" s="180" customFormat="1" ht="27">
      <c r="A437" s="179"/>
      <c r="B437" s="400" t="s">
        <v>144</v>
      </c>
      <c r="C437" s="1158"/>
      <c r="D437" s="190"/>
      <c r="E437" s="400" t="s">
        <v>228</v>
      </c>
      <c r="F437" s="1158"/>
      <c r="G437" s="190"/>
      <c r="H437" s="1163" t="s">
        <v>411</v>
      </c>
      <c r="K437" s="178"/>
    </row>
    <row r="438" spans="1:11" s="180" customFormat="1" ht="13.5">
      <c r="A438" s="179"/>
      <c r="B438" s="192" t="s">
        <v>46</v>
      </c>
      <c r="C438" s="193">
        <v>110592118</v>
      </c>
      <c r="D438" s="194">
        <f>D440+D445</f>
        <v>-1000000</v>
      </c>
      <c r="E438" s="192" t="s">
        <v>46</v>
      </c>
      <c r="F438" s="193">
        <v>20195919</v>
      </c>
      <c r="G438" s="194">
        <f>G440</f>
        <v>1000000</v>
      </c>
      <c r="H438" s="996">
        <f>A464</f>
        <v>20</v>
      </c>
      <c r="K438" s="178"/>
    </row>
    <row r="439" spans="1:11" s="180" customFormat="1" ht="13.5">
      <c r="A439" s="179"/>
      <c r="B439" s="195" t="s">
        <v>24</v>
      </c>
      <c r="C439" s="196">
        <v>211919</v>
      </c>
      <c r="D439" s="197"/>
      <c r="E439" s="195" t="s">
        <v>24</v>
      </c>
      <c r="F439" s="196">
        <v>728818</v>
      </c>
      <c r="G439" s="194"/>
      <c r="H439" s="1164" t="str">
        <f>A465</f>
        <v>A</v>
      </c>
      <c r="K439" s="178"/>
    </row>
    <row r="440" spans="1:11" s="180" customFormat="1" ht="13.5">
      <c r="A440" s="179"/>
      <c r="B440" s="195" t="s">
        <v>49</v>
      </c>
      <c r="C440" s="196">
        <v>4914180</v>
      </c>
      <c r="D440" s="197">
        <f>D441</f>
        <v>0</v>
      </c>
      <c r="E440" s="195" t="s">
        <v>11</v>
      </c>
      <c r="F440" s="196">
        <v>19467101</v>
      </c>
      <c r="G440" s="197">
        <f>G441</f>
        <v>1000000</v>
      </c>
      <c r="H440" s="174" t="s">
        <v>418</v>
      </c>
      <c r="K440" s="178"/>
    </row>
    <row r="441" spans="1:11" s="180" customFormat="1" ht="13.5">
      <c r="A441" s="179"/>
      <c r="B441" s="195" t="s">
        <v>50</v>
      </c>
      <c r="C441" s="196">
        <v>4914180</v>
      </c>
      <c r="D441" s="197">
        <f>D442</f>
        <v>0</v>
      </c>
      <c r="E441" s="195" t="s">
        <v>12</v>
      </c>
      <c r="F441" s="196">
        <v>19467101</v>
      </c>
      <c r="G441" s="197">
        <v>1000000</v>
      </c>
      <c r="H441" s="174" t="s">
        <v>419</v>
      </c>
      <c r="K441" s="178"/>
    </row>
    <row r="442" spans="1:11" s="180" customFormat="1" ht="13.5">
      <c r="A442" s="179"/>
      <c r="B442" s="195" t="s">
        <v>51</v>
      </c>
      <c r="C442" s="196">
        <v>4914180</v>
      </c>
      <c r="D442" s="197">
        <f>D443</f>
        <v>0</v>
      </c>
      <c r="E442" s="192" t="s">
        <v>47</v>
      </c>
      <c r="F442" s="193">
        <v>20195919</v>
      </c>
      <c r="G442" s="194">
        <f>G443</f>
        <v>1000000</v>
      </c>
      <c r="H442" s="174" t="s">
        <v>412</v>
      </c>
      <c r="K442" s="178"/>
    </row>
    <row r="443" spans="1:11" s="180" customFormat="1" ht="13.5">
      <c r="A443" s="179"/>
      <c r="B443" s="195" t="s">
        <v>52</v>
      </c>
      <c r="C443" s="196">
        <v>4914180</v>
      </c>
      <c r="D443" s="197">
        <f>D444</f>
        <v>0</v>
      </c>
      <c r="E443" s="195" t="s">
        <v>14</v>
      </c>
      <c r="F443" s="196">
        <v>18661501</v>
      </c>
      <c r="G443" s="197">
        <f>G444</f>
        <v>1000000</v>
      </c>
      <c r="K443" s="178"/>
    </row>
    <row r="444" spans="1:11" s="180" customFormat="1" ht="26.5">
      <c r="A444" s="179"/>
      <c r="B444" s="195" t="s">
        <v>53</v>
      </c>
      <c r="C444" s="196">
        <v>4914180</v>
      </c>
      <c r="D444" s="197"/>
      <c r="E444" s="195" t="s">
        <v>16</v>
      </c>
      <c r="F444" s="196">
        <v>18661501</v>
      </c>
      <c r="G444" s="197">
        <f>G445+G446</f>
        <v>1000000</v>
      </c>
      <c r="K444" s="178"/>
    </row>
    <row r="445" spans="1:11" s="180" customFormat="1" ht="13.5">
      <c r="A445" s="179"/>
      <c r="B445" s="195" t="s">
        <v>11</v>
      </c>
      <c r="C445" s="196">
        <v>105466019</v>
      </c>
      <c r="D445" s="209">
        <f>D446</f>
        <v>-1000000</v>
      </c>
      <c r="E445" s="195" t="s">
        <v>18</v>
      </c>
      <c r="F445" s="196">
        <v>9294025</v>
      </c>
      <c r="G445" s="194"/>
      <c r="K445" s="178"/>
    </row>
    <row r="446" spans="1:11" s="180" customFormat="1" ht="13.5">
      <c r="A446" s="179"/>
      <c r="B446" s="195" t="s">
        <v>12</v>
      </c>
      <c r="C446" s="196">
        <v>105466019</v>
      </c>
      <c r="D446" s="209">
        <v>-1000000</v>
      </c>
      <c r="E446" s="195" t="s">
        <v>19</v>
      </c>
      <c r="F446" s="196">
        <v>9367476</v>
      </c>
      <c r="G446" s="272">
        <v>1000000</v>
      </c>
      <c r="K446" s="178"/>
    </row>
    <row r="447" spans="1:11" s="180" customFormat="1" ht="13.5">
      <c r="A447" s="179"/>
      <c r="B447" s="192" t="s">
        <v>47</v>
      </c>
      <c r="C447" s="193">
        <v>110592118</v>
      </c>
      <c r="D447" s="235">
        <f>D448+D460</f>
        <v>-1000000</v>
      </c>
      <c r="E447" s="195" t="s">
        <v>20</v>
      </c>
      <c r="F447" s="196">
        <v>1534418</v>
      </c>
      <c r="G447" s="194"/>
      <c r="K447" s="178"/>
    </row>
    <row r="448" spans="1:11" s="180" customFormat="1" ht="13.15" customHeight="1">
      <c r="A448" s="179"/>
      <c r="B448" s="195" t="s">
        <v>14</v>
      </c>
      <c r="C448" s="196">
        <v>108865045</v>
      </c>
      <c r="D448" s="209">
        <f>D449+D452+D454</f>
        <v>0</v>
      </c>
      <c r="E448" s="195" t="s">
        <v>21</v>
      </c>
      <c r="F448" s="196">
        <v>1534418</v>
      </c>
      <c r="G448" s="197"/>
      <c r="K448" s="178"/>
    </row>
    <row r="449" spans="1:11" s="180" customFormat="1" ht="15" customHeight="1">
      <c r="A449" s="179"/>
      <c r="B449" s="195" t="s">
        <v>16</v>
      </c>
      <c r="C449" s="196">
        <v>86118854</v>
      </c>
      <c r="D449" s="209"/>
      <c r="E449" s="195"/>
      <c r="F449" s="196"/>
      <c r="G449" s="194"/>
      <c r="K449" s="178"/>
    </row>
    <row r="450" spans="1:11" s="180" customFormat="1" ht="13.5">
      <c r="A450" s="179"/>
      <c r="B450" s="195" t="s">
        <v>18</v>
      </c>
      <c r="C450" s="196">
        <v>77956402</v>
      </c>
      <c r="D450" s="209"/>
      <c r="E450" s="195"/>
      <c r="F450" s="196"/>
      <c r="G450" s="194"/>
      <c r="K450" s="178"/>
    </row>
    <row r="451" spans="1:11" s="180" customFormat="1" ht="13.5">
      <c r="A451" s="179"/>
      <c r="B451" s="195" t="s">
        <v>19</v>
      </c>
      <c r="C451" s="196">
        <v>8162452</v>
      </c>
      <c r="D451" s="209"/>
      <c r="E451" s="195"/>
      <c r="F451" s="196"/>
      <c r="G451" s="197"/>
      <c r="K451" s="178"/>
    </row>
    <row r="452" spans="1:11" s="180" customFormat="1" ht="13.5">
      <c r="A452" s="179"/>
      <c r="B452" s="195" t="s">
        <v>15</v>
      </c>
      <c r="C452" s="196">
        <v>21685769</v>
      </c>
      <c r="D452" s="209"/>
      <c r="E452" s="195"/>
      <c r="F452" s="196"/>
      <c r="G452" s="197"/>
      <c r="K452" s="178"/>
    </row>
    <row r="453" spans="1:11" s="180" customFormat="1" ht="13.5">
      <c r="A453" s="179"/>
      <c r="B453" s="195" t="s">
        <v>17</v>
      </c>
      <c r="C453" s="196">
        <v>21685769</v>
      </c>
      <c r="D453" s="209"/>
      <c r="E453" s="195"/>
      <c r="F453" s="196"/>
      <c r="G453" s="197"/>
      <c r="K453" s="178"/>
    </row>
    <row r="454" spans="1:11" s="180" customFormat="1" ht="26.5">
      <c r="A454" s="179"/>
      <c r="B454" s="195" t="s">
        <v>26</v>
      </c>
      <c r="C454" s="196">
        <v>1060422</v>
      </c>
      <c r="D454" s="209">
        <f>D455</f>
        <v>0</v>
      </c>
      <c r="E454" s="195"/>
      <c r="F454" s="196"/>
      <c r="G454" s="197"/>
      <c r="K454" s="178"/>
    </row>
    <row r="455" spans="1:11" s="180" customFormat="1" ht="13.5">
      <c r="A455" s="179"/>
      <c r="B455" s="195" t="s">
        <v>27</v>
      </c>
      <c r="C455" s="196">
        <v>1000000</v>
      </c>
      <c r="D455" s="209">
        <f>D456</f>
        <v>0</v>
      </c>
      <c r="E455" s="185"/>
      <c r="F455" s="198"/>
      <c r="G455" s="199"/>
      <c r="K455" s="178"/>
    </row>
    <row r="456" spans="1:11" s="180" customFormat="1" ht="13.5">
      <c r="A456" s="179"/>
      <c r="B456" s="195" t="s">
        <v>54</v>
      </c>
      <c r="C456" s="196">
        <v>1000000</v>
      </c>
      <c r="D456" s="209">
        <f>D457</f>
        <v>0</v>
      </c>
      <c r="E456" s="185"/>
      <c r="F456" s="198"/>
      <c r="G456" s="199"/>
      <c r="K456" s="178"/>
    </row>
    <row r="457" spans="1:11" s="180" customFormat="1" ht="26.5">
      <c r="A457" s="179"/>
      <c r="B457" s="195" t="s">
        <v>55</v>
      </c>
      <c r="C457" s="196">
        <v>1000000</v>
      </c>
      <c r="D457" s="209"/>
      <c r="E457" s="200"/>
      <c r="F457" s="201"/>
      <c r="G457" s="202"/>
      <c r="K457" s="178"/>
    </row>
    <row r="458" spans="1:11" s="180" customFormat="1" ht="13.5">
      <c r="A458" s="179"/>
      <c r="B458" s="195" t="s">
        <v>29</v>
      </c>
      <c r="C458" s="196">
        <v>60422</v>
      </c>
      <c r="D458" s="209"/>
      <c r="E458" s="185"/>
      <c r="F458" s="198"/>
      <c r="G458" s="199"/>
      <c r="K458" s="178"/>
    </row>
    <row r="459" spans="1:11" s="180" customFormat="1" ht="26.5">
      <c r="A459" s="179"/>
      <c r="B459" s="195" t="s">
        <v>30</v>
      </c>
      <c r="C459" s="196">
        <v>60422</v>
      </c>
      <c r="D459" s="209"/>
      <c r="E459" s="185"/>
      <c r="F459" s="198"/>
      <c r="G459" s="199"/>
      <c r="K459" s="178"/>
    </row>
    <row r="460" spans="1:11" s="180" customFormat="1" ht="13.5">
      <c r="A460" s="179"/>
      <c r="B460" s="195" t="s">
        <v>20</v>
      </c>
      <c r="C460" s="196">
        <v>1727073</v>
      </c>
      <c r="D460" s="209">
        <f>D461</f>
        <v>-1000000</v>
      </c>
      <c r="E460" s="185"/>
      <c r="F460" s="198"/>
      <c r="G460" s="199"/>
      <c r="K460" s="178"/>
    </row>
    <row r="461" spans="1:11" s="180" customFormat="1" ht="14" thickBot="1">
      <c r="A461" s="179"/>
      <c r="B461" s="195" t="s">
        <v>21</v>
      </c>
      <c r="C461" s="196">
        <v>1727073</v>
      </c>
      <c r="D461" s="209">
        <v>-1000000</v>
      </c>
      <c r="E461" s="185"/>
      <c r="F461" s="198"/>
      <c r="G461" s="199"/>
      <c r="K461" s="178"/>
    </row>
    <row r="462" spans="1:11" s="180" customFormat="1" ht="100.15" customHeight="1" thickBot="1">
      <c r="A462" s="179"/>
      <c r="B462" s="1587" t="s">
        <v>239</v>
      </c>
      <c r="C462" s="1588"/>
      <c r="D462" s="1588"/>
      <c r="E462" s="1588"/>
      <c r="F462" s="1588"/>
      <c r="G462" s="1589"/>
      <c r="K462" s="178"/>
    </row>
    <row r="463" spans="1:11" ht="18" customHeight="1" thickBot="1"/>
    <row r="464" spans="1:11" ht="18" customHeight="1">
      <c r="A464" s="181">
        <f>A435</f>
        <v>20</v>
      </c>
      <c r="B464" s="182" t="s">
        <v>153</v>
      </c>
      <c r="C464" s="183"/>
      <c r="D464" s="184"/>
      <c r="E464" s="182" t="s">
        <v>140</v>
      </c>
      <c r="F464" s="183"/>
      <c r="G464" s="184"/>
      <c r="H464" s="994" t="s">
        <v>154</v>
      </c>
    </row>
    <row r="465" spans="1:10" ht="18" customHeight="1">
      <c r="A465" s="181" t="s">
        <v>407</v>
      </c>
      <c r="B465" s="185" t="s">
        <v>8</v>
      </c>
      <c r="C465" s="186"/>
      <c r="D465" s="187"/>
      <c r="E465" s="185" t="s">
        <v>8</v>
      </c>
      <c r="F465" s="186"/>
      <c r="G465" s="187"/>
    </row>
    <row r="466" spans="1:10" ht="32.25" customHeight="1">
      <c r="B466" s="400" t="s">
        <v>237</v>
      </c>
      <c r="C466" s="1158"/>
      <c r="D466" s="190"/>
      <c r="E466" s="400" t="s">
        <v>144</v>
      </c>
      <c r="F466" s="1158"/>
      <c r="G466" s="190"/>
    </row>
    <row r="467" spans="1:10" ht="18" customHeight="1">
      <c r="B467" s="192" t="s">
        <v>46</v>
      </c>
      <c r="C467" s="193">
        <v>1767268</v>
      </c>
      <c r="D467" s="194">
        <v>-1000000</v>
      </c>
      <c r="E467" s="192" t="s">
        <v>46</v>
      </c>
      <c r="F467" s="193">
        <v>110592118</v>
      </c>
      <c r="G467" s="194">
        <v>-1000000</v>
      </c>
    </row>
    <row r="468" spans="1:10" ht="18" customHeight="1">
      <c r="B468" s="195" t="s">
        <v>49</v>
      </c>
      <c r="C468" s="196">
        <v>1538018</v>
      </c>
      <c r="D468" s="197">
        <v>-1000000</v>
      </c>
      <c r="E468" s="195" t="s">
        <v>24</v>
      </c>
      <c r="F468" s="196">
        <v>211919</v>
      </c>
      <c r="G468" s="197">
        <v>0</v>
      </c>
      <c r="J468" s="300"/>
    </row>
    <row r="469" spans="1:10" ht="18" customHeight="1">
      <c r="B469" s="195" t="s">
        <v>50</v>
      </c>
      <c r="C469" s="196">
        <v>1538018</v>
      </c>
      <c r="D469" s="197">
        <v>-1000000</v>
      </c>
      <c r="E469" s="195" t="s">
        <v>49</v>
      </c>
      <c r="F469" s="196">
        <v>4914180</v>
      </c>
      <c r="G469" s="197">
        <v>0</v>
      </c>
    </row>
    <row r="470" spans="1:10" ht="18" customHeight="1">
      <c r="B470" s="195" t="s">
        <v>51</v>
      </c>
      <c r="C470" s="196">
        <v>1538018</v>
      </c>
      <c r="D470" s="197">
        <v>-1000000</v>
      </c>
      <c r="E470" s="195" t="s">
        <v>50</v>
      </c>
      <c r="F470" s="196">
        <v>4914180</v>
      </c>
      <c r="G470" s="197">
        <v>0</v>
      </c>
    </row>
    <row r="471" spans="1:10" ht="18" customHeight="1">
      <c r="B471" s="195" t="s">
        <v>52</v>
      </c>
      <c r="C471" s="196">
        <v>1538018</v>
      </c>
      <c r="D471" s="197">
        <v>-1000000</v>
      </c>
      <c r="E471" s="195" t="s">
        <v>51</v>
      </c>
      <c r="F471" s="196">
        <v>4914180</v>
      </c>
      <c r="G471" s="197">
        <v>0</v>
      </c>
    </row>
    <row r="472" spans="1:10" ht="29.25" customHeight="1">
      <c r="B472" s="195" t="s">
        <v>53</v>
      </c>
      <c r="C472" s="196">
        <v>1538018</v>
      </c>
      <c r="D472" s="197">
        <v>-1000000</v>
      </c>
      <c r="E472" s="195" t="s">
        <v>52</v>
      </c>
      <c r="F472" s="196">
        <v>4914180</v>
      </c>
      <c r="G472" s="197">
        <v>0</v>
      </c>
    </row>
    <row r="473" spans="1:10" ht="29.25" customHeight="1">
      <c r="B473" s="195" t="s">
        <v>11</v>
      </c>
      <c r="C473" s="196">
        <v>229250</v>
      </c>
      <c r="D473" s="197">
        <v>0</v>
      </c>
      <c r="E473" s="195" t="s">
        <v>53</v>
      </c>
      <c r="F473" s="196">
        <v>4914180</v>
      </c>
      <c r="G473" s="197">
        <v>0</v>
      </c>
    </row>
    <row r="474" spans="1:10" ht="18" customHeight="1">
      <c r="B474" s="195" t="s">
        <v>12</v>
      </c>
      <c r="C474" s="196">
        <v>229250</v>
      </c>
      <c r="D474" s="197">
        <v>0</v>
      </c>
      <c r="E474" s="195" t="s">
        <v>11</v>
      </c>
      <c r="F474" s="196">
        <v>105466019</v>
      </c>
      <c r="G474" s="197">
        <v>-1000000</v>
      </c>
    </row>
    <row r="475" spans="1:10" ht="18" customHeight="1">
      <c r="B475" s="192" t="s">
        <v>13</v>
      </c>
      <c r="C475" s="193">
        <v>1767268</v>
      </c>
      <c r="D475" s="235">
        <v>-1000000</v>
      </c>
      <c r="E475" s="195" t="s">
        <v>12</v>
      </c>
      <c r="F475" s="196">
        <v>105466019</v>
      </c>
      <c r="G475" s="197">
        <v>-1000000</v>
      </c>
    </row>
    <row r="476" spans="1:10" ht="18" customHeight="1">
      <c r="B476" s="195" t="s">
        <v>14</v>
      </c>
      <c r="C476" s="196">
        <v>1767268</v>
      </c>
      <c r="D476" s="197">
        <v>-1000000</v>
      </c>
      <c r="E476" s="192" t="s">
        <v>47</v>
      </c>
      <c r="F476" s="193">
        <v>110592118</v>
      </c>
      <c r="G476" s="235">
        <v>-1000000</v>
      </c>
    </row>
    <row r="477" spans="1:10" ht="18" customHeight="1">
      <c r="B477" s="195" t="s">
        <v>113</v>
      </c>
      <c r="C477" s="196">
        <v>1767268</v>
      </c>
      <c r="D477" s="197">
        <v>-1000000</v>
      </c>
      <c r="E477" s="195" t="s">
        <v>14</v>
      </c>
      <c r="F477" s="196">
        <v>108865045</v>
      </c>
      <c r="G477" s="197">
        <v>-1000000</v>
      </c>
    </row>
    <row r="478" spans="1:10" ht="18" customHeight="1">
      <c r="B478" s="195" t="s">
        <v>17</v>
      </c>
      <c r="C478" s="196">
        <v>1767268</v>
      </c>
      <c r="D478" s="197">
        <v>-1000000</v>
      </c>
      <c r="E478" s="195" t="s">
        <v>16</v>
      </c>
      <c r="F478" s="196">
        <v>86118854</v>
      </c>
      <c r="G478" s="197">
        <v>0</v>
      </c>
    </row>
    <row r="479" spans="1:10" ht="18" customHeight="1">
      <c r="B479" s="195"/>
      <c r="C479" s="196"/>
      <c r="D479" s="197"/>
      <c r="E479" s="195" t="s">
        <v>18</v>
      </c>
      <c r="F479" s="196">
        <v>77956402</v>
      </c>
      <c r="G479" s="197">
        <v>0</v>
      </c>
    </row>
    <row r="480" spans="1:10" ht="18" customHeight="1">
      <c r="B480" s="195"/>
      <c r="C480" s="196"/>
      <c r="D480" s="197"/>
      <c r="E480" s="195" t="s">
        <v>19</v>
      </c>
      <c r="F480" s="196">
        <v>8162452</v>
      </c>
      <c r="G480" s="197">
        <v>0</v>
      </c>
    </row>
    <row r="481" spans="2:7" ht="18" customHeight="1">
      <c r="B481" s="195"/>
      <c r="C481" s="196"/>
      <c r="D481" s="197"/>
      <c r="E481" s="195" t="s">
        <v>15</v>
      </c>
      <c r="F481" s="196">
        <v>21685769</v>
      </c>
      <c r="G481" s="197">
        <v>0</v>
      </c>
    </row>
    <row r="482" spans="2:7" ht="18" customHeight="1">
      <c r="B482" s="195"/>
      <c r="C482" s="196"/>
      <c r="D482" s="197"/>
      <c r="E482" s="195" t="s">
        <v>17</v>
      </c>
      <c r="F482" s="196">
        <v>21685769</v>
      </c>
      <c r="G482" s="197">
        <v>0</v>
      </c>
    </row>
    <row r="483" spans="2:7" ht="26">
      <c r="B483" s="195"/>
      <c r="C483" s="196"/>
      <c r="D483" s="197"/>
      <c r="E483" s="195" t="s">
        <v>26</v>
      </c>
      <c r="F483" s="196">
        <v>1060422</v>
      </c>
      <c r="G483" s="197">
        <v>-1000000</v>
      </c>
    </row>
    <row r="484" spans="2:7" ht="13">
      <c r="B484" s="195"/>
      <c r="C484" s="196"/>
      <c r="D484" s="197"/>
      <c r="E484" s="195" t="s">
        <v>27</v>
      </c>
      <c r="F484" s="196">
        <v>1000000</v>
      </c>
      <c r="G484" s="197">
        <v>-1000000</v>
      </c>
    </row>
    <row r="485" spans="2:7" ht="13">
      <c r="B485" s="195"/>
      <c r="C485" s="196"/>
      <c r="D485" s="197"/>
      <c r="E485" s="195" t="s">
        <v>54</v>
      </c>
      <c r="F485" s="196">
        <v>1000000</v>
      </c>
      <c r="G485" s="197">
        <v>-1000000</v>
      </c>
    </row>
    <row r="486" spans="2:7" ht="26">
      <c r="B486" s="195"/>
      <c r="C486" s="196"/>
      <c r="D486" s="197"/>
      <c r="E486" s="195" t="s">
        <v>55</v>
      </c>
      <c r="F486" s="196">
        <v>1000000</v>
      </c>
      <c r="G486" s="197">
        <v>-1000000</v>
      </c>
    </row>
    <row r="487" spans="2:7" ht="13">
      <c r="B487" s="195"/>
      <c r="C487" s="196"/>
      <c r="D487" s="197"/>
      <c r="E487" s="195" t="s">
        <v>29</v>
      </c>
      <c r="F487" s="196">
        <v>60422</v>
      </c>
      <c r="G487" s="197">
        <v>0</v>
      </c>
    </row>
    <row r="488" spans="2:7" ht="39">
      <c r="B488" s="195"/>
      <c r="C488" s="196"/>
      <c r="D488" s="197"/>
      <c r="E488" s="195" t="s">
        <v>30</v>
      </c>
      <c r="F488" s="196">
        <v>60422</v>
      </c>
      <c r="G488" s="197">
        <v>0</v>
      </c>
    </row>
    <row r="489" spans="2:7" ht="13">
      <c r="B489" s="195"/>
      <c r="C489" s="196"/>
      <c r="D489" s="197"/>
      <c r="E489" s="195" t="s">
        <v>20</v>
      </c>
      <c r="F489" s="196">
        <v>1727073</v>
      </c>
      <c r="G489" s="197">
        <v>0</v>
      </c>
    </row>
    <row r="490" spans="2:7" ht="18" customHeight="1" thickBot="1">
      <c r="B490" s="195"/>
      <c r="C490" s="196"/>
      <c r="D490" s="197"/>
      <c r="E490" s="195" t="s">
        <v>21</v>
      </c>
      <c r="F490" s="196">
        <v>1727073</v>
      </c>
      <c r="G490" s="197">
        <v>0</v>
      </c>
    </row>
    <row r="491" spans="2:7" ht="27">
      <c r="B491" s="195"/>
      <c r="C491" s="196"/>
      <c r="D491" s="197"/>
      <c r="E491" s="182" t="s">
        <v>6</v>
      </c>
      <c r="F491" s="183"/>
      <c r="G491" s="184"/>
    </row>
    <row r="492" spans="2:7" ht="13">
      <c r="B492" s="195"/>
      <c r="C492" s="196"/>
      <c r="D492" s="197"/>
      <c r="E492" s="185" t="s">
        <v>8</v>
      </c>
      <c r="F492" s="186"/>
      <c r="G492" s="187"/>
    </row>
    <row r="493" spans="2:7" ht="28.5" customHeight="1">
      <c r="B493" s="195"/>
      <c r="C493" s="196"/>
      <c r="D493" s="197"/>
      <c r="E493" s="400" t="s">
        <v>143</v>
      </c>
      <c r="F493" s="1158"/>
      <c r="G493" s="190"/>
    </row>
    <row r="494" spans="2:7" ht="18" customHeight="1">
      <c r="B494" s="195"/>
      <c r="C494" s="196"/>
      <c r="D494" s="197"/>
      <c r="E494" s="192" t="s">
        <v>46</v>
      </c>
      <c r="F494" s="193">
        <v>243093314</v>
      </c>
      <c r="G494" s="194">
        <v>1000000</v>
      </c>
    </row>
    <row r="495" spans="2:7" ht="18" customHeight="1">
      <c r="B495" s="195"/>
      <c r="C495" s="196"/>
      <c r="D495" s="197"/>
      <c r="E495" s="195" t="s">
        <v>11</v>
      </c>
      <c r="F495" s="196">
        <v>243093314</v>
      </c>
      <c r="G495" s="197">
        <v>1000000</v>
      </c>
    </row>
    <row r="496" spans="2:7" ht="18" customHeight="1">
      <c r="B496" s="195"/>
      <c r="C496" s="196"/>
      <c r="D496" s="197"/>
      <c r="E496" s="195" t="s">
        <v>12</v>
      </c>
      <c r="F496" s="196">
        <v>243093314</v>
      </c>
      <c r="G496" s="197">
        <v>1000000</v>
      </c>
    </row>
    <row r="497" spans="1:11" ht="18" customHeight="1">
      <c r="B497" s="195"/>
      <c r="C497" s="196"/>
      <c r="D497" s="197"/>
      <c r="E497" s="192" t="s">
        <v>47</v>
      </c>
      <c r="F497" s="193">
        <v>243093314</v>
      </c>
      <c r="G497" s="235">
        <v>1000000</v>
      </c>
    </row>
    <row r="498" spans="1:11" ht="18" customHeight="1">
      <c r="B498" s="195"/>
      <c r="C498" s="196"/>
      <c r="D498" s="197"/>
      <c r="E498" s="195" t="s">
        <v>14</v>
      </c>
      <c r="F498" s="196">
        <v>243093314</v>
      </c>
      <c r="G498" s="197">
        <v>1000000</v>
      </c>
    </row>
    <row r="499" spans="1:11" ht="18" customHeight="1">
      <c r="B499" s="195"/>
      <c r="C499" s="196"/>
      <c r="D499" s="197"/>
      <c r="E499" s="195" t="s">
        <v>15</v>
      </c>
      <c r="F499" s="196">
        <v>243093314</v>
      </c>
      <c r="G499" s="197">
        <v>1000000</v>
      </c>
    </row>
    <row r="500" spans="1:11" ht="18" customHeight="1" thickBot="1">
      <c r="B500" s="195"/>
      <c r="C500" s="196"/>
      <c r="D500" s="197"/>
      <c r="E500" s="195" t="s">
        <v>17</v>
      </c>
      <c r="F500" s="196">
        <v>243093314</v>
      </c>
      <c r="G500" s="197">
        <v>1000000</v>
      </c>
    </row>
    <row r="501" spans="1:11" ht="98.25" customHeight="1" thickBot="1">
      <c r="B501" s="1587" t="s">
        <v>406</v>
      </c>
      <c r="C501" s="1588"/>
      <c r="D501" s="1588"/>
      <c r="E501" s="1588"/>
      <c r="F501" s="1588"/>
      <c r="G501" s="1589"/>
    </row>
    <row r="502" spans="1:11" ht="18" customHeight="1" thickBot="1"/>
    <row r="503" spans="1:11" s="180" customFormat="1" ht="14">
      <c r="A503" s="181">
        <f>A435+1</f>
        <v>21</v>
      </c>
      <c r="B503" s="182" t="s">
        <v>41</v>
      </c>
      <c r="C503" s="183"/>
      <c r="D503" s="184"/>
      <c r="E503" s="182" t="s">
        <v>140</v>
      </c>
      <c r="F503" s="183"/>
      <c r="G503" s="184"/>
      <c r="H503" s="1160" t="s">
        <v>322</v>
      </c>
      <c r="K503" s="178"/>
    </row>
    <row r="504" spans="1:11" s="180" customFormat="1" ht="13.5">
      <c r="A504" s="179"/>
      <c r="B504" s="185" t="s">
        <v>8</v>
      </c>
      <c r="C504" s="186"/>
      <c r="D504" s="187"/>
      <c r="E504" s="185" t="s">
        <v>8</v>
      </c>
      <c r="F504" s="186"/>
      <c r="G504" s="187"/>
      <c r="K504" s="178"/>
    </row>
    <row r="505" spans="1:11" s="180" customFormat="1" ht="27">
      <c r="A505" s="179"/>
      <c r="B505" s="400" t="s">
        <v>240</v>
      </c>
      <c r="C505" s="1161"/>
      <c r="D505" s="190"/>
      <c r="E505" s="400" t="s">
        <v>228</v>
      </c>
      <c r="F505" s="1158"/>
      <c r="G505" s="190"/>
      <c r="K505" s="178"/>
    </row>
    <row r="506" spans="1:11" s="180" customFormat="1" ht="13.5">
      <c r="A506" s="179"/>
      <c r="B506" s="265" t="s">
        <v>46</v>
      </c>
      <c r="C506" s="193">
        <v>865631661</v>
      </c>
      <c r="D506" s="194">
        <f>D513</f>
        <v>-3287914</v>
      </c>
      <c r="E506" s="192" t="s">
        <v>46</v>
      </c>
      <c r="F506" s="193">
        <v>20195919</v>
      </c>
      <c r="G506" s="194">
        <f>G508</f>
        <v>3287914</v>
      </c>
      <c r="K506" s="178"/>
    </row>
    <row r="507" spans="1:11" s="180" customFormat="1" ht="13.5">
      <c r="A507" s="179"/>
      <c r="B507" s="266" t="s">
        <v>24</v>
      </c>
      <c r="C507" s="196">
        <v>16660444</v>
      </c>
      <c r="D507" s="197"/>
      <c r="E507" s="195" t="s">
        <v>24</v>
      </c>
      <c r="F507" s="196">
        <v>728818</v>
      </c>
      <c r="G507" s="194"/>
      <c r="K507" s="178"/>
    </row>
    <row r="508" spans="1:11" s="180" customFormat="1" ht="13.5">
      <c r="A508" s="179"/>
      <c r="B508" s="266" t="s">
        <v>49</v>
      </c>
      <c r="C508" s="196">
        <v>734400</v>
      </c>
      <c r="D508" s="197"/>
      <c r="E508" s="195" t="s">
        <v>11</v>
      </c>
      <c r="F508" s="196">
        <v>19467101</v>
      </c>
      <c r="G508" s="197">
        <f>G509</f>
        <v>3287914</v>
      </c>
      <c r="K508" s="178"/>
    </row>
    <row r="509" spans="1:11" s="180" customFormat="1" ht="13.5">
      <c r="A509" s="179"/>
      <c r="B509" s="266" t="s">
        <v>50</v>
      </c>
      <c r="C509" s="196">
        <v>734400</v>
      </c>
      <c r="D509" s="197"/>
      <c r="E509" s="195" t="s">
        <v>12</v>
      </c>
      <c r="F509" s="196">
        <v>19467101</v>
      </c>
      <c r="G509" s="197">
        <v>3287914</v>
      </c>
      <c r="K509" s="178"/>
    </row>
    <row r="510" spans="1:11" s="180" customFormat="1" ht="13.5">
      <c r="A510" s="179"/>
      <c r="B510" s="266" t="s">
        <v>51</v>
      </c>
      <c r="C510" s="196">
        <v>734400</v>
      </c>
      <c r="D510" s="197"/>
      <c r="E510" s="192" t="s">
        <v>47</v>
      </c>
      <c r="F510" s="193">
        <v>20195919</v>
      </c>
      <c r="G510" s="194">
        <f>G511</f>
        <v>3287914</v>
      </c>
      <c r="K510" s="178"/>
    </row>
    <row r="511" spans="1:11" s="180" customFormat="1" ht="13.5">
      <c r="A511" s="179"/>
      <c r="B511" s="266" t="s">
        <v>52</v>
      </c>
      <c r="C511" s="196">
        <v>734400</v>
      </c>
      <c r="D511" s="197"/>
      <c r="E511" s="195" t="s">
        <v>14</v>
      </c>
      <c r="F511" s="196">
        <v>18661501</v>
      </c>
      <c r="G511" s="197">
        <f>G512</f>
        <v>3287914</v>
      </c>
      <c r="K511" s="178"/>
    </row>
    <row r="512" spans="1:11" s="180" customFormat="1" ht="26.5">
      <c r="A512" s="179"/>
      <c r="B512" s="266" t="s">
        <v>53</v>
      </c>
      <c r="C512" s="196">
        <v>734400</v>
      </c>
      <c r="D512" s="197"/>
      <c r="E512" s="195" t="s">
        <v>16</v>
      </c>
      <c r="F512" s="196">
        <v>18661501</v>
      </c>
      <c r="G512" s="197">
        <f>G513+G514</f>
        <v>3287914</v>
      </c>
      <c r="K512" s="178"/>
    </row>
    <row r="513" spans="1:11" s="180" customFormat="1" ht="13.5">
      <c r="A513" s="179"/>
      <c r="B513" s="266" t="s">
        <v>11</v>
      </c>
      <c r="C513" s="196">
        <v>848236817</v>
      </c>
      <c r="D513" s="209">
        <f>D514</f>
        <v>-3287914</v>
      </c>
      <c r="E513" s="195" t="s">
        <v>18</v>
      </c>
      <c r="F513" s="196">
        <v>9294025</v>
      </c>
      <c r="G513" s="197">
        <v>380321</v>
      </c>
      <c r="K513" s="178"/>
    </row>
    <row r="514" spans="1:11" s="180" customFormat="1" ht="13.5">
      <c r="A514" s="179"/>
      <c r="B514" s="266" t="s">
        <v>12</v>
      </c>
      <c r="C514" s="196">
        <v>848236817</v>
      </c>
      <c r="D514" s="209">
        <v>-3287914</v>
      </c>
      <c r="E514" s="195" t="s">
        <v>19</v>
      </c>
      <c r="F514" s="196">
        <v>9367476</v>
      </c>
      <c r="G514" s="272">
        <v>2907593</v>
      </c>
      <c r="K514" s="178"/>
    </row>
    <row r="515" spans="1:11" s="180" customFormat="1" ht="13.5">
      <c r="A515" s="179"/>
      <c r="B515" s="265" t="s">
        <v>47</v>
      </c>
      <c r="C515" s="193">
        <v>852490346</v>
      </c>
      <c r="D515" s="235">
        <f>D529</f>
        <v>-3287914</v>
      </c>
      <c r="E515" s="195" t="s">
        <v>20</v>
      </c>
      <c r="F515" s="196">
        <v>1534418</v>
      </c>
      <c r="G515" s="194"/>
      <c r="K515" s="178"/>
    </row>
    <row r="516" spans="1:11" s="180" customFormat="1" ht="13.15" customHeight="1">
      <c r="A516" s="179"/>
      <c r="B516" s="266" t="s">
        <v>14</v>
      </c>
      <c r="C516" s="196">
        <v>442153383</v>
      </c>
      <c r="D516" s="209"/>
      <c r="E516" s="195" t="s">
        <v>21</v>
      </c>
      <c r="F516" s="196">
        <v>1534418</v>
      </c>
      <c r="G516" s="197"/>
      <c r="K516" s="178"/>
    </row>
    <row r="517" spans="1:11" s="180" customFormat="1" ht="13.15" customHeight="1">
      <c r="A517" s="179"/>
      <c r="B517" s="266" t="s">
        <v>16</v>
      </c>
      <c r="C517" s="196">
        <v>432946139</v>
      </c>
      <c r="D517" s="209"/>
      <c r="E517" s="195"/>
      <c r="F517" s="196"/>
      <c r="G517" s="197"/>
      <c r="K517" s="178"/>
    </row>
    <row r="518" spans="1:11" s="180" customFormat="1" ht="13.15" customHeight="1">
      <c r="A518" s="179"/>
      <c r="B518" s="266" t="s">
        <v>19</v>
      </c>
      <c r="C518" s="196">
        <v>432946139</v>
      </c>
      <c r="D518" s="209"/>
      <c r="E518" s="195"/>
      <c r="F518" s="196"/>
      <c r="G518" s="197"/>
      <c r="K518" s="178"/>
    </row>
    <row r="519" spans="1:11" s="180" customFormat="1" ht="13.15" customHeight="1">
      <c r="A519" s="179"/>
      <c r="B519" s="266" t="s">
        <v>15</v>
      </c>
      <c r="C519" s="196">
        <v>2580554</v>
      </c>
      <c r="D519" s="209"/>
      <c r="E519" s="195"/>
      <c r="F519" s="196"/>
      <c r="G519" s="197"/>
      <c r="K519" s="178"/>
    </row>
    <row r="520" spans="1:11" s="180" customFormat="1" ht="13.15" customHeight="1">
      <c r="A520" s="179"/>
      <c r="B520" s="266" t="s">
        <v>17</v>
      </c>
      <c r="C520" s="196">
        <v>2222554</v>
      </c>
      <c r="D520" s="209"/>
      <c r="E520" s="195"/>
      <c r="F520" s="196"/>
      <c r="G520" s="197"/>
      <c r="K520" s="178"/>
    </row>
    <row r="521" spans="1:11" s="180" customFormat="1" ht="13.15" customHeight="1">
      <c r="A521" s="179"/>
      <c r="B521" s="266" t="s">
        <v>25</v>
      </c>
      <c r="C521" s="196">
        <v>358000</v>
      </c>
      <c r="D521" s="209"/>
      <c r="E521" s="195"/>
      <c r="F521" s="196"/>
      <c r="G521" s="197"/>
      <c r="K521" s="178"/>
    </row>
    <row r="522" spans="1:11" s="180" customFormat="1" ht="13.15" customHeight="1">
      <c r="A522" s="179"/>
      <c r="B522" s="266" t="s">
        <v>26</v>
      </c>
      <c r="C522" s="196">
        <v>6626690</v>
      </c>
      <c r="D522" s="209"/>
      <c r="E522" s="195"/>
      <c r="F522" s="196"/>
      <c r="G522" s="197"/>
      <c r="K522" s="178"/>
    </row>
    <row r="523" spans="1:11" s="180" customFormat="1" ht="13.15" customHeight="1">
      <c r="A523" s="179"/>
      <c r="B523" s="266" t="s">
        <v>27</v>
      </c>
      <c r="C523" s="196">
        <v>6195689</v>
      </c>
      <c r="D523" s="209"/>
      <c r="E523" s="195"/>
      <c r="F523" s="196"/>
      <c r="G523" s="197"/>
      <c r="K523" s="178"/>
    </row>
    <row r="524" spans="1:11" s="180" customFormat="1" ht="13.15" customHeight="1">
      <c r="A524" s="179"/>
      <c r="B524" s="266" t="s">
        <v>28</v>
      </c>
      <c r="C524" s="196">
        <v>523603</v>
      </c>
      <c r="D524" s="209"/>
      <c r="E524" s="195"/>
      <c r="F524" s="196"/>
      <c r="G524" s="197"/>
      <c r="K524" s="178"/>
    </row>
    <row r="525" spans="1:11" s="180" customFormat="1" ht="13.15" customHeight="1">
      <c r="A525" s="179"/>
      <c r="B525" s="266" t="s">
        <v>54</v>
      </c>
      <c r="C525" s="196">
        <v>5672086</v>
      </c>
      <c r="D525" s="209"/>
      <c r="E525" s="195"/>
      <c r="F525" s="196"/>
      <c r="G525" s="197"/>
      <c r="K525" s="178"/>
    </row>
    <row r="526" spans="1:11" s="180" customFormat="1" ht="13.15" customHeight="1">
      <c r="A526" s="179"/>
      <c r="B526" s="266" t="s">
        <v>55</v>
      </c>
      <c r="C526" s="196">
        <v>5672086</v>
      </c>
      <c r="D526" s="209"/>
      <c r="E526" s="195"/>
      <c r="F526" s="196"/>
      <c r="G526" s="197"/>
      <c r="K526" s="178"/>
    </row>
    <row r="527" spans="1:11" s="180" customFormat="1" ht="15" customHeight="1">
      <c r="A527" s="179"/>
      <c r="B527" s="266" t="s">
        <v>29</v>
      </c>
      <c r="C527" s="196">
        <v>431001</v>
      </c>
      <c r="D527" s="209"/>
      <c r="E527" s="195"/>
      <c r="F527" s="196"/>
      <c r="G527" s="194"/>
      <c r="K527" s="178"/>
    </row>
    <row r="528" spans="1:11" s="180" customFormat="1" ht="26.5">
      <c r="A528" s="179"/>
      <c r="B528" s="266" t="s">
        <v>30</v>
      </c>
      <c r="C528" s="196">
        <v>431001</v>
      </c>
      <c r="D528" s="209"/>
      <c r="E528" s="195"/>
      <c r="F528" s="196"/>
      <c r="G528" s="194"/>
      <c r="K528" s="178"/>
    </row>
    <row r="529" spans="1:11" s="180" customFormat="1" ht="13.5">
      <c r="A529" s="179"/>
      <c r="B529" s="266" t="s">
        <v>20</v>
      </c>
      <c r="C529" s="196">
        <v>410336963</v>
      </c>
      <c r="D529" s="209">
        <f>D530</f>
        <v>-3287914</v>
      </c>
      <c r="E529" s="195"/>
      <c r="F529" s="196"/>
      <c r="G529" s="197"/>
      <c r="K529" s="178"/>
    </row>
    <row r="530" spans="1:11" s="180" customFormat="1" ht="13.5">
      <c r="A530" s="179"/>
      <c r="B530" s="266" t="s">
        <v>21</v>
      </c>
      <c r="C530" s="196">
        <v>410336963</v>
      </c>
      <c r="D530" s="209">
        <v>-3287914</v>
      </c>
      <c r="E530" s="195"/>
      <c r="F530" s="196"/>
      <c r="G530" s="197"/>
      <c r="K530" s="178"/>
    </row>
    <row r="531" spans="1:11" s="180" customFormat="1" ht="13.5">
      <c r="A531" s="179"/>
      <c r="B531" s="266" t="s">
        <v>31</v>
      </c>
      <c r="C531" s="196">
        <v>13141315</v>
      </c>
      <c r="D531" s="209"/>
      <c r="E531" s="195"/>
      <c r="F531" s="196"/>
      <c r="G531" s="197"/>
      <c r="K531" s="178"/>
    </row>
    <row r="532" spans="1:11" s="180" customFormat="1" ht="13.5">
      <c r="A532" s="179"/>
      <c r="B532" s="266" t="s">
        <v>32</v>
      </c>
      <c r="C532" s="196">
        <v>-13141315</v>
      </c>
      <c r="D532" s="209"/>
      <c r="E532" s="195"/>
      <c r="F532" s="196"/>
      <c r="G532" s="197"/>
      <c r="K532" s="178"/>
    </row>
    <row r="533" spans="1:11" s="180" customFormat="1" ht="14" thickBot="1">
      <c r="A533" s="179"/>
      <c r="B533" s="273" t="s">
        <v>56</v>
      </c>
      <c r="C533" s="204">
        <v>-13141315</v>
      </c>
      <c r="D533" s="205"/>
      <c r="E533" s="274"/>
      <c r="F533" s="275"/>
      <c r="G533" s="276"/>
      <c r="K533" s="178"/>
    </row>
    <row r="534" spans="1:11" s="180" customFormat="1" ht="13.5">
      <c r="A534" s="179"/>
      <c r="B534" s="182" t="s">
        <v>41</v>
      </c>
      <c r="C534" s="211"/>
      <c r="D534" s="277"/>
      <c r="E534" s="210" t="s">
        <v>140</v>
      </c>
      <c r="F534" s="213"/>
      <c r="G534" s="212"/>
      <c r="K534" s="178"/>
    </row>
    <row r="535" spans="1:11" s="180" customFormat="1" ht="13.5">
      <c r="A535" s="179"/>
      <c r="B535" s="214" t="s">
        <v>36</v>
      </c>
      <c r="C535" s="215"/>
      <c r="D535" s="197"/>
      <c r="E535" s="214" t="s">
        <v>36</v>
      </c>
      <c r="F535" s="215"/>
      <c r="G535" s="197"/>
      <c r="K535" s="178"/>
    </row>
    <row r="536" spans="1:11" s="180" customFormat="1" ht="13.5">
      <c r="A536" s="179"/>
      <c r="B536" s="217" t="s">
        <v>37</v>
      </c>
      <c r="C536" s="218"/>
      <c r="D536" s="278"/>
      <c r="E536" s="217" t="s">
        <v>37</v>
      </c>
      <c r="F536" s="218"/>
      <c r="G536" s="278"/>
      <c r="K536" s="178"/>
    </row>
    <row r="537" spans="1:11" s="180" customFormat="1" ht="13.5">
      <c r="A537" s="179"/>
      <c r="B537" s="220" t="s">
        <v>48</v>
      </c>
      <c r="C537" s="191"/>
      <c r="D537" s="278"/>
      <c r="E537" s="220" t="s">
        <v>48</v>
      </c>
      <c r="F537" s="191"/>
      <c r="G537" s="278"/>
      <c r="K537" s="178"/>
    </row>
    <row r="538" spans="1:11" s="180" customFormat="1" ht="13.5">
      <c r="A538" s="179"/>
      <c r="B538" s="192" t="s">
        <v>46</v>
      </c>
      <c r="C538" s="222">
        <v>1628423383</v>
      </c>
      <c r="D538" s="235">
        <f>D546</f>
        <v>-4350294</v>
      </c>
      <c r="E538" s="192" t="s">
        <v>46</v>
      </c>
      <c r="F538" s="222">
        <v>626034412</v>
      </c>
      <c r="G538" s="194">
        <f>G545</f>
        <v>4350294</v>
      </c>
      <c r="K538" s="178"/>
    </row>
    <row r="539" spans="1:11" s="180" customFormat="1" ht="13.5">
      <c r="A539" s="179"/>
      <c r="B539" s="195" t="s">
        <v>24</v>
      </c>
      <c r="C539" s="224">
        <v>23327637</v>
      </c>
      <c r="D539" s="209"/>
      <c r="E539" s="195" t="s">
        <v>24</v>
      </c>
      <c r="F539" s="224">
        <v>5403413</v>
      </c>
      <c r="G539" s="197"/>
      <c r="K539" s="178"/>
    </row>
    <row r="540" spans="1:11" s="180" customFormat="1" ht="13.5">
      <c r="A540" s="179"/>
      <c r="B540" s="195" t="s">
        <v>49</v>
      </c>
      <c r="C540" s="224">
        <v>772527</v>
      </c>
      <c r="D540" s="209"/>
      <c r="E540" s="195" t="s">
        <v>49</v>
      </c>
      <c r="F540" s="224">
        <v>11198034</v>
      </c>
      <c r="G540" s="197"/>
      <c r="K540" s="178"/>
    </row>
    <row r="541" spans="1:11" s="180" customFormat="1" ht="13.5">
      <c r="A541" s="179"/>
      <c r="B541" s="195" t="s">
        <v>50</v>
      </c>
      <c r="C541" s="224">
        <v>772527</v>
      </c>
      <c r="D541" s="209"/>
      <c r="E541" s="195" t="s">
        <v>50</v>
      </c>
      <c r="F541" s="224">
        <v>11198034</v>
      </c>
      <c r="G541" s="197"/>
      <c r="K541" s="178"/>
    </row>
    <row r="542" spans="1:11" s="180" customFormat="1" ht="13.5">
      <c r="A542" s="179"/>
      <c r="B542" s="195" t="s">
        <v>51</v>
      </c>
      <c r="C542" s="224">
        <v>772527</v>
      </c>
      <c r="D542" s="209"/>
      <c r="E542" s="195" t="s">
        <v>51</v>
      </c>
      <c r="F542" s="224">
        <v>11198034</v>
      </c>
      <c r="G542" s="197"/>
      <c r="K542" s="178"/>
    </row>
    <row r="543" spans="1:11" s="180" customFormat="1" ht="12.75" customHeight="1">
      <c r="A543" s="179"/>
      <c r="B543" s="195" t="s">
        <v>52</v>
      </c>
      <c r="C543" s="224">
        <v>772527</v>
      </c>
      <c r="D543" s="209"/>
      <c r="E543" s="195" t="s">
        <v>52</v>
      </c>
      <c r="F543" s="224">
        <v>11198034</v>
      </c>
      <c r="G543" s="197"/>
      <c r="K543" s="178"/>
    </row>
    <row r="544" spans="1:11" s="180" customFormat="1" ht="26.5">
      <c r="A544" s="179"/>
      <c r="B544" s="195" t="s">
        <v>53</v>
      </c>
      <c r="C544" s="224">
        <v>734400</v>
      </c>
      <c r="D544" s="209"/>
      <c r="E544" s="195" t="s">
        <v>53</v>
      </c>
      <c r="F544" s="224">
        <v>11198034</v>
      </c>
      <c r="G544" s="197"/>
      <c r="K544" s="178"/>
    </row>
    <row r="545" spans="1:11" s="180" customFormat="1" ht="26">
      <c r="A545" s="179"/>
      <c r="B545" s="214" t="s">
        <v>111</v>
      </c>
      <c r="C545" s="224">
        <v>38127</v>
      </c>
      <c r="D545" s="209"/>
      <c r="E545" s="214" t="s">
        <v>11</v>
      </c>
      <c r="F545" s="224">
        <v>609432965</v>
      </c>
      <c r="G545" s="197">
        <f>G546</f>
        <v>4350294</v>
      </c>
      <c r="K545" s="178"/>
    </row>
    <row r="546" spans="1:11" s="180" customFormat="1" ht="13.5">
      <c r="A546" s="179"/>
      <c r="B546" s="214" t="s">
        <v>11</v>
      </c>
      <c r="C546" s="224">
        <v>1604323219</v>
      </c>
      <c r="D546" s="209">
        <f>D547</f>
        <v>-4350294</v>
      </c>
      <c r="E546" s="214" t="s">
        <v>12</v>
      </c>
      <c r="F546" s="224">
        <v>609432965</v>
      </c>
      <c r="G546" s="197">
        <v>4350294</v>
      </c>
      <c r="K546" s="178"/>
    </row>
    <row r="547" spans="1:11" s="180" customFormat="1" ht="13.5">
      <c r="A547" s="179"/>
      <c r="B547" s="214" t="s">
        <v>12</v>
      </c>
      <c r="C547" s="224">
        <v>1604323219</v>
      </c>
      <c r="D547" s="209">
        <v>-4350294</v>
      </c>
      <c r="E547" s="227" t="s">
        <v>47</v>
      </c>
      <c r="F547" s="222">
        <v>626034412</v>
      </c>
      <c r="G547" s="194">
        <f>G548</f>
        <v>4350294</v>
      </c>
      <c r="K547" s="178"/>
    </row>
    <row r="548" spans="1:11" s="180" customFormat="1" ht="13.5">
      <c r="A548" s="179"/>
      <c r="B548" s="227" t="s">
        <v>47</v>
      </c>
      <c r="C548" s="222">
        <v>1628423383</v>
      </c>
      <c r="D548" s="235">
        <f>D566</f>
        <v>-4350294</v>
      </c>
      <c r="E548" s="214" t="s">
        <v>14</v>
      </c>
      <c r="F548" s="224">
        <v>612126926</v>
      </c>
      <c r="G548" s="197">
        <f>G549</f>
        <v>4350294</v>
      </c>
      <c r="K548" s="178"/>
    </row>
    <row r="549" spans="1:11" s="180" customFormat="1" ht="13.5">
      <c r="A549" s="179"/>
      <c r="B549" s="214" t="s">
        <v>14</v>
      </c>
      <c r="C549" s="224">
        <v>1137194592</v>
      </c>
      <c r="D549" s="209"/>
      <c r="E549" s="214" t="s">
        <v>16</v>
      </c>
      <c r="F549" s="224">
        <v>591405624</v>
      </c>
      <c r="G549" s="197">
        <f>G550+G551</f>
        <v>4350294</v>
      </c>
      <c r="K549" s="178"/>
    </row>
    <row r="550" spans="1:11" s="180" customFormat="1" ht="13.5">
      <c r="A550" s="179"/>
      <c r="B550" s="214" t="s">
        <v>16</v>
      </c>
      <c r="C550" s="224">
        <v>1069957004</v>
      </c>
      <c r="D550" s="209"/>
      <c r="E550" s="214" t="s">
        <v>18</v>
      </c>
      <c r="F550" s="224">
        <v>434935118</v>
      </c>
      <c r="G550" s="197">
        <v>380321</v>
      </c>
      <c r="K550" s="178"/>
    </row>
    <row r="551" spans="1:11" s="180" customFormat="1" ht="13.5">
      <c r="A551" s="179"/>
      <c r="B551" s="214" t="s">
        <v>18</v>
      </c>
      <c r="C551" s="224">
        <v>453980238</v>
      </c>
      <c r="D551" s="209"/>
      <c r="E551" s="214" t="s">
        <v>19</v>
      </c>
      <c r="F551" s="224">
        <v>156470506</v>
      </c>
      <c r="G551" s="197">
        <v>3969973</v>
      </c>
      <c r="K551" s="178"/>
    </row>
    <row r="552" spans="1:11" s="180" customFormat="1" ht="13.5">
      <c r="A552" s="179"/>
      <c r="B552" s="214" t="s">
        <v>19</v>
      </c>
      <c r="C552" s="224">
        <v>615976766</v>
      </c>
      <c r="D552" s="209"/>
      <c r="E552" s="214" t="s">
        <v>15</v>
      </c>
      <c r="F552" s="224">
        <v>16062174</v>
      </c>
      <c r="G552" s="197"/>
      <c r="K552" s="178"/>
    </row>
    <row r="553" spans="1:11" s="180" customFormat="1" ht="13.5">
      <c r="A553" s="179"/>
      <c r="B553" s="214" t="s">
        <v>15</v>
      </c>
      <c r="C553" s="224">
        <v>28173820</v>
      </c>
      <c r="D553" s="209"/>
      <c r="E553" s="214" t="s">
        <v>17</v>
      </c>
      <c r="F553" s="224">
        <v>15801462</v>
      </c>
      <c r="G553" s="197"/>
      <c r="K553" s="178"/>
    </row>
    <row r="554" spans="1:11" s="180" customFormat="1" ht="13.5">
      <c r="A554" s="179"/>
      <c r="B554" s="214" t="s">
        <v>17</v>
      </c>
      <c r="C554" s="224">
        <v>4038003</v>
      </c>
      <c r="D554" s="209"/>
      <c r="E554" s="214" t="s">
        <v>25</v>
      </c>
      <c r="F554" s="224">
        <v>260712</v>
      </c>
      <c r="G554" s="197"/>
      <c r="K554" s="178"/>
    </row>
    <row r="555" spans="1:11" s="180" customFormat="1" ht="13.5">
      <c r="A555" s="179"/>
      <c r="B555" s="214" t="s">
        <v>25</v>
      </c>
      <c r="C555" s="224">
        <v>24135817</v>
      </c>
      <c r="D555" s="209"/>
      <c r="E555" s="214" t="s">
        <v>38</v>
      </c>
      <c r="F555" s="224">
        <v>177790</v>
      </c>
      <c r="G555" s="197"/>
      <c r="K555" s="178"/>
    </row>
    <row r="556" spans="1:11" s="180" customFormat="1" ht="13.5">
      <c r="A556" s="179"/>
      <c r="B556" s="214" t="s">
        <v>38</v>
      </c>
      <c r="C556" s="224">
        <v>18245816</v>
      </c>
      <c r="D556" s="209"/>
      <c r="E556" s="214" t="s">
        <v>39</v>
      </c>
      <c r="F556" s="224">
        <v>177790</v>
      </c>
      <c r="G556" s="197"/>
      <c r="K556" s="178"/>
    </row>
    <row r="557" spans="1:11" s="180" customFormat="1" ht="26">
      <c r="A557" s="179"/>
      <c r="B557" s="214" t="s">
        <v>39</v>
      </c>
      <c r="C557" s="224">
        <v>18245816</v>
      </c>
      <c r="D557" s="209"/>
      <c r="E557" s="214" t="s">
        <v>26</v>
      </c>
      <c r="F557" s="224">
        <v>4481338</v>
      </c>
      <c r="G557" s="197"/>
      <c r="K557" s="178"/>
    </row>
    <row r="558" spans="1:11" s="180" customFormat="1" ht="26">
      <c r="A558" s="179"/>
      <c r="B558" s="214" t="s">
        <v>26</v>
      </c>
      <c r="C558" s="224">
        <v>20817952</v>
      </c>
      <c r="D558" s="209"/>
      <c r="E558" s="214" t="s">
        <v>27</v>
      </c>
      <c r="F558" s="224">
        <v>752708</v>
      </c>
      <c r="G558" s="197"/>
      <c r="K558" s="178"/>
    </row>
    <row r="559" spans="1:11" s="180" customFormat="1" ht="26">
      <c r="A559" s="179"/>
      <c r="B559" s="214" t="s">
        <v>27</v>
      </c>
      <c r="C559" s="224">
        <v>13514349</v>
      </c>
      <c r="D559" s="209"/>
      <c r="E559" s="214" t="s">
        <v>28</v>
      </c>
      <c r="F559" s="224">
        <v>10368</v>
      </c>
      <c r="G559" s="197"/>
      <c r="K559" s="178"/>
    </row>
    <row r="560" spans="1:11" s="180" customFormat="1" ht="26">
      <c r="A560" s="179"/>
      <c r="B560" s="214" t="s">
        <v>28</v>
      </c>
      <c r="C560" s="224">
        <v>537427</v>
      </c>
      <c r="D560" s="209"/>
      <c r="E560" s="214" t="s">
        <v>54</v>
      </c>
      <c r="F560" s="224">
        <v>742340</v>
      </c>
      <c r="G560" s="197"/>
      <c r="K560" s="178"/>
    </row>
    <row r="561" spans="1:11" s="180" customFormat="1" ht="26">
      <c r="A561" s="179"/>
      <c r="B561" s="214" t="s">
        <v>54</v>
      </c>
      <c r="C561" s="224">
        <v>12976922</v>
      </c>
      <c r="D561" s="209"/>
      <c r="E561" s="214" t="s">
        <v>55</v>
      </c>
      <c r="F561" s="224">
        <v>742340</v>
      </c>
      <c r="G561" s="197"/>
      <c r="K561" s="178"/>
    </row>
    <row r="562" spans="1:11" s="180" customFormat="1" ht="26">
      <c r="A562" s="179"/>
      <c r="B562" s="214" t="s">
        <v>55</v>
      </c>
      <c r="C562" s="224">
        <v>12976922</v>
      </c>
      <c r="D562" s="209"/>
      <c r="E562" s="214" t="s">
        <v>29</v>
      </c>
      <c r="F562" s="224">
        <v>3728630</v>
      </c>
      <c r="G562" s="197"/>
      <c r="K562" s="178"/>
    </row>
    <row r="563" spans="1:11" s="180" customFormat="1" ht="39">
      <c r="A563" s="179"/>
      <c r="B563" s="214" t="s">
        <v>29</v>
      </c>
      <c r="C563" s="224">
        <v>7303603</v>
      </c>
      <c r="D563" s="209"/>
      <c r="E563" s="214" t="s">
        <v>30</v>
      </c>
      <c r="F563" s="224">
        <v>3728630</v>
      </c>
      <c r="G563" s="197"/>
      <c r="K563" s="178"/>
    </row>
    <row r="564" spans="1:11" s="180" customFormat="1" ht="13.5">
      <c r="A564" s="179"/>
      <c r="B564" s="214" t="s">
        <v>63</v>
      </c>
      <c r="C564" s="224">
        <v>4058</v>
      </c>
      <c r="D564" s="209"/>
      <c r="E564" s="214" t="s">
        <v>20</v>
      </c>
      <c r="F564" s="224">
        <v>13907486</v>
      </c>
      <c r="G564" s="197"/>
      <c r="K564" s="178"/>
    </row>
    <row r="565" spans="1:11" s="180" customFormat="1" ht="26">
      <c r="A565" s="179"/>
      <c r="B565" s="214" t="s">
        <v>30</v>
      </c>
      <c r="C565" s="224">
        <v>7299545</v>
      </c>
      <c r="D565" s="209"/>
      <c r="E565" s="214" t="s">
        <v>21</v>
      </c>
      <c r="F565" s="224">
        <v>13907486</v>
      </c>
      <c r="G565" s="197"/>
      <c r="K565" s="178"/>
    </row>
    <row r="566" spans="1:11" s="180" customFormat="1" ht="13.5">
      <c r="A566" s="179"/>
      <c r="B566" s="195" t="s">
        <v>20</v>
      </c>
      <c r="C566" s="224">
        <v>491228791</v>
      </c>
      <c r="D566" s="209">
        <f>D567</f>
        <v>-4350294</v>
      </c>
      <c r="E566" s="214"/>
      <c r="F566" s="224"/>
      <c r="G566" s="197"/>
      <c r="K566" s="178"/>
    </row>
    <row r="567" spans="1:11" s="180" customFormat="1" ht="13.5">
      <c r="A567" s="179"/>
      <c r="B567" s="195" t="s">
        <v>21</v>
      </c>
      <c r="C567" s="224">
        <v>491096791</v>
      </c>
      <c r="D567" s="209">
        <v>-4350294</v>
      </c>
      <c r="E567" s="214"/>
      <c r="F567" s="224"/>
      <c r="G567" s="197"/>
      <c r="K567" s="178"/>
    </row>
    <row r="568" spans="1:11" s="180" customFormat="1" ht="13.5">
      <c r="A568" s="179"/>
      <c r="B568" s="195" t="s">
        <v>71</v>
      </c>
      <c r="C568" s="224">
        <v>132000</v>
      </c>
      <c r="D568" s="209"/>
      <c r="E568" s="214"/>
      <c r="F568" s="224"/>
      <c r="G568" s="197"/>
      <c r="K568" s="178"/>
    </row>
    <row r="569" spans="1:11" s="180" customFormat="1" ht="13.5">
      <c r="A569" s="179"/>
      <c r="B569" s="195" t="s">
        <v>116</v>
      </c>
      <c r="C569" s="224">
        <v>132000</v>
      </c>
      <c r="D569" s="209"/>
      <c r="E569" s="214"/>
      <c r="F569" s="224"/>
      <c r="G569" s="197"/>
      <c r="K569" s="178"/>
    </row>
    <row r="570" spans="1:11" s="180" customFormat="1" ht="26.5">
      <c r="A570" s="179"/>
      <c r="B570" s="195" t="s">
        <v>118</v>
      </c>
      <c r="C570" s="224">
        <v>132000</v>
      </c>
      <c r="D570" s="209"/>
      <c r="E570" s="214"/>
      <c r="F570" s="224"/>
      <c r="G570" s="197"/>
      <c r="K570" s="178"/>
    </row>
    <row r="571" spans="1:11" s="180" customFormat="1" ht="13.5">
      <c r="A571" s="179"/>
      <c r="B571" s="220" t="s">
        <v>62</v>
      </c>
      <c r="C571" s="279"/>
      <c r="D571" s="280"/>
      <c r="E571" s="220" t="s">
        <v>62</v>
      </c>
      <c r="F571" s="191"/>
      <c r="G571" s="278"/>
      <c r="K571" s="178"/>
    </row>
    <row r="572" spans="1:11" s="180" customFormat="1" ht="13.5">
      <c r="A572" s="179"/>
      <c r="B572" s="229" t="s">
        <v>46</v>
      </c>
      <c r="C572" s="222">
        <v>1651851798</v>
      </c>
      <c r="D572" s="235">
        <f>D580</f>
        <v>-4985734</v>
      </c>
      <c r="E572" s="229" t="s">
        <v>46</v>
      </c>
      <c r="F572" s="230">
        <v>622334549</v>
      </c>
      <c r="G572" s="194">
        <f>G579</f>
        <v>4985734</v>
      </c>
      <c r="K572" s="178"/>
    </row>
    <row r="573" spans="1:11" s="180" customFormat="1" ht="13.5">
      <c r="A573" s="179"/>
      <c r="B573" s="231" t="s">
        <v>24</v>
      </c>
      <c r="C573" s="224">
        <v>23327637</v>
      </c>
      <c r="D573" s="209"/>
      <c r="E573" s="231" t="s">
        <v>24</v>
      </c>
      <c r="F573" s="232">
        <v>5403413</v>
      </c>
      <c r="G573" s="197"/>
      <c r="K573" s="178"/>
    </row>
    <row r="574" spans="1:11" s="180" customFormat="1" ht="13.5">
      <c r="A574" s="179"/>
      <c r="B574" s="231" t="s">
        <v>49</v>
      </c>
      <c r="C574" s="224">
        <v>734400</v>
      </c>
      <c r="D574" s="209"/>
      <c r="E574" s="231" t="s">
        <v>49</v>
      </c>
      <c r="F574" s="232">
        <v>11198034</v>
      </c>
      <c r="G574" s="197"/>
      <c r="K574" s="178"/>
    </row>
    <row r="575" spans="1:11" s="180" customFormat="1" ht="13.5">
      <c r="A575" s="179"/>
      <c r="B575" s="231" t="s">
        <v>50</v>
      </c>
      <c r="C575" s="224">
        <v>734400</v>
      </c>
      <c r="D575" s="209"/>
      <c r="E575" s="231" t="s">
        <v>50</v>
      </c>
      <c r="F575" s="232">
        <v>11198034</v>
      </c>
      <c r="G575" s="197"/>
      <c r="K575" s="178"/>
    </row>
    <row r="576" spans="1:11" s="180" customFormat="1" ht="13.5">
      <c r="A576" s="179"/>
      <c r="B576" s="231" t="s">
        <v>51</v>
      </c>
      <c r="C576" s="224">
        <v>734400</v>
      </c>
      <c r="D576" s="209"/>
      <c r="E576" s="231" t="s">
        <v>51</v>
      </c>
      <c r="F576" s="232">
        <v>11198034</v>
      </c>
      <c r="G576" s="197"/>
      <c r="K576" s="178"/>
    </row>
    <row r="577" spans="1:11" s="180" customFormat="1" ht="13.5" customHeight="1">
      <c r="A577" s="179"/>
      <c r="B577" s="231" t="s">
        <v>52</v>
      </c>
      <c r="C577" s="224">
        <v>734400</v>
      </c>
      <c r="D577" s="209"/>
      <c r="E577" s="231" t="s">
        <v>52</v>
      </c>
      <c r="F577" s="232">
        <v>11198034</v>
      </c>
      <c r="G577" s="197"/>
      <c r="K577" s="178"/>
    </row>
    <row r="578" spans="1:11" s="180" customFormat="1" ht="26.5">
      <c r="A578" s="179"/>
      <c r="B578" s="231" t="s">
        <v>53</v>
      </c>
      <c r="C578" s="224">
        <v>734400</v>
      </c>
      <c r="D578" s="209"/>
      <c r="E578" s="231" t="s">
        <v>53</v>
      </c>
      <c r="F578" s="232">
        <v>11198034</v>
      </c>
      <c r="G578" s="197"/>
      <c r="K578" s="178"/>
    </row>
    <row r="579" spans="1:11" s="180" customFormat="1" ht="26.5">
      <c r="A579" s="179"/>
      <c r="B579" s="231" t="s">
        <v>111</v>
      </c>
      <c r="C579" s="224"/>
      <c r="D579" s="209"/>
      <c r="E579" s="231" t="s">
        <v>11</v>
      </c>
      <c r="F579" s="232">
        <v>605733102</v>
      </c>
      <c r="G579" s="197">
        <f>G580</f>
        <v>4985734</v>
      </c>
      <c r="K579" s="178"/>
    </row>
    <row r="580" spans="1:11" s="180" customFormat="1" ht="13.5">
      <c r="A580" s="179"/>
      <c r="B580" s="231" t="s">
        <v>11</v>
      </c>
      <c r="C580" s="224">
        <v>1627789761</v>
      </c>
      <c r="D580" s="209">
        <f>D581</f>
        <v>-4985734</v>
      </c>
      <c r="E580" s="231" t="s">
        <v>12</v>
      </c>
      <c r="F580" s="232">
        <v>605733102</v>
      </c>
      <c r="G580" s="197">
        <v>4985734</v>
      </c>
      <c r="K580" s="178"/>
    </row>
    <row r="581" spans="1:11" s="180" customFormat="1" ht="13.5">
      <c r="A581" s="179"/>
      <c r="B581" s="231" t="s">
        <v>12</v>
      </c>
      <c r="C581" s="224">
        <v>1627789761</v>
      </c>
      <c r="D581" s="209">
        <v>-4985734</v>
      </c>
      <c r="E581" s="229" t="s">
        <v>47</v>
      </c>
      <c r="F581" s="230">
        <v>622334549</v>
      </c>
      <c r="G581" s="194">
        <f>G582</f>
        <v>4985734</v>
      </c>
      <c r="K581" s="178"/>
    </row>
    <row r="582" spans="1:11" s="180" customFormat="1" ht="13.5">
      <c r="A582" s="179"/>
      <c r="B582" s="229" t="s">
        <v>47</v>
      </c>
      <c r="C582" s="222">
        <v>1651851798</v>
      </c>
      <c r="D582" s="235">
        <f>D600</f>
        <v>-4985734</v>
      </c>
      <c r="E582" s="231" t="s">
        <v>14</v>
      </c>
      <c r="F582" s="232">
        <v>612682494</v>
      </c>
      <c r="G582" s="197">
        <f>G583</f>
        <v>4985734</v>
      </c>
      <c r="K582" s="178"/>
    </row>
    <row r="583" spans="1:11" s="180" customFormat="1" ht="13.5">
      <c r="A583" s="179"/>
      <c r="B583" s="231" t="s">
        <v>14</v>
      </c>
      <c r="C583" s="224">
        <v>1173658010</v>
      </c>
      <c r="D583" s="209"/>
      <c r="E583" s="231" t="s">
        <v>16</v>
      </c>
      <c r="F583" s="232">
        <v>592072257</v>
      </c>
      <c r="G583" s="197">
        <f>G584+G585</f>
        <v>4985734</v>
      </c>
      <c r="K583" s="178"/>
    </row>
    <row r="584" spans="1:11" s="180" customFormat="1" ht="13.5">
      <c r="A584" s="179"/>
      <c r="B584" s="231" t="s">
        <v>16</v>
      </c>
      <c r="C584" s="224">
        <v>1107236401</v>
      </c>
      <c r="D584" s="209"/>
      <c r="E584" s="231" t="s">
        <v>18</v>
      </c>
      <c r="F584" s="232">
        <v>434922242</v>
      </c>
      <c r="G584" s="197">
        <v>380321</v>
      </c>
      <c r="K584" s="178"/>
    </row>
    <row r="585" spans="1:11" s="180" customFormat="1" ht="13.5">
      <c r="A585" s="179"/>
      <c r="B585" s="231" t="s">
        <v>18</v>
      </c>
      <c r="C585" s="224">
        <v>501358572</v>
      </c>
      <c r="D585" s="209"/>
      <c r="E585" s="231" t="s">
        <v>19</v>
      </c>
      <c r="F585" s="232">
        <v>157150015</v>
      </c>
      <c r="G585" s="197">
        <v>4605413</v>
      </c>
      <c r="K585" s="178"/>
    </row>
    <row r="586" spans="1:11" s="180" customFormat="1" ht="13.5">
      <c r="A586" s="179"/>
      <c r="B586" s="231" t="s">
        <v>19</v>
      </c>
      <c r="C586" s="224">
        <v>605877829</v>
      </c>
      <c r="D586" s="209"/>
      <c r="E586" s="231" t="s">
        <v>15</v>
      </c>
      <c r="F586" s="232">
        <v>15949536</v>
      </c>
      <c r="G586" s="197"/>
      <c r="K586" s="178"/>
    </row>
    <row r="587" spans="1:11" s="180" customFormat="1" ht="13.5">
      <c r="A587" s="179"/>
      <c r="B587" s="231" t="s">
        <v>15</v>
      </c>
      <c r="C587" s="224">
        <v>28696684</v>
      </c>
      <c r="D587" s="209"/>
      <c r="E587" s="231" t="s">
        <v>17</v>
      </c>
      <c r="F587" s="232">
        <v>15688824</v>
      </c>
      <c r="G587" s="197"/>
      <c r="K587" s="178"/>
    </row>
    <row r="588" spans="1:11" s="180" customFormat="1" ht="13.5">
      <c r="A588" s="179"/>
      <c r="B588" s="231" t="s">
        <v>17</v>
      </c>
      <c r="C588" s="224">
        <v>4298761</v>
      </c>
      <c r="D588" s="209"/>
      <c r="E588" s="231" t="s">
        <v>25</v>
      </c>
      <c r="F588" s="232">
        <v>260712</v>
      </c>
      <c r="G588" s="197"/>
      <c r="K588" s="178"/>
    </row>
    <row r="589" spans="1:11" s="180" customFormat="1" ht="14.5" customHeight="1">
      <c r="A589" s="179"/>
      <c r="B589" s="231" t="s">
        <v>25</v>
      </c>
      <c r="C589" s="224">
        <v>24397923</v>
      </c>
      <c r="D589" s="209"/>
      <c r="E589" s="231" t="s">
        <v>38</v>
      </c>
      <c r="F589" s="232">
        <v>177790</v>
      </c>
      <c r="G589" s="199"/>
      <c r="K589" s="178"/>
    </row>
    <row r="590" spans="1:11" s="180" customFormat="1" ht="13.5">
      <c r="A590" s="179"/>
      <c r="B590" s="231" t="s">
        <v>38</v>
      </c>
      <c r="C590" s="224">
        <v>18245816</v>
      </c>
      <c r="D590" s="209"/>
      <c r="E590" s="231" t="s">
        <v>39</v>
      </c>
      <c r="F590" s="232">
        <v>177790</v>
      </c>
      <c r="G590" s="197"/>
      <c r="K590" s="178"/>
    </row>
    <row r="591" spans="1:11" s="180" customFormat="1" ht="26.5">
      <c r="A591" s="179"/>
      <c r="B591" s="231" t="s">
        <v>39</v>
      </c>
      <c r="C591" s="224">
        <v>18245816</v>
      </c>
      <c r="D591" s="209"/>
      <c r="E591" s="231" t="s">
        <v>26</v>
      </c>
      <c r="F591" s="232">
        <v>4482911</v>
      </c>
      <c r="G591" s="197"/>
      <c r="K591" s="178"/>
    </row>
    <row r="592" spans="1:11" s="180" customFormat="1" ht="26.5">
      <c r="A592" s="179"/>
      <c r="B592" s="231" t="s">
        <v>26</v>
      </c>
      <c r="C592" s="224">
        <v>19479109</v>
      </c>
      <c r="D592" s="209"/>
      <c r="E592" s="231" t="s">
        <v>27</v>
      </c>
      <c r="F592" s="232">
        <v>752708</v>
      </c>
      <c r="G592" s="197"/>
      <c r="K592" s="178"/>
    </row>
    <row r="593" spans="1:11" s="180" customFormat="1" ht="26.5">
      <c r="A593" s="179"/>
      <c r="B593" s="231" t="s">
        <v>27</v>
      </c>
      <c r="C593" s="224">
        <v>12175506</v>
      </c>
      <c r="D593" s="209"/>
      <c r="E593" s="231" t="s">
        <v>28</v>
      </c>
      <c r="F593" s="232">
        <v>10368</v>
      </c>
      <c r="G593" s="199"/>
      <c r="K593" s="178"/>
    </row>
    <row r="594" spans="1:11" s="180" customFormat="1" ht="26.5">
      <c r="A594" s="179"/>
      <c r="B594" s="231" t="s">
        <v>28</v>
      </c>
      <c r="C594" s="224">
        <v>537427</v>
      </c>
      <c r="D594" s="209"/>
      <c r="E594" s="231" t="s">
        <v>54</v>
      </c>
      <c r="F594" s="232">
        <v>742340</v>
      </c>
      <c r="G594" s="197"/>
      <c r="K594" s="178"/>
    </row>
    <row r="595" spans="1:11" s="180" customFormat="1" ht="26.5">
      <c r="A595" s="179"/>
      <c r="B595" s="231" t="s">
        <v>54</v>
      </c>
      <c r="C595" s="224">
        <v>11638079</v>
      </c>
      <c r="D595" s="209"/>
      <c r="E595" s="231" t="s">
        <v>55</v>
      </c>
      <c r="F595" s="232">
        <v>742340</v>
      </c>
      <c r="G595" s="197"/>
      <c r="K595" s="178"/>
    </row>
    <row r="596" spans="1:11" s="180" customFormat="1" ht="26.5">
      <c r="A596" s="179"/>
      <c r="B596" s="231" t="s">
        <v>55</v>
      </c>
      <c r="C596" s="224">
        <v>11638079</v>
      </c>
      <c r="D596" s="209"/>
      <c r="E596" s="231" t="s">
        <v>29</v>
      </c>
      <c r="F596" s="232">
        <v>3730203</v>
      </c>
      <c r="G596" s="197"/>
      <c r="K596" s="178"/>
    </row>
    <row r="597" spans="1:11" s="180" customFormat="1" ht="39.5">
      <c r="A597" s="179"/>
      <c r="B597" s="231" t="s">
        <v>29</v>
      </c>
      <c r="C597" s="224">
        <v>7303603</v>
      </c>
      <c r="D597" s="209"/>
      <c r="E597" s="231" t="s">
        <v>30</v>
      </c>
      <c r="F597" s="232">
        <v>3730203</v>
      </c>
      <c r="G597" s="199"/>
      <c r="K597" s="178"/>
    </row>
    <row r="598" spans="1:11" s="180" customFormat="1" ht="13.5">
      <c r="A598" s="179"/>
      <c r="B598" s="231" t="s">
        <v>63</v>
      </c>
      <c r="C598" s="224">
        <v>4058</v>
      </c>
      <c r="D598" s="209"/>
      <c r="E598" s="231" t="s">
        <v>20</v>
      </c>
      <c r="F598" s="232">
        <v>9652055</v>
      </c>
      <c r="G598" s="197"/>
      <c r="K598" s="178"/>
    </row>
    <row r="599" spans="1:11" s="180" customFormat="1" ht="26.5">
      <c r="A599" s="179"/>
      <c r="B599" s="231" t="s">
        <v>30</v>
      </c>
      <c r="C599" s="224">
        <v>7299545</v>
      </c>
      <c r="D599" s="209"/>
      <c r="E599" s="231" t="s">
        <v>21</v>
      </c>
      <c r="F599" s="232">
        <v>9652055</v>
      </c>
      <c r="G599" s="197"/>
      <c r="K599" s="178"/>
    </row>
    <row r="600" spans="1:11" s="180" customFormat="1" ht="13.5">
      <c r="A600" s="179"/>
      <c r="B600" s="231" t="s">
        <v>20</v>
      </c>
      <c r="C600" s="224">
        <v>478193788</v>
      </c>
      <c r="D600" s="209">
        <f>D601</f>
        <v>-4985734</v>
      </c>
      <c r="E600" s="231"/>
      <c r="F600" s="232"/>
      <c r="G600" s="197"/>
      <c r="K600" s="178"/>
    </row>
    <row r="601" spans="1:11" s="180" customFormat="1" ht="13.5">
      <c r="A601" s="179"/>
      <c r="B601" s="231" t="s">
        <v>21</v>
      </c>
      <c r="C601" s="224">
        <v>478061788</v>
      </c>
      <c r="D601" s="209">
        <v>-4985734</v>
      </c>
      <c r="E601" s="231"/>
      <c r="F601" s="232"/>
      <c r="G601" s="197"/>
      <c r="K601" s="178"/>
    </row>
    <row r="602" spans="1:11" s="180" customFormat="1" ht="13.5">
      <c r="A602" s="179"/>
      <c r="B602" s="231" t="s">
        <v>71</v>
      </c>
      <c r="C602" s="224">
        <v>132000</v>
      </c>
      <c r="D602" s="209"/>
      <c r="E602" s="231"/>
      <c r="F602" s="232"/>
      <c r="G602" s="197"/>
      <c r="K602" s="178"/>
    </row>
    <row r="603" spans="1:11" s="180" customFormat="1" ht="13.5">
      <c r="A603" s="179"/>
      <c r="B603" s="231" t="s">
        <v>116</v>
      </c>
      <c r="C603" s="224">
        <v>132000</v>
      </c>
      <c r="D603" s="209"/>
      <c r="E603" s="231"/>
      <c r="F603" s="232"/>
      <c r="G603" s="197"/>
      <c r="K603" s="178"/>
    </row>
    <row r="604" spans="1:11" s="180" customFormat="1" ht="27" thickBot="1">
      <c r="A604" s="179"/>
      <c r="B604" s="231" t="s">
        <v>118</v>
      </c>
      <c r="C604" s="224">
        <v>132000</v>
      </c>
      <c r="D604" s="209"/>
      <c r="E604" s="231"/>
      <c r="F604" s="232"/>
      <c r="G604" s="197"/>
      <c r="K604" s="178"/>
    </row>
    <row r="605" spans="1:11" s="180" customFormat="1" ht="80.25" customHeight="1" thickBot="1">
      <c r="A605" s="179"/>
      <c r="B605" s="1587" t="s">
        <v>241</v>
      </c>
      <c r="C605" s="1588"/>
      <c r="D605" s="1588"/>
      <c r="E605" s="1588"/>
      <c r="F605" s="1588"/>
      <c r="G605" s="1589"/>
      <c r="K605" s="178"/>
    </row>
    <row r="606" spans="1:11" ht="20.25" customHeight="1" thickBot="1"/>
    <row r="607" spans="1:11" s="180" customFormat="1" ht="14">
      <c r="A607" s="181">
        <f>A503+1</f>
        <v>22</v>
      </c>
      <c r="B607" s="182" t="s">
        <v>58</v>
      </c>
      <c r="C607" s="183"/>
      <c r="D607" s="184"/>
      <c r="E607" s="182" t="s">
        <v>242</v>
      </c>
      <c r="F607" s="183"/>
      <c r="G607" s="184"/>
      <c r="H607" s="1160" t="s">
        <v>322</v>
      </c>
      <c r="K607" s="178"/>
    </row>
    <row r="608" spans="1:11" s="180" customFormat="1" ht="13.5">
      <c r="A608" s="179"/>
      <c r="B608" s="81" t="s">
        <v>59</v>
      </c>
      <c r="C608" s="281"/>
      <c r="D608" s="187"/>
      <c r="E608" s="185" t="s">
        <v>8</v>
      </c>
      <c r="F608" s="186"/>
      <c r="G608" s="187"/>
      <c r="K608" s="178"/>
    </row>
    <row r="609" spans="1:11" s="180" customFormat="1" ht="13.5">
      <c r="A609" s="179"/>
      <c r="B609" s="282" t="s">
        <v>60</v>
      </c>
      <c r="C609" s="283"/>
      <c r="D609" s="284"/>
      <c r="E609" s="188" t="s">
        <v>243</v>
      </c>
      <c r="F609" s="264"/>
      <c r="G609" s="190"/>
      <c r="K609" s="178"/>
    </row>
    <row r="610" spans="1:11" s="180" customFormat="1" ht="13.5">
      <c r="A610" s="179"/>
      <c r="B610" s="185" t="s">
        <v>35</v>
      </c>
      <c r="C610" s="285"/>
      <c r="D610" s="202"/>
      <c r="E610" s="265" t="s">
        <v>46</v>
      </c>
      <c r="F610" s="193">
        <f>F611</f>
        <v>0</v>
      </c>
      <c r="G610" s="286">
        <f>G611</f>
        <v>2000000</v>
      </c>
      <c r="K610" s="178"/>
    </row>
    <row r="611" spans="1:11" s="180" customFormat="1" ht="13.5">
      <c r="A611" s="179"/>
      <c r="B611" s="185" t="s">
        <v>244</v>
      </c>
      <c r="C611" s="287">
        <v>75280631</v>
      </c>
      <c r="D611" s="202">
        <v>4000000</v>
      </c>
      <c r="E611" s="266" t="s">
        <v>24</v>
      </c>
      <c r="F611" s="196"/>
      <c r="G611" s="272">
        <v>2000000</v>
      </c>
      <c r="K611" s="178"/>
    </row>
    <row r="612" spans="1:11" s="180" customFormat="1" ht="13.5">
      <c r="A612" s="179"/>
      <c r="B612" s="185"/>
      <c r="C612" s="288"/>
      <c r="D612" s="199"/>
      <c r="E612" s="265" t="s">
        <v>47</v>
      </c>
      <c r="F612" s="196">
        <f t="shared" ref="F612:G614" si="0">F613</f>
        <v>0</v>
      </c>
      <c r="G612" s="286">
        <f t="shared" si="0"/>
        <v>2000000</v>
      </c>
      <c r="K612" s="178"/>
    </row>
    <row r="613" spans="1:11" s="180" customFormat="1" ht="13.5">
      <c r="A613" s="179"/>
      <c r="B613" s="200"/>
      <c r="C613" s="285"/>
      <c r="D613" s="202"/>
      <c r="E613" s="266" t="s">
        <v>14</v>
      </c>
      <c r="F613" s="196">
        <f t="shared" si="0"/>
        <v>0</v>
      </c>
      <c r="G613" s="272">
        <f t="shared" si="0"/>
        <v>2000000</v>
      </c>
      <c r="K613" s="178"/>
    </row>
    <row r="614" spans="1:11" s="180" customFormat="1" ht="13.5">
      <c r="A614" s="179"/>
      <c r="B614" s="185"/>
      <c r="C614" s="288"/>
      <c r="D614" s="199"/>
      <c r="E614" s="266" t="s">
        <v>15</v>
      </c>
      <c r="F614" s="196">
        <f t="shared" si="0"/>
        <v>0</v>
      </c>
      <c r="G614" s="272">
        <f t="shared" si="0"/>
        <v>2000000</v>
      </c>
      <c r="K614" s="178"/>
    </row>
    <row r="615" spans="1:11" s="180" customFormat="1" ht="14" thickBot="1">
      <c r="A615" s="179"/>
      <c r="B615" s="185"/>
      <c r="C615" s="288"/>
      <c r="D615" s="199"/>
      <c r="E615" s="266" t="s">
        <v>17</v>
      </c>
      <c r="F615" s="204">
        <v>0</v>
      </c>
      <c r="G615" s="289">
        <v>2000000</v>
      </c>
      <c r="K615" s="178"/>
    </row>
    <row r="616" spans="1:11" s="180" customFormat="1" ht="13.5">
      <c r="A616" s="179"/>
      <c r="B616" s="182" t="s">
        <v>58</v>
      </c>
      <c r="C616" s="183"/>
      <c r="D616" s="184"/>
      <c r="E616" s="182" t="s">
        <v>242</v>
      </c>
      <c r="F616" s="211"/>
      <c r="G616" s="277"/>
      <c r="K616" s="178"/>
    </row>
    <row r="617" spans="1:11" s="180" customFormat="1" ht="13.5">
      <c r="A617" s="179"/>
      <c r="B617" s="81" t="s">
        <v>59</v>
      </c>
      <c r="C617" s="281"/>
      <c r="D617" s="187"/>
      <c r="E617" s="214" t="s">
        <v>36</v>
      </c>
      <c r="F617" s="215"/>
      <c r="G617" s="197"/>
      <c r="K617" s="178"/>
    </row>
    <row r="618" spans="1:11" s="180" customFormat="1" ht="13.5">
      <c r="A618" s="179"/>
      <c r="B618" s="282" t="s">
        <v>60</v>
      </c>
      <c r="C618" s="283"/>
      <c r="D618" s="284"/>
      <c r="E618" s="217" t="s">
        <v>37</v>
      </c>
      <c r="F618" s="218"/>
      <c r="G618" s="278"/>
      <c r="K618" s="178"/>
    </row>
    <row r="619" spans="1:11" s="180" customFormat="1" ht="13.5">
      <c r="A619" s="179"/>
      <c r="B619" s="220" t="s">
        <v>125</v>
      </c>
      <c r="C619" s="191"/>
      <c r="D619" s="221"/>
      <c r="E619" s="220" t="s">
        <v>48</v>
      </c>
      <c r="F619" s="191"/>
      <c r="G619" s="278"/>
      <c r="K619" s="178"/>
    </row>
    <row r="620" spans="1:11" s="180" customFormat="1" ht="13.5">
      <c r="A620" s="179"/>
      <c r="B620" s="185" t="s">
        <v>244</v>
      </c>
      <c r="C620" s="287">
        <v>77280631</v>
      </c>
      <c r="D620" s="202">
        <v>4000000</v>
      </c>
      <c r="E620" s="265" t="s">
        <v>46</v>
      </c>
      <c r="F620" s="222">
        <v>340667955</v>
      </c>
      <c r="G620" s="235">
        <f>G621</f>
        <v>2000000</v>
      </c>
      <c r="K620" s="178"/>
    </row>
    <row r="621" spans="1:11" s="180" customFormat="1" ht="13.5">
      <c r="A621" s="179"/>
      <c r="B621" s="185"/>
      <c r="C621" s="285"/>
      <c r="D621" s="202"/>
      <c r="E621" s="266" t="s">
        <v>24</v>
      </c>
      <c r="F621" s="224">
        <v>34890487</v>
      </c>
      <c r="G621" s="209">
        <v>2000000</v>
      </c>
      <c r="K621" s="178"/>
    </row>
    <row r="622" spans="1:11" s="180" customFormat="1" ht="13.5">
      <c r="A622" s="179"/>
      <c r="B622" s="185"/>
      <c r="C622" s="288"/>
      <c r="D622" s="199"/>
      <c r="E622" s="266" t="s">
        <v>49</v>
      </c>
      <c r="F622" s="224">
        <v>250000</v>
      </c>
      <c r="G622" s="209"/>
      <c r="K622" s="178"/>
    </row>
    <row r="623" spans="1:11" s="180" customFormat="1" ht="26.5">
      <c r="A623" s="179"/>
      <c r="B623" s="185"/>
      <c r="C623" s="288"/>
      <c r="D623" s="199"/>
      <c r="E623" s="266" t="s">
        <v>147</v>
      </c>
      <c r="F623" s="224">
        <v>250000</v>
      </c>
      <c r="G623" s="209"/>
      <c r="K623" s="178"/>
    </row>
    <row r="624" spans="1:11" s="180" customFormat="1" ht="12.75" customHeight="1">
      <c r="A624" s="179"/>
      <c r="B624" s="185"/>
      <c r="C624" s="288"/>
      <c r="D624" s="199"/>
      <c r="E624" s="266" t="s">
        <v>112</v>
      </c>
      <c r="F624" s="224">
        <v>250000</v>
      </c>
      <c r="G624" s="209"/>
      <c r="K624" s="178"/>
    </row>
    <row r="625" spans="1:11" s="180" customFormat="1" ht="39.65" customHeight="1">
      <c r="A625" s="179"/>
      <c r="B625" s="290"/>
      <c r="C625" s="291"/>
      <c r="D625" s="292"/>
      <c r="E625" s="266" t="s">
        <v>245</v>
      </c>
      <c r="F625" s="224">
        <v>250000</v>
      </c>
      <c r="G625" s="209"/>
      <c r="K625" s="178"/>
    </row>
    <row r="626" spans="1:11" s="180" customFormat="1" ht="13.5">
      <c r="A626" s="179"/>
      <c r="B626" s="200"/>
      <c r="C626" s="285"/>
      <c r="D626" s="202"/>
      <c r="E626" s="266" t="s">
        <v>11</v>
      </c>
      <c r="F626" s="224">
        <v>305527468</v>
      </c>
      <c r="G626" s="209"/>
      <c r="K626" s="178"/>
    </row>
    <row r="627" spans="1:11" s="180" customFormat="1" ht="13.5">
      <c r="A627" s="179"/>
      <c r="B627" s="185"/>
      <c r="C627" s="288"/>
      <c r="D627" s="199"/>
      <c r="E627" s="266" t="s">
        <v>12</v>
      </c>
      <c r="F627" s="224">
        <v>305527468</v>
      </c>
      <c r="G627" s="209"/>
      <c r="K627" s="178"/>
    </row>
    <row r="628" spans="1:11" s="180" customFormat="1" ht="13.5">
      <c r="A628" s="179"/>
      <c r="B628" s="185"/>
      <c r="C628" s="288"/>
      <c r="D628" s="199"/>
      <c r="E628" s="265" t="s">
        <v>47</v>
      </c>
      <c r="F628" s="222">
        <v>345935458</v>
      </c>
      <c r="G628" s="235">
        <f>G633</f>
        <v>2000000</v>
      </c>
      <c r="K628" s="178"/>
    </row>
    <row r="629" spans="1:11" s="180" customFormat="1" ht="13.5">
      <c r="A629" s="179"/>
      <c r="B629" s="185"/>
      <c r="C629" s="288"/>
      <c r="D629" s="199"/>
      <c r="E629" s="266" t="s">
        <v>14</v>
      </c>
      <c r="F629" s="224">
        <v>341300842</v>
      </c>
      <c r="G629" s="235"/>
      <c r="K629" s="178"/>
    </row>
    <row r="630" spans="1:11" s="180" customFormat="1" ht="13.5">
      <c r="A630" s="179"/>
      <c r="B630" s="185"/>
      <c r="C630" s="288"/>
      <c r="D630" s="199"/>
      <c r="E630" s="266" t="s">
        <v>16</v>
      </c>
      <c r="F630" s="224">
        <v>277499425</v>
      </c>
      <c r="G630" s="209"/>
      <c r="K630" s="178"/>
    </row>
    <row r="631" spans="1:11" s="180" customFormat="1" ht="13.5">
      <c r="A631" s="179"/>
      <c r="B631" s="185"/>
      <c r="C631" s="288"/>
      <c r="D631" s="199"/>
      <c r="E631" s="266" t="s">
        <v>18</v>
      </c>
      <c r="F631" s="224">
        <v>192913439</v>
      </c>
      <c r="G631" s="209"/>
      <c r="K631" s="178"/>
    </row>
    <row r="632" spans="1:11" s="180" customFormat="1" ht="13.5">
      <c r="A632" s="179"/>
      <c r="B632" s="185"/>
      <c r="C632" s="288"/>
      <c r="D632" s="199"/>
      <c r="E632" s="266" t="s">
        <v>19</v>
      </c>
      <c r="F632" s="224">
        <v>84585986</v>
      </c>
      <c r="G632" s="209"/>
      <c r="K632" s="178"/>
    </row>
    <row r="633" spans="1:11" s="180" customFormat="1" ht="13.5">
      <c r="A633" s="179"/>
      <c r="B633" s="185"/>
      <c r="C633" s="288"/>
      <c r="D633" s="199"/>
      <c r="E633" s="266" t="s">
        <v>15</v>
      </c>
      <c r="F633" s="224">
        <v>63538464</v>
      </c>
      <c r="G633" s="209">
        <f>G634</f>
        <v>2000000</v>
      </c>
      <c r="K633" s="178"/>
    </row>
    <row r="634" spans="1:11" s="180" customFormat="1" ht="13.5">
      <c r="A634" s="179"/>
      <c r="B634" s="185"/>
      <c r="C634" s="288"/>
      <c r="D634" s="199"/>
      <c r="E634" s="266" t="s">
        <v>17</v>
      </c>
      <c r="F634" s="224">
        <v>2895589</v>
      </c>
      <c r="G634" s="209">
        <v>2000000</v>
      </c>
      <c r="K634" s="178"/>
    </row>
    <row r="635" spans="1:11" s="180" customFormat="1" ht="13.5">
      <c r="A635" s="179"/>
      <c r="B635" s="185"/>
      <c r="C635" s="288"/>
      <c r="D635" s="199"/>
      <c r="E635" s="266" t="s">
        <v>25</v>
      </c>
      <c r="F635" s="224">
        <v>60642875</v>
      </c>
      <c r="G635" s="209"/>
      <c r="K635" s="178"/>
    </row>
    <row r="636" spans="1:11" s="180" customFormat="1" ht="13.5">
      <c r="A636" s="179"/>
      <c r="B636" s="185"/>
      <c r="C636" s="288"/>
      <c r="D636" s="199"/>
      <c r="E636" s="266" t="s">
        <v>38</v>
      </c>
      <c r="F636" s="224">
        <v>250922</v>
      </c>
      <c r="G636" s="209"/>
      <c r="K636" s="178"/>
    </row>
    <row r="637" spans="1:11" s="180" customFormat="1" ht="13.5">
      <c r="A637" s="179"/>
      <c r="B637" s="185"/>
      <c r="C637" s="288"/>
      <c r="D637" s="199"/>
      <c r="E637" s="266" t="s">
        <v>39</v>
      </c>
      <c r="F637" s="224">
        <v>250922</v>
      </c>
      <c r="G637" s="209"/>
      <c r="K637" s="178"/>
    </row>
    <row r="638" spans="1:11" s="180" customFormat="1" ht="26.5">
      <c r="A638" s="179"/>
      <c r="B638" s="185"/>
      <c r="C638" s="288"/>
      <c r="D638" s="199"/>
      <c r="E638" s="266" t="s">
        <v>26</v>
      </c>
      <c r="F638" s="224">
        <v>12031</v>
      </c>
      <c r="G638" s="209"/>
      <c r="K638" s="178"/>
    </row>
    <row r="639" spans="1:11" s="180" customFormat="1" ht="15.65" customHeight="1">
      <c r="A639" s="179"/>
      <c r="B639" s="185"/>
      <c r="C639" s="288"/>
      <c r="D639" s="199"/>
      <c r="E639" s="266" t="s">
        <v>29</v>
      </c>
      <c r="F639" s="224">
        <v>12031</v>
      </c>
      <c r="G639" s="209"/>
      <c r="K639" s="178"/>
    </row>
    <row r="640" spans="1:11" s="180" customFormat="1" ht="13.5">
      <c r="A640" s="179"/>
      <c r="B640" s="185"/>
      <c r="C640" s="288"/>
      <c r="D640" s="199"/>
      <c r="E640" s="266" t="s">
        <v>63</v>
      </c>
      <c r="F640" s="224">
        <v>12031</v>
      </c>
      <c r="G640" s="209"/>
      <c r="K640" s="178"/>
    </row>
    <row r="641" spans="1:11" s="180" customFormat="1" ht="13.5">
      <c r="A641" s="179"/>
      <c r="B641" s="185"/>
      <c r="C641" s="288"/>
      <c r="D641" s="199"/>
      <c r="E641" s="266" t="s">
        <v>20</v>
      </c>
      <c r="F641" s="224">
        <v>4634616</v>
      </c>
      <c r="G641" s="209"/>
      <c r="K641" s="178"/>
    </row>
    <row r="642" spans="1:11" s="180" customFormat="1" ht="13.5">
      <c r="A642" s="179"/>
      <c r="B642" s="185"/>
      <c r="C642" s="288"/>
      <c r="D642" s="199"/>
      <c r="E642" s="266" t="s">
        <v>21</v>
      </c>
      <c r="F642" s="224">
        <v>4634616</v>
      </c>
      <c r="G642" s="209"/>
      <c r="K642" s="178"/>
    </row>
    <row r="643" spans="1:11" s="180" customFormat="1" ht="13.5">
      <c r="A643" s="179"/>
      <c r="B643" s="185"/>
      <c r="C643" s="288"/>
      <c r="D643" s="199"/>
      <c r="E643" s="266" t="s">
        <v>31</v>
      </c>
      <c r="F643" s="224">
        <v>-5267503</v>
      </c>
      <c r="G643" s="209"/>
      <c r="K643" s="178"/>
    </row>
    <row r="644" spans="1:11" s="180" customFormat="1" ht="13.5">
      <c r="A644" s="179"/>
      <c r="B644" s="185"/>
      <c r="C644" s="288"/>
      <c r="D644" s="199"/>
      <c r="E644" s="266" t="s">
        <v>32</v>
      </c>
      <c r="F644" s="224">
        <v>5267503</v>
      </c>
      <c r="G644" s="209"/>
      <c r="K644" s="178"/>
    </row>
    <row r="645" spans="1:11" s="180" customFormat="1" ht="13.5">
      <c r="A645" s="179"/>
      <c r="B645" s="185"/>
      <c r="C645" s="288"/>
      <c r="D645" s="199"/>
      <c r="E645" s="266" t="s">
        <v>33</v>
      </c>
      <c r="F645" s="224">
        <v>5267503</v>
      </c>
      <c r="G645" s="209"/>
      <c r="K645" s="178"/>
    </row>
    <row r="646" spans="1:11" s="180" customFormat="1" ht="26.5">
      <c r="A646" s="179"/>
      <c r="B646" s="185"/>
      <c r="C646" s="288"/>
      <c r="D646" s="199"/>
      <c r="E646" s="266" t="s">
        <v>34</v>
      </c>
      <c r="F646" s="224">
        <v>5267503</v>
      </c>
      <c r="G646" s="209"/>
      <c r="K646" s="178"/>
    </row>
    <row r="647" spans="1:11" s="180" customFormat="1" ht="13.5">
      <c r="A647" s="179"/>
      <c r="B647" s="220" t="s">
        <v>246</v>
      </c>
      <c r="C647" s="191"/>
      <c r="D647" s="221"/>
      <c r="E647" s="220" t="s">
        <v>62</v>
      </c>
      <c r="F647" s="279"/>
      <c r="G647" s="280"/>
      <c r="K647" s="178"/>
    </row>
    <row r="648" spans="1:11" s="180" customFormat="1" ht="13.5">
      <c r="A648" s="179"/>
      <c r="B648" s="185" t="s">
        <v>244</v>
      </c>
      <c r="C648" s="287">
        <v>77280631</v>
      </c>
      <c r="D648" s="202">
        <v>4000000</v>
      </c>
      <c r="E648" s="231" t="s">
        <v>46</v>
      </c>
      <c r="F648" s="222">
        <v>338751244</v>
      </c>
      <c r="G648" s="235">
        <f>G649</f>
        <v>2000000</v>
      </c>
      <c r="K648" s="178"/>
    </row>
    <row r="649" spans="1:11" s="180" customFormat="1" ht="13.5">
      <c r="A649" s="179"/>
      <c r="B649" s="192"/>
      <c r="C649" s="293"/>
      <c r="D649" s="294"/>
      <c r="E649" s="231" t="s">
        <v>24</v>
      </c>
      <c r="F649" s="224">
        <v>34841997</v>
      </c>
      <c r="G649" s="209">
        <v>2000000</v>
      </c>
      <c r="K649" s="178"/>
    </row>
    <row r="650" spans="1:11" s="180" customFormat="1" ht="13.5">
      <c r="A650" s="179"/>
      <c r="B650" s="185"/>
      <c r="C650" s="285"/>
      <c r="D650" s="202"/>
      <c r="E650" s="231" t="s">
        <v>49</v>
      </c>
      <c r="F650" s="224">
        <v>250000</v>
      </c>
      <c r="G650" s="209"/>
      <c r="K650" s="178"/>
    </row>
    <row r="651" spans="1:11" s="180" customFormat="1" ht="26.5">
      <c r="A651" s="179"/>
      <c r="B651" s="185"/>
      <c r="C651" s="285"/>
      <c r="D651" s="202"/>
      <c r="E651" s="231" t="s">
        <v>147</v>
      </c>
      <c r="F651" s="224">
        <v>250000</v>
      </c>
      <c r="G651" s="209"/>
      <c r="K651" s="178"/>
    </row>
    <row r="652" spans="1:11" s="180" customFormat="1" ht="39.5">
      <c r="A652" s="179"/>
      <c r="B652" s="185"/>
      <c r="C652" s="285"/>
      <c r="D652" s="202"/>
      <c r="E652" s="231" t="s">
        <v>112</v>
      </c>
      <c r="F652" s="224">
        <v>250000</v>
      </c>
      <c r="G652" s="209"/>
      <c r="K652" s="178"/>
    </row>
    <row r="653" spans="1:11" s="180" customFormat="1" ht="13.5" customHeight="1">
      <c r="A653" s="179"/>
      <c r="B653" s="185"/>
      <c r="C653" s="288"/>
      <c r="D653" s="199"/>
      <c r="E653" s="231" t="s">
        <v>245</v>
      </c>
      <c r="F653" s="224">
        <v>250000</v>
      </c>
      <c r="G653" s="209"/>
      <c r="K653" s="178"/>
    </row>
    <row r="654" spans="1:11" s="180" customFormat="1" ht="13.5">
      <c r="A654" s="179"/>
      <c r="B654" s="185"/>
      <c r="C654" s="288"/>
      <c r="D654" s="199"/>
      <c r="E654" s="231" t="s">
        <v>11</v>
      </c>
      <c r="F654" s="224">
        <v>303659247</v>
      </c>
      <c r="G654" s="209"/>
      <c r="K654" s="178"/>
    </row>
    <row r="655" spans="1:11" s="180" customFormat="1" ht="13.5">
      <c r="A655" s="179"/>
      <c r="B655" s="185"/>
      <c r="C655" s="288"/>
      <c r="D655" s="199"/>
      <c r="E655" s="231" t="s">
        <v>12</v>
      </c>
      <c r="F655" s="224">
        <v>303659247</v>
      </c>
      <c r="G655" s="209"/>
      <c r="K655" s="178"/>
    </row>
    <row r="656" spans="1:11" s="180" customFormat="1" ht="13.5">
      <c r="A656" s="179"/>
      <c r="B656" s="290"/>
      <c r="C656" s="291"/>
      <c r="D656" s="292"/>
      <c r="E656" s="231" t="s">
        <v>47</v>
      </c>
      <c r="F656" s="222">
        <v>343564004</v>
      </c>
      <c r="G656" s="235">
        <f>G661</f>
        <v>2000000</v>
      </c>
      <c r="K656" s="178"/>
    </row>
    <row r="657" spans="1:11" s="180" customFormat="1" ht="13.5">
      <c r="A657" s="179"/>
      <c r="B657" s="200"/>
      <c r="C657" s="285"/>
      <c r="D657" s="202"/>
      <c r="E657" s="231" t="s">
        <v>14</v>
      </c>
      <c r="F657" s="224">
        <v>340264085</v>
      </c>
      <c r="G657" s="235"/>
      <c r="K657" s="178"/>
    </row>
    <row r="658" spans="1:11" s="180" customFormat="1" ht="13.5">
      <c r="A658" s="179"/>
      <c r="B658" s="185"/>
      <c r="C658" s="288"/>
      <c r="D658" s="199"/>
      <c r="E658" s="231" t="s">
        <v>16</v>
      </c>
      <c r="F658" s="224">
        <v>276371974</v>
      </c>
      <c r="G658" s="209"/>
      <c r="K658" s="178"/>
    </row>
    <row r="659" spans="1:11" s="180" customFormat="1" ht="13.5">
      <c r="A659" s="179"/>
      <c r="B659" s="290"/>
      <c r="C659" s="291"/>
      <c r="D659" s="292"/>
      <c r="E659" s="231" t="s">
        <v>18</v>
      </c>
      <c r="F659" s="224">
        <v>193095735</v>
      </c>
      <c r="G659" s="209"/>
      <c r="K659" s="178"/>
    </row>
    <row r="660" spans="1:11" s="180" customFormat="1" ht="13.5">
      <c r="A660" s="179"/>
      <c r="B660" s="185"/>
      <c r="C660" s="288"/>
      <c r="D660" s="199"/>
      <c r="E660" s="231" t="s">
        <v>19</v>
      </c>
      <c r="F660" s="224">
        <v>83276239</v>
      </c>
      <c r="G660" s="209"/>
      <c r="K660" s="178"/>
    </row>
    <row r="661" spans="1:11" s="180" customFormat="1" ht="13.5">
      <c r="A661" s="179"/>
      <c r="B661" s="290"/>
      <c r="C661" s="291"/>
      <c r="D661" s="292"/>
      <c r="E661" s="231" t="s">
        <v>15</v>
      </c>
      <c r="F661" s="224">
        <v>63629158</v>
      </c>
      <c r="G661" s="209">
        <f>G662</f>
        <v>2000000</v>
      </c>
      <c r="K661" s="178"/>
    </row>
    <row r="662" spans="1:11" s="180" customFormat="1" ht="13.5">
      <c r="A662" s="179"/>
      <c r="B662" s="185"/>
      <c r="C662" s="288"/>
      <c r="D662" s="199"/>
      <c r="E662" s="231" t="s">
        <v>17</v>
      </c>
      <c r="F662" s="224">
        <v>2847099</v>
      </c>
      <c r="G662" s="209">
        <v>2000000</v>
      </c>
      <c r="K662" s="178"/>
    </row>
    <row r="663" spans="1:11" s="180" customFormat="1" ht="13.5">
      <c r="A663" s="179"/>
      <c r="B663" s="290"/>
      <c r="C663" s="291"/>
      <c r="D663" s="292"/>
      <c r="E663" s="231" t="s">
        <v>25</v>
      </c>
      <c r="F663" s="224">
        <v>60782059</v>
      </c>
      <c r="G663" s="209"/>
      <c r="K663" s="178"/>
    </row>
    <row r="664" spans="1:11" s="180" customFormat="1" ht="13.5">
      <c r="A664" s="179"/>
      <c r="B664" s="185"/>
      <c r="C664" s="288"/>
      <c r="D664" s="199"/>
      <c r="E664" s="231" t="s">
        <v>38</v>
      </c>
      <c r="F664" s="224">
        <v>250922</v>
      </c>
      <c r="G664" s="209"/>
      <c r="K664" s="178"/>
    </row>
    <row r="665" spans="1:11" s="180" customFormat="1" ht="13.5">
      <c r="A665" s="179"/>
      <c r="B665" s="290"/>
      <c r="C665" s="291"/>
      <c r="D665" s="292"/>
      <c r="E665" s="231" t="s">
        <v>39</v>
      </c>
      <c r="F665" s="224">
        <v>250922</v>
      </c>
      <c r="G665" s="209"/>
      <c r="K665" s="178"/>
    </row>
    <row r="666" spans="1:11" s="180" customFormat="1" ht="26.5">
      <c r="A666" s="179"/>
      <c r="B666" s="185"/>
      <c r="C666" s="288"/>
      <c r="D666" s="199"/>
      <c r="E666" s="231" t="s">
        <v>26</v>
      </c>
      <c r="F666" s="224">
        <v>12031</v>
      </c>
      <c r="G666" s="209"/>
      <c r="K666" s="178"/>
    </row>
    <row r="667" spans="1:11" s="180" customFormat="1" ht="13.5">
      <c r="A667" s="179"/>
      <c r="B667" s="290"/>
      <c r="C667" s="291"/>
      <c r="D667" s="292"/>
      <c r="E667" s="231" t="s">
        <v>29</v>
      </c>
      <c r="F667" s="224">
        <v>12031</v>
      </c>
      <c r="G667" s="209"/>
      <c r="K667" s="178"/>
    </row>
    <row r="668" spans="1:11" s="180" customFormat="1" ht="13.5">
      <c r="A668" s="179"/>
      <c r="B668" s="185"/>
      <c r="C668" s="288"/>
      <c r="D668" s="199"/>
      <c r="E668" s="231" t="s">
        <v>63</v>
      </c>
      <c r="F668" s="224">
        <v>12031</v>
      </c>
      <c r="G668" s="209"/>
      <c r="K668" s="178"/>
    </row>
    <row r="669" spans="1:11" s="180" customFormat="1" ht="13.5">
      <c r="A669" s="179"/>
      <c r="B669" s="290"/>
      <c r="C669" s="291"/>
      <c r="D669" s="292"/>
      <c r="E669" s="231" t="s">
        <v>20</v>
      </c>
      <c r="F669" s="224">
        <v>3299919</v>
      </c>
      <c r="G669" s="209"/>
      <c r="K669" s="178"/>
    </row>
    <row r="670" spans="1:11" s="180" customFormat="1" ht="13.5">
      <c r="A670" s="179"/>
      <c r="B670" s="185"/>
      <c r="C670" s="288"/>
      <c r="D670" s="199"/>
      <c r="E670" s="231" t="s">
        <v>21</v>
      </c>
      <c r="F670" s="224">
        <v>3299919</v>
      </c>
      <c r="G670" s="209"/>
      <c r="K670" s="178"/>
    </row>
    <row r="671" spans="1:11" s="180" customFormat="1" ht="13.5">
      <c r="A671" s="179"/>
      <c r="B671" s="290"/>
      <c r="C671" s="291"/>
      <c r="D671" s="292"/>
      <c r="E671" s="231" t="s">
        <v>31</v>
      </c>
      <c r="F671" s="224">
        <v>-4812760</v>
      </c>
      <c r="G671" s="209"/>
      <c r="K671" s="178"/>
    </row>
    <row r="672" spans="1:11" s="180" customFormat="1" ht="13.5">
      <c r="A672" s="179"/>
      <c r="B672" s="185"/>
      <c r="C672" s="288"/>
      <c r="D672" s="199"/>
      <c r="E672" s="231" t="s">
        <v>32</v>
      </c>
      <c r="F672" s="224">
        <v>4812760</v>
      </c>
      <c r="G672" s="209"/>
      <c r="K672" s="178"/>
    </row>
    <row r="673" spans="1:21" s="180" customFormat="1" ht="13.5">
      <c r="A673" s="179"/>
      <c r="B673" s="290"/>
      <c r="C673" s="291"/>
      <c r="D673" s="292"/>
      <c r="E673" s="231" t="s">
        <v>33</v>
      </c>
      <c r="F673" s="224">
        <v>4812760</v>
      </c>
      <c r="G673" s="209"/>
      <c r="K673" s="178"/>
    </row>
    <row r="674" spans="1:21" s="180" customFormat="1" ht="27" thickBot="1">
      <c r="A674" s="179"/>
      <c r="B674" s="295"/>
      <c r="C674" s="296"/>
      <c r="D674" s="297"/>
      <c r="E674" s="298" t="s">
        <v>34</v>
      </c>
      <c r="F674" s="299">
        <v>4812760</v>
      </c>
      <c r="G674" s="209"/>
      <c r="K674" s="178"/>
    </row>
    <row r="675" spans="1:21" s="180" customFormat="1" ht="132.75" customHeight="1" thickBot="1">
      <c r="A675" s="179"/>
      <c r="B675" s="1587" t="s">
        <v>247</v>
      </c>
      <c r="C675" s="1588"/>
      <c r="D675" s="1588"/>
      <c r="E675" s="1588"/>
      <c r="F675" s="1588"/>
      <c r="G675" s="1589"/>
      <c r="K675" s="178"/>
    </row>
    <row r="676" spans="1:21" ht="18.75" customHeight="1" thickBot="1">
      <c r="A676" s="181"/>
      <c r="E676" s="300"/>
      <c r="P676" s="180"/>
      <c r="Q676" s="180"/>
      <c r="R676" s="180"/>
      <c r="S676" s="180"/>
      <c r="T676" s="180"/>
      <c r="U676" s="180"/>
    </row>
    <row r="677" spans="1:21" s="180" customFormat="1" ht="28.15" customHeight="1">
      <c r="A677" s="181">
        <f>A607+1</f>
        <v>23</v>
      </c>
      <c r="B677" s="182" t="s">
        <v>141</v>
      </c>
      <c r="C677" s="183"/>
      <c r="D677" s="184"/>
      <c r="E677" s="182" t="s">
        <v>140</v>
      </c>
      <c r="F677" s="183"/>
      <c r="G677" s="184"/>
      <c r="H677" s="1160" t="s">
        <v>322</v>
      </c>
      <c r="K677" s="178"/>
    </row>
    <row r="678" spans="1:21" s="180" customFormat="1" ht="13.5">
      <c r="A678" s="179"/>
      <c r="B678" s="185" t="s">
        <v>8</v>
      </c>
      <c r="C678" s="186"/>
      <c r="D678" s="187"/>
      <c r="E678" s="185" t="s">
        <v>8</v>
      </c>
      <c r="F678" s="186"/>
      <c r="G678" s="187"/>
      <c r="K678" s="178"/>
    </row>
    <row r="679" spans="1:21" s="180" customFormat="1" ht="13.5">
      <c r="A679" s="179"/>
      <c r="B679" s="188" t="s">
        <v>146</v>
      </c>
      <c r="C679" s="189"/>
      <c r="D679" s="190"/>
      <c r="E679" s="188" t="s">
        <v>225</v>
      </c>
      <c r="F679" s="189"/>
      <c r="G679" s="190"/>
      <c r="K679" s="178"/>
    </row>
    <row r="680" spans="1:21" s="180" customFormat="1" ht="13.5">
      <c r="A680" s="179"/>
      <c r="B680" s="192" t="s">
        <v>46</v>
      </c>
      <c r="C680" s="193">
        <v>88708281</v>
      </c>
      <c r="D680" s="194">
        <f>D681</f>
        <v>-711764</v>
      </c>
      <c r="E680" s="192" t="s">
        <v>46</v>
      </c>
      <c r="F680" s="193">
        <v>243576957</v>
      </c>
      <c r="G680" s="194">
        <f>G682</f>
        <v>711764</v>
      </c>
      <c r="K680" s="178"/>
    </row>
    <row r="681" spans="1:21" s="180" customFormat="1" ht="13.15" customHeight="1">
      <c r="A681" s="179"/>
      <c r="B681" s="195" t="s">
        <v>11</v>
      </c>
      <c r="C681" s="196">
        <v>88708281</v>
      </c>
      <c r="D681" s="197">
        <f>D682</f>
        <v>-711764</v>
      </c>
      <c r="E681" s="195" t="s">
        <v>24</v>
      </c>
      <c r="F681" s="196">
        <v>1260130</v>
      </c>
      <c r="G681" s="197"/>
      <c r="K681" s="178"/>
    </row>
    <row r="682" spans="1:21" s="180" customFormat="1" ht="15" customHeight="1">
      <c r="A682" s="179"/>
      <c r="B682" s="195" t="s">
        <v>12</v>
      </c>
      <c r="C682" s="196">
        <v>88708281</v>
      </c>
      <c r="D682" s="197">
        <v>-711764</v>
      </c>
      <c r="E682" s="195" t="s">
        <v>11</v>
      </c>
      <c r="F682" s="196">
        <v>242316827</v>
      </c>
      <c r="G682" s="197">
        <f>G683</f>
        <v>711764</v>
      </c>
      <c r="K682" s="178"/>
    </row>
    <row r="683" spans="1:21" s="180" customFormat="1" ht="13.5">
      <c r="A683" s="179"/>
      <c r="B683" s="192" t="s">
        <v>47</v>
      </c>
      <c r="C683" s="193">
        <v>88708281</v>
      </c>
      <c r="D683" s="194">
        <f>D684</f>
        <v>-711764</v>
      </c>
      <c r="E683" s="195" t="s">
        <v>12</v>
      </c>
      <c r="F683" s="196">
        <v>242316827</v>
      </c>
      <c r="G683" s="197">
        <v>711764</v>
      </c>
      <c r="K683" s="178"/>
    </row>
    <row r="684" spans="1:21" s="180" customFormat="1" ht="13.5">
      <c r="A684" s="179"/>
      <c r="B684" s="195" t="s">
        <v>14</v>
      </c>
      <c r="C684" s="196">
        <v>88708281</v>
      </c>
      <c r="D684" s="197">
        <f>D685</f>
        <v>-711764</v>
      </c>
      <c r="E684" s="192" t="s">
        <v>47</v>
      </c>
      <c r="F684" s="193">
        <v>243576957</v>
      </c>
      <c r="G684" s="194">
        <f>G685</f>
        <v>711764</v>
      </c>
      <c r="K684" s="178"/>
    </row>
    <row r="685" spans="1:21" s="180" customFormat="1" ht="13.5">
      <c r="A685" s="179"/>
      <c r="B685" s="195" t="s">
        <v>15</v>
      </c>
      <c r="C685" s="196">
        <v>88708281</v>
      </c>
      <c r="D685" s="197">
        <f>D686</f>
        <v>-711764</v>
      </c>
      <c r="E685" s="195" t="s">
        <v>14</v>
      </c>
      <c r="F685" s="196">
        <v>241030729</v>
      </c>
      <c r="G685" s="197">
        <f>G686</f>
        <v>711764</v>
      </c>
      <c r="K685" s="178"/>
    </row>
    <row r="686" spans="1:21" s="180" customFormat="1" ht="13.5">
      <c r="A686" s="179"/>
      <c r="B686" s="195" t="s">
        <v>17</v>
      </c>
      <c r="C686" s="196">
        <v>88708281</v>
      </c>
      <c r="D686" s="197">
        <v>-711764</v>
      </c>
      <c r="E686" s="195" t="s">
        <v>16</v>
      </c>
      <c r="F686" s="196">
        <v>237433710</v>
      </c>
      <c r="G686" s="197">
        <f>G687+G688</f>
        <v>711764</v>
      </c>
      <c r="K686" s="178"/>
    </row>
    <row r="687" spans="1:21" s="180" customFormat="1" ht="13.5">
      <c r="A687" s="179"/>
      <c r="B687" s="207"/>
      <c r="C687" s="208"/>
      <c r="D687" s="209"/>
      <c r="E687" s="195" t="s">
        <v>18</v>
      </c>
      <c r="F687" s="196">
        <v>203455403</v>
      </c>
      <c r="G687" s="209"/>
      <c r="K687" s="178"/>
    </row>
    <row r="688" spans="1:21" s="180" customFormat="1" ht="13.5">
      <c r="A688" s="179"/>
      <c r="B688" s="207"/>
      <c r="C688" s="196"/>
      <c r="D688" s="209"/>
      <c r="E688" s="195" t="s">
        <v>19</v>
      </c>
      <c r="F688" s="196">
        <v>33978307</v>
      </c>
      <c r="G688" s="209">
        <v>711764</v>
      </c>
      <c r="K688" s="178"/>
    </row>
    <row r="689" spans="1:11" s="180" customFormat="1" ht="13.5">
      <c r="A689" s="179"/>
      <c r="B689" s="207"/>
      <c r="C689" s="208"/>
      <c r="D689" s="209"/>
      <c r="E689" s="195" t="s">
        <v>15</v>
      </c>
      <c r="F689" s="196">
        <v>3482918</v>
      </c>
      <c r="G689" s="235"/>
      <c r="K689" s="178"/>
    </row>
    <row r="690" spans="1:11" s="180" customFormat="1" ht="13.5">
      <c r="A690" s="179"/>
      <c r="B690" s="207"/>
      <c r="C690" s="208"/>
      <c r="D690" s="209"/>
      <c r="E690" s="195" t="s">
        <v>17</v>
      </c>
      <c r="F690" s="196">
        <v>3440918</v>
      </c>
      <c r="G690" s="209">
        <f>G694</f>
        <v>0</v>
      </c>
      <c r="K690" s="178"/>
    </row>
    <row r="691" spans="1:11" s="180" customFormat="1" ht="13.5">
      <c r="A691" s="179"/>
      <c r="B691" s="207"/>
      <c r="C691" s="208"/>
      <c r="D691" s="209"/>
      <c r="E691" s="195" t="s">
        <v>25</v>
      </c>
      <c r="F691" s="196">
        <v>42000</v>
      </c>
      <c r="G691" s="209"/>
      <c r="K691" s="178"/>
    </row>
    <row r="692" spans="1:11" s="180" customFormat="1" ht="15" customHeight="1">
      <c r="A692" s="179"/>
      <c r="B692" s="207"/>
      <c r="C692" s="208"/>
      <c r="D692" s="209"/>
      <c r="E692" s="195" t="s">
        <v>38</v>
      </c>
      <c r="F692" s="196">
        <v>106325</v>
      </c>
      <c r="G692" s="209"/>
      <c r="K692" s="178"/>
    </row>
    <row r="693" spans="1:11" s="180" customFormat="1" ht="13.5">
      <c r="A693" s="179"/>
      <c r="B693" s="207"/>
      <c r="C693" s="208"/>
      <c r="D693" s="209"/>
      <c r="E693" s="195" t="s">
        <v>39</v>
      </c>
      <c r="F693" s="196">
        <v>106325</v>
      </c>
      <c r="G693" s="209"/>
      <c r="K693" s="178"/>
    </row>
    <row r="694" spans="1:11" s="180" customFormat="1" ht="26.5">
      <c r="A694" s="179"/>
      <c r="B694" s="207"/>
      <c r="C694" s="208"/>
      <c r="D694" s="209"/>
      <c r="E694" s="195" t="s">
        <v>26</v>
      </c>
      <c r="F694" s="196">
        <v>7776</v>
      </c>
      <c r="G694" s="209">
        <f>G695</f>
        <v>0</v>
      </c>
      <c r="K694" s="178"/>
    </row>
    <row r="695" spans="1:11" s="180" customFormat="1" ht="13.5">
      <c r="A695" s="179"/>
      <c r="B695" s="207"/>
      <c r="C695" s="208"/>
      <c r="D695" s="209"/>
      <c r="E695" s="195" t="s">
        <v>27</v>
      </c>
      <c r="F695" s="196">
        <v>7776</v>
      </c>
      <c r="G695" s="209"/>
      <c r="K695" s="178"/>
    </row>
    <row r="696" spans="1:11" s="180" customFormat="1" ht="26.5">
      <c r="A696" s="179"/>
      <c r="B696" s="207"/>
      <c r="C696" s="208"/>
      <c r="D696" s="209"/>
      <c r="E696" s="195" t="s">
        <v>28</v>
      </c>
      <c r="F696" s="196">
        <v>7776</v>
      </c>
      <c r="G696" s="209"/>
      <c r="K696" s="178"/>
    </row>
    <row r="697" spans="1:11" s="180" customFormat="1" ht="13.5">
      <c r="A697" s="179"/>
      <c r="B697" s="207"/>
      <c r="C697" s="208"/>
      <c r="D697" s="209"/>
      <c r="E697" s="195" t="s">
        <v>20</v>
      </c>
      <c r="F697" s="196">
        <v>2546228</v>
      </c>
      <c r="G697" s="209"/>
      <c r="K697" s="178"/>
    </row>
    <row r="698" spans="1:11" s="180" customFormat="1" ht="14" thickBot="1">
      <c r="A698" s="179"/>
      <c r="B698" s="207"/>
      <c r="C698" s="208"/>
      <c r="D698" s="209"/>
      <c r="E698" s="207" t="s">
        <v>21</v>
      </c>
      <c r="F698" s="208">
        <v>2546228</v>
      </c>
      <c r="G698" s="209"/>
      <c r="K698" s="178"/>
    </row>
    <row r="699" spans="1:11" s="180" customFormat="1" ht="50.25" customHeight="1" thickBot="1">
      <c r="A699" s="179"/>
      <c r="B699" s="1587" t="s">
        <v>408</v>
      </c>
      <c r="C699" s="1588"/>
      <c r="D699" s="1588"/>
      <c r="E699" s="1588"/>
      <c r="F699" s="1588"/>
      <c r="G699" s="1589"/>
      <c r="K699" s="178"/>
    </row>
  </sheetData>
  <mergeCells count="13">
    <mergeCell ref="B27:G27"/>
    <mergeCell ref="B104:G104"/>
    <mergeCell ref="B133:G133"/>
    <mergeCell ref="B189:G189"/>
    <mergeCell ref="B675:G675"/>
    <mergeCell ref="B699:G699"/>
    <mergeCell ref="B250:G250"/>
    <mergeCell ref="B328:D328"/>
    <mergeCell ref="B404:D404"/>
    <mergeCell ref="B433:G433"/>
    <mergeCell ref="B462:G462"/>
    <mergeCell ref="B605:G605"/>
    <mergeCell ref="B501:G501"/>
  </mergeCells>
  <pageMargins left="0.19685039370078741" right="0.15748031496062992" top="0.19685039370078741" bottom="0.39370078740157483" header="0.15748031496062992" footer="0.15748031496062992"/>
  <pageSetup paperSize="9" scale="72" fitToHeight="0" orientation="landscape" r:id="rId1"/>
  <headerFooter>
    <oddFooter>&amp;L&amp;F&amp;C&amp;P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61939-50C5-42AD-BECD-B3F013BBE97D}">
  <sheetPr>
    <tabColor theme="3" tint="0.89999084444715716"/>
  </sheetPr>
  <dimension ref="A1:BP243"/>
  <sheetViews>
    <sheetView zoomScale="80" zoomScaleNormal="80" workbookViewId="0">
      <pane ySplit="1" topLeftCell="A2" activePane="bottomLeft" state="frozen"/>
      <selection pane="bottomLeft"/>
    </sheetView>
  </sheetViews>
  <sheetFormatPr defaultColWidth="8.81640625" defaultRowHeight="14.5"/>
  <cols>
    <col min="1" max="1" width="6.81640625" style="36" customWidth="1"/>
    <col min="2" max="2" width="43.26953125" style="37" customWidth="1"/>
    <col min="3" max="3" width="15" style="37" customWidth="1"/>
    <col min="4" max="4" width="14.1796875" style="38" customWidth="1"/>
    <col min="5" max="5" width="41.81640625" style="37" customWidth="1"/>
    <col min="6" max="6" width="14.1796875" style="37" customWidth="1"/>
    <col min="7" max="7" width="14.7265625" style="38" customWidth="1"/>
    <col min="8" max="8" width="15.26953125" style="574" customWidth="1"/>
    <col min="9" max="38" width="14.7265625" style="574" customWidth="1"/>
    <col min="39" max="42" width="12" bestFit="1" customWidth="1"/>
  </cols>
  <sheetData>
    <row r="1" spans="1:38" ht="27" thickBot="1">
      <c r="A1" s="11"/>
      <c r="B1" s="857"/>
      <c r="C1" s="992" t="s">
        <v>2</v>
      </c>
      <c r="D1" s="992" t="s">
        <v>4</v>
      </c>
      <c r="E1" s="857"/>
      <c r="F1" s="992" t="s">
        <v>2</v>
      </c>
      <c r="G1" s="992" t="s">
        <v>4</v>
      </c>
      <c r="H1" s="993" t="s">
        <v>1</v>
      </c>
    </row>
    <row r="2" spans="1:38" ht="18">
      <c r="B2" s="575"/>
      <c r="C2" s="575"/>
      <c r="D2" s="575"/>
      <c r="E2" s="575"/>
      <c r="F2" s="575"/>
    </row>
    <row r="3" spans="1:38" ht="15.5">
      <c r="B3" s="28" t="s">
        <v>263</v>
      </c>
      <c r="C3" s="698"/>
      <c r="D3" s="698"/>
      <c r="E3" s="698"/>
      <c r="F3" s="698"/>
      <c r="G3" s="698"/>
    </row>
    <row r="4" spans="1:38" ht="15" thickBot="1">
      <c r="B4" s="1593"/>
      <c r="C4" s="1593"/>
      <c r="D4" s="1593"/>
      <c r="E4" s="1593"/>
      <c r="F4" s="1593"/>
      <c r="G4" s="1593"/>
    </row>
    <row r="5" spans="1:38">
      <c r="A5" s="39">
        <f>IeM!A677+1</f>
        <v>24</v>
      </c>
      <c r="B5" s="577" t="s">
        <v>6</v>
      </c>
      <c r="C5" s="578"/>
      <c r="D5" s="579"/>
      <c r="E5" s="577" t="s">
        <v>64</v>
      </c>
      <c r="F5" s="578"/>
      <c r="G5" s="579"/>
      <c r="H5" s="994" t="s">
        <v>154</v>
      </c>
      <c r="I5"/>
      <c r="J5"/>
      <c r="L5"/>
      <c r="M5"/>
      <c r="N5"/>
      <c r="O5"/>
      <c r="P5"/>
      <c r="Q5"/>
      <c r="R5"/>
      <c r="S5"/>
      <c r="T5"/>
      <c r="U5"/>
      <c r="V5"/>
      <c r="W5"/>
      <c r="X5"/>
      <c r="Y5"/>
      <c r="Z5"/>
      <c r="AA5"/>
      <c r="AB5"/>
      <c r="AC5"/>
      <c r="AD5"/>
      <c r="AE5"/>
      <c r="AF5"/>
      <c r="AG5"/>
      <c r="AH5"/>
      <c r="AI5"/>
      <c r="AJ5"/>
      <c r="AK5"/>
      <c r="AL5"/>
    </row>
    <row r="6" spans="1:38">
      <c r="A6"/>
      <c r="B6" s="353" t="s">
        <v>8</v>
      </c>
      <c r="C6" s="580"/>
      <c r="D6" s="581"/>
      <c r="E6" s="353" t="s">
        <v>8</v>
      </c>
      <c r="F6" s="580"/>
      <c r="G6" s="581"/>
      <c r="H6"/>
      <c r="I6"/>
      <c r="J6"/>
      <c r="L6"/>
      <c r="M6"/>
      <c r="N6"/>
      <c r="O6"/>
      <c r="P6"/>
      <c r="Q6"/>
      <c r="R6"/>
      <c r="S6"/>
      <c r="T6"/>
      <c r="U6"/>
      <c r="V6"/>
      <c r="W6"/>
      <c r="X6"/>
      <c r="Y6"/>
      <c r="Z6"/>
      <c r="AA6"/>
      <c r="AB6"/>
      <c r="AC6"/>
      <c r="AD6"/>
      <c r="AE6"/>
      <c r="AF6"/>
      <c r="AG6"/>
      <c r="AH6"/>
      <c r="AI6"/>
      <c r="AJ6"/>
      <c r="AK6"/>
      <c r="AL6"/>
    </row>
    <row r="7" spans="1:38" ht="27">
      <c r="A7"/>
      <c r="B7" s="145" t="s">
        <v>264</v>
      </c>
      <c r="C7" s="582"/>
      <c r="D7" s="583"/>
      <c r="E7" s="145" t="s">
        <v>265</v>
      </c>
      <c r="F7" s="582"/>
      <c r="G7" s="583"/>
      <c r="H7"/>
      <c r="I7"/>
      <c r="J7"/>
      <c r="L7"/>
      <c r="M7"/>
      <c r="N7"/>
      <c r="O7"/>
      <c r="P7"/>
      <c r="Q7"/>
      <c r="R7"/>
      <c r="S7"/>
      <c r="T7"/>
      <c r="U7"/>
      <c r="V7"/>
      <c r="W7"/>
      <c r="X7"/>
      <c r="Y7"/>
      <c r="Z7"/>
      <c r="AA7"/>
      <c r="AB7"/>
      <c r="AC7"/>
      <c r="AD7"/>
      <c r="AE7"/>
      <c r="AF7"/>
      <c r="AG7"/>
      <c r="AH7"/>
      <c r="AI7"/>
      <c r="AJ7"/>
      <c r="AK7"/>
      <c r="AL7"/>
    </row>
    <row r="8" spans="1:38">
      <c r="A8"/>
      <c r="B8" s="584" t="s">
        <v>46</v>
      </c>
      <c r="C8" s="585">
        <v>10000000</v>
      </c>
      <c r="D8" s="586">
        <v>-10000000</v>
      </c>
      <c r="E8" s="584" t="s">
        <v>46</v>
      </c>
      <c r="F8" s="585">
        <v>96426041</v>
      </c>
      <c r="G8" s="586">
        <v>10000000</v>
      </c>
      <c r="H8"/>
      <c r="I8"/>
      <c r="J8"/>
      <c r="L8"/>
      <c r="M8"/>
      <c r="N8"/>
      <c r="O8"/>
      <c r="P8"/>
      <c r="Q8"/>
      <c r="R8"/>
      <c r="S8"/>
      <c r="T8"/>
      <c r="U8"/>
      <c r="V8"/>
      <c r="W8"/>
      <c r="X8"/>
      <c r="Y8"/>
      <c r="Z8"/>
      <c r="AA8"/>
      <c r="AB8"/>
      <c r="AC8"/>
      <c r="AD8"/>
      <c r="AE8"/>
      <c r="AF8"/>
      <c r="AG8"/>
      <c r="AH8"/>
      <c r="AI8"/>
      <c r="AJ8"/>
      <c r="AK8"/>
      <c r="AL8"/>
    </row>
    <row r="9" spans="1:38">
      <c r="A9"/>
      <c r="B9" s="587" t="s">
        <v>11</v>
      </c>
      <c r="C9" s="588">
        <v>10000000</v>
      </c>
      <c r="D9" s="589">
        <v>-10000000</v>
      </c>
      <c r="E9" s="587" t="s">
        <v>11</v>
      </c>
      <c r="F9" s="588">
        <v>96171741</v>
      </c>
      <c r="G9" s="589">
        <v>10000000</v>
      </c>
      <c r="H9"/>
      <c r="I9"/>
      <c r="J9"/>
      <c r="L9"/>
      <c r="M9"/>
      <c r="N9"/>
      <c r="O9"/>
      <c r="P9"/>
      <c r="Q9"/>
      <c r="R9"/>
      <c r="S9"/>
      <c r="T9"/>
      <c r="U9"/>
      <c r="V9"/>
      <c r="W9"/>
      <c r="X9"/>
      <c r="Y9"/>
      <c r="Z9"/>
      <c r="AA9"/>
      <c r="AB9"/>
      <c r="AC9"/>
      <c r="AD9"/>
      <c r="AE9"/>
      <c r="AF9"/>
      <c r="AG9"/>
      <c r="AH9"/>
      <c r="AI9"/>
      <c r="AJ9"/>
      <c r="AK9"/>
      <c r="AL9"/>
    </row>
    <row r="10" spans="1:38" ht="26.5">
      <c r="A10"/>
      <c r="B10" s="590" t="s">
        <v>12</v>
      </c>
      <c r="C10" s="591">
        <v>10000000</v>
      </c>
      <c r="D10" s="592">
        <v>-10000000</v>
      </c>
      <c r="E10" s="593" t="s">
        <v>12</v>
      </c>
      <c r="F10" s="591">
        <v>96171741</v>
      </c>
      <c r="G10" s="592">
        <v>10000000</v>
      </c>
      <c r="H10"/>
      <c r="I10"/>
      <c r="J10"/>
      <c r="L10"/>
      <c r="M10"/>
      <c r="N10"/>
      <c r="O10"/>
      <c r="P10"/>
      <c r="Q10"/>
      <c r="R10"/>
      <c r="S10"/>
      <c r="T10"/>
      <c r="U10"/>
      <c r="V10"/>
      <c r="W10"/>
      <c r="X10"/>
      <c r="Y10"/>
      <c r="Z10"/>
      <c r="AA10"/>
      <c r="AB10"/>
      <c r="AC10"/>
      <c r="AD10"/>
      <c r="AE10"/>
      <c r="AF10"/>
      <c r="AG10"/>
      <c r="AH10"/>
      <c r="AI10"/>
      <c r="AJ10"/>
      <c r="AK10"/>
      <c r="AL10"/>
    </row>
    <row r="11" spans="1:38">
      <c r="A11"/>
      <c r="B11" s="584" t="s">
        <v>47</v>
      </c>
      <c r="C11" s="594">
        <v>10000000</v>
      </c>
      <c r="D11" s="595">
        <v>-10000000</v>
      </c>
      <c r="E11" s="596" t="s">
        <v>47</v>
      </c>
      <c r="F11" s="594">
        <v>96477305</v>
      </c>
      <c r="G11" s="595">
        <v>10000000</v>
      </c>
      <c r="H11"/>
      <c r="I11"/>
      <c r="J11"/>
      <c r="L11"/>
      <c r="M11"/>
      <c r="N11"/>
      <c r="O11"/>
      <c r="P11"/>
      <c r="Q11"/>
      <c r="R11"/>
      <c r="S11"/>
      <c r="T11"/>
      <c r="U11"/>
      <c r="V11"/>
      <c r="W11"/>
      <c r="X11"/>
      <c r="Y11"/>
      <c r="Z11"/>
      <c r="AA11"/>
      <c r="AB11"/>
      <c r="AC11"/>
      <c r="AD11"/>
      <c r="AE11"/>
      <c r="AF11"/>
      <c r="AG11"/>
      <c r="AH11"/>
      <c r="AI11"/>
      <c r="AJ11"/>
      <c r="AK11"/>
      <c r="AL11"/>
    </row>
    <row r="12" spans="1:38">
      <c r="A12"/>
      <c r="B12" s="597" t="s">
        <v>14</v>
      </c>
      <c r="C12" s="591">
        <v>10000000</v>
      </c>
      <c r="D12" s="592">
        <v>-10000000</v>
      </c>
      <c r="E12" s="598" t="s">
        <v>14</v>
      </c>
      <c r="F12" s="591">
        <v>96393207</v>
      </c>
      <c r="G12" s="592">
        <v>10000000</v>
      </c>
      <c r="H12"/>
      <c r="I12"/>
      <c r="J12"/>
      <c r="L12"/>
      <c r="M12"/>
      <c r="N12"/>
      <c r="O12"/>
      <c r="P12"/>
      <c r="Q12"/>
      <c r="R12"/>
      <c r="S12"/>
      <c r="T12"/>
      <c r="U12"/>
      <c r="V12"/>
      <c r="W12"/>
      <c r="X12"/>
      <c r="Y12"/>
      <c r="Z12"/>
      <c r="AA12"/>
      <c r="AB12"/>
      <c r="AC12"/>
      <c r="AD12"/>
      <c r="AE12"/>
      <c r="AF12"/>
      <c r="AG12"/>
      <c r="AH12"/>
      <c r="AI12"/>
      <c r="AJ12"/>
      <c r="AK12"/>
      <c r="AL12"/>
    </row>
    <row r="13" spans="1:38" ht="39.5">
      <c r="A13"/>
      <c r="B13" s="587" t="s">
        <v>113</v>
      </c>
      <c r="C13" s="591">
        <v>10000000</v>
      </c>
      <c r="D13" s="591">
        <v>-10000000</v>
      </c>
      <c r="E13" s="599" t="s">
        <v>26</v>
      </c>
      <c r="F13" s="591">
        <v>92569322</v>
      </c>
      <c r="G13" s="592">
        <v>10000000</v>
      </c>
      <c r="H13"/>
      <c r="I13"/>
      <c r="J13"/>
      <c r="L13"/>
      <c r="M13"/>
      <c r="N13"/>
      <c r="O13"/>
      <c r="P13"/>
      <c r="Q13"/>
      <c r="R13"/>
      <c r="S13"/>
      <c r="T13"/>
      <c r="U13"/>
      <c r="V13"/>
      <c r="W13"/>
      <c r="X13"/>
      <c r="Y13"/>
      <c r="Z13"/>
      <c r="AA13"/>
      <c r="AB13"/>
      <c r="AC13"/>
      <c r="AD13"/>
      <c r="AE13"/>
      <c r="AF13"/>
      <c r="AG13"/>
      <c r="AH13"/>
      <c r="AI13"/>
      <c r="AJ13"/>
      <c r="AK13"/>
      <c r="AL13"/>
    </row>
    <row r="14" spans="1:38" ht="26.5">
      <c r="A14"/>
      <c r="B14" s="590" t="s">
        <v>17</v>
      </c>
      <c r="C14" s="591">
        <v>10000000</v>
      </c>
      <c r="D14" s="591">
        <v>-10000000</v>
      </c>
      <c r="E14" s="593" t="s">
        <v>29</v>
      </c>
      <c r="F14" s="591">
        <v>92502079</v>
      </c>
      <c r="G14" s="592">
        <v>10000000</v>
      </c>
      <c r="H14"/>
      <c r="I14"/>
      <c r="J14"/>
      <c r="L14"/>
      <c r="M14"/>
      <c r="N14"/>
      <c r="O14"/>
      <c r="P14"/>
      <c r="Q14"/>
      <c r="R14"/>
      <c r="S14"/>
      <c r="T14"/>
      <c r="U14"/>
      <c r="V14"/>
      <c r="W14"/>
      <c r="X14"/>
      <c r="Y14"/>
      <c r="Z14"/>
      <c r="AA14"/>
      <c r="AB14"/>
      <c r="AC14"/>
      <c r="AD14"/>
      <c r="AE14"/>
      <c r="AF14"/>
      <c r="AG14"/>
      <c r="AH14"/>
      <c r="AI14"/>
      <c r="AJ14"/>
      <c r="AK14"/>
      <c r="AL14"/>
    </row>
    <row r="15" spans="1:38" ht="53" thickBot="1">
      <c r="A15"/>
      <c r="B15" s="600"/>
      <c r="C15" s="591"/>
      <c r="D15" s="601"/>
      <c r="E15" s="602" t="s">
        <v>266</v>
      </c>
      <c r="F15" s="591">
        <v>92502079</v>
      </c>
      <c r="G15" s="592">
        <v>10000000</v>
      </c>
      <c r="H15"/>
      <c r="I15"/>
      <c r="J15"/>
      <c r="L15"/>
      <c r="M15"/>
      <c r="N15"/>
      <c r="O15"/>
      <c r="P15"/>
      <c r="Q15"/>
      <c r="R15"/>
      <c r="S15"/>
      <c r="T15"/>
      <c r="U15"/>
      <c r="V15"/>
      <c r="W15"/>
      <c r="X15"/>
      <c r="Y15"/>
      <c r="Z15"/>
      <c r="AA15"/>
      <c r="AB15"/>
      <c r="AC15"/>
      <c r="AD15"/>
      <c r="AE15"/>
      <c r="AF15"/>
      <c r="AG15"/>
      <c r="AH15"/>
      <c r="AI15"/>
      <c r="AJ15"/>
      <c r="AK15"/>
      <c r="AL15"/>
    </row>
    <row r="16" spans="1:38">
      <c r="A16"/>
      <c r="B16" s="603" t="s">
        <v>36</v>
      </c>
      <c r="C16" s="604"/>
      <c r="D16" s="605"/>
      <c r="E16" s="603" t="s">
        <v>36</v>
      </c>
      <c r="F16" s="604"/>
      <c r="G16" s="605"/>
      <c r="H16"/>
      <c r="I16"/>
      <c r="J16"/>
      <c r="L16"/>
      <c r="M16"/>
      <c r="N16"/>
      <c r="O16"/>
      <c r="P16"/>
      <c r="Q16"/>
      <c r="R16"/>
      <c r="S16"/>
      <c r="T16"/>
      <c r="U16"/>
      <c r="V16"/>
      <c r="W16"/>
      <c r="X16"/>
      <c r="Y16"/>
      <c r="Z16"/>
      <c r="AA16"/>
      <c r="AB16"/>
      <c r="AC16"/>
      <c r="AD16"/>
      <c r="AE16"/>
      <c r="AF16"/>
      <c r="AG16"/>
      <c r="AH16"/>
      <c r="AI16"/>
      <c r="AJ16"/>
      <c r="AK16"/>
      <c r="AL16"/>
    </row>
    <row r="17" spans="2:11" customFormat="1">
      <c r="B17" s="606" t="s">
        <v>37</v>
      </c>
      <c r="C17" s="607"/>
      <c r="D17" s="608"/>
      <c r="E17" s="606" t="s">
        <v>37</v>
      </c>
      <c r="F17" s="607"/>
      <c r="G17" s="608"/>
      <c r="K17" s="574"/>
    </row>
    <row r="18" spans="2:11" customFormat="1">
      <c r="B18" s="609" t="s">
        <v>125</v>
      </c>
      <c r="C18" s="610"/>
      <c r="D18" s="611"/>
      <c r="E18" s="609" t="s">
        <v>125</v>
      </c>
      <c r="F18" s="612"/>
      <c r="G18" s="120"/>
      <c r="K18" s="574"/>
    </row>
    <row r="19" spans="2:11" customFormat="1">
      <c r="B19" s="584" t="s">
        <v>46</v>
      </c>
      <c r="C19" s="585">
        <v>841606476</v>
      </c>
      <c r="D19" s="586">
        <v>-10000000</v>
      </c>
      <c r="E19" s="584" t="s">
        <v>46</v>
      </c>
      <c r="F19" s="585">
        <v>474226662</v>
      </c>
      <c r="G19" s="586">
        <v>10000000</v>
      </c>
      <c r="K19" s="574"/>
    </row>
    <row r="20" spans="2:11" customFormat="1">
      <c r="B20" s="587" t="s">
        <v>11</v>
      </c>
      <c r="C20" s="588">
        <v>841606476</v>
      </c>
      <c r="D20" s="589">
        <v>-10000000</v>
      </c>
      <c r="E20" s="587" t="s">
        <v>11</v>
      </c>
      <c r="F20" s="588">
        <v>464989622</v>
      </c>
      <c r="G20" s="589">
        <v>10000000</v>
      </c>
      <c r="K20" s="574"/>
    </row>
    <row r="21" spans="2:11" customFormat="1" ht="26.5">
      <c r="B21" s="590" t="s">
        <v>12</v>
      </c>
      <c r="C21" s="591">
        <v>841606476</v>
      </c>
      <c r="D21" s="592">
        <v>-10000000</v>
      </c>
      <c r="E21" s="593" t="s">
        <v>12</v>
      </c>
      <c r="F21" s="591">
        <v>464989622</v>
      </c>
      <c r="G21" s="592">
        <v>10000000</v>
      </c>
      <c r="K21" s="574"/>
    </row>
    <row r="22" spans="2:11" customFormat="1">
      <c r="B22" s="584" t="s">
        <v>47</v>
      </c>
      <c r="C22" s="594">
        <v>841606476</v>
      </c>
      <c r="D22" s="595">
        <v>-10000000</v>
      </c>
      <c r="E22" s="596" t="s">
        <v>47</v>
      </c>
      <c r="F22" s="594">
        <v>473609932</v>
      </c>
      <c r="G22" s="595">
        <v>10000000</v>
      </c>
      <c r="K22" s="574"/>
    </row>
    <row r="23" spans="2:11" customFormat="1">
      <c r="B23" s="597" t="s">
        <v>14</v>
      </c>
      <c r="C23" s="591">
        <v>841606476</v>
      </c>
      <c r="D23" s="592">
        <v>-10000000</v>
      </c>
      <c r="E23" s="598" t="s">
        <v>14</v>
      </c>
      <c r="F23" s="591">
        <v>466911083</v>
      </c>
      <c r="G23" s="592">
        <v>10000000</v>
      </c>
      <c r="K23" s="574"/>
    </row>
    <row r="24" spans="2:11" customFormat="1" ht="39.5">
      <c r="B24" s="587" t="s">
        <v>113</v>
      </c>
      <c r="C24" s="591">
        <v>841606476</v>
      </c>
      <c r="D24" s="591">
        <v>-10000000</v>
      </c>
      <c r="E24" s="599" t="s">
        <v>26</v>
      </c>
      <c r="F24" s="591">
        <v>267186522</v>
      </c>
      <c r="G24" s="592">
        <v>10000000</v>
      </c>
      <c r="K24" s="574"/>
    </row>
    <row r="25" spans="2:11" customFormat="1" ht="25.5" customHeight="1">
      <c r="B25" s="590" t="s">
        <v>17</v>
      </c>
      <c r="C25" s="591">
        <v>841606476</v>
      </c>
      <c r="D25" s="591">
        <v>-10000000</v>
      </c>
      <c r="E25" s="593" t="s">
        <v>29</v>
      </c>
      <c r="F25" s="591">
        <v>267030942</v>
      </c>
      <c r="G25" s="592">
        <v>10000000</v>
      </c>
      <c r="K25" s="574"/>
    </row>
    <row r="26" spans="2:11" customFormat="1" ht="52.5">
      <c r="B26" s="613"/>
      <c r="C26" s="614"/>
      <c r="D26" s="615"/>
      <c r="E26" s="616" t="s">
        <v>266</v>
      </c>
      <c r="F26" s="617">
        <v>210491003</v>
      </c>
      <c r="G26" s="618">
        <v>10000000</v>
      </c>
      <c r="K26" s="574"/>
    </row>
    <row r="27" spans="2:11" customFormat="1">
      <c r="B27" s="619" t="s">
        <v>246</v>
      </c>
      <c r="C27" s="620"/>
      <c r="D27" s="621"/>
      <c r="E27" s="609" t="s">
        <v>246</v>
      </c>
      <c r="F27" s="610"/>
      <c r="G27" s="611"/>
      <c r="K27" s="574"/>
    </row>
    <row r="28" spans="2:11" customFormat="1">
      <c r="B28" s="584" t="s">
        <v>46</v>
      </c>
      <c r="C28" s="585">
        <v>890165818</v>
      </c>
      <c r="D28" s="586">
        <v>-10000000</v>
      </c>
      <c r="E28" s="584" t="s">
        <v>46</v>
      </c>
      <c r="F28" s="585">
        <v>472836384</v>
      </c>
      <c r="G28" s="586">
        <v>10000000</v>
      </c>
      <c r="K28" s="574"/>
    </row>
    <row r="29" spans="2:11" customFormat="1">
      <c r="B29" s="587" t="s">
        <v>11</v>
      </c>
      <c r="C29" s="591">
        <v>890165818</v>
      </c>
      <c r="D29" s="592">
        <v>-10000000</v>
      </c>
      <c r="E29" s="599" t="s">
        <v>11</v>
      </c>
      <c r="F29" s="591">
        <v>465363344</v>
      </c>
      <c r="G29" s="592">
        <v>10000000</v>
      </c>
      <c r="K29" s="574"/>
    </row>
    <row r="30" spans="2:11" customFormat="1" ht="26.5">
      <c r="B30" s="590" t="s">
        <v>12</v>
      </c>
      <c r="C30" s="591">
        <v>890165818</v>
      </c>
      <c r="D30" s="592">
        <v>-10000000</v>
      </c>
      <c r="E30" s="593" t="s">
        <v>12</v>
      </c>
      <c r="F30" s="591">
        <v>465363344</v>
      </c>
      <c r="G30" s="592">
        <v>10000000</v>
      </c>
      <c r="K30" s="574"/>
    </row>
    <row r="31" spans="2:11" customFormat="1">
      <c r="B31" s="584" t="s">
        <v>47</v>
      </c>
      <c r="C31" s="594">
        <v>890165818</v>
      </c>
      <c r="D31" s="595">
        <v>-10000000</v>
      </c>
      <c r="E31" s="596" t="s">
        <v>47</v>
      </c>
      <c r="F31" s="594">
        <v>472219654</v>
      </c>
      <c r="G31" s="595">
        <v>10000000</v>
      </c>
      <c r="K31" s="574"/>
    </row>
    <row r="32" spans="2:11" customFormat="1">
      <c r="B32" s="597" t="s">
        <v>14</v>
      </c>
      <c r="C32" s="591">
        <v>890165818</v>
      </c>
      <c r="D32" s="592">
        <v>-10000000</v>
      </c>
      <c r="E32" s="598" t="s">
        <v>14</v>
      </c>
      <c r="F32" s="591">
        <v>465520805</v>
      </c>
      <c r="G32" s="592">
        <v>10000000</v>
      </c>
      <c r="K32" s="574"/>
    </row>
    <row r="33" spans="1:68" ht="39.5">
      <c r="A33"/>
      <c r="B33" s="587" t="s">
        <v>113</v>
      </c>
      <c r="C33" s="591">
        <v>890165818</v>
      </c>
      <c r="D33" s="591">
        <v>-10000000</v>
      </c>
      <c r="E33" s="599" t="s">
        <v>26</v>
      </c>
      <c r="F33" s="591">
        <v>265482648</v>
      </c>
      <c r="G33" s="592">
        <v>10000000</v>
      </c>
      <c r="H33"/>
      <c r="I33"/>
      <c r="J33"/>
      <c r="L33"/>
      <c r="M33"/>
      <c r="N33"/>
      <c r="O33"/>
      <c r="P33"/>
      <c r="Q33"/>
      <c r="R33"/>
      <c r="S33"/>
      <c r="T33"/>
      <c r="U33"/>
      <c r="V33"/>
      <c r="W33"/>
      <c r="X33"/>
      <c r="Y33"/>
      <c r="Z33"/>
      <c r="AA33"/>
      <c r="AB33"/>
      <c r="AC33"/>
      <c r="AD33"/>
      <c r="AE33"/>
      <c r="AF33"/>
      <c r="AG33"/>
      <c r="AH33"/>
      <c r="AI33"/>
      <c r="AJ33"/>
      <c r="AK33"/>
      <c r="AL33"/>
    </row>
    <row r="34" spans="1:68" ht="26.5">
      <c r="A34"/>
      <c r="B34" s="590" t="s">
        <v>17</v>
      </c>
      <c r="C34" s="591">
        <v>890165818</v>
      </c>
      <c r="D34" s="591">
        <v>-10000000</v>
      </c>
      <c r="E34" s="593" t="s">
        <v>29</v>
      </c>
      <c r="F34" s="591">
        <v>265412813</v>
      </c>
      <c r="G34" s="592">
        <v>10000000</v>
      </c>
      <c r="H34"/>
      <c r="I34"/>
      <c r="J34"/>
      <c r="L34"/>
      <c r="M34"/>
      <c r="N34"/>
      <c r="O34"/>
      <c r="P34"/>
      <c r="Q34"/>
      <c r="R34"/>
      <c r="S34"/>
      <c r="T34"/>
      <c r="U34"/>
      <c r="V34"/>
      <c r="W34"/>
      <c r="X34"/>
      <c r="Y34"/>
      <c r="Z34"/>
      <c r="AA34"/>
      <c r="AB34"/>
      <c r="AC34"/>
      <c r="AD34"/>
      <c r="AE34"/>
      <c r="AF34"/>
      <c r="AG34"/>
      <c r="AH34"/>
      <c r="AI34"/>
      <c r="AJ34"/>
      <c r="AK34"/>
      <c r="AL34"/>
    </row>
    <row r="35" spans="1:68" ht="53" thickBot="1">
      <c r="A35"/>
      <c r="B35" s="622"/>
      <c r="C35" s="623"/>
      <c r="D35" s="624"/>
      <c r="E35" s="602" t="s">
        <v>266</v>
      </c>
      <c r="F35" s="591">
        <v>208783163</v>
      </c>
      <c r="G35" s="592">
        <v>10000000</v>
      </c>
      <c r="H35"/>
      <c r="I35"/>
      <c r="J35"/>
      <c r="L35"/>
      <c r="M35"/>
      <c r="N35"/>
      <c r="O35"/>
      <c r="P35"/>
      <c r="Q35"/>
      <c r="R35"/>
      <c r="S35"/>
      <c r="T35"/>
      <c r="U35"/>
      <c r="V35"/>
      <c r="W35"/>
      <c r="X35"/>
      <c r="Y35"/>
      <c r="Z35"/>
      <c r="AA35"/>
      <c r="AB35"/>
      <c r="AC35"/>
      <c r="AD35"/>
      <c r="AE35"/>
      <c r="AF35"/>
      <c r="AG35"/>
      <c r="AH35"/>
      <c r="AI35"/>
      <c r="AJ35"/>
      <c r="AK35"/>
      <c r="AL35"/>
    </row>
    <row r="36" spans="1:68" ht="52.5" customHeight="1" thickBot="1">
      <c r="A36"/>
      <c r="B36" s="1597" t="s">
        <v>385</v>
      </c>
      <c r="C36" s="1598"/>
      <c r="D36" s="1598"/>
      <c r="E36" s="1598"/>
      <c r="F36" s="1598"/>
      <c r="G36" s="1599"/>
      <c r="H36"/>
      <c r="I36"/>
      <c r="J36"/>
      <c r="L36"/>
      <c r="M36"/>
      <c r="N36"/>
      <c r="O36"/>
      <c r="P36"/>
      <c r="Q36"/>
      <c r="R36"/>
      <c r="S36"/>
      <c r="T36"/>
      <c r="U36"/>
      <c r="V36"/>
      <c r="W36"/>
      <c r="X36"/>
      <c r="Y36"/>
      <c r="Z36"/>
      <c r="AA36"/>
      <c r="AB36"/>
      <c r="AC36"/>
      <c r="AD36"/>
      <c r="AE36"/>
      <c r="AF36"/>
      <c r="AG36"/>
      <c r="AH36"/>
      <c r="AI36"/>
      <c r="AJ36"/>
      <c r="AK36"/>
      <c r="AL36"/>
    </row>
    <row r="37" spans="1:68" ht="18" customHeight="1" thickBot="1">
      <c r="A37"/>
      <c r="B37" s="995"/>
      <c r="C37" s="995"/>
      <c r="D37" s="995"/>
      <c r="E37" s="995"/>
      <c r="F37" s="995"/>
      <c r="G37" s="995"/>
      <c r="H37"/>
      <c r="I37"/>
      <c r="J37"/>
      <c r="L37"/>
      <c r="M37"/>
      <c r="N37"/>
      <c r="O37"/>
      <c r="P37"/>
      <c r="Q37"/>
      <c r="R37"/>
      <c r="S37"/>
      <c r="T37"/>
      <c r="U37"/>
      <c r="V37"/>
      <c r="W37"/>
      <c r="X37"/>
      <c r="Y37"/>
      <c r="Z37"/>
      <c r="AA37"/>
      <c r="AB37"/>
      <c r="AC37"/>
      <c r="AD37"/>
      <c r="AE37"/>
      <c r="AF37"/>
      <c r="AG37"/>
      <c r="AH37"/>
      <c r="AI37"/>
      <c r="AJ37"/>
      <c r="AK37"/>
      <c r="AL37"/>
    </row>
    <row r="38" spans="1:68">
      <c r="A38" s="39">
        <f>A5+1</f>
        <v>25</v>
      </c>
      <c r="B38" s="577" t="s">
        <v>64</v>
      </c>
      <c r="C38" s="578"/>
      <c r="D38" s="579"/>
      <c r="E38" s="577" t="s">
        <v>64</v>
      </c>
      <c r="F38" s="578"/>
      <c r="G38" s="579"/>
      <c r="H38" s="994" t="s">
        <v>154</v>
      </c>
      <c r="I38" s="576"/>
      <c r="J38" s="576"/>
      <c r="L38" s="576"/>
      <c r="M38" s="576"/>
      <c r="N38" s="576"/>
      <c r="O38"/>
      <c r="P38"/>
      <c r="Q38"/>
      <c r="R38"/>
      <c r="S38"/>
      <c r="T38"/>
      <c r="U38" s="576"/>
      <c r="V38" s="576"/>
      <c r="W38" s="576"/>
      <c r="X38" s="576"/>
      <c r="Y38" s="576"/>
      <c r="Z38" s="576"/>
      <c r="AA38" s="576"/>
      <c r="AB38" s="576"/>
      <c r="AC38" s="576"/>
      <c r="AD38" s="576"/>
      <c r="AE38" s="576"/>
      <c r="AF38" s="576"/>
      <c r="AG38" s="576"/>
      <c r="AH38" s="576"/>
      <c r="AI38" s="576"/>
      <c r="AJ38" s="576"/>
      <c r="AK38" s="576"/>
      <c r="AL38" s="576"/>
      <c r="AW38" s="44"/>
      <c r="AX38" s="44"/>
      <c r="AY38" s="44"/>
      <c r="AZ38" s="44"/>
      <c r="BA38" s="44"/>
      <c r="BB38" s="44"/>
      <c r="BC38" s="44"/>
      <c r="BD38" s="44"/>
      <c r="BE38" s="44"/>
      <c r="BF38" s="44"/>
      <c r="BG38" s="44"/>
      <c r="BH38" s="44"/>
      <c r="BI38" s="44"/>
      <c r="BJ38" s="44"/>
      <c r="BK38" s="44"/>
      <c r="BL38" s="44"/>
      <c r="BM38" s="44"/>
      <c r="BN38" s="44"/>
      <c r="BO38" s="44"/>
      <c r="BP38" s="44"/>
    </row>
    <row r="39" spans="1:68">
      <c r="A39" s="40"/>
      <c r="B39" s="353" t="s">
        <v>8</v>
      </c>
      <c r="C39" s="580"/>
      <c r="D39" s="581"/>
      <c r="E39" s="353" t="s">
        <v>8</v>
      </c>
      <c r="F39" s="580"/>
      <c r="G39" s="581"/>
      <c r="H39" s="576"/>
      <c r="I39" s="576"/>
      <c r="J39" s="576"/>
      <c r="L39" s="576"/>
      <c r="M39" s="576"/>
      <c r="N39" s="576"/>
      <c r="O39"/>
      <c r="P39"/>
      <c r="Q39"/>
      <c r="R39"/>
      <c r="S39"/>
      <c r="T39"/>
      <c r="U39" s="576"/>
      <c r="V39" s="576"/>
      <c r="W39" s="576"/>
      <c r="X39" s="576"/>
      <c r="Y39" s="576"/>
      <c r="Z39" s="576"/>
      <c r="AA39" s="576"/>
      <c r="AB39" s="576"/>
      <c r="AC39" s="576"/>
      <c r="AD39" s="576"/>
      <c r="AE39" s="576"/>
      <c r="AF39" s="576"/>
      <c r="AG39" s="576"/>
      <c r="AH39" s="576"/>
      <c r="AI39" s="576"/>
      <c r="AJ39" s="576"/>
      <c r="AK39" s="576"/>
      <c r="AL39" s="576"/>
      <c r="AW39" s="44"/>
      <c r="AX39" s="44"/>
      <c r="AY39" s="44"/>
      <c r="AZ39" s="44"/>
      <c r="BA39" s="44"/>
      <c r="BB39" s="44"/>
      <c r="BC39" s="44"/>
      <c r="BD39" s="44"/>
      <c r="BE39" s="44"/>
      <c r="BF39" s="44"/>
      <c r="BG39" s="44"/>
      <c r="BH39" s="44"/>
      <c r="BI39" s="44"/>
      <c r="BJ39" s="44"/>
      <c r="BK39" s="44"/>
      <c r="BL39" s="44"/>
      <c r="BM39" s="44"/>
      <c r="BN39" s="44"/>
      <c r="BO39" s="44"/>
      <c r="BP39" s="44"/>
    </row>
    <row r="40" spans="1:68" ht="28.5" customHeight="1">
      <c r="A40" s="41"/>
      <c r="B40" s="145" t="s">
        <v>267</v>
      </c>
      <c r="C40" s="582"/>
      <c r="D40" s="583"/>
      <c r="E40" s="145" t="s">
        <v>267</v>
      </c>
      <c r="F40" s="582"/>
      <c r="G40" s="583"/>
      <c r="H40" s="576"/>
      <c r="I40" s="576"/>
      <c r="L40" s="576"/>
      <c r="O40"/>
      <c r="P40"/>
      <c r="Q40"/>
      <c r="R40"/>
      <c r="S40"/>
      <c r="T40"/>
      <c r="AJ40" s="576"/>
      <c r="AW40" s="44"/>
      <c r="AX40" s="44"/>
      <c r="AY40" s="44"/>
      <c r="AZ40" s="44"/>
      <c r="BA40" s="44"/>
      <c r="BB40" s="44"/>
      <c r="BC40" s="44"/>
      <c r="BD40" s="44"/>
      <c r="BE40" s="44"/>
      <c r="BF40" s="44"/>
      <c r="BG40" s="44"/>
      <c r="BH40" s="44"/>
      <c r="BI40" s="44"/>
      <c r="BJ40" s="44"/>
      <c r="BK40" s="44"/>
      <c r="BL40" s="44"/>
      <c r="BM40" s="44"/>
      <c r="BN40" s="44"/>
      <c r="BO40" s="44"/>
      <c r="BP40" s="44"/>
    </row>
    <row r="41" spans="1:68">
      <c r="A41" s="41"/>
      <c r="B41" s="584" t="s">
        <v>46</v>
      </c>
      <c r="C41" s="585">
        <v>31683113</v>
      </c>
      <c r="D41" s="586">
        <v>-18477</v>
      </c>
      <c r="E41" s="584" t="s">
        <v>46</v>
      </c>
      <c r="F41" s="585">
        <v>31683113</v>
      </c>
      <c r="G41" s="586">
        <v>18477</v>
      </c>
      <c r="H41" s="576"/>
      <c r="I41" s="625"/>
      <c r="J41" s="626"/>
      <c r="L41" s="576"/>
      <c r="M41" s="576"/>
      <c r="O41"/>
      <c r="P41"/>
      <c r="Q41"/>
      <c r="R41"/>
      <c r="S41"/>
      <c r="T41"/>
      <c r="AJ41" s="576"/>
      <c r="AK41" s="576"/>
      <c r="AW41" s="44"/>
      <c r="AX41" s="44"/>
      <c r="AY41" s="44"/>
      <c r="AZ41" s="44"/>
      <c r="BA41" s="44"/>
      <c r="BB41" s="44"/>
      <c r="BC41" s="44"/>
      <c r="BD41" s="44"/>
      <c r="BE41" s="44"/>
      <c r="BF41" s="44"/>
      <c r="BG41" s="44"/>
      <c r="BH41" s="44"/>
      <c r="BI41" s="44"/>
      <c r="BJ41" s="44"/>
      <c r="BK41" s="44"/>
      <c r="BL41" s="44"/>
      <c r="BM41" s="44"/>
      <c r="BN41" s="44"/>
      <c r="BO41" s="44"/>
      <c r="BP41" s="44"/>
    </row>
    <row r="42" spans="1:68">
      <c r="A42" s="41"/>
      <c r="B42" s="587" t="s">
        <v>11</v>
      </c>
      <c r="C42" s="588">
        <v>31683113</v>
      </c>
      <c r="D42" s="589">
        <v>-18477</v>
      </c>
      <c r="E42" s="587" t="s">
        <v>11</v>
      </c>
      <c r="F42" s="588">
        <v>31683113</v>
      </c>
      <c r="G42" s="589">
        <v>18477</v>
      </c>
      <c r="H42" s="576"/>
      <c r="I42" s="627"/>
      <c r="J42" s="576"/>
      <c r="L42" s="576"/>
      <c r="M42" s="576"/>
      <c r="O42"/>
      <c r="P42"/>
      <c r="Q42"/>
      <c r="R42"/>
      <c r="S42"/>
      <c r="T42"/>
      <c r="AJ42" s="576"/>
      <c r="AK42" s="576"/>
      <c r="AW42" s="44"/>
      <c r="AX42" s="44"/>
      <c r="AY42" s="44"/>
      <c r="AZ42" s="44"/>
      <c r="BA42" s="44"/>
      <c r="BB42" s="44"/>
      <c r="BC42" s="44"/>
      <c r="BD42" s="44"/>
      <c r="BE42" s="44"/>
      <c r="BF42" s="44"/>
      <c r="BG42" s="44"/>
      <c r="BH42" s="44"/>
      <c r="BI42" s="44"/>
      <c r="BJ42" s="44"/>
      <c r="BK42" s="44"/>
      <c r="BL42" s="44"/>
      <c r="BM42" s="44"/>
      <c r="BN42" s="44"/>
      <c r="BO42" s="44"/>
      <c r="BP42" s="44"/>
    </row>
    <row r="43" spans="1:68" ht="26.5">
      <c r="A43" s="41"/>
      <c r="B43" s="590" t="s">
        <v>12</v>
      </c>
      <c r="C43" s="588">
        <v>31683113</v>
      </c>
      <c r="D43" s="589">
        <v>-18477</v>
      </c>
      <c r="E43" s="590" t="s">
        <v>12</v>
      </c>
      <c r="F43" s="588">
        <v>31683113</v>
      </c>
      <c r="G43" s="589">
        <v>18477</v>
      </c>
      <c r="H43" s="576"/>
      <c r="I43" s="628"/>
      <c r="J43" s="44"/>
      <c r="L43" s="576"/>
      <c r="M43" s="576"/>
      <c r="O43"/>
      <c r="P43"/>
      <c r="Q43"/>
      <c r="R43"/>
      <c r="S43"/>
      <c r="T43"/>
      <c r="AJ43" s="576"/>
      <c r="AK43" s="576"/>
      <c r="AW43" s="44"/>
      <c r="AX43" s="44"/>
      <c r="AY43" s="44"/>
      <c r="AZ43" s="44"/>
      <c r="BA43" s="44"/>
      <c r="BB43" s="44"/>
      <c r="BC43" s="44"/>
      <c r="BD43" s="44"/>
      <c r="BE43" s="44"/>
      <c r="BF43" s="44"/>
      <c r="BG43" s="44"/>
      <c r="BH43" s="44"/>
      <c r="BI43" s="44"/>
      <c r="BJ43" s="44"/>
      <c r="BK43" s="44"/>
      <c r="BL43" s="44"/>
      <c r="BM43" s="44"/>
      <c r="BN43" s="44"/>
      <c r="BO43" s="44"/>
      <c r="BP43" s="44"/>
    </row>
    <row r="44" spans="1:68">
      <c r="A44" s="34"/>
      <c r="B44" s="584" t="s">
        <v>47</v>
      </c>
      <c r="C44" s="585">
        <v>31683113</v>
      </c>
      <c r="D44" s="586">
        <v>-18477</v>
      </c>
      <c r="E44" s="584" t="s">
        <v>47</v>
      </c>
      <c r="F44" s="585">
        <v>31683113</v>
      </c>
      <c r="G44" s="586">
        <v>18477</v>
      </c>
      <c r="H44" s="576"/>
      <c r="I44" s="628"/>
      <c r="J44" s="44"/>
      <c r="L44" s="576"/>
      <c r="M44" s="576"/>
      <c r="O44"/>
      <c r="P44"/>
      <c r="Q44"/>
      <c r="R44"/>
      <c r="S44"/>
      <c r="T44"/>
      <c r="AJ44" s="576"/>
      <c r="AK44" s="576"/>
      <c r="AW44" s="44"/>
      <c r="AX44" s="44"/>
      <c r="AY44" s="44"/>
      <c r="AZ44" s="44"/>
      <c r="BA44" s="44"/>
      <c r="BB44" s="44"/>
      <c r="BC44" s="44"/>
      <c r="BD44" s="44"/>
      <c r="BE44" s="44"/>
      <c r="BF44" s="44"/>
      <c r="BG44" s="44"/>
      <c r="BH44" s="44"/>
      <c r="BI44" s="44"/>
      <c r="BJ44" s="44"/>
      <c r="BK44" s="44"/>
      <c r="BL44" s="44"/>
      <c r="BM44" s="44"/>
      <c r="BN44" s="44"/>
      <c r="BO44" s="44"/>
      <c r="BP44" s="44"/>
    </row>
    <row r="45" spans="1:68">
      <c r="A45" s="34"/>
      <c r="B45" s="597" t="s">
        <v>14</v>
      </c>
      <c r="C45" s="588">
        <v>31683113</v>
      </c>
      <c r="D45" s="589">
        <v>-18477</v>
      </c>
      <c r="E45" s="597" t="s">
        <v>14</v>
      </c>
      <c r="F45" s="588">
        <v>31683113</v>
      </c>
      <c r="G45" s="589">
        <v>18477</v>
      </c>
      <c r="H45" s="576"/>
      <c r="I45" s="628"/>
      <c r="J45" s="44"/>
      <c r="L45" s="576"/>
      <c r="M45" s="576"/>
      <c r="O45"/>
      <c r="P45"/>
      <c r="Q45"/>
      <c r="R45"/>
      <c r="S45"/>
      <c r="T45"/>
      <c r="AJ45" s="576"/>
      <c r="AK45" s="576"/>
      <c r="AW45" s="44"/>
      <c r="AX45" s="44"/>
      <c r="AY45" s="44"/>
      <c r="AZ45" s="44"/>
      <c r="BA45" s="44"/>
      <c r="BB45" s="44"/>
      <c r="BC45" s="44"/>
      <c r="BD45" s="44"/>
      <c r="BE45" s="44"/>
      <c r="BF45" s="44"/>
      <c r="BG45" s="44"/>
      <c r="BH45" s="44"/>
      <c r="BI45" s="44"/>
      <c r="BJ45" s="44"/>
      <c r="BK45" s="44"/>
      <c r="BL45" s="44"/>
      <c r="BM45" s="44"/>
      <c r="BN45" s="44"/>
      <c r="BO45" s="44"/>
      <c r="BP45" s="44"/>
    </row>
    <row r="46" spans="1:68">
      <c r="A46" s="34"/>
      <c r="B46" s="587" t="s">
        <v>113</v>
      </c>
      <c r="C46" s="588">
        <v>31389509</v>
      </c>
      <c r="D46" s="589">
        <v>-18477</v>
      </c>
      <c r="E46" s="587" t="s">
        <v>113</v>
      </c>
      <c r="F46" s="588">
        <v>31389509</v>
      </c>
      <c r="G46" s="589">
        <v>18477</v>
      </c>
      <c r="H46" s="576"/>
      <c r="I46" s="628"/>
      <c r="J46" s="44"/>
      <c r="L46" s="576"/>
      <c r="M46" s="576"/>
      <c r="O46"/>
      <c r="P46"/>
      <c r="Q46"/>
      <c r="R46"/>
      <c r="S46"/>
      <c r="T46"/>
      <c r="AJ46" s="576"/>
      <c r="AK46" s="576"/>
      <c r="AW46" s="44"/>
      <c r="AX46" s="44"/>
      <c r="AY46" s="44"/>
      <c r="AZ46" s="44"/>
      <c r="BA46" s="44"/>
      <c r="BB46" s="44"/>
      <c r="BC46" s="44"/>
      <c r="BD46" s="44"/>
      <c r="BE46" s="44"/>
      <c r="BF46" s="44"/>
      <c r="BG46" s="44"/>
      <c r="BH46" s="44"/>
      <c r="BI46" s="44"/>
      <c r="BJ46" s="44"/>
      <c r="BK46" s="44"/>
      <c r="BL46" s="44"/>
      <c r="BM46" s="44"/>
      <c r="BN46" s="44"/>
      <c r="BO46" s="44"/>
      <c r="BP46" s="44"/>
    </row>
    <row r="47" spans="1:68" ht="15" thickBot="1">
      <c r="A47" s="34"/>
      <c r="B47" s="590" t="s">
        <v>17</v>
      </c>
      <c r="C47" s="588">
        <v>31389509</v>
      </c>
      <c r="D47" s="589">
        <v>-18477</v>
      </c>
      <c r="E47" s="590" t="s">
        <v>17</v>
      </c>
      <c r="F47" s="588">
        <v>31389509</v>
      </c>
      <c r="G47" s="589">
        <v>18477</v>
      </c>
      <c r="H47" s="576"/>
      <c r="I47" s="629"/>
      <c r="J47"/>
      <c r="L47" s="576"/>
      <c r="M47" s="576"/>
      <c r="O47"/>
      <c r="P47"/>
      <c r="Q47"/>
      <c r="R47"/>
      <c r="S47"/>
      <c r="T47"/>
      <c r="AJ47" s="576"/>
      <c r="AK47" s="576"/>
      <c r="AW47" s="44"/>
      <c r="AX47" s="44"/>
      <c r="AY47" s="44"/>
      <c r="AZ47" s="44"/>
      <c r="BA47" s="44"/>
      <c r="BB47" s="44"/>
      <c r="BC47" s="44"/>
      <c r="BD47" s="44"/>
      <c r="BE47" s="44"/>
      <c r="BF47" s="44"/>
      <c r="BG47" s="44"/>
      <c r="BH47" s="44"/>
      <c r="BI47" s="44"/>
      <c r="BJ47" s="44"/>
      <c r="BK47" s="44"/>
      <c r="BL47" s="44"/>
      <c r="BM47" s="44"/>
      <c r="BN47" s="44"/>
      <c r="BO47" s="44"/>
      <c r="BP47" s="44"/>
    </row>
    <row r="48" spans="1:68" ht="84" customHeight="1" thickBot="1">
      <c r="A48"/>
      <c r="B48" s="1597" t="s">
        <v>386</v>
      </c>
      <c r="C48" s="1598"/>
      <c r="D48" s="1598"/>
      <c r="E48" s="1598"/>
      <c r="F48" s="1598"/>
      <c r="G48" s="1599"/>
      <c r="H48" s="576"/>
      <c r="L48" s="576"/>
      <c r="M48" s="576"/>
      <c r="N48" s="576"/>
      <c r="O48"/>
      <c r="P48"/>
      <c r="Q48"/>
      <c r="R48"/>
      <c r="S48"/>
      <c r="T48"/>
      <c r="U48" s="576"/>
      <c r="V48" s="576"/>
      <c r="W48" s="576"/>
      <c r="X48" s="576"/>
      <c r="Y48" s="576"/>
      <c r="Z48" s="576"/>
      <c r="AA48" s="576"/>
      <c r="AB48" s="576"/>
      <c r="AC48" s="576"/>
      <c r="AD48" s="576"/>
      <c r="AE48" s="576"/>
      <c r="AF48" s="576"/>
      <c r="AG48" s="576"/>
      <c r="AH48" s="576"/>
      <c r="AI48" s="576"/>
      <c r="AJ48" s="576"/>
      <c r="AK48" s="576"/>
      <c r="AL48" s="576"/>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row>
    <row r="49" spans="1:68" ht="19.5" customHeight="1" thickBot="1">
      <c r="A49"/>
      <c r="B49"/>
      <c r="C49"/>
      <c r="D49"/>
      <c r="E49"/>
      <c r="F49"/>
      <c r="G49"/>
      <c r="H49" s="576"/>
      <c r="I49" s="576"/>
      <c r="J49" s="576"/>
      <c r="L49" s="576"/>
      <c r="M49" s="576"/>
      <c r="N49" s="576"/>
      <c r="O49"/>
      <c r="P49"/>
      <c r="Q49"/>
      <c r="R49"/>
      <c r="S49"/>
      <c r="T49"/>
      <c r="U49" s="576"/>
      <c r="V49" s="576"/>
      <c r="W49" s="576"/>
      <c r="X49" s="576"/>
      <c r="Y49" s="576"/>
      <c r="Z49" s="576"/>
      <c r="AA49" s="576"/>
      <c r="AB49" s="576"/>
      <c r="AC49" s="576"/>
      <c r="AD49" s="576"/>
      <c r="AE49" s="576"/>
      <c r="AF49" s="576"/>
      <c r="AG49" s="576"/>
      <c r="AH49" s="576"/>
      <c r="AI49" s="576"/>
      <c r="AJ49" s="576"/>
      <c r="AK49" s="576"/>
      <c r="AL49" s="576"/>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row>
    <row r="50" spans="1:68">
      <c r="A50" s="39">
        <f>A38+1</f>
        <v>26</v>
      </c>
      <c r="B50" s="577" t="s">
        <v>136</v>
      </c>
      <c r="C50" s="578"/>
      <c r="D50" s="579"/>
      <c r="E50" s="577" t="s">
        <v>64</v>
      </c>
      <c r="F50" s="578"/>
      <c r="G50" s="579"/>
      <c r="H50" s="994" t="s">
        <v>154</v>
      </c>
      <c r="I50" s="576"/>
      <c r="J50" s="576"/>
      <c r="L50" s="576"/>
      <c r="M50" s="576"/>
      <c r="N50" s="576"/>
      <c r="O50"/>
      <c r="P50"/>
      <c r="Q50"/>
      <c r="R50"/>
      <c r="S50"/>
      <c r="T50"/>
      <c r="U50" s="576"/>
      <c r="V50" s="576"/>
      <c r="W50" s="576"/>
      <c r="X50" s="576"/>
      <c r="Y50" s="576"/>
      <c r="Z50" s="576"/>
      <c r="AA50" s="576"/>
      <c r="AB50" s="576"/>
      <c r="AC50" s="576"/>
      <c r="AD50" s="576"/>
      <c r="AE50" s="576"/>
      <c r="AF50" s="576"/>
      <c r="AG50" s="576"/>
      <c r="AH50" s="576"/>
      <c r="AI50" s="576"/>
      <c r="AJ50" s="576"/>
      <c r="AK50" s="576"/>
      <c r="AL50" s="576"/>
      <c r="AW50" s="44"/>
      <c r="AX50" s="44"/>
      <c r="AY50" s="44"/>
      <c r="AZ50" s="44"/>
      <c r="BA50" s="44"/>
      <c r="BB50" s="44"/>
      <c r="BC50" s="44"/>
      <c r="BD50" s="44"/>
      <c r="BE50" s="44"/>
      <c r="BF50" s="44"/>
      <c r="BG50" s="44"/>
      <c r="BH50" s="44"/>
      <c r="BI50" s="44"/>
      <c r="BJ50" s="44"/>
      <c r="BK50" s="44"/>
      <c r="BL50" s="44"/>
      <c r="BM50" s="44"/>
      <c r="BN50" s="44"/>
      <c r="BO50" s="44"/>
      <c r="BP50" s="44"/>
    </row>
    <row r="51" spans="1:68">
      <c r="A51" s="40"/>
      <c r="B51" s="353" t="s">
        <v>8</v>
      </c>
      <c r="C51" s="580"/>
      <c r="D51" s="581"/>
      <c r="E51" s="353" t="s">
        <v>8</v>
      </c>
      <c r="F51" s="580"/>
      <c r="G51" s="581"/>
      <c r="H51" s="576"/>
      <c r="I51" s="576"/>
      <c r="J51" s="576"/>
      <c r="L51" s="576"/>
      <c r="M51" s="576"/>
      <c r="N51" s="576"/>
      <c r="O51"/>
      <c r="P51"/>
      <c r="Q51"/>
      <c r="R51"/>
      <c r="S51"/>
      <c r="T51"/>
      <c r="U51" s="576"/>
      <c r="V51" s="576"/>
      <c r="W51" s="576"/>
      <c r="X51" s="576"/>
      <c r="Y51" s="576"/>
      <c r="Z51" s="576"/>
      <c r="AA51" s="576"/>
      <c r="AB51" s="576"/>
      <c r="AC51" s="576"/>
      <c r="AD51" s="576"/>
      <c r="AE51" s="576"/>
      <c r="AF51" s="576"/>
      <c r="AG51" s="576"/>
      <c r="AH51" s="576"/>
      <c r="AI51" s="576"/>
      <c r="AJ51" s="576"/>
      <c r="AK51" s="576"/>
      <c r="AL51" s="576"/>
      <c r="AW51" s="44"/>
      <c r="AX51" s="44"/>
      <c r="AY51" s="44"/>
      <c r="AZ51" s="44"/>
      <c r="BA51" s="44"/>
      <c r="BB51" s="44"/>
      <c r="BC51" s="44"/>
      <c r="BD51" s="44"/>
      <c r="BE51" s="44"/>
      <c r="BF51" s="44"/>
      <c r="BG51" s="44"/>
      <c r="BH51" s="44"/>
      <c r="BI51" s="44"/>
      <c r="BJ51" s="44"/>
      <c r="BK51" s="44"/>
      <c r="BL51" s="44"/>
      <c r="BM51" s="44"/>
      <c r="BN51" s="44"/>
      <c r="BO51" s="44"/>
      <c r="BP51" s="44"/>
    </row>
    <row r="52" spans="1:68" ht="29.5" customHeight="1">
      <c r="A52" s="41"/>
      <c r="B52" s="145" t="s">
        <v>151</v>
      </c>
      <c r="C52" s="582"/>
      <c r="D52" s="583"/>
      <c r="E52" s="145" t="s">
        <v>267</v>
      </c>
      <c r="F52" s="582"/>
      <c r="G52" s="583"/>
      <c r="H52" s="576"/>
      <c r="I52" s="576"/>
      <c r="L52" s="576"/>
      <c r="O52"/>
      <c r="P52"/>
      <c r="Q52"/>
      <c r="R52"/>
      <c r="S52"/>
      <c r="T52"/>
      <c r="AJ52" s="576"/>
      <c r="AW52" s="44"/>
      <c r="AX52" s="44"/>
      <c r="AY52" s="44"/>
      <c r="AZ52" s="44"/>
      <c r="BA52" s="44"/>
      <c r="BB52" s="44"/>
      <c r="BC52" s="44"/>
      <c r="BD52" s="44"/>
      <c r="BE52" s="44"/>
      <c r="BF52" s="44"/>
      <c r="BG52" s="44"/>
      <c r="BH52" s="44"/>
      <c r="BI52" s="44"/>
      <c r="BJ52" s="44"/>
      <c r="BK52" s="44"/>
      <c r="BL52" s="44"/>
      <c r="BM52" s="44"/>
      <c r="BN52" s="44"/>
      <c r="BO52" s="44"/>
      <c r="BP52" s="44"/>
    </row>
    <row r="53" spans="1:68">
      <c r="A53" s="41"/>
      <c r="B53" s="584" t="s">
        <v>46</v>
      </c>
      <c r="C53" s="585">
        <v>73959529</v>
      </c>
      <c r="D53" s="585">
        <v>-135812</v>
      </c>
      <c r="E53" s="584" t="s">
        <v>46</v>
      </c>
      <c r="F53" s="585">
        <v>31683113</v>
      </c>
      <c r="G53" s="586">
        <v>135812</v>
      </c>
      <c r="H53" s="576"/>
      <c r="I53" s="576"/>
      <c r="J53" s="576"/>
      <c r="L53" s="576"/>
      <c r="M53" s="576"/>
      <c r="O53"/>
      <c r="P53"/>
      <c r="Q53"/>
      <c r="R53"/>
      <c r="S53"/>
      <c r="T53"/>
      <c r="AJ53" s="576"/>
      <c r="AK53" s="576"/>
      <c r="AW53" s="44"/>
      <c r="AX53" s="44"/>
      <c r="AY53" s="44"/>
      <c r="AZ53" s="44"/>
      <c r="BA53" s="44"/>
      <c r="BB53" s="44"/>
      <c r="BC53" s="44"/>
      <c r="BD53" s="44"/>
      <c r="BE53" s="44"/>
      <c r="BF53" s="44"/>
      <c r="BG53" s="44"/>
      <c r="BH53" s="44"/>
      <c r="BI53" s="44"/>
      <c r="BJ53" s="44"/>
      <c r="BK53" s="44"/>
      <c r="BL53" s="44"/>
      <c r="BM53" s="44"/>
      <c r="BN53" s="44"/>
      <c r="BO53" s="44"/>
      <c r="BP53" s="44"/>
    </row>
    <row r="54" spans="1:68">
      <c r="A54" s="41"/>
      <c r="B54" s="587" t="s">
        <v>11</v>
      </c>
      <c r="C54" s="588">
        <v>73959529</v>
      </c>
      <c r="D54" s="588">
        <v>-135812</v>
      </c>
      <c r="E54" s="587" t="s">
        <v>11</v>
      </c>
      <c r="F54" s="588">
        <v>31683113</v>
      </c>
      <c r="G54" s="589">
        <v>135812</v>
      </c>
      <c r="H54" s="576"/>
      <c r="I54" s="576"/>
      <c r="J54" s="576"/>
      <c r="L54" s="576"/>
      <c r="M54" s="576"/>
      <c r="O54"/>
      <c r="P54"/>
      <c r="Q54"/>
      <c r="R54"/>
      <c r="S54"/>
      <c r="T54"/>
      <c r="AJ54" s="576"/>
      <c r="AK54" s="576"/>
      <c r="AW54" s="44"/>
      <c r="AX54" s="44"/>
      <c r="AY54" s="44"/>
      <c r="AZ54" s="44"/>
      <c r="BA54" s="44"/>
      <c r="BB54" s="44"/>
      <c r="BC54" s="44"/>
      <c r="BD54" s="44"/>
      <c r="BE54" s="44"/>
      <c r="BF54" s="44"/>
      <c r="BG54" s="44"/>
      <c r="BH54" s="44"/>
      <c r="BI54" s="44"/>
      <c r="BJ54" s="44"/>
      <c r="BK54" s="44"/>
      <c r="BL54" s="44"/>
      <c r="BM54" s="44"/>
      <c r="BN54" s="44"/>
      <c r="BO54" s="44"/>
      <c r="BP54" s="44"/>
    </row>
    <row r="55" spans="1:68" ht="26.5">
      <c r="A55" s="41"/>
      <c r="B55" s="590" t="s">
        <v>12</v>
      </c>
      <c r="C55" s="588">
        <v>73959529</v>
      </c>
      <c r="D55" s="588">
        <v>-135812</v>
      </c>
      <c r="E55" s="590" t="s">
        <v>12</v>
      </c>
      <c r="F55" s="588">
        <v>31683113</v>
      </c>
      <c r="G55" s="589">
        <v>135812</v>
      </c>
      <c r="H55" s="576"/>
      <c r="I55" s="576"/>
      <c r="J55" s="576"/>
      <c r="L55" s="576"/>
      <c r="M55" s="576"/>
      <c r="O55"/>
      <c r="P55"/>
      <c r="Q55"/>
      <c r="R55"/>
      <c r="S55"/>
      <c r="T55"/>
      <c r="AJ55" s="576"/>
      <c r="AK55" s="576"/>
      <c r="AW55" s="44"/>
      <c r="AX55" s="44"/>
      <c r="AY55" s="44"/>
      <c r="AZ55" s="44"/>
      <c r="BA55" s="44"/>
      <c r="BB55" s="44"/>
      <c r="BC55" s="44"/>
      <c r="BD55" s="44"/>
      <c r="BE55" s="44"/>
      <c r="BF55" s="44"/>
      <c r="BG55" s="44"/>
      <c r="BH55" s="44"/>
      <c r="BI55" s="44"/>
      <c r="BJ55" s="44"/>
      <c r="BK55" s="44"/>
      <c r="BL55" s="44"/>
      <c r="BM55" s="44"/>
      <c r="BN55" s="44"/>
      <c r="BO55" s="44"/>
      <c r="BP55" s="44"/>
    </row>
    <row r="56" spans="1:68">
      <c r="A56" s="34"/>
      <c r="B56" s="584" t="s">
        <v>47</v>
      </c>
      <c r="C56" s="585">
        <v>73959529</v>
      </c>
      <c r="D56" s="585">
        <v>-135812</v>
      </c>
      <c r="E56" s="584" t="s">
        <v>47</v>
      </c>
      <c r="F56" s="585">
        <v>31683113</v>
      </c>
      <c r="G56" s="586">
        <v>135812</v>
      </c>
      <c r="H56" s="576"/>
      <c r="I56" s="576"/>
      <c r="J56" s="576"/>
      <c r="L56" s="576"/>
      <c r="M56" s="576"/>
      <c r="O56"/>
      <c r="P56"/>
      <c r="Q56"/>
      <c r="R56"/>
      <c r="S56"/>
      <c r="T56"/>
      <c r="AJ56" s="576"/>
      <c r="AK56" s="576"/>
      <c r="AW56" s="44"/>
      <c r="AX56" s="44"/>
      <c r="AY56" s="44"/>
      <c r="AZ56" s="44"/>
      <c r="BA56" s="44"/>
      <c r="BB56" s="44"/>
      <c r="BC56" s="44"/>
      <c r="BD56" s="44"/>
      <c r="BE56" s="44"/>
      <c r="BF56" s="44"/>
      <c r="BG56" s="44"/>
      <c r="BH56" s="44"/>
      <c r="BI56" s="44"/>
      <c r="BJ56" s="44"/>
      <c r="BK56" s="44"/>
      <c r="BL56" s="44"/>
      <c r="BM56" s="44"/>
      <c r="BN56" s="44"/>
      <c r="BO56" s="44"/>
      <c r="BP56" s="44"/>
    </row>
    <row r="57" spans="1:68">
      <c r="A57" s="34"/>
      <c r="B57" s="597" t="s">
        <v>14</v>
      </c>
      <c r="C57" s="588">
        <v>73959529</v>
      </c>
      <c r="D57" s="588">
        <v>-135812</v>
      </c>
      <c r="E57" s="597" t="s">
        <v>14</v>
      </c>
      <c r="F57" s="588">
        <v>31683113</v>
      </c>
      <c r="G57" s="589">
        <v>135812</v>
      </c>
      <c r="H57" s="576"/>
      <c r="I57" s="576"/>
      <c r="J57" s="576"/>
      <c r="L57" s="576"/>
      <c r="M57" s="576"/>
      <c r="O57"/>
      <c r="P57"/>
      <c r="Q57"/>
      <c r="R57"/>
      <c r="S57"/>
      <c r="T57"/>
      <c r="AJ57" s="576"/>
      <c r="AK57" s="576"/>
      <c r="AW57" s="44"/>
      <c r="AX57" s="44"/>
      <c r="AY57" s="44"/>
      <c r="AZ57" s="44"/>
      <c r="BA57" s="44"/>
      <c r="BB57" s="44"/>
      <c r="BC57" s="44"/>
      <c r="BD57" s="44"/>
      <c r="BE57" s="44"/>
      <c r="BF57" s="44"/>
      <c r="BG57" s="44"/>
      <c r="BH57" s="44"/>
      <c r="BI57" s="44"/>
      <c r="BJ57" s="44"/>
      <c r="BK57" s="44"/>
      <c r="BL57" s="44"/>
      <c r="BM57" s="44"/>
      <c r="BN57" s="44"/>
      <c r="BO57" s="44"/>
      <c r="BP57" s="44"/>
    </row>
    <row r="58" spans="1:68" ht="26.5">
      <c r="A58" s="34"/>
      <c r="B58" s="587" t="s">
        <v>26</v>
      </c>
      <c r="C58" s="588">
        <v>73959529</v>
      </c>
      <c r="D58" s="588">
        <v>-135812</v>
      </c>
      <c r="E58" s="587" t="s">
        <v>113</v>
      </c>
      <c r="F58" s="588">
        <v>31389509</v>
      </c>
      <c r="G58" s="589">
        <v>135812</v>
      </c>
      <c r="H58" s="576"/>
      <c r="I58" s="576"/>
      <c r="J58" s="576"/>
      <c r="L58" s="576"/>
      <c r="M58" s="576"/>
      <c r="O58"/>
      <c r="P58"/>
      <c r="Q58"/>
      <c r="R58"/>
      <c r="S58"/>
      <c r="T58"/>
      <c r="AJ58" s="576"/>
      <c r="AK58" s="576"/>
      <c r="AW58" s="44"/>
      <c r="AX58" s="44"/>
      <c r="AY58" s="44"/>
      <c r="AZ58" s="44"/>
      <c r="BA58" s="44"/>
      <c r="BB58" s="44"/>
      <c r="BC58" s="44"/>
      <c r="BD58" s="44"/>
      <c r="BE58" s="44"/>
      <c r="BF58" s="44"/>
      <c r="BG58" s="44"/>
      <c r="BH58" s="44"/>
      <c r="BI58" s="44"/>
      <c r="BJ58" s="44"/>
      <c r="BK58" s="44"/>
      <c r="BL58" s="44"/>
      <c r="BM58" s="44"/>
      <c r="BN58" s="44"/>
      <c r="BO58" s="44"/>
      <c r="BP58" s="44"/>
    </row>
    <row r="59" spans="1:68" ht="26.5">
      <c r="A59" s="34"/>
      <c r="B59" s="590" t="s">
        <v>29</v>
      </c>
      <c r="C59" s="588">
        <v>73959529</v>
      </c>
      <c r="D59" s="588">
        <v>-135812</v>
      </c>
      <c r="E59" s="590" t="s">
        <v>17</v>
      </c>
      <c r="F59" s="588">
        <v>31389509</v>
      </c>
      <c r="G59" s="589">
        <v>135812</v>
      </c>
      <c r="H59" s="576"/>
      <c r="I59" s="576"/>
      <c r="J59" s="576"/>
      <c r="L59" s="576"/>
      <c r="M59" s="576"/>
      <c r="O59"/>
      <c r="P59"/>
      <c r="Q59"/>
      <c r="R59"/>
      <c r="S59"/>
      <c r="T59"/>
      <c r="AJ59" s="576"/>
      <c r="AK59" s="576"/>
      <c r="AW59" s="44"/>
      <c r="AX59" s="44"/>
      <c r="AY59" s="44"/>
      <c r="AZ59" s="44"/>
      <c r="BA59" s="44"/>
      <c r="BB59" s="44"/>
      <c r="BC59" s="44"/>
      <c r="BD59" s="44"/>
      <c r="BE59" s="44"/>
      <c r="BF59" s="44"/>
      <c r="BG59" s="44"/>
      <c r="BH59" s="44"/>
      <c r="BI59" s="44"/>
      <c r="BJ59" s="44"/>
      <c r="BK59" s="44"/>
      <c r="BL59" s="44"/>
      <c r="BM59" s="44"/>
      <c r="BN59" s="44"/>
      <c r="BO59" s="44"/>
      <c r="BP59" s="44"/>
    </row>
    <row r="60" spans="1:68" ht="27" thickBot="1">
      <c r="A60" s="34"/>
      <c r="B60" s="630" t="s">
        <v>63</v>
      </c>
      <c r="C60" s="631">
        <v>73959529</v>
      </c>
      <c r="D60" s="631">
        <v>-135812</v>
      </c>
      <c r="E60" s="632"/>
      <c r="F60" s="631"/>
      <c r="G60" s="633"/>
      <c r="H60" s="576"/>
      <c r="I60" s="576"/>
      <c r="J60" s="576"/>
      <c r="L60" s="576"/>
      <c r="M60" s="576"/>
      <c r="O60"/>
      <c r="P60"/>
      <c r="Q60"/>
      <c r="R60"/>
      <c r="S60"/>
      <c r="T60"/>
      <c r="AJ60" s="576"/>
      <c r="AK60" s="576"/>
      <c r="AW60" s="44"/>
      <c r="AX60" s="44"/>
      <c r="AY60" s="44"/>
      <c r="AZ60" s="44"/>
      <c r="BA60" s="44"/>
      <c r="BB60" s="44"/>
      <c r="BC60" s="44"/>
      <c r="BD60" s="44"/>
      <c r="BE60" s="44"/>
      <c r="BF60" s="44"/>
      <c r="BG60" s="44"/>
      <c r="BH60" s="44"/>
      <c r="BI60" s="44"/>
      <c r="BJ60" s="44"/>
      <c r="BK60" s="44"/>
      <c r="BL60" s="44"/>
      <c r="BM60" s="44"/>
      <c r="BN60" s="44"/>
      <c r="BO60" s="44"/>
      <c r="BP60" s="44"/>
    </row>
    <row r="61" spans="1:68">
      <c r="A61" s="34"/>
      <c r="B61" s="577" t="s">
        <v>136</v>
      </c>
      <c r="C61" s="578"/>
      <c r="D61" s="579"/>
      <c r="E61" s="577" t="s">
        <v>64</v>
      </c>
      <c r="F61" s="578"/>
      <c r="G61" s="579"/>
      <c r="H61" s="576"/>
      <c r="I61" s="576"/>
      <c r="J61" s="576"/>
      <c r="L61" s="576"/>
      <c r="M61" s="576"/>
      <c r="O61"/>
      <c r="P61"/>
      <c r="Q61"/>
      <c r="R61"/>
      <c r="S61"/>
      <c r="T61"/>
      <c r="AJ61" s="576"/>
      <c r="AK61" s="576"/>
      <c r="AW61" s="44"/>
      <c r="AX61" s="44"/>
      <c r="AY61" s="44"/>
      <c r="AZ61" s="44"/>
      <c r="BA61" s="44"/>
      <c r="BB61" s="44"/>
      <c r="BC61" s="44"/>
      <c r="BD61" s="44"/>
      <c r="BE61" s="44"/>
      <c r="BF61" s="44"/>
      <c r="BG61" s="44"/>
      <c r="BH61" s="44"/>
      <c r="BI61" s="44"/>
      <c r="BJ61" s="44"/>
      <c r="BK61" s="44"/>
      <c r="BL61" s="44"/>
      <c r="BM61" s="44"/>
      <c r="BN61" s="44"/>
      <c r="BO61" s="44"/>
      <c r="BP61" s="44"/>
    </row>
    <row r="62" spans="1:68">
      <c r="B62" s="353" t="s">
        <v>36</v>
      </c>
      <c r="C62" s="580"/>
      <c r="D62" s="581"/>
      <c r="E62" s="353" t="s">
        <v>36</v>
      </c>
      <c r="F62" s="580"/>
      <c r="G62" s="581"/>
      <c r="H62" s="44"/>
      <c r="I62" s="44"/>
      <c r="J62" s="44"/>
      <c r="L62" s="44"/>
      <c r="M62" s="44"/>
      <c r="N62" s="44"/>
      <c r="O62"/>
      <c r="P62"/>
      <c r="Q62"/>
      <c r="R62"/>
      <c r="S62"/>
      <c r="T62"/>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row>
    <row r="63" spans="1:68">
      <c r="B63" s="606" t="s">
        <v>37</v>
      </c>
      <c r="C63" s="607"/>
      <c r="D63" s="608"/>
      <c r="E63" s="606" t="s">
        <v>37</v>
      </c>
      <c r="F63" s="607"/>
      <c r="G63" s="608"/>
      <c r="H63" s="44"/>
      <c r="I63" s="44"/>
      <c r="J63" s="44"/>
      <c r="L63" s="44"/>
      <c r="M63" s="44"/>
      <c r="N63" s="44"/>
      <c r="O63"/>
      <c r="P63"/>
      <c r="Q63"/>
      <c r="R63"/>
      <c r="S63"/>
      <c r="T63"/>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row>
    <row r="64" spans="1:68">
      <c r="B64" s="619" t="s">
        <v>125</v>
      </c>
      <c r="C64" s="620"/>
      <c r="D64" s="621"/>
      <c r="E64" s="619" t="s">
        <v>125</v>
      </c>
      <c r="F64" s="634"/>
      <c r="G64" s="43"/>
      <c r="H64" s="44"/>
      <c r="I64" s="44"/>
      <c r="J64" s="44"/>
      <c r="L64" s="44"/>
      <c r="M64" s="44"/>
      <c r="N64" s="44"/>
      <c r="O64"/>
      <c r="P64"/>
      <c r="Q64"/>
      <c r="R64"/>
      <c r="S64"/>
      <c r="T6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row>
    <row r="65" spans="1:57">
      <c r="B65" s="584" t="s">
        <v>46</v>
      </c>
      <c r="C65" s="585">
        <v>718551985</v>
      </c>
      <c r="D65" s="586">
        <v>-182171</v>
      </c>
      <c r="E65" s="635" t="s">
        <v>46</v>
      </c>
      <c r="F65" s="636">
        <v>474226662</v>
      </c>
      <c r="G65" s="586">
        <v>182171</v>
      </c>
      <c r="H65" s="44"/>
      <c r="I65" s="44"/>
      <c r="J65" s="44"/>
      <c r="L65" s="44"/>
      <c r="M65" s="44"/>
      <c r="N65" s="44"/>
      <c r="O65"/>
      <c r="P65"/>
      <c r="Q65"/>
      <c r="R65"/>
      <c r="S65"/>
      <c r="T65"/>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row>
    <row r="66" spans="1:57">
      <c r="B66" s="587" t="s">
        <v>11</v>
      </c>
      <c r="C66" s="588">
        <v>718551985</v>
      </c>
      <c r="D66" s="589">
        <v>-182171</v>
      </c>
      <c r="E66" s="587" t="s">
        <v>11</v>
      </c>
      <c r="F66" s="637">
        <v>464989622</v>
      </c>
      <c r="G66" s="589">
        <v>182171</v>
      </c>
      <c r="H66" s="44"/>
      <c r="I66" s="44"/>
      <c r="J66" s="44"/>
      <c r="L66" s="44"/>
      <c r="M66" s="44"/>
      <c r="N66" s="44"/>
      <c r="O66"/>
      <c r="P66"/>
      <c r="Q66"/>
      <c r="R66"/>
      <c r="S66"/>
      <c r="T66"/>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row>
    <row r="67" spans="1:57" ht="26.5">
      <c r="B67" s="590" t="s">
        <v>12</v>
      </c>
      <c r="C67" s="588">
        <v>718551985</v>
      </c>
      <c r="D67" s="589">
        <v>-182171</v>
      </c>
      <c r="E67" s="590" t="s">
        <v>12</v>
      </c>
      <c r="F67" s="637">
        <v>464989622</v>
      </c>
      <c r="G67" s="589">
        <v>182171</v>
      </c>
      <c r="H67" s="44"/>
      <c r="I67" s="44"/>
      <c r="J67" s="44"/>
      <c r="L67" s="44"/>
      <c r="M67" s="44"/>
      <c r="N67" s="44"/>
      <c r="O67"/>
      <c r="P67"/>
      <c r="Q67"/>
      <c r="R67"/>
      <c r="S67"/>
      <c r="T67"/>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row>
    <row r="68" spans="1:57">
      <c r="A68" s="638"/>
      <c r="B68" s="584" t="s">
        <v>47</v>
      </c>
      <c r="C68" s="585">
        <v>718551985</v>
      </c>
      <c r="D68" s="586">
        <v>-182171</v>
      </c>
      <c r="E68" s="635" t="s">
        <v>47</v>
      </c>
      <c r="F68" s="636">
        <v>473609932</v>
      </c>
      <c r="G68" s="586">
        <v>182171</v>
      </c>
      <c r="H68" s="44"/>
      <c r="I68" s="44"/>
      <c r="J68" s="44"/>
      <c r="L68" s="44"/>
      <c r="M68" s="44"/>
      <c r="N68" s="44"/>
      <c r="O68"/>
      <c r="P68"/>
      <c r="Q68"/>
      <c r="R68"/>
      <c r="S68"/>
      <c r="T68"/>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row>
    <row r="69" spans="1:57">
      <c r="A69" s="638"/>
      <c r="B69" s="597" t="s">
        <v>14</v>
      </c>
      <c r="C69" s="588">
        <v>718551985</v>
      </c>
      <c r="D69" s="589">
        <v>-182171</v>
      </c>
      <c r="E69" s="597" t="s">
        <v>14</v>
      </c>
      <c r="F69" s="637">
        <v>466911083</v>
      </c>
      <c r="G69" s="589">
        <v>182171</v>
      </c>
      <c r="H69" s="44"/>
      <c r="I69" s="44"/>
      <c r="J69" s="44"/>
      <c r="L69" s="44"/>
      <c r="M69" s="44"/>
      <c r="N69" s="44"/>
      <c r="O69"/>
      <c r="P69"/>
      <c r="Q69"/>
      <c r="R69"/>
      <c r="S69"/>
      <c r="T69"/>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row>
    <row r="70" spans="1:57" ht="26.5">
      <c r="A70" s="638"/>
      <c r="B70" s="587" t="s">
        <v>26</v>
      </c>
      <c r="C70" s="588">
        <v>718551985</v>
      </c>
      <c r="D70" s="589">
        <v>-182171</v>
      </c>
      <c r="E70" s="587" t="s">
        <v>113</v>
      </c>
      <c r="F70" s="637">
        <v>78517265</v>
      </c>
      <c r="G70" s="589">
        <v>182171</v>
      </c>
      <c r="H70" s="44"/>
      <c r="I70" s="44"/>
      <c r="J70" s="44"/>
      <c r="L70" s="44"/>
      <c r="M70" s="44"/>
      <c r="N70" s="44"/>
      <c r="O70"/>
      <c r="P70"/>
      <c r="Q70"/>
      <c r="R70"/>
      <c r="S70"/>
      <c r="T70"/>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row>
    <row r="71" spans="1:57" ht="26.5">
      <c r="A71" s="638"/>
      <c r="B71" s="590" t="s">
        <v>29</v>
      </c>
      <c r="C71" s="588">
        <v>718551985</v>
      </c>
      <c r="D71" s="589">
        <v>-182171</v>
      </c>
      <c r="E71" s="590" t="s">
        <v>17</v>
      </c>
      <c r="F71" s="637">
        <v>68765703</v>
      </c>
      <c r="G71" s="589">
        <v>182171</v>
      </c>
      <c r="H71" s="44"/>
      <c r="I71" s="44"/>
      <c r="J71" s="44"/>
      <c r="L71" s="44"/>
      <c r="M71" s="44"/>
      <c r="N71" s="44"/>
      <c r="O71"/>
      <c r="P71"/>
      <c r="Q71"/>
      <c r="R71"/>
      <c r="S71"/>
      <c r="T71"/>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row>
    <row r="72" spans="1:57" ht="26.5">
      <c r="A72" s="638"/>
      <c r="B72" s="639" t="s">
        <v>63</v>
      </c>
      <c r="C72" s="640">
        <v>718551985</v>
      </c>
      <c r="D72" s="641">
        <v>-182171</v>
      </c>
      <c r="E72" s="642"/>
      <c r="F72" s="643"/>
      <c r="G72" s="641"/>
      <c r="H72" s="44"/>
      <c r="I72" s="44"/>
      <c r="J72" s="44"/>
      <c r="L72" s="44"/>
      <c r="M72" s="44"/>
      <c r="N72" s="44"/>
      <c r="O72"/>
      <c r="P72"/>
      <c r="Q72"/>
      <c r="R72"/>
      <c r="S72"/>
      <c r="T72"/>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row>
    <row r="73" spans="1:57">
      <c r="A73" s="644"/>
      <c r="B73" s="619" t="s">
        <v>246</v>
      </c>
      <c r="C73" s="620"/>
      <c r="D73" s="621"/>
      <c r="E73" s="619" t="s">
        <v>246</v>
      </c>
      <c r="F73" s="634"/>
      <c r="G73" s="645"/>
      <c r="H73" s="44"/>
      <c r="I73" s="44"/>
      <c r="J73" s="44"/>
      <c r="L73" s="44"/>
      <c r="M73" s="44"/>
      <c r="N73" s="44"/>
      <c r="O73"/>
      <c r="P73"/>
      <c r="Q73"/>
      <c r="R73"/>
      <c r="S73"/>
      <c r="T73"/>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row>
    <row r="74" spans="1:57">
      <c r="A74" s="644"/>
      <c r="B74" s="584" t="s">
        <v>46</v>
      </c>
      <c r="C74" s="585">
        <v>714551985</v>
      </c>
      <c r="D74" s="586">
        <v>-182171</v>
      </c>
      <c r="E74" s="635" t="s">
        <v>46</v>
      </c>
      <c r="F74" s="636">
        <v>472836384</v>
      </c>
      <c r="G74" s="586">
        <v>182171</v>
      </c>
      <c r="H74" s="44"/>
      <c r="I74" s="44"/>
      <c r="J74" s="44"/>
      <c r="L74" s="44"/>
      <c r="M74" s="44"/>
      <c r="N74" s="44"/>
      <c r="O74"/>
      <c r="P74"/>
      <c r="Q74"/>
      <c r="R74"/>
      <c r="S74"/>
      <c r="T7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row>
    <row r="75" spans="1:57">
      <c r="A75" s="644"/>
      <c r="B75" s="587" t="s">
        <v>11</v>
      </c>
      <c r="C75" s="588">
        <v>714551985</v>
      </c>
      <c r="D75" s="589">
        <v>-182171</v>
      </c>
      <c r="E75" s="587" t="s">
        <v>11</v>
      </c>
      <c r="F75" s="637">
        <v>465363344</v>
      </c>
      <c r="G75" s="589">
        <v>182171</v>
      </c>
      <c r="H75" s="44"/>
      <c r="I75" s="44"/>
      <c r="J75" s="44"/>
      <c r="L75" s="44"/>
      <c r="M75" s="44"/>
      <c r="N75" s="44"/>
      <c r="O75"/>
      <c r="P75"/>
      <c r="Q75"/>
      <c r="R75"/>
      <c r="S75"/>
      <c r="T75"/>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row>
    <row r="76" spans="1:57" ht="26.5">
      <c r="A76" s="644"/>
      <c r="B76" s="590" t="s">
        <v>12</v>
      </c>
      <c r="C76" s="588">
        <v>714551985</v>
      </c>
      <c r="D76" s="589">
        <v>-182171</v>
      </c>
      <c r="E76" s="590" t="s">
        <v>12</v>
      </c>
      <c r="F76" s="637">
        <v>465363344</v>
      </c>
      <c r="G76" s="589">
        <v>182171</v>
      </c>
      <c r="H76" s="44"/>
      <c r="I76" s="44"/>
      <c r="J76" s="44"/>
      <c r="L76" s="44"/>
      <c r="M76" s="44"/>
      <c r="N76" s="44"/>
      <c r="O76"/>
      <c r="P76"/>
      <c r="Q76"/>
      <c r="R76"/>
      <c r="S76"/>
      <c r="T76"/>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row>
    <row r="77" spans="1:57">
      <c r="A77" s="644"/>
      <c r="B77" s="584" t="s">
        <v>47</v>
      </c>
      <c r="C77" s="585">
        <v>714551985</v>
      </c>
      <c r="D77" s="586">
        <v>-182171</v>
      </c>
      <c r="E77" s="635" t="s">
        <v>47</v>
      </c>
      <c r="F77" s="636">
        <v>472219654</v>
      </c>
      <c r="G77" s="586">
        <v>182171</v>
      </c>
      <c r="H77" s="44"/>
      <c r="I77" s="44"/>
      <c r="J77" s="44"/>
      <c r="L77" s="44"/>
      <c r="M77" s="44"/>
      <c r="N77" s="44"/>
      <c r="O77"/>
      <c r="P77"/>
      <c r="Q77"/>
      <c r="R77"/>
      <c r="S77"/>
      <c r="T77"/>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row>
    <row r="78" spans="1:57">
      <c r="A78" s="644"/>
      <c r="B78" s="597" t="s">
        <v>14</v>
      </c>
      <c r="C78" s="588">
        <v>714551985</v>
      </c>
      <c r="D78" s="589">
        <v>-182171</v>
      </c>
      <c r="E78" s="597" t="s">
        <v>14</v>
      </c>
      <c r="F78" s="637">
        <v>465520805</v>
      </c>
      <c r="G78" s="589">
        <v>182171</v>
      </c>
      <c r="H78" s="44"/>
      <c r="I78" s="44"/>
      <c r="J78" s="44"/>
      <c r="L78" s="44"/>
      <c r="M78" s="44"/>
      <c r="N78" s="44"/>
      <c r="O78"/>
      <c r="P78"/>
      <c r="Q78"/>
      <c r="R78"/>
      <c r="S78"/>
      <c r="T78"/>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row>
    <row r="79" spans="1:57" ht="26.5">
      <c r="A79" s="644"/>
      <c r="B79" s="587" t="s">
        <v>26</v>
      </c>
      <c r="C79" s="588">
        <v>714551985</v>
      </c>
      <c r="D79" s="589">
        <v>-182171</v>
      </c>
      <c r="E79" s="587" t="s">
        <v>113</v>
      </c>
      <c r="F79" s="637">
        <v>78520681</v>
      </c>
      <c r="G79" s="589">
        <v>182171</v>
      </c>
      <c r="H79" s="44"/>
      <c r="I79" s="44"/>
      <c r="J79" s="44"/>
      <c r="L79" s="44"/>
      <c r="M79" s="44"/>
      <c r="N79" s="44"/>
      <c r="O79"/>
      <c r="P79"/>
      <c r="Q79"/>
      <c r="R79"/>
      <c r="S79"/>
      <c r="T79"/>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row>
    <row r="80" spans="1:57" ht="26.5">
      <c r="A80" s="644"/>
      <c r="B80" s="590" t="s">
        <v>29</v>
      </c>
      <c r="C80" s="588">
        <v>714551985</v>
      </c>
      <c r="D80" s="589">
        <v>-182171</v>
      </c>
      <c r="E80" s="590" t="s">
        <v>17</v>
      </c>
      <c r="F80" s="637">
        <v>68769119</v>
      </c>
      <c r="G80" s="589">
        <v>182171</v>
      </c>
      <c r="H80" s="44"/>
      <c r="I80" s="44"/>
      <c r="J80" s="44"/>
      <c r="L80" s="44"/>
      <c r="M80" s="44"/>
      <c r="N80" s="44"/>
      <c r="O80"/>
      <c r="P80"/>
      <c r="Q80"/>
      <c r="R80"/>
      <c r="S80"/>
      <c r="T80"/>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row>
    <row r="81" spans="1:68" ht="27" thickBot="1">
      <c r="A81" s="644"/>
      <c r="B81" s="616" t="s">
        <v>63</v>
      </c>
      <c r="C81" s="663">
        <v>714551985</v>
      </c>
      <c r="D81" s="650">
        <v>-182171</v>
      </c>
      <c r="E81" s="1165"/>
      <c r="F81" s="1166"/>
      <c r="G81" s="649"/>
      <c r="H81" s="44"/>
      <c r="I81" s="44"/>
      <c r="J81" s="44"/>
      <c r="L81" s="44"/>
      <c r="M81" s="44"/>
      <c r="N81" s="44"/>
      <c r="O81"/>
      <c r="P81"/>
      <c r="Q81"/>
      <c r="R81"/>
      <c r="S81"/>
      <c r="T81"/>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row>
    <row r="82" spans="1:68" ht="84.65" customHeight="1" thickBot="1">
      <c r="A82"/>
      <c r="B82" s="1597" t="s">
        <v>387</v>
      </c>
      <c r="C82" s="1598"/>
      <c r="D82" s="1598"/>
      <c r="E82" s="1598"/>
      <c r="F82" s="1598"/>
      <c r="G82" s="1599"/>
      <c r="H82" s="576"/>
      <c r="I82" s="576"/>
      <c r="J82" s="576"/>
      <c r="L82" s="576"/>
      <c r="M82" s="576"/>
      <c r="N82" s="576"/>
      <c r="O82"/>
      <c r="P82"/>
      <c r="Q82"/>
      <c r="R82"/>
      <c r="S82"/>
      <c r="T82"/>
      <c r="U82" s="576"/>
      <c r="V82" s="576"/>
      <c r="W82" s="576"/>
      <c r="X82" s="576"/>
      <c r="Y82" s="576"/>
      <c r="Z82" s="576"/>
      <c r="AA82" s="576"/>
      <c r="AB82" s="576"/>
      <c r="AC82" s="576"/>
      <c r="AD82" s="576"/>
      <c r="AE82" s="576"/>
      <c r="AF82" s="576"/>
      <c r="AG82" s="576"/>
      <c r="AH82" s="576"/>
      <c r="AI82" s="576"/>
      <c r="AJ82" s="576"/>
      <c r="AK82" s="576"/>
      <c r="AL82" s="576"/>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row>
    <row r="83" spans="1:68" ht="18.75" customHeight="1" thickBot="1">
      <c r="A83"/>
      <c r="B83"/>
      <c r="C83"/>
      <c r="D83"/>
      <c r="E83"/>
      <c r="F83"/>
      <c r="G83"/>
      <c r="H83" s="576"/>
      <c r="I83" s="576"/>
      <c r="J83" s="576"/>
      <c r="L83" s="576"/>
      <c r="M83" s="576"/>
      <c r="N83" s="576"/>
      <c r="O83"/>
      <c r="P83"/>
      <c r="Q83"/>
      <c r="R83"/>
      <c r="S83"/>
      <c r="T83"/>
      <c r="U83" s="576"/>
      <c r="V83" s="576"/>
      <c r="W83" s="576"/>
      <c r="X83" s="576"/>
      <c r="Y83" s="576"/>
      <c r="Z83" s="576"/>
      <c r="AA83" s="576"/>
      <c r="AB83" s="576"/>
      <c r="AC83" s="576"/>
      <c r="AD83" s="576"/>
      <c r="AE83" s="576"/>
      <c r="AF83" s="576"/>
      <c r="AG83" s="576"/>
      <c r="AH83" s="576"/>
      <c r="AI83" s="576"/>
      <c r="AJ83" s="576"/>
      <c r="AK83" s="576"/>
      <c r="AL83" s="576"/>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row>
    <row r="84" spans="1:68">
      <c r="A84" s="39">
        <f>A50+1</f>
        <v>27</v>
      </c>
      <c r="B84" s="577" t="s">
        <v>136</v>
      </c>
      <c r="C84" s="578"/>
      <c r="D84" s="579"/>
      <c r="E84" s="577" t="s">
        <v>64</v>
      </c>
      <c r="F84" s="578"/>
      <c r="G84" s="579"/>
      <c r="H84" s="994" t="s">
        <v>154</v>
      </c>
      <c r="I84" s="576"/>
      <c r="J84" s="576"/>
      <c r="L84" s="576"/>
      <c r="M84" s="576"/>
      <c r="N84" s="576"/>
      <c r="O84"/>
      <c r="P84"/>
      <c r="Q84"/>
      <c r="R84"/>
      <c r="S84"/>
      <c r="T84"/>
      <c r="U84" s="576"/>
      <c r="V84" s="576"/>
      <c r="W84" s="576"/>
      <c r="X84" s="576"/>
      <c r="Y84" s="576"/>
      <c r="Z84" s="576"/>
      <c r="AA84" s="576"/>
      <c r="AB84" s="576"/>
      <c r="AC84" s="576"/>
      <c r="AD84" s="576"/>
      <c r="AE84" s="576"/>
      <c r="AF84" s="576"/>
      <c r="AG84" s="576"/>
      <c r="AH84" s="576"/>
      <c r="AI84" s="576"/>
      <c r="AJ84" s="576"/>
      <c r="AK84" s="576"/>
      <c r="AL84" s="576"/>
      <c r="AW84" s="44"/>
      <c r="AX84" s="44"/>
      <c r="AY84" s="44"/>
      <c r="AZ84" s="44"/>
      <c r="BA84" s="44"/>
      <c r="BB84" s="44"/>
      <c r="BC84" s="44"/>
      <c r="BD84" s="44"/>
      <c r="BE84" s="44"/>
      <c r="BF84" s="44"/>
      <c r="BG84" s="44"/>
      <c r="BH84" s="44"/>
      <c r="BI84" s="44"/>
      <c r="BJ84" s="44"/>
      <c r="BK84" s="44"/>
      <c r="BL84" s="44"/>
      <c r="BM84" s="44"/>
      <c r="BN84" s="44"/>
      <c r="BO84" s="44"/>
      <c r="BP84" s="44"/>
    </row>
    <row r="85" spans="1:68">
      <c r="A85" s="40"/>
      <c r="B85" s="353" t="s">
        <v>8</v>
      </c>
      <c r="C85" s="580"/>
      <c r="D85" s="581"/>
      <c r="E85" s="353" t="s">
        <v>8</v>
      </c>
      <c r="F85" s="580"/>
      <c r="G85" s="581"/>
      <c r="H85" s="576"/>
      <c r="I85" s="576"/>
      <c r="J85" s="576"/>
      <c r="L85" s="576"/>
      <c r="M85" s="576"/>
      <c r="N85" s="576"/>
      <c r="O85"/>
      <c r="P85"/>
      <c r="Q85"/>
      <c r="R85"/>
      <c r="S85"/>
      <c r="T85"/>
      <c r="U85" s="576"/>
      <c r="V85" s="576"/>
      <c r="W85" s="576"/>
      <c r="X85" s="576"/>
      <c r="Y85" s="576"/>
      <c r="Z85" s="576"/>
      <c r="AA85" s="576"/>
      <c r="AB85" s="576"/>
      <c r="AC85" s="576"/>
      <c r="AD85" s="576"/>
      <c r="AE85" s="576"/>
      <c r="AF85" s="576"/>
      <c r="AG85" s="576"/>
      <c r="AH85" s="576"/>
      <c r="AI85" s="576"/>
      <c r="AJ85" s="576"/>
      <c r="AK85" s="576"/>
      <c r="AL85" s="576"/>
      <c r="AW85" s="44"/>
      <c r="AX85" s="44"/>
      <c r="AY85" s="44"/>
      <c r="AZ85" s="44"/>
      <c r="BA85" s="44"/>
      <c r="BB85" s="44"/>
      <c r="BC85" s="44"/>
      <c r="BD85" s="44"/>
      <c r="BE85" s="44"/>
      <c r="BF85" s="44"/>
      <c r="BG85" s="44"/>
      <c r="BH85" s="44"/>
      <c r="BI85" s="44"/>
      <c r="BJ85" s="44"/>
      <c r="BK85" s="44"/>
      <c r="BL85" s="44"/>
      <c r="BM85" s="44"/>
      <c r="BN85" s="44"/>
      <c r="BO85" s="44"/>
      <c r="BP85" s="44"/>
    </row>
    <row r="86" spans="1:68" ht="70.5" customHeight="1">
      <c r="A86" s="41"/>
      <c r="B86" s="145" t="s">
        <v>160</v>
      </c>
      <c r="C86" s="582"/>
      <c r="D86" s="583"/>
      <c r="E86" s="145" t="s">
        <v>267</v>
      </c>
      <c r="F86" s="582"/>
      <c r="G86" s="583"/>
      <c r="H86" s="576"/>
      <c r="I86" s="576"/>
      <c r="L86" s="576"/>
      <c r="O86"/>
      <c r="P86"/>
      <c r="Q86"/>
      <c r="R86"/>
      <c r="S86"/>
      <c r="T86"/>
      <c r="AJ86" s="576"/>
      <c r="AW86" s="44"/>
      <c r="AX86" s="44"/>
      <c r="AY86" s="44"/>
      <c r="AZ86" s="44"/>
      <c r="BA86" s="44"/>
      <c r="BB86" s="44"/>
      <c r="BC86" s="44"/>
      <c r="BD86" s="44"/>
      <c r="BE86" s="44"/>
      <c r="BF86" s="44"/>
      <c r="BG86" s="44"/>
      <c r="BH86" s="44"/>
      <c r="BI86" s="44"/>
      <c r="BJ86" s="44"/>
      <c r="BK86" s="44"/>
      <c r="BL86" s="44"/>
      <c r="BM86" s="44"/>
      <c r="BN86" s="44"/>
      <c r="BO86" s="44"/>
      <c r="BP86" s="44"/>
    </row>
    <row r="87" spans="1:68">
      <c r="A87" s="41"/>
      <c r="B87" s="584" t="s">
        <v>46</v>
      </c>
      <c r="C87" s="585">
        <v>72828648</v>
      </c>
      <c r="D87" s="585">
        <v>-239324</v>
      </c>
      <c r="E87" s="584" t="s">
        <v>46</v>
      </c>
      <c r="F87" s="585">
        <v>31683113</v>
      </c>
      <c r="G87" s="586">
        <v>239324</v>
      </c>
      <c r="H87" s="576"/>
      <c r="I87" s="576"/>
      <c r="J87" s="576"/>
      <c r="L87" s="576"/>
      <c r="M87" s="576"/>
      <c r="O87"/>
      <c r="P87"/>
      <c r="Q87"/>
      <c r="R87"/>
      <c r="S87"/>
      <c r="T87"/>
      <c r="AJ87" s="576"/>
      <c r="AK87" s="576"/>
      <c r="AW87" s="44"/>
      <c r="AX87" s="44"/>
      <c r="AY87" s="44"/>
      <c r="AZ87" s="44"/>
      <c r="BA87" s="44"/>
      <c r="BB87" s="44"/>
      <c r="BC87" s="44"/>
      <c r="BD87" s="44"/>
      <c r="BE87" s="44"/>
      <c r="BF87" s="44"/>
      <c r="BG87" s="44"/>
      <c r="BH87" s="44"/>
      <c r="BI87" s="44"/>
      <c r="BJ87" s="44"/>
      <c r="BK87" s="44"/>
      <c r="BL87" s="44"/>
      <c r="BM87" s="44"/>
      <c r="BN87" s="44"/>
      <c r="BO87" s="44"/>
      <c r="BP87" s="44"/>
    </row>
    <row r="88" spans="1:68">
      <c r="A88" s="41"/>
      <c r="B88" s="587" t="s">
        <v>11</v>
      </c>
      <c r="C88" s="588">
        <v>72828648</v>
      </c>
      <c r="D88" s="588">
        <v>-239324</v>
      </c>
      <c r="E88" s="587" t="s">
        <v>11</v>
      </c>
      <c r="F88" s="588">
        <v>31683113</v>
      </c>
      <c r="G88" s="589">
        <v>239324</v>
      </c>
      <c r="H88" s="576"/>
      <c r="I88" s="576"/>
      <c r="J88" s="576"/>
      <c r="L88" s="576"/>
      <c r="M88" s="576"/>
      <c r="O88"/>
      <c r="P88"/>
      <c r="Q88"/>
      <c r="R88"/>
      <c r="S88"/>
      <c r="T88"/>
      <c r="AJ88" s="576"/>
      <c r="AK88" s="576"/>
      <c r="AW88" s="44"/>
      <c r="AX88" s="44"/>
      <c r="AY88" s="44"/>
      <c r="AZ88" s="44"/>
      <c r="BA88" s="44"/>
      <c r="BB88" s="44"/>
      <c r="BC88" s="44"/>
      <c r="BD88" s="44"/>
      <c r="BE88" s="44"/>
      <c r="BF88" s="44"/>
      <c r="BG88" s="44"/>
      <c r="BH88" s="44"/>
      <c r="BI88" s="44"/>
      <c r="BJ88" s="44"/>
      <c r="BK88" s="44"/>
      <c r="BL88" s="44"/>
      <c r="BM88" s="44"/>
      <c r="BN88" s="44"/>
      <c r="BO88" s="44"/>
      <c r="BP88" s="44"/>
    </row>
    <row r="89" spans="1:68" ht="26.5">
      <c r="A89" s="41"/>
      <c r="B89" s="590" t="s">
        <v>12</v>
      </c>
      <c r="C89" s="588">
        <v>72828648</v>
      </c>
      <c r="D89" s="588">
        <v>-239324</v>
      </c>
      <c r="E89" s="590" t="s">
        <v>12</v>
      </c>
      <c r="F89" s="588">
        <v>31683113</v>
      </c>
      <c r="G89" s="589">
        <v>239324</v>
      </c>
      <c r="H89" s="576"/>
      <c r="I89" s="576"/>
      <c r="J89" s="576"/>
      <c r="L89" s="576"/>
      <c r="M89" s="576"/>
      <c r="O89"/>
      <c r="P89"/>
      <c r="Q89"/>
      <c r="R89"/>
      <c r="S89"/>
      <c r="T89"/>
      <c r="AJ89" s="576"/>
      <c r="AK89" s="576"/>
      <c r="AW89" s="44"/>
      <c r="AX89" s="44"/>
      <c r="AY89" s="44"/>
      <c r="AZ89" s="44"/>
      <c r="BA89" s="44"/>
      <c r="BB89" s="44"/>
      <c r="BC89" s="44"/>
      <c r="BD89" s="44"/>
      <c r="BE89" s="44"/>
      <c r="BF89" s="44"/>
      <c r="BG89" s="44"/>
      <c r="BH89" s="44"/>
      <c r="BI89" s="44"/>
      <c r="BJ89" s="44"/>
      <c r="BK89" s="44"/>
      <c r="BL89" s="44"/>
      <c r="BM89" s="44"/>
      <c r="BN89" s="44"/>
      <c r="BO89" s="44"/>
      <c r="BP89" s="44"/>
    </row>
    <row r="90" spans="1:68">
      <c r="A90" s="34"/>
      <c r="B90" s="584" t="s">
        <v>47</v>
      </c>
      <c r="C90" s="585">
        <v>72828648</v>
      </c>
      <c r="D90" s="585">
        <v>-239324</v>
      </c>
      <c r="E90" s="584" t="s">
        <v>47</v>
      </c>
      <c r="F90" s="585">
        <v>31683113</v>
      </c>
      <c r="G90" s="586">
        <v>239324</v>
      </c>
      <c r="H90" s="576"/>
      <c r="I90" s="576"/>
      <c r="J90" s="576"/>
      <c r="L90" s="576"/>
      <c r="M90" s="576"/>
      <c r="O90"/>
      <c r="P90"/>
      <c r="Q90"/>
      <c r="R90"/>
      <c r="S90"/>
      <c r="T90"/>
      <c r="AJ90" s="576"/>
      <c r="AK90" s="576"/>
      <c r="AW90" s="44"/>
      <c r="AX90" s="44"/>
      <c r="AY90" s="44"/>
      <c r="AZ90" s="44"/>
      <c r="BA90" s="44"/>
      <c r="BB90" s="44"/>
      <c r="BC90" s="44"/>
      <c r="BD90" s="44"/>
      <c r="BE90" s="44"/>
      <c r="BF90" s="44"/>
      <c r="BG90" s="44"/>
      <c r="BH90" s="44"/>
      <c r="BI90" s="44"/>
      <c r="BJ90" s="44"/>
      <c r="BK90" s="44"/>
      <c r="BL90" s="44"/>
      <c r="BM90" s="44"/>
      <c r="BN90" s="44"/>
      <c r="BO90" s="44"/>
      <c r="BP90" s="44"/>
    </row>
    <row r="91" spans="1:68">
      <c r="A91" s="34"/>
      <c r="B91" s="597" t="s">
        <v>14</v>
      </c>
      <c r="C91" s="588">
        <v>72828648</v>
      </c>
      <c r="D91" s="588">
        <v>-239324</v>
      </c>
      <c r="E91" s="597" t="s">
        <v>14</v>
      </c>
      <c r="F91" s="588">
        <v>31683113</v>
      </c>
      <c r="G91" s="589">
        <v>239324</v>
      </c>
      <c r="H91" s="576"/>
      <c r="I91" s="576"/>
      <c r="J91" s="576"/>
      <c r="L91" s="576"/>
      <c r="M91" s="576"/>
      <c r="O91"/>
      <c r="P91"/>
      <c r="Q91"/>
      <c r="R91"/>
      <c r="S91"/>
      <c r="T91"/>
      <c r="AJ91" s="576"/>
      <c r="AK91" s="576"/>
      <c r="AW91" s="44"/>
      <c r="AX91" s="44"/>
      <c r="AY91" s="44"/>
      <c r="AZ91" s="44"/>
      <c r="BA91" s="44"/>
      <c r="BB91" s="44"/>
      <c r="BC91" s="44"/>
      <c r="BD91" s="44"/>
      <c r="BE91" s="44"/>
      <c r="BF91" s="44"/>
      <c r="BG91" s="44"/>
      <c r="BH91" s="44"/>
      <c r="BI91" s="44"/>
      <c r="BJ91" s="44"/>
      <c r="BK91" s="44"/>
      <c r="BL91" s="44"/>
      <c r="BM91" s="44"/>
      <c r="BN91" s="44"/>
      <c r="BO91" s="44"/>
      <c r="BP91" s="44"/>
    </row>
    <row r="92" spans="1:68" ht="26.5">
      <c r="A92" s="34"/>
      <c r="B92" s="587" t="s">
        <v>26</v>
      </c>
      <c r="C92" s="588">
        <v>72828648</v>
      </c>
      <c r="D92" s="588">
        <v>-239324</v>
      </c>
      <c r="E92" s="587" t="s">
        <v>113</v>
      </c>
      <c r="F92" s="588">
        <v>31389509</v>
      </c>
      <c r="G92" s="589">
        <v>239324</v>
      </c>
      <c r="H92" s="576"/>
      <c r="I92" s="576"/>
      <c r="J92" s="576"/>
      <c r="L92" s="576"/>
      <c r="M92" s="576"/>
      <c r="O92"/>
      <c r="P92"/>
      <c r="Q92"/>
      <c r="R92"/>
      <c r="S92"/>
      <c r="T92"/>
      <c r="AJ92" s="576"/>
      <c r="AK92" s="576"/>
      <c r="AW92" s="44"/>
      <c r="AX92" s="44"/>
      <c r="AY92" s="44"/>
      <c r="AZ92" s="44"/>
      <c r="BA92" s="44"/>
      <c r="BB92" s="44"/>
      <c r="BC92" s="44"/>
      <c r="BD92" s="44"/>
      <c r="BE92" s="44"/>
      <c r="BF92" s="44"/>
      <c r="BG92" s="44"/>
      <c r="BH92" s="44"/>
      <c r="BI92" s="44"/>
      <c r="BJ92" s="44"/>
      <c r="BK92" s="44"/>
      <c r="BL92" s="44"/>
      <c r="BM92" s="44"/>
      <c r="BN92" s="44"/>
      <c r="BO92" s="44"/>
      <c r="BP92" s="44"/>
    </row>
    <row r="93" spans="1:68" ht="26.5">
      <c r="A93" s="34"/>
      <c r="B93" s="590" t="s">
        <v>29</v>
      </c>
      <c r="C93" s="588">
        <v>72828648</v>
      </c>
      <c r="D93" s="588">
        <v>-239324</v>
      </c>
      <c r="E93" s="590" t="s">
        <v>17</v>
      </c>
      <c r="F93" s="588">
        <v>31389509</v>
      </c>
      <c r="G93" s="589">
        <v>239324</v>
      </c>
      <c r="H93" s="576"/>
      <c r="I93" s="576"/>
      <c r="J93" s="576"/>
      <c r="L93" s="576"/>
      <c r="M93" s="576"/>
      <c r="O93"/>
      <c r="P93"/>
      <c r="Q93"/>
      <c r="R93"/>
      <c r="S93"/>
      <c r="T93"/>
      <c r="AJ93" s="576"/>
      <c r="AK93" s="576"/>
      <c r="AW93" s="44"/>
      <c r="AX93" s="44"/>
      <c r="AY93" s="44"/>
      <c r="AZ93" s="44"/>
      <c r="BA93" s="44"/>
      <c r="BB93" s="44"/>
      <c r="BC93" s="44"/>
      <c r="BD93" s="44"/>
      <c r="BE93" s="44"/>
      <c r="BF93" s="44"/>
      <c r="BG93" s="44"/>
      <c r="BH93" s="44"/>
      <c r="BI93" s="44"/>
      <c r="BJ93" s="44"/>
      <c r="BK93" s="44"/>
      <c r="BL93" s="44"/>
      <c r="BM93" s="44"/>
      <c r="BN93" s="44"/>
      <c r="BO93" s="44"/>
      <c r="BP93" s="44"/>
    </row>
    <row r="94" spans="1:68" ht="27" thickBot="1">
      <c r="A94" s="34"/>
      <c r="B94" s="648" t="s">
        <v>63</v>
      </c>
      <c r="C94" s="588">
        <v>72828648</v>
      </c>
      <c r="D94" s="588">
        <v>-239324</v>
      </c>
      <c r="E94" s="587"/>
      <c r="F94" s="588"/>
      <c r="G94" s="589"/>
      <c r="H94" s="576"/>
      <c r="I94" s="576"/>
      <c r="J94" s="576"/>
      <c r="L94" s="576"/>
      <c r="M94" s="576"/>
      <c r="O94"/>
      <c r="P94"/>
      <c r="Q94"/>
      <c r="R94"/>
      <c r="S94"/>
      <c r="T94"/>
      <c r="AJ94" s="576"/>
      <c r="AK94" s="576"/>
      <c r="AW94" s="44"/>
      <c r="AX94" s="44"/>
      <c r="AY94" s="44"/>
      <c r="AZ94" s="44"/>
      <c r="BA94" s="44"/>
      <c r="BB94" s="44"/>
      <c r="BC94" s="44"/>
      <c r="BD94" s="44"/>
      <c r="BE94" s="44"/>
      <c r="BF94" s="44"/>
      <c r="BG94" s="44"/>
      <c r="BH94" s="44"/>
      <c r="BI94" s="44"/>
      <c r="BJ94" s="44"/>
      <c r="BK94" s="44"/>
      <c r="BL94" s="44"/>
      <c r="BM94" s="44"/>
      <c r="BN94" s="44"/>
      <c r="BO94" s="44"/>
      <c r="BP94" s="44"/>
    </row>
    <row r="95" spans="1:68">
      <c r="B95" s="577" t="s">
        <v>136</v>
      </c>
      <c r="C95" s="578"/>
      <c r="D95" s="579"/>
      <c r="E95" s="577" t="s">
        <v>64</v>
      </c>
      <c r="F95" s="578"/>
      <c r="G95" s="579"/>
      <c r="H95" s="44"/>
      <c r="I95" s="44"/>
      <c r="J95" s="44"/>
      <c r="L95" s="44"/>
      <c r="M95" s="44"/>
      <c r="N95" s="44"/>
      <c r="O95"/>
      <c r="P95"/>
      <c r="Q95"/>
      <c r="R95"/>
      <c r="S95"/>
      <c r="T95"/>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row>
    <row r="96" spans="1:68">
      <c r="B96" s="353" t="s">
        <v>36</v>
      </c>
      <c r="C96" s="580"/>
      <c r="D96" s="581"/>
      <c r="E96" s="353" t="s">
        <v>36</v>
      </c>
      <c r="F96" s="580"/>
      <c r="G96" s="581"/>
      <c r="H96" s="44"/>
      <c r="I96" s="44"/>
      <c r="J96" s="44"/>
      <c r="L96" s="44"/>
      <c r="M96" s="44"/>
      <c r="N96" s="44"/>
      <c r="O96"/>
      <c r="P96"/>
      <c r="Q96"/>
      <c r="R96"/>
      <c r="S96"/>
      <c r="T96"/>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row>
    <row r="97" spans="2:57">
      <c r="B97" s="606" t="s">
        <v>37</v>
      </c>
      <c r="C97" s="607"/>
      <c r="D97" s="608"/>
      <c r="E97" s="606" t="s">
        <v>37</v>
      </c>
      <c r="F97" s="607"/>
      <c r="G97" s="608"/>
      <c r="H97" s="44"/>
      <c r="I97" s="44"/>
      <c r="J97" s="44"/>
      <c r="L97" s="44"/>
      <c r="M97" s="44"/>
      <c r="N97" s="44"/>
      <c r="O97"/>
      <c r="P97"/>
      <c r="Q97"/>
      <c r="R97"/>
      <c r="S97"/>
      <c r="T97"/>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row>
    <row r="98" spans="2:57">
      <c r="B98" s="619" t="s">
        <v>125</v>
      </c>
      <c r="C98" s="620"/>
      <c r="D98" s="621"/>
      <c r="E98" s="619" t="s">
        <v>125</v>
      </c>
      <c r="F98" s="634"/>
      <c r="G98" s="43"/>
      <c r="H98" s="44"/>
      <c r="I98" s="44"/>
      <c r="J98" s="44"/>
      <c r="L98" s="44"/>
      <c r="M98" s="44"/>
      <c r="N98" s="44"/>
      <c r="O98"/>
      <c r="P98"/>
      <c r="Q98"/>
      <c r="R98"/>
      <c r="S98"/>
      <c r="T98"/>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row>
    <row r="99" spans="2:57">
      <c r="B99" s="584" t="s">
        <v>46</v>
      </c>
      <c r="C99" s="585">
        <v>718551985</v>
      </c>
      <c r="D99" s="649">
        <v>-211442</v>
      </c>
      <c r="E99" s="635" t="s">
        <v>46</v>
      </c>
      <c r="F99" s="636">
        <v>474226662</v>
      </c>
      <c r="G99" s="649">
        <v>211442</v>
      </c>
      <c r="H99" s="44"/>
      <c r="I99" s="44"/>
      <c r="J99" s="44"/>
      <c r="L99" s="44"/>
      <c r="M99" s="44"/>
      <c r="N99" s="44"/>
      <c r="O99"/>
      <c r="P99"/>
      <c r="Q99"/>
      <c r="R99"/>
      <c r="S99"/>
      <c r="T99"/>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row>
    <row r="100" spans="2:57">
      <c r="B100" s="587" t="s">
        <v>11</v>
      </c>
      <c r="C100" s="588">
        <v>718551985</v>
      </c>
      <c r="D100" s="650">
        <v>-211442</v>
      </c>
      <c r="E100" s="587" t="s">
        <v>11</v>
      </c>
      <c r="F100" s="637">
        <v>464989622</v>
      </c>
      <c r="G100" s="650">
        <v>211442</v>
      </c>
      <c r="H100" s="44"/>
      <c r="I100" s="44"/>
      <c r="J100" s="44"/>
      <c r="L100" s="44"/>
      <c r="M100" s="44"/>
      <c r="N100" s="44"/>
      <c r="O100"/>
      <c r="P100"/>
      <c r="Q100"/>
      <c r="R100"/>
      <c r="S100"/>
      <c r="T100"/>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row>
    <row r="101" spans="2:57" ht="26.5">
      <c r="B101" s="590" t="s">
        <v>12</v>
      </c>
      <c r="C101" s="588">
        <v>718551985</v>
      </c>
      <c r="D101" s="650">
        <v>-211442</v>
      </c>
      <c r="E101" s="590" t="s">
        <v>12</v>
      </c>
      <c r="F101" s="637">
        <v>464989622</v>
      </c>
      <c r="G101" s="650">
        <v>211442</v>
      </c>
      <c r="H101" s="44"/>
      <c r="I101" s="44"/>
      <c r="J101" s="44"/>
      <c r="L101" s="44"/>
      <c r="M101" s="44"/>
      <c r="N101" s="44"/>
      <c r="O101"/>
      <c r="P101"/>
      <c r="Q101"/>
      <c r="R101"/>
      <c r="S101"/>
      <c r="T101"/>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row>
    <row r="102" spans="2:57">
      <c r="B102" s="584" t="s">
        <v>47</v>
      </c>
      <c r="C102" s="585">
        <v>718551985</v>
      </c>
      <c r="D102" s="649">
        <v>-211442</v>
      </c>
      <c r="E102" s="635" t="s">
        <v>47</v>
      </c>
      <c r="F102" s="636">
        <v>473609932</v>
      </c>
      <c r="G102" s="649">
        <v>211442</v>
      </c>
      <c r="H102" s="44"/>
      <c r="I102" s="44"/>
      <c r="J102" s="44"/>
      <c r="L102" s="44"/>
      <c r="M102" s="44"/>
      <c r="N102" s="44"/>
      <c r="O102"/>
      <c r="P102"/>
      <c r="Q102"/>
      <c r="R102"/>
      <c r="S102"/>
      <c r="T102"/>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row>
    <row r="103" spans="2:57">
      <c r="B103" s="597" t="s">
        <v>14</v>
      </c>
      <c r="C103" s="588">
        <v>718551985</v>
      </c>
      <c r="D103" s="650">
        <v>-211442</v>
      </c>
      <c r="E103" s="597" t="s">
        <v>14</v>
      </c>
      <c r="F103" s="637">
        <v>466911083</v>
      </c>
      <c r="G103" s="650">
        <v>211442</v>
      </c>
      <c r="H103" s="44"/>
      <c r="I103" s="44"/>
      <c r="J103" s="44"/>
      <c r="L103" s="44"/>
      <c r="M103" s="44"/>
      <c r="N103" s="44"/>
      <c r="O103"/>
      <c r="P103"/>
      <c r="Q103"/>
      <c r="R103"/>
      <c r="S103"/>
      <c r="T103"/>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row>
    <row r="104" spans="2:57" ht="26.5">
      <c r="B104" s="587" t="s">
        <v>26</v>
      </c>
      <c r="C104" s="588">
        <v>718551985</v>
      </c>
      <c r="D104" s="650">
        <v>-211442</v>
      </c>
      <c r="E104" s="587" t="s">
        <v>113</v>
      </c>
      <c r="F104" s="637">
        <v>78517265</v>
      </c>
      <c r="G104" s="650">
        <v>211442</v>
      </c>
      <c r="H104" s="44"/>
      <c r="I104" s="44"/>
      <c r="J104" s="44"/>
      <c r="L104" s="44"/>
      <c r="M104" s="44"/>
      <c r="N104" s="44"/>
      <c r="O104"/>
      <c r="P104"/>
      <c r="Q104"/>
      <c r="R104"/>
      <c r="S104"/>
      <c r="T10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row>
    <row r="105" spans="2:57" ht="26.5">
      <c r="B105" s="590" t="s">
        <v>29</v>
      </c>
      <c r="C105" s="588">
        <v>718551985</v>
      </c>
      <c r="D105" s="650">
        <v>-211442</v>
      </c>
      <c r="E105" s="590" t="s">
        <v>17</v>
      </c>
      <c r="F105" s="637">
        <v>68765703</v>
      </c>
      <c r="G105" s="650">
        <v>211442</v>
      </c>
      <c r="H105" s="44"/>
      <c r="I105" s="44"/>
      <c r="J105" s="44"/>
      <c r="L105" s="44"/>
      <c r="M105" s="44"/>
      <c r="N105" s="44"/>
      <c r="O105"/>
      <c r="P105"/>
      <c r="Q105"/>
      <c r="R105"/>
      <c r="S105"/>
      <c r="T105"/>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row>
    <row r="106" spans="2:57" ht="26.5">
      <c r="B106" s="639" t="s">
        <v>63</v>
      </c>
      <c r="C106" s="640">
        <v>718551985</v>
      </c>
      <c r="D106" s="641">
        <v>-211442</v>
      </c>
      <c r="E106" s="642"/>
      <c r="F106" s="643"/>
      <c r="G106" s="615"/>
      <c r="H106" s="44"/>
      <c r="I106" s="44"/>
      <c r="J106" s="44"/>
      <c r="L106" s="44"/>
      <c r="M106" s="44"/>
      <c r="N106" s="44"/>
      <c r="O106"/>
      <c r="P106"/>
      <c r="Q106"/>
      <c r="R106"/>
      <c r="S106"/>
      <c r="T106"/>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row>
    <row r="107" spans="2:57">
      <c r="B107" s="619" t="s">
        <v>246</v>
      </c>
      <c r="C107" s="620"/>
      <c r="D107" s="651"/>
      <c r="E107" s="619" t="s">
        <v>246</v>
      </c>
      <c r="F107" s="634"/>
      <c r="G107" s="651"/>
      <c r="H107" s="44"/>
      <c r="I107" s="44"/>
      <c r="J107" s="44"/>
      <c r="L107" s="44"/>
      <c r="M107" s="44"/>
      <c r="N107" s="44"/>
      <c r="O107"/>
      <c r="P107"/>
      <c r="Q107"/>
      <c r="R107"/>
      <c r="S107"/>
      <c r="T107"/>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row>
    <row r="108" spans="2:57">
      <c r="B108" s="584" t="s">
        <v>46</v>
      </c>
      <c r="C108" s="585">
        <v>714551985</v>
      </c>
      <c r="D108" s="649">
        <v>-211442</v>
      </c>
      <c r="E108" s="635" t="s">
        <v>46</v>
      </c>
      <c r="F108" s="636">
        <v>472836384</v>
      </c>
      <c r="G108" s="649">
        <v>211442</v>
      </c>
      <c r="H108" s="44"/>
      <c r="I108" s="44"/>
      <c r="J108" s="44"/>
      <c r="L108" s="44"/>
      <c r="M108" s="44"/>
      <c r="N108" s="44"/>
      <c r="O108"/>
      <c r="P108"/>
      <c r="Q108"/>
      <c r="R108"/>
      <c r="S108"/>
      <c r="T108"/>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row>
    <row r="109" spans="2:57">
      <c r="B109" s="587" t="s">
        <v>11</v>
      </c>
      <c r="C109" s="588">
        <v>714551985</v>
      </c>
      <c r="D109" s="650">
        <v>-211442</v>
      </c>
      <c r="E109" s="587" t="s">
        <v>11</v>
      </c>
      <c r="F109" s="637">
        <v>465363344</v>
      </c>
      <c r="G109" s="650">
        <v>211442</v>
      </c>
      <c r="H109" s="44"/>
      <c r="I109" s="44"/>
      <c r="J109" s="44"/>
      <c r="L109" s="44"/>
      <c r="M109" s="44"/>
      <c r="N109" s="44"/>
      <c r="O109"/>
      <c r="P109"/>
      <c r="Q109"/>
      <c r="R109"/>
      <c r="S109"/>
      <c r="T109"/>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row>
    <row r="110" spans="2:57" ht="26.5">
      <c r="B110" s="590" t="s">
        <v>12</v>
      </c>
      <c r="C110" s="588">
        <v>714551985</v>
      </c>
      <c r="D110" s="650">
        <v>-211442</v>
      </c>
      <c r="E110" s="590" t="s">
        <v>12</v>
      </c>
      <c r="F110" s="637">
        <v>465363344</v>
      </c>
      <c r="G110" s="650">
        <v>211442</v>
      </c>
      <c r="H110" s="44"/>
      <c r="I110" s="44"/>
      <c r="J110" s="44"/>
      <c r="L110" s="44"/>
      <c r="M110" s="44"/>
      <c r="N110" s="44"/>
      <c r="O110"/>
      <c r="P110"/>
      <c r="Q110"/>
      <c r="R110"/>
      <c r="S110"/>
      <c r="T110"/>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row>
    <row r="111" spans="2:57">
      <c r="B111" s="584" t="s">
        <v>47</v>
      </c>
      <c r="C111" s="585">
        <v>714551985</v>
      </c>
      <c r="D111" s="649">
        <v>-211442</v>
      </c>
      <c r="E111" s="635" t="s">
        <v>47</v>
      </c>
      <c r="F111" s="636">
        <v>472219654</v>
      </c>
      <c r="G111" s="649">
        <v>211442</v>
      </c>
      <c r="H111" s="44"/>
      <c r="I111" s="44"/>
      <c r="J111" s="44"/>
      <c r="L111" s="44"/>
      <c r="M111" s="44"/>
      <c r="N111" s="44"/>
      <c r="O111"/>
      <c r="P111"/>
      <c r="Q111"/>
      <c r="R111"/>
      <c r="S111"/>
      <c r="T111"/>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row>
    <row r="112" spans="2:57">
      <c r="B112" s="597" t="s">
        <v>14</v>
      </c>
      <c r="C112" s="588">
        <v>714551985</v>
      </c>
      <c r="D112" s="650">
        <v>-211442</v>
      </c>
      <c r="E112" s="597" t="s">
        <v>14</v>
      </c>
      <c r="F112" s="637">
        <v>465520805</v>
      </c>
      <c r="G112" s="650">
        <v>211442</v>
      </c>
      <c r="H112" s="44"/>
      <c r="I112" s="44"/>
      <c r="J112" s="44"/>
      <c r="L112" s="44"/>
      <c r="M112" s="44"/>
      <c r="N112" s="44"/>
      <c r="O112"/>
      <c r="P112"/>
      <c r="Q112"/>
      <c r="R112"/>
      <c r="S112"/>
      <c r="T112"/>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row>
    <row r="113" spans="1:68" ht="26.5">
      <c r="B113" s="587" t="s">
        <v>26</v>
      </c>
      <c r="C113" s="588">
        <v>714551985</v>
      </c>
      <c r="D113" s="650">
        <v>-211442</v>
      </c>
      <c r="E113" s="587" t="s">
        <v>113</v>
      </c>
      <c r="F113" s="637">
        <v>78520681</v>
      </c>
      <c r="G113" s="650">
        <v>211442</v>
      </c>
      <c r="H113" s="44"/>
      <c r="I113" s="44"/>
      <c r="J113" s="44"/>
      <c r="L113" s="44"/>
      <c r="M113" s="44"/>
      <c r="N113" s="44"/>
      <c r="O113"/>
      <c r="P113"/>
      <c r="Q113"/>
      <c r="R113"/>
      <c r="S113"/>
      <c r="T113"/>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row>
    <row r="114" spans="1:68" ht="26.5">
      <c r="B114" s="590" t="s">
        <v>29</v>
      </c>
      <c r="C114" s="588">
        <v>714551985</v>
      </c>
      <c r="D114" s="650">
        <v>-211442</v>
      </c>
      <c r="E114" s="590" t="s">
        <v>17</v>
      </c>
      <c r="F114" s="637">
        <v>68769119</v>
      </c>
      <c r="G114" s="650">
        <v>211442</v>
      </c>
      <c r="H114" s="44"/>
      <c r="I114" s="44"/>
      <c r="J114" s="44"/>
      <c r="L114" s="44"/>
      <c r="M114" s="44"/>
      <c r="N114" s="44"/>
      <c r="O114"/>
      <c r="P114"/>
      <c r="Q114"/>
      <c r="R114"/>
      <c r="S114"/>
      <c r="T11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row>
    <row r="115" spans="1:68" ht="27" thickBot="1">
      <c r="B115" s="639" t="s">
        <v>63</v>
      </c>
      <c r="C115" s="640">
        <v>714551985</v>
      </c>
      <c r="D115" s="641">
        <v>-211442</v>
      </c>
      <c r="E115" s="646"/>
      <c r="F115" s="647"/>
      <c r="G115" s="615"/>
      <c r="H115" s="44"/>
      <c r="I115" s="44"/>
      <c r="J115" s="44"/>
      <c r="L115" s="44"/>
      <c r="M115" s="44"/>
      <c r="N115" s="44"/>
      <c r="O115"/>
      <c r="P115"/>
      <c r="Q115"/>
      <c r="R115"/>
      <c r="S115"/>
      <c r="T115"/>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row>
    <row r="116" spans="1:68" ht="96" customHeight="1" thickBot="1">
      <c r="A116"/>
      <c r="B116" s="1597" t="s">
        <v>388</v>
      </c>
      <c r="C116" s="1598"/>
      <c r="D116" s="1598"/>
      <c r="E116" s="1598"/>
      <c r="F116" s="1598"/>
      <c r="G116" s="1599"/>
      <c r="H116" s="576"/>
      <c r="I116" s="576"/>
      <c r="J116" s="576"/>
      <c r="L116" s="576"/>
      <c r="M116" s="576"/>
      <c r="N116" s="576"/>
      <c r="O116"/>
      <c r="P116"/>
      <c r="Q116"/>
      <c r="R116"/>
      <c r="S116"/>
      <c r="T116"/>
      <c r="U116" s="576"/>
      <c r="V116" s="576"/>
      <c r="W116" s="576"/>
      <c r="X116" s="576"/>
      <c r="Y116" s="576"/>
      <c r="Z116" s="576"/>
      <c r="AA116" s="576"/>
      <c r="AB116" s="576"/>
      <c r="AC116" s="576"/>
      <c r="AD116" s="576"/>
      <c r="AE116" s="576"/>
      <c r="AF116" s="576"/>
      <c r="AG116" s="576"/>
      <c r="AH116" s="576"/>
      <c r="AI116" s="576"/>
      <c r="AJ116" s="576"/>
      <c r="AK116" s="576"/>
      <c r="AL116" s="576"/>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row>
    <row r="117" spans="1:68" ht="17.25" customHeight="1" thickBot="1">
      <c r="A117"/>
      <c r="B117"/>
      <c r="C117"/>
      <c r="D117"/>
      <c r="E117"/>
      <c r="F117"/>
      <c r="G117"/>
      <c r="H117" s="576"/>
      <c r="I117" s="576"/>
      <c r="J117" s="576"/>
      <c r="L117" s="576"/>
      <c r="M117" s="576"/>
      <c r="N117" s="576"/>
      <c r="O117"/>
      <c r="P117"/>
      <c r="Q117"/>
      <c r="R117"/>
      <c r="S117"/>
      <c r="T117"/>
      <c r="U117" s="576"/>
      <c r="V117" s="576"/>
      <c r="W117" s="576"/>
      <c r="X117" s="576"/>
      <c r="Y117" s="576"/>
      <c r="Z117" s="576"/>
      <c r="AA117" s="576"/>
      <c r="AB117" s="576"/>
      <c r="AC117" s="576"/>
      <c r="AD117" s="576"/>
      <c r="AE117" s="576"/>
      <c r="AF117" s="576"/>
      <c r="AG117" s="576"/>
      <c r="AH117" s="576"/>
      <c r="AI117" s="576"/>
      <c r="AJ117" s="576"/>
      <c r="AK117" s="576"/>
      <c r="AL117" s="576"/>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row>
    <row r="118" spans="1:68">
      <c r="A118" s="39">
        <f>A84+1</f>
        <v>28</v>
      </c>
      <c r="B118" s="577" t="s">
        <v>136</v>
      </c>
      <c r="C118" s="578"/>
      <c r="D118" s="579"/>
      <c r="E118" s="577" t="s">
        <v>64</v>
      </c>
      <c r="F118" s="578"/>
      <c r="G118" s="579"/>
      <c r="H118" s="994" t="s">
        <v>154</v>
      </c>
      <c r="I118" s="576"/>
      <c r="J118" s="576"/>
      <c r="L118" s="576"/>
      <c r="M118" s="576"/>
      <c r="N118" s="576"/>
      <c r="O118"/>
      <c r="P118"/>
      <c r="Q118"/>
      <c r="R118"/>
      <c r="S118"/>
      <c r="T118"/>
      <c r="U118" s="576"/>
      <c r="V118" s="576"/>
      <c r="W118" s="576"/>
      <c r="X118" s="576"/>
      <c r="Y118" s="576"/>
      <c r="Z118" s="576"/>
      <c r="AA118" s="576"/>
      <c r="AB118" s="576"/>
      <c r="AC118" s="576"/>
      <c r="AD118" s="576"/>
      <c r="AE118" s="576"/>
      <c r="AF118" s="576"/>
      <c r="AG118" s="576"/>
      <c r="AH118" s="576"/>
      <c r="AI118" s="576"/>
      <c r="AJ118" s="576"/>
      <c r="AK118" s="576"/>
      <c r="AL118" s="576"/>
      <c r="AW118" s="44"/>
      <c r="AX118" s="44"/>
      <c r="AY118" s="44"/>
      <c r="AZ118" s="44"/>
      <c r="BA118" s="44"/>
      <c r="BB118" s="44"/>
      <c r="BC118" s="44"/>
      <c r="BD118" s="44"/>
      <c r="BE118" s="44"/>
      <c r="BF118" s="44"/>
      <c r="BG118" s="44"/>
      <c r="BH118" s="44"/>
      <c r="BI118" s="44"/>
      <c r="BJ118" s="44"/>
      <c r="BK118" s="44"/>
      <c r="BL118" s="44"/>
      <c r="BM118" s="44"/>
      <c r="BN118" s="44"/>
      <c r="BO118" s="44"/>
      <c r="BP118" s="44"/>
    </row>
    <row r="119" spans="1:68">
      <c r="A119" s="40"/>
      <c r="B119" s="353" t="s">
        <v>8</v>
      </c>
      <c r="C119" s="580"/>
      <c r="D119" s="581"/>
      <c r="E119" s="353" t="s">
        <v>8</v>
      </c>
      <c r="F119" s="580"/>
      <c r="G119" s="581"/>
      <c r="H119" s="576"/>
      <c r="I119" s="576"/>
      <c r="J119" s="576"/>
      <c r="L119" s="576"/>
      <c r="M119" s="576"/>
      <c r="N119" s="576"/>
      <c r="O119"/>
      <c r="P119"/>
      <c r="Q119"/>
      <c r="R119"/>
      <c r="S119"/>
      <c r="T119"/>
      <c r="U119" s="576"/>
      <c r="V119" s="576"/>
      <c r="W119" s="576"/>
      <c r="X119" s="576"/>
      <c r="Y119" s="576"/>
      <c r="Z119" s="576"/>
      <c r="AA119" s="576"/>
      <c r="AB119" s="576"/>
      <c r="AC119" s="576"/>
      <c r="AD119" s="576"/>
      <c r="AE119" s="576"/>
      <c r="AF119" s="576"/>
      <c r="AG119" s="576"/>
      <c r="AH119" s="576"/>
      <c r="AI119" s="576"/>
      <c r="AJ119" s="576"/>
      <c r="AK119" s="576"/>
      <c r="AL119" s="576"/>
      <c r="AW119" s="44"/>
      <c r="AX119" s="44"/>
      <c r="AY119" s="44"/>
      <c r="AZ119" s="44"/>
      <c r="BA119" s="44"/>
      <c r="BB119" s="44"/>
      <c r="BC119" s="44"/>
      <c r="BD119" s="44"/>
      <c r="BE119" s="44"/>
      <c r="BF119" s="44"/>
      <c r="BG119" s="44"/>
      <c r="BH119" s="44"/>
      <c r="BI119" s="44"/>
      <c r="BJ119" s="44"/>
      <c r="BK119" s="44"/>
      <c r="BL119" s="44"/>
      <c r="BM119" s="44"/>
      <c r="BN119" s="44"/>
      <c r="BO119" s="44"/>
      <c r="BP119" s="44"/>
    </row>
    <row r="120" spans="1:68" ht="69.75" customHeight="1">
      <c r="A120" s="41"/>
      <c r="B120" s="145" t="s">
        <v>160</v>
      </c>
      <c r="C120" s="582"/>
      <c r="D120" s="583"/>
      <c r="E120" s="145" t="s">
        <v>268</v>
      </c>
      <c r="F120" s="652"/>
      <c r="G120" s="653"/>
      <c r="H120" s="576"/>
      <c r="I120" s="576"/>
      <c r="L120" s="576"/>
      <c r="O120"/>
      <c r="P120"/>
      <c r="Q120"/>
      <c r="R120"/>
      <c r="S120"/>
      <c r="T120"/>
      <c r="AJ120" s="576"/>
      <c r="AW120" s="44"/>
      <c r="AX120" s="44"/>
      <c r="AY120" s="44"/>
      <c r="AZ120" s="44"/>
      <c r="BA120" s="44"/>
      <c r="BB120" s="44"/>
      <c r="BC120" s="44"/>
      <c r="BD120" s="44"/>
      <c r="BE120" s="44"/>
      <c r="BF120" s="44"/>
      <c r="BG120" s="44"/>
      <c r="BH120" s="44"/>
      <c r="BI120" s="44"/>
      <c r="BJ120" s="44"/>
      <c r="BK120" s="44"/>
      <c r="BL120" s="44"/>
      <c r="BM120" s="44"/>
      <c r="BN120" s="44"/>
      <c r="BO120" s="44"/>
      <c r="BP120" s="44"/>
    </row>
    <row r="121" spans="1:68">
      <c r="A121" s="41"/>
      <c r="B121" s="584" t="s">
        <v>46</v>
      </c>
      <c r="C121" s="585">
        <v>72828648</v>
      </c>
      <c r="D121" s="585">
        <v>-68971</v>
      </c>
      <c r="E121" s="584" t="s">
        <v>46</v>
      </c>
      <c r="F121" s="585">
        <v>728371</v>
      </c>
      <c r="G121" s="586">
        <v>68971</v>
      </c>
      <c r="H121" s="576"/>
      <c r="I121" s="626"/>
      <c r="J121" s="626"/>
      <c r="L121" s="576"/>
      <c r="O121"/>
      <c r="P121"/>
      <c r="Q121"/>
      <c r="R121"/>
      <c r="S121"/>
      <c r="T121"/>
      <c r="AJ121" s="576"/>
      <c r="AK121" s="576"/>
      <c r="AW121" s="44"/>
      <c r="AX121" s="44"/>
      <c r="AY121" s="44"/>
      <c r="AZ121" s="44"/>
      <c r="BA121" s="44"/>
      <c r="BB121" s="44"/>
      <c r="BC121" s="44"/>
      <c r="BD121" s="44"/>
      <c r="BE121" s="44"/>
      <c r="BF121" s="44"/>
      <c r="BG121" s="44"/>
      <c r="BH121" s="44"/>
      <c r="BI121" s="44"/>
      <c r="BJ121" s="44"/>
      <c r="BK121" s="44"/>
      <c r="BL121" s="44"/>
      <c r="BM121" s="44"/>
      <c r="BN121" s="44"/>
      <c r="BO121" s="44"/>
      <c r="BP121" s="44"/>
    </row>
    <row r="122" spans="1:68">
      <c r="A122" s="41"/>
      <c r="B122" s="587" t="s">
        <v>11</v>
      </c>
      <c r="C122" s="588">
        <v>72828648</v>
      </c>
      <c r="D122" s="588">
        <v>-68971</v>
      </c>
      <c r="E122" s="587" t="s">
        <v>11</v>
      </c>
      <c r="F122" s="588">
        <v>728371</v>
      </c>
      <c r="G122" s="589">
        <v>68971</v>
      </c>
      <c r="H122" s="576"/>
      <c r="I122" s="654"/>
      <c r="J122" s="576"/>
      <c r="L122" s="576"/>
      <c r="O122"/>
      <c r="P122"/>
      <c r="Q122"/>
      <c r="R122"/>
      <c r="S122"/>
      <c r="T122"/>
      <c r="AJ122" s="576"/>
      <c r="AK122" s="576"/>
      <c r="AW122" s="44"/>
      <c r="AX122" s="44"/>
      <c r="AY122" s="44"/>
      <c r="AZ122" s="44"/>
      <c r="BA122" s="44"/>
      <c r="BB122" s="44"/>
      <c r="BC122" s="44"/>
      <c r="BD122" s="44"/>
      <c r="BE122" s="44"/>
      <c r="BF122" s="44"/>
      <c r="BG122" s="44"/>
      <c r="BH122" s="44"/>
      <c r="BI122" s="44"/>
      <c r="BJ122" s="44"/>
      <c r="BK122" s="44"/>
      <c r="BL122" s="44"/>
      <c r="BM122" s="44"/>
      <c r="BN122" s="44"/>
      <c r="BO122" s="44"/>
      <c r="BP122" s="44"/>
    </row>
    <row r="123" spans="1:68" ht="26.5">
      <c r="A123" s="41"/>
      <c r="B123" s="590" t="s">
        <v>12</v>
      </c>
      <c r="C123" s="588">
        <v>72828648</v>
      </c>
      <c r="D123" s="588">
        <v>-68971</v>
      </c>
      <c r="E123" s="590" t="s">
        <v>12</v>
      </c>
      <c r="F123" s="588">
        <v>728371</v>
      </c>
      <c r="G123" s="589">
        <v>68971</v>
      </c>
      <c r="H123" s="576"/>
      <c r="I123" s="655"/>
      <c r="J123" s="576"/>
      <c r="L123" s="576"/>
      <c r="O123"/>
      <c r="P123"/>
      <c r="Q123"/>
      <c r="R123"/>
      <c r="S123"/>
      <c r="T123"/>
      <c r="AJ123" s="576"/>
      <c r="AK123" s="576"/>
      <c r="AW123" s="44"/>
      <c r="AX123" s="44"/>
      <c r="AY123" s="44"/>
      <c r="AZ123" s="44"/>
      <c r="BA123" s="44"/>
      <c r="BB123" s="44"/>
      <c r="BC123" s="44"/>
      <c r="BD123" s="44"/>
      <c r="BE123" s="44"/>
      <c r="BF123" s="44"/>
      <c r="BG123" s="44"/>
      <c r="BH123" s="44"/>
      <c r="BI123" s="44"/>
      <c r="BJ123" s="44"/>
      <c r="BK123" s="44"/>
      <c r="BL123" s="44"/>
      <c r="BM123" s="44"/>
      <c r="BN123" s="44"/>
      <c r="BO123" s="44"/>
      <c r="BP123" s="44"/>
    </row>
    <row r="124" spans="1:68">
      <c r="A124" s="34"/>
      <c r="B124" s="584" t="s">
        <v>47</v>
      </c>
      <c r="C124" s="585">
        <v>72828648</v>
      </c>
      <c r="D124" s="585">
        <v>-68971</v>
      </c>
      <c r="E124" s="584" t="s">
        <v>47</v>
      </c>
      <c r="F124" s="585">
        <v>728371</v>
      </c>
      <c r="G124" s="586">
        <v>68971</v>
      </c>
      <c r="H124" s="576"/>
      <c r="I124" s="655"/>
      <c r="J124" s="576"/>
      <c r="L124" s="576"/>
      <c r="O124"/>
      <c r="P124"/>
      <c r="Q124"/>
      <c r="R124"/>
      <c r="S124"/>
      <c r="T124"/>
      <c r="AJ124" s="576"/>
      <c r="AK124" s="576"/>
      <c r="AW124" s="44"/>
      <c r="AX124" s="44"/>
      <c r="AY124" s="44"/>
      <c r="AZ124" s="44"/>
      <c r="BA124" s="44"/>
      <c r="BB124" s="44"/>
      <c r="BC124" s="44"/>
      <c r="BD124" s="44"/>
      <c r="BE124" s="44"/>
      <c r="BF124" s="44"/>
      <c r="BG124" s="44"/>
      <c r="BH124" s="44"/>
      <c r="BI124" s="44"/>
      <c r="BJ124" s="44"/>
      <c r="BK124" s="44"/>
      <c r="BL124" s="44"/>
      <c r="BM124" s="44"/>
      <c r="BN124" s="44"/>
      <c r="BO124" s="44"/>
      <c r="BP124" s="44"/>
    </row>
    <row r="125" spans="1:68">
      <c r="A125" s="34"/>
      <c r="B125" s="597" t="s">
        <v>14</v>
      </c>
      <c r="C125" s="588">
        <v>72828648</v>
      </c>
      <c r="D125" s="588">
        <v>-68971</v>
      </c>
      <c r="E125" s="597" t="s">
        <v>14</v>
      </c>
      <c r="F125" s="588">
        <v>728371</v>
      </c>
      <c r="G125" s="589">
        <v>68971</v>
      </c>
      <c r="H125" s="576"/>
      <c r="I125" s="576"/>
      <c r="J125" s="576"/>
      <c r="L125" s="576"/>
      <c r="O125"/>
      <c r="P125"/>
      <c r="Q125"/>
      <c r="R125"/>
      <c r="S125"/>
      <c r="T125"/>
      <c r="AJ125" s="576"/>
      <c r="AK125" s="576"/>
      <c r="AW125" s="44"/>
      <c r="AX125" s="44"/>
      <c r="AY125" s="44"/>
      <c r="AZ125" s="44"/>
      <c r="BA125" s="44"/>
      <c r="BB125" s="44"/>
      <c r="BC125" s="44"/>
      <c r="BD125" s="44"/>
      <c r="BE125" s="44"/>
      <c r="BF125" s="44"/>
      <c r="BG125" s="44"/>
      <c r="BH125" s="44"/>
      <c r="BI125" s="44"/>
      <c r="BJ125" s="44"/>
      <c r="BK125" s="44"/>
      <c r="BL125" s="44"/>
      <c r="BM125" s="44"/>
      <c r="BN125" s="44"/>
      <c r="BO125" s="44"/>
      <c r="BP125" s="44"/>
    </row>
    <row r="126" spans="1:68" ht="26.5">
      <c r="A126" s="34"/>
      <c r="B126" s="587" t="s">
        <v>26</v>
      </c>
      <c r="C126" s="588">
        <v>72828648</v>
      </c>
      <c r="D126" s="588">
        <v>-68971</v>
      </c>
      <c r="E126" s="587" t="s">
        <v>16</v>
      </c>
      <c r="F126" s="588">
        <v>221947</v>
      </c>
      <c r="G126" s="589">
        <v>25060</v>
      </c>
      <c r="H126" s="576"/>
      <c r="I126" s="576"/>
      <c r="J126" s="576"/>
      <c r="L126" s="576"/>
      <c r="O126"/>
      <c r="P126"/>
      <c r="Q126"/>
      <c r="R126"/>
      <c r="S126"/>
      <c r="T126"/>
      <c r="AJ126" s="576"/>
      <c r="AK126" s="576"/>
      <c r="AW126" s="44"/>
      <c r="AX126" s="44"/>
      <c r="AY126" s="44"/>
      <c r="AZ126" s="44"/>
      <c r="BA126" s="44"/>
      <c r="BB126" s="44"/>
      <c r="BC126" s="44"/>
      <c r="BD126" s="44"/>
      <c r="BE126" s="44"/>
      <c r="BF126" s="44"/>
      <c r="BG126" s="44"/>
      <c r="BH126" s="44"/>
      <c r="BI126" s="44"/>
      <c r="BJ126" s="44"/>
      <c r="BK126" s="44"/>
      <c r="BL126" s="44"/>
      <c r="BM126" s="44"/>
      <c r="BN126" s="44"/>
      <c r="BO126" s="44"/>
      <c r="BP126" s="44"/>
    </row>
    <row r="127" spans="1:68" ht="26.5">
      <c r="A127" s="34"/>
      <c r="B127" s="590" t="s">
        <v>29</v>
      </c>
      <c r="C127" s="588">
        <v>72828648</v>
      </c>
      <c r="D127" s="588">
        <v>-68971</v>
      </c>
      <c r="E127" s="590" t="s">
        <v>18</v>
      </c>
      <c r="F127" s="588">
        <v>221947</v>
      </c>
      <c r="G127" s="589">
        <v>25060</v>
      </c>
      <c r="H127" s="576"/>
      <c r="I127" s="576"/>
      <c r="J127" s="576"/>
      <c r="L127" s="576"/>
      <c r="O127"/>
      <c r="P127"/>
      <c r="Q127"/>
      <c r="R127"/>
      <c r="S127"/>
      <c r="T127"/>
      <c r="AJ127" s="576"/>
      <c r="AK127" s="576"/>
      <c r="AW127" s="44"/>
      <c r="AX127" s="44"/>
      <c r="AY127" s="44"/>
      <c r="AZ127" s="44"/>
      <c r="BA127" s="44"/>
      <c r="BB127" s="44"/>
      <c r="BC127" s="44"/>
      <c r="BD127" s="44"/>
      <c r="BE127" s="44"/>
      <c r="BF127" s="44"/>
      <c r="BG127" s="44"/>
      <c r="BH127" s="44"/>
      <c r="BI127" s="44"/>
      <c r="BJ127" s="44"/>
      <c r="BK127" s="44"/>
      <c r="BL127" s="44"/>
      <c r="BM127" s="44"/>
      <c r="BN127" s="44"/>
      <c r="BO127" s="44"/>
      <c r="BP127" s="44"/>
    </row>
    <row r="128" spans="1:68" ht="39.5">
      <c r="A128" s="34"/>
      <c r="B128" s="648" t="s">
        <v>63</v>
      </c>
      <c r="C128" s="588">
        <v>72828648</v>
      </c>
      <c r="D128" s="588">
        <v>-68971</v>
      </c>
      <c r="E128" s="656" t="s">
        <v>26</v>
      </c>
      <c r="F128" s="588">
        <v>155942</v>
      </c>
      <c r="G128" s="589">
        <v>43911</v>
      </c>
      <c r="H128" s="576"/>
      <c r="I128" s="576"/>
      <c r="J128" s="576"/>
      <c r="L128" s="576"/>
      <c r="O128"/>
      <c r="P128"/>
      <c r="Q128"/>
      <c r="R128"/>
      <c r="S128"/>
      <c r="T128"/>
      <c r="AJ128" s="576"/>
      <c r="AK128" s="576"/>
      <c r="AW128" s="44"/>
      <c r="AX128" s="44"/>
      <c r="AY128" s="44"/>
      <c r="AZ128" s="44"/>
      <c r="BA128" s="44"/>
      <c r="BB128" s="44"/>
      <c r="BC128" s="44"/>
      <c r="BD128" s="44"/>
      <c r="BE128" s="44"/>
      <c r="BF128" s="44"/>
      <c r="BG128" s="44"/>
      <c r="BH128" s="44"/>
      <c r="BI128" s="44"/>
      <c r="BJ128" s="44"/>
      <c r="BK128" s="44"/>
      <c r="BL128" s="44"/>
      <c r="BM128" s="44"/>
      <c r="BN128" s="44"/>
      <c r="BO128" s="44"/>
      <c r="BP128" s="44"/>
    </row>
    <row r="129" spans="1:68" ht="26.5">
      <c r="A129" s="34"/>
      <c r="B129" s="590"/>
      <c r="C129" s="588"/>
      <c r="D129" s="588"/>
      <c r="E129" s="657" t="s">
        <v>29</v>
      </c>
      <c r="F129" s="588">
        <v>155942</v>
      </c>
      <c r="G129" s="589">
        <v>43911</v>
      </c>
      <c r="H129" s="576"/>
      <c r="I129" s="576"/>
      <c r="J129" s="576"/>
      <c r="L129" s="576"/>
      <c r="O129"/>
      <c r="P129"/>
      <c r="Q129"/>
      <c r="R129"/>
      <c r="S129"/>
      <c r="T129"/>
      <c r="AJ129" s="576"/>
      <c r="AK129" s="576"/>
      <c r="AW129" s="44"/>
      <c r="AX129" s="44"/>
      <c r="AY129" s="44"/>
      <c r="AZ129" s="44"/>
      <c r="BA129" s="44"/>
      <c r="BB129" s="44"/>
      <c r="BC129" s="44"/>
      <c r="BD129" s="44"/>
      <c r="BE129" s="44"/>
      <c r="BF129" s="44"/>
      <c r="BG129" s="44"/>
      <c r="BH129" s="44"/>
      <c r="BI129" s="44"/>
      <c r="BJ129" s="44"/>
      <c r="BK129" s="44"/>
      <c r="BL129" s="44"/>
      <c r="BM129" s="44"/>
      <c r="BN129" s="44"/>
      <c r="BO129" s="44"/>
      <c r="BP129" s="44"/>
    </row>
    <row r="130" spans="1:68" ht="27" thickBot="1">
      <c r="A130" s="34"/>
      <c r="B130" s="590"/>
      <c r="C130" s="588"/>
      <c r="D130" s="588"/>
      <c r="E130" s="616" t="s">
        <v>63</v>
      </c>
      <c r="F130" s="588">
        <v>155942</v>
      </c>
      <c r="G130" s="589">
        <v>43911</v>
      </c>
      <c r="H130" s="576"/>
      <c r="I130"/>
      <c r="J130" s="576"/>
      <c r="L130" s="576"/>
      <c r="O130"/>
      <c r="P130"/>
      <c r="Q130"/>
      <c r="R130"/>
      <c r="S130"/>
      <c r="T130"/>
      <c r="AJ130" s="576"/>
      <c r="AK130" s="576"/>
      <c r="AW130" s="44"/>
      <c r="AX130" s="44"/>
      <c r="AY130" s="44"/>
      <c r="AZ130" s="44"/>
      <c r="BA130" s="44"/>
      <c r="BB130" s="44"/>
      <c r="BC130" s="44"/>
      <c r="BD130" s="44"/>
      <c r="BE130" s="44"/>
      <c r="BF130" s="44"/>
      <c r="BG130" s="44"/>
      <c r="BH130" s="44"/>
      <c r="BI130" s="44"/>
      <c r="BJ130" s="44"/>
      <c r="BK130" s="44"/>
      <c r="BL130" s="44"/>
      <c r="BM130" s="44"/>
      <c r="BN130" s="44"/>
      <c r="BO130" s="44"/>
      <c r="BP130" s="44"/>
    </row>
    <row r="131" spans="1:68">
      <c r="B131" s="577" t="s">
        <v>136</v>
      </c>
      <c r="C131" s="578"/>
      <c r="D131" s="579"/>
      <c r="E131" s="577" t="s">
        <v>64</v>
      </c>
      <c r="F131" s="578"/>
      <c r="G131" s="579"/>
      <c r="H131" s="44"/>
      <c r="I131"/>
      <c r="J131"/>
      <c r="L131" s="44"/>
      <c r="M131" s="44"/>
      <c r="N131" s="44"/>
      <c r="O131"/>
      <c r="P131"/>
      <c r="Q131"/>
      <c r="R131"/>
      <c r="S131"/>
      <c r="T131"/>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row>
    <row r="132" spans="1:68">
      <c r="B132" s="353" t="s">
        <v>36</v>
      </c>
      <c r="C132" s="580"/>
      <c r="D132" s="581"/>
      <c r="E132" s="353" t="s">
        <v>36</v>
      </c>
      <c r="F132" s="580"/>
      <c r="G132" s="581"/>
      <c r="H132" s="44"/>
      <c r="I132"/>
      <c r="J132"/>
      <c r="L132" s="44"/>
      <c r="M132" s="44"/>
      <c r="N132" s="44"/>
      <c r="O132"/>
      <c r="P132"/>
      <c r="Q132"/>
      <c r="R132"/>
      <c r="S132"/>
      <c r="T132"/>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row>
    <row r="133" spans="1:68">
      <c r="B133" s="606" t="s">
        <v>37</v>
      </c>
      <c r="C133" s="607"/>
      <c r="D133" s="608"/>
      <c r="E133" s="606" t="s">
        <v>37</v>
      </c>
      <c r="F133" s="607"/>
      <c r="G133" s="608"/>
      <c r="H133" s="44"/>
      <c r="I133"/>
      <c r="J133"/>
      <c r="L133" s="44"/>
      <c r="M133" s="44"/>
      <c r="N133" s="44"/>
      <c r="O133"/>
      <c r="P133"/>
      <c r="Q133"/>
      <c r="R133"/>
      <c r="S133"/>
      <c r="T133"/>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row>
    <row r="134" spans="1:68">
      <c r="B134" s="619" t="s">
        <v>125</v>
      </c>
      <c r="C134" s="620"/>
      <c r="D134" s="621"/>
      <c r="E134" s="619" t="s">
        <v>125</v>
      </c>
      <c r="F134" s="634"/>
      <c r="G134" s="43"/>
      <c r="H134" s="44"/>
      <c r="I134"/>
      <c r="J134"/>
      <c r="L134" s="44"/>
      <c r="M134" s="44"/>
      <c r="N134" s="44"/>
      <c r="O134"/>
      <c r="P134"/>
      <c r="Q134"/>
      <c r="R134"/>
      <c r="S134"/>
      <c r="T13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row>
    <row r="135" spans="1:68">
      <c r="B135" s="584" t="s">
        <v>46</v>
      </c>
      <c r="C135" s="585">
        <v>718551985</v>
      </c>
      <c r="D135" s="649">
        <v>-96853</v>
      </c>
      <c r="E135" s="635" t="s">
        <v>46</v>
      </c>
      <c r="F135" s="636">
        <v>474226662</v>
      </c>
      <c r="G135" s="649">
        <v>96853</v>
      </c>
      <c r="H135" s="44"/>
      <c r="I135" s="626"/>
      <c r="J135" s="626"/>
      <c r="L135" s="44"/>
      <c r="M135" s="44"/>
      <c r="N135" s="44"/>
      <c r="O135"/>
      <c r="P135"/>
      <c r="Q135"/>
      <c r="R135"/>
      <c r="S135"/>
      <c r="T135"/>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row>
    <row r="136" spans="1:68">
      <c r="B136" s="587" t="s">
        <v>11</v>
      </c>
      <c r="C136" s="588">
        <v>718551985</v>
      </c>
      <c r="D136" s="650">
        <v>-96853</v>
      </c>
      <c r="E136" s="587" t="s">
        <v>11</v>
      </c>
      <c r="F136" s="637">
        <v>464989622</v>
      </c>
      <c r="G136" s="650">
        <v>96853</v>
      </c>
      <c r="H136" s="44"/>
      <c r="I136" s="654"/>
      <c r="J136" s="576"/>
      <c r="L136" s="44"/>
      <c r="M136" s="44"/>
      <c r="N136" s="44"/>
      <c r="O136"/>
      <c r="P136"/>
      <c r="Q136"/>
      <c r="R136"/>
      <c r="S136"/>
      <c r="T136"/>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row>
    <row r="137" spans="1:68" ht="26.5">
      <c r="B137" s="590" t="s">
        <v>12</v>
      </c>
      <c r="C137" s="588">
        <v>718551985</v>
      </c>
      <c r="D137" s="650">
        <v>-96853</v>
      </c>
      <c r="E137" s="590" t="s">
        <v>12</v>
      </c>
      <c r="F137" s="637">
        <v>464989622</v>
      </c>
      <c r="G137" s="650">
        <v>96853</v>
      </c>
      <c r="H137" s="44"/>
      <c r="I137" s="655"/>
      <c r="J137" s="576"/>
      <c r="L137" s="44"/>
      <c r="M137" s="44"/>
      <c r="N137" s="44"/>
      <c r="O137"/>
      <c r="P137"/>
      <c r="Q137"/>
      <c r="R137"/>
      <c r="S137"/>
      <c r="T137"/>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row>
    <row r="138" spans="1:68">
      <c r="B138" s="584" t="s">
        <v>47</v>
      </c>
      <c r="C138" s="585">
        <v>718551985</v>
      </c>
      <c r="D138" s="649">
        <v>-96853</v>
      </c>
      <c r="E138" s="635" t="s">
        <v>47</v>
      </c>
      <c r="F138" s="636">
        <v>473609932</v>
      </c>
      <c r="G138" s="649">
        <v>96853</v>
      </c>
      <c r="H138" s="44"/>
      <c r="I138" s="655"/>
      <c r="J138" s="576"/>
      <c r="L138" s="44"/>
      <c r="M138" s="44"/>
      <c r="N138" s="44"/>
      <c r="O138"/>
      <c r="P138"/>
      <c r="Q138"/>
      <c r="R138"/>
      <c r="S138"/>
      <c r="T138"/>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row>
    <row r="139" spans="1:68">
      <c r="B139" s="597" t="s">
        <v>14</v>
      </c>
      <c r="C139" s="588">
        <v>718551985</v>
      </c>
      <c r="D139" s="650">
        <v>-96853</v>
      </c>
      <c r="E139" s="597" t="s">
        <v>14</v>
      </c>
      <c r="F139" s="637">
        <v>466911083</v>
      </c>
      <c r="G139" s="650">
        <v>96853</v>
      </c>
      <c r="H139" s="44"/>
      <c r="I139"/>
      <c r="J139"/>
      <c r="L139" s="44"/>
      <c r="M139" s="44"/>
      <c r="N139" s="44"/>
      <c r="O139"/>
      <c r="P139"/>
      <c r="Q139"/>
      <c r="R139"/>
      <c r="S139"/>
      <c r="T139"/>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row>
    <row r="140" spans="1:68" ht="26.5">
      <c r="B140" s="587" t="s">
        <v>26</v>
      </c>
      <c r="C140" s="588">
        <v>718551985</v>
      </c>
      <c r="D140" s="650">
        <v>-96853</v>
      </c>
      <c r="E140" s="587" t="s">
        <v>16</v>
      </c>
      <c r="F140" s="637">
        <v>115569791</v>
      </c>
      <c r="G140" s="650">
        <v>52942</v>
      </c>
      <c r="H140" s="44"/>
      <c r="I140"/>
      <c r="J140"/>
      <c r="L140" s="44"/>
      <c r="M140" s="44"/>
      <c r="N140" s="44"/>
      <c r="O140"/>
      <c r="P140"/>
      <c r="Q140"/>
      <c r="R140"/>
      <c r="S140"/>
      <c r="T140"/>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row>
    <row r="141" spans="1:68" ht="26.5">
      <c r="B141" s="590" t="s">
        <v>29</v>
      </c>
      <c r="C141" s="588">
        <v>718551985</v>
      </c>
      <c r="D141" s="650">
        <v>-96853</v>
      </c>
      <c r="E141" s="590" t="s">
        <v>18</v>
      </c>
      <c r="F141" s="637">
        <v>89041383</v>
      </c>
      <c r="G141" s="650">
        <v>52942</v>
      </c>
      <c r="H141" s="44"/>
      <c r="I141"/>
      <c r="J141"/>
      <c r="L141" s="44"/>
      <c r="M141" s="44"/>
      <c r="N141" s="44"/>
      <c r="O141"/>
      <c r="P141"/>
      <c r="Q141"/>
      <c r="R141"/>
      <c r="S141"/>
      <c r="T141"/>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row>
    <row r="142" spans="1:68" ht="39.5">
      <c r="B142" s="648" t="s">
        <v>63</v>
      </c>
      <c r="C142" s="588">
        <v>718551985</v>
      </c>
      <c r="D142" s="589">
        <v>-96853</v>
      </c>
      <c r="E142" s="656" t="s">
        <v>26</v>
      </c>
      <c r="F142" s="637">
        <v>267186522</v>
      </c>
      <c r="G142" s="650">
        <v>43911</v>
      </c>
      <c r="H142" s="44"/>
      <c r="I142"/>
      <c r="J142"/>
      <c r="L142" s="44"/>
      <c r="M142" s="44"/>
      <c r="N142" s="44"/>
      <c r="O142"/>
      <c r="P142"/>
      <c r="Q142"/>
      <c r="R142"/>
      <c r="S142"/>
      <c r="T142"/>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row>
    <row r="143" spans="1:68" ht="26.5">
      <c r="B143" s="648"/>
      <c r="C143" s="588"/>
      <c r="D143" s="589"/>
      <c r="E143" s="657" t="s">
        <v>29</v>
      </c>
      <c r="F143" s="658">
        <v>267030942</v>
      </c>
      <c r="G143" s="650">
        <v>43911</v>
      </c>
      <c r="H143" s="44"/>
      <c r="I143"/>
      <c r="J143"/>
      <c r="L143" s="44"/>
      <c r="M143" s="44"/>
      <c r="N143" s="44"/>
      <c r="O143"/>
      <c r="P143"/>
      <c r="Q143"/>
      <c r="R143"/>
      <c r="S143"/>
      <c r="T143"/>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row>
    <row r="144" spans="1:68" ht="26.5">
      <c r="B144" s="659"/>
      <c r="C144" s="660"/>
      <c r="D144" s="661"/>
      <c r="E144" s="639" t="s">
        <v>63</v>
      </c>
      <c r="F144" s="662">
        <v>56539939</v>
      </c>
      <c r="G144" s="661">
        <v>43911</v>
      </c>
      <c r="H144" s="44"/>
      <c r="I144"/>
      <c r="J144"/>
      <c r="L144" s="44"/>
      <c r="M144" s="44"/>
      <c r="N144" s="44"/>
      <c r="O144"/>
      <c r="P144"/>
      <c r="Q144"/>
      <c r="R144"/>
      <c r="S144"/>
      <c r="T1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row>
    <row r="145" spans="1:68">
      <c r="B145" s="619" t="s">
        <v>246</v>
      </c>
      <c r="C145" s="620"/>
      <c r="D145" s="651"/>
      <c r="E145" s="619" t="s">
        <v>246</v>
      </c>
      <c r="F145" s="634"/>
      <c r="G145" s="651"/>
      <c r="H145" s="44"/>
      <c r="I145"/>
      <c r="J145"/>
      <c r="L145" s="44"/>
      <c r="M145" s="44"/>
      <c r="N145" s="44"/>
      <c r="O145"/>
      <c r="P145"/>
      <c r="Q145"/>
      <c r="R145"/>
      <c r="S145"/>
      <c r="T145"/>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row>
    <row r="146" spans="1:68">
      <c r="B146" s="584" t="s">
        <v>46</v>
      </c>
      <c r="C146" s="585">
        <v>714551985</v>
      </c>
      <c r="D146" s="649">
        <v>-96853</v>
      </c>
      <c r="E146" s="635" t="s">
        <v>46</v>
      </c>
      <c r="F146" s="636">
        <v>472836384</v>
      </c>
      <c r="G146" s="649">
        <v>96853</v>
      </c>
      <c r="H146" s="44"/>
      <c r="I146"/>
      <c r="J146"/>
      <c r="L146" s="44"/>
      <c r="M146" s="44"/>
      <c r="N146" s="44"/>
      <c r="O146"/>
      <c r="P146"/>
      <c r="Q146"/>
      <c r="R146"/>
      <c r="S146"/>
      <c r="T146"/>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row>
    <row r="147" spans="1:68">
      <c r="B147" s="587" t="s">
        <v>11</v>
      </c>
      <c r="C147" s="588">
        <v>714551985</v>
      </c>
      <c r="D147" s="650">
        <v>-96853</v>
      </c>
      <c r="E147" s="587" t="s">
        <v>11</v>
      </c>
      <c r="F147" s="637">
        <v>465363344</v>
      </c>
      <c r="G147" s="650">
        <v>96853</v>
      </c>
      <c r="H147" s="44"/>
      <c r="I147"/>
      <c r="J147"/>
      <c r="L147" s="44"/>
      <c r="M147" s="44"/>
      <c r="N147" s="44"/>
      <c r="O147"/>
      <c r="P147"/>
      <c r="Q147"/>
      <c r="R147"/>
      <c r="S147"/>
      <c r="T147"/>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row>
    <row r="148" spans="1:68" ht="26.5">
      <c r="B148" s="590" t="s">
        <v>12</v>
      </c>
      <c r="C148" s="588">
        <v>714551985</v>
      </c>
      <c r="D148" s="650">
        <v>-96853</v>
      </c>
      <c r="E148" s="590" t="s">
        <v>12</v>
      </c>
      <c r="F148" s="637">
        <v>465363344</v>
      </c>
      <c r="G148" s="650">
        <v>96853</v>
      </c>
      <c r="H148" s="44"/>
      <c r="I148"/>
      <c r="J148"/>
      <c r="L148" s="44"/>
      <c r="M148" s="44"/>
      <c r="N148" s="44"/>
      <c r="O148"/>
      <c r="P148"/>
      <c r="Q148"/>
      <c r="R148"/>
      <c r="S148"/>
      <c r="T148"/>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row>
    <row r="149" spans="1:68">
      <c r="B149" s="584" t="s">
        <v>47</v>
      </c>
      <c r="C149" s="585">
        <v>714551985</v>
      </c>
      <c r="D149" s="649">
        <v>-96853</v>
      </c>
      <c r="E149" s="635" t="s">
        <v>47</v>
      </c>
      <c r="F149" s="636">
        <v>472219654</v>
      </c>
      <c r="G149" s="649">
        <v>96853</v>
      </c>
      <c r="H149" s="44"/>
      <c r="I149"/>
      <c r="J149"/>
      <c r="L149" s="44"/>
      <c r="M149" s="44"/>
      <c r="N149" s="44"/>
      <c r="O149"/>
      <c r="P149"/>
      <c r="Q149"/>
      <c r="R149"/>
      <c r="S149"/>
      <c r="T149"/>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row r="150" spans="1:68">
      <c r="B150" s="597" t="s">
        <v>14</v>
      </c>
      <c r="C150" s="588">
        <v>714551985</v>
      </c>
      <c r="D150" s="650">
        <v>-96853</v>
      </c>
      <c r="E150" s="597" t="s">
        <v>14</v>
      </c>
      <c r="F150" s="637">
        <v>465520805</v>
      </c>
      <c r="G150" s="650">
        <v>96853</v>
      </c>
      <c r="H150" s="44"/>
      <c r="I150"/>
      <c r="J150"/>
      <c r="L150" s="44"/>
      <c r="M150" s="44"/>
      <c r="N150" s="44"/>
      <c r="O150"/>
      <c r="P150"/>
      <c r="Q150"/>
      <c r="R150"/>
      <c r="S150"/>
      <c r="T150"/>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row>
    <row r="151" spans="1:68" ht="26.5">
      <c r="B151" s="587" t="s">
        <v>26</v>
      </c>
      <c r="C151" s="588">
        <v>714551985</v>
      </c>
      <c r="D151" s="650">
        <v>-96853</v>
      </c>
      <c r="E151" s="587" t="s">
        <v>16</v>
      </c>
      <c r="F151" s="637">
        <v>115879971</v>
      </c>
      <c r="G151" s="650">
        <v>52942</v>
      </c>
      <c r="H151" s="44"/>
      <c r="I151"/>
      <c r="J151"/>
      <c r="L151" s="44"/>
      <c r="M151" s="44"/>
      <c r="N151" s="44"/>
      <c r="O151"/>
      <c r="P151"/>
      <c r="Q151"/>
      <c r="R151"/>
      <c r="S151"/>
      <c r="T151"/>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row>
    <row r="152" spans="1:68" ht="26.5">
      <c r="B152" s="590" t="s">
        <v>29</v>
      </c>
      <c r="C152" s="588">
        <v>714551985</v>
      </c>
      <c r="D152" s="650">
        <v>-96853</v>
      </c>
      <c r="E152" s="590" t="s">
        <v>18</v>
      </c>
      <c r="F152" s="637">
        <v>89368563</v>
      </c>
      <c r="G152" s="650">
        <v>52942</v>
      </c>
      <c r="H152" s="44"/>
      <c r="I152"/>
      <c r="J152"/>
      <c r="L152" s="44"/>
      <c r="M152" s="44"/>
      <c r="N152" s="44"/>
      <c r="O152"/>
      <c r="P152"/>
      <c r="Q152"/>
      <c r="R152"/>
      <c r="S152"/>
      <c r="T152"/>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row>
    <row r="153" spans="1:68" ht="39.5">
      <c r="B153" s="648" t="s">
        <v>63</v>
      </c>
      <c r="C153" s="588">
        <v>714551985</v>
      </c>
      <c r="D153" s="589">
        <v>-96853</v>
      </c>
      <c r="E153" s="656" t="s">
        <v>26</v>
      </c>
      <c r="F153" s="637">
        <v>265482648</v>
      </c>
      <c r="G153" s="650">
        <v>43911</v>
      </c>
      <c r="H153" s="44"/>
      <c r="I153"/>
      <c r="J153"/>
      <c r="L153" s="44"/>
      <c r="M153" s="44"/>
      <c r="N153" s="44"/>
      <c r="O153"/>
      <c r="P153"/>
      <c r="Q153"/>
      <c r="R153"/>
      <c r="S153"/>
      <c r="T153"/>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row>
    <row r="154" spans="1:68" ht="26.5">
      <c r="B154" s="648"/>
      <c r="C154" s="588"/>
      <c r="D154" s="589"/>
      <c r="E154" s="657" t="s">
        <v>29</v>
      </c>
      <c r="F154" s="658">
        <v>265412813</v>
      </c>
      <c r="G154" s="650">
        <v>43911</v>
      </c>
      <c r="H154" s="44"/>
      <c r="I154"/>
      <c r="J154"/>
      <c r="L154" s="44"/>
      <c r="M154" s="44"/>
      <c r="N154" s="44"/>
      <c r="O154"/>
      <c r="P154"/>
      <c r="Q154"/>
      <c r="R154"/>
      <c r="S154"/>
      <c r="T15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row>
    <row r="155" spans="1:68" ht="27" thickBot="1">
      <c r="B155" s="639"/>
      <c r="C155" s="640"/>
      <c r="D155" s="641"/>
      <c r="E155" s="639" t="s">
        <v>63</v>
      </c>
      <c r="F155" s="662">
        <v>56629650</v>
      </c>
      <c r="G155" s="661">
        <v>43911</v>
      </c>
      <c r="H155" s="44"/>
      <c r="I155"/>
      <c r="J155"/>
      <c r="L155" s="44"/>
      <c r="M155" s="44"/>
      <c r="N155" s="44"/>
      <c r="O155"/>
      <c r="P155"/>
      <c r="Q155"/>
      <c r="R155"/>
      <c r="S155"/>
      <c r="T155"/>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row>
    <row r="156" spans="1:68" ht="97.15" customHeight="1" thickBot="1">
      <c r="A156"/>
      <c r="B156" s="1597" t="s">
        <v>389</v>
      </c>
      <c r="C156" s="1598"/>
      <c r="D156" s="1598"/>
      <c r="E156" s="1598"/>
      <c r="F156" s="1598"/>
      <c r="G156" s="1599"/>
      <c r="H156" s="576"/>
      <c r="I156" s="576"/>
      <c r="J156" s="576"/>
      <c r="L156" s="576"/>
      <c r="M156" s="576"/>
      <c r="N156" s="576"/>
      <c r="O156"/>
      <c r="P156"/>
      <c r="Q156"/>
      <c r="R156"/>
      <c r="S156"/>
      <c r="T156"/>
      <c r="U156" s="576"/>
      <c r="V156" s="576"/>
      <c r="W156" s="576"/>
      <c r="X156" s="576"/>
      <c r="Y156" s="576"/>
      <c r="Z156" s="576"/>
      <c r="AA156" s="576"/>
      <c r="AB156" s="576"/>
      <c r="AC156" s="576"/>
      <c r="AD156" s="576"/>
      <c r="AE156" s="576"/>
      <c r="AF156" s="576"/>
      <c r="AG156" s="576"/>
      <c r="AH156" s="576"/>
      <c r="AI156" s="576"/>
      <c r="AJ156" s="576"/>
      <c r="AK156" s="576"/>
      <c r="AL156" s="576"/>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row>
    <row r="157" spans="1:68" ht="18.75" customHeight="1" thickBot="1">
      <c r="A157"/>
      <c r="B157"/>
      <c r="C157"/>
      <c r="D157"/>
      <c r="E157"/>
      <c r="F157"/>
      <c r="G157"/>
      <c r="H157" s="576"/>
      <c r="I157" s="576"/>
      <c r="J157" s="576"/>
      <c r="L157" s="576"/>
      <c r="M157" s="576"/>
      <c r="N157" s="576"/>
      <c r="O157"/>
      <c r="P157"/>
      <c r="Q157"/>
      <c r="R157"/>
      <c r="S157"/>
      <c r="T157"/>
      <c r="U157" s="576"/>
      <c r="V157" s="576"/>
      <c r="W157" s="576"/>
      <c r="X157" s="576"/>
      <c r="Y157" s="576"/>
      <c r="Z157" s="576"/>
      <c r="AA157" s="576"/>
      <c r="AB157" s="576"/>
      <c r="AC157" s="576"/>
      <c r="AD157" s="576"/>
      <c r="AE157" s="576"/>
      <c r="AF157" s="576"/>
      <c r="AG157" s="576"/>
      <c r="AH157" s="576"/>
      <c r="AI157" s="576"/>
      <c r="AJ157" s="576"/>
      <c r="AK157" s="576"/>
      <c r="AL157" s="576"/>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row>
    <row r="158" spans="1:68">
      <c r="A158" s="39">
        <f>A118+1</f>
        <v>29</v>
      </c>
      <c r="B158" s="577" t="s">
        <v>136</v>
      </c>
      <c r="C158" s="578"/>
      <c r="D158" s="579"/>
      <c r="E158" s="577" t="s">
        <v>64</v>
      </c>
      <c r="F158" s="578"/>
      <c r="G158" s="579"/>
      <c r="H158" s="994" t="s">
        <v>154</v>
      </c>
      <c r="I158" s="576"/>
      <c r="J158" s="576"/>
      <c r="L158" s="576"/>
      <c r="M158" s="576"/>
      <c r="N158" s="576"/>
      <c r="O158"/>
      <c r="P158"/>
      <c r="Q158"/>
      <c r="R158"/>
      <c r="S158"/>
      <c r="T158"/>
      <c r="U158" s="576"/>
      <c r="V158" s="576"/>
      <c r="W158" s="576"/>
      <c r="X158" s="576"/>
      <c r="Y158" s="576"/>
      <c r="Z158" s="576"/>
      <c r="AA158" s="576"/>
      <c r="AB158" s="576"/>
      <c r="AC158" s="576"/>
      <c r="AD158" s="576"/>
      <c r="AE158" s="576"/>
      <c r="AF158" s="576"/>
      <c r="AG158" s="576"/>
      <c r="AH158" s="576"/>
      <c r="AI158" s="576"/>
      <c r="AJ158" s="576"/>
      <c r="AK158" s="576"/>
      <c r="AL158" s="576"/>
      <c r="AW158" s="44"/>
      <c r="AX158" s="44"/>
      <c r="AY158" s="44"/>
      <c r="AZ158" s="44"/>
      <c r="BA158" s="44"/>
      <c r="BB158" s="44"/>
      <c r="BC158" s="44"/>
      <c r="BD158" s="44"/>
      <c r="BE158" s="44"/>
      <c r="BF158" s="44"/>
      <c r="BG158" s="44"/>
      <c r="BH158" s="44"/>
      <c r="BI158" s="44"/>
      <c r="BJ158" s="44"/>
      <c r="BK158" s="44"/>
      <c r="BL158" s="44"/>
      <c r="BM158" s="44"/>
      <c r="BN158" s="44"/>
      <c r="BO158" s="44"/>
      <c r="BP158" s="44"/>
    </row>
    <row r="159" spans="1:68">
      <c r="A159" s="40"/>
      <c r="B159" s="353" t="s">
        <v>8</v>
      </c>
      <c r="C159" s="580"/>
      <c r="D159" s="581"/>
      <c r="E159" s="353" t="s">
        <v>8</v>
      </c>
      <c r="F159" s="580"/>
      <c r="G159" s="581"/>
      <c r="H159" s="576"/>
      <c r="I159" s="576"/>
      <c r="J159" s="576"/>
      <c r="L159" s="576"/>
      <c r="M159" s="576"/>
      <c r="N159" s="576"/>
      <c r="O159"/>
      <c r="P159"/>
      <c r="Q159"/>
      <c r="R159"/>
      <c r="S159"/>
      <c r="T159"/>
      <c r="U159" s="576"/>
      <c r="V159" s="576"/>
      <c r="W159" s="576"/>
      <c r="X159" s="576"/>
      <c r="Y159" s="576"/>
      <c r="Z159" s="576"/>
      <c r="AA159" s="576"/>
      <c r="AB159" s="576"/>
      <c r="AC159" s="576"/>
      <c r="AD159" s="576"/>
      <c r="AE159" s="576"/>
      <c r="AF159" s="576"/>
      <c r="AG159" s="576"/>
      <c r="AH159" s="576"/>
      <c r="AI159" s="576"/>
      <c r="AJ159" s="576"/>
      <c r="AK159" s="576"/>
      <c r="AL159" s="576"/>
      <c r="AW159" s="44"/>
      <c r="AX159" s="44"/>
      <c r="AY159" s="44"/>
      <c r="AZ159" s="44"/>
      <c r="BA159" s="44"/>
      <c r="BB159" s="44"/>
      <c r="BC159" s="44"/>
      <c r="BD159" s="44"/>
      <c r="BE159" s="44"/>
      <c r="BF159" s="44"/>
      <c r="BG159" s="44"/>
      <c r="BH159" s="44"/>
      <c r="BI159" s="44"/>
      <c r="BJ159" s="44"/>
      <c r="BK159" s="44"/>
      <c r="BL159" s="44"/>
      <c r="BM159" s="44"/>
      <c r="BN159" s="44"/>
      <c r="BO159" s="44"/>
      <c r="BP159" s="44"/>
    </row>
    <row r="160" spans="1:68" ht="70.5" customHeight="1">
      <c r="A160" s="41"/>
      <c r="B160" s="145" t="s">
        <v>160</v>
      </c>
      <c r="C160" s="582"/>
      <c r="D160" s="583"/>
      <c r="E160" s="145" t="s">
        <v>269</v>
      </c>
      <c r="F160" s="652"/>
      <c r="G160" s="653"/>
      <c r="H160" s="576"/>
      <c r="I160" s="576"/>
      <c r="L160" s="576"/>
      <c r="O160"/>
      <c r="P160"/>
      <c r="Q160"/>
      <c r="R160"/>
      <c r="S160"/>
      <c r="T160"/>
      <c r="AJ160" s="576"/>
      <c r="AW160" s="44"/>
      <c r="AX160" s="44"/>
      <c r="AY160" s="44"/>
      <c r="AZ160" s="44"/>
      <c r="BA160" s="44"/>
      <c r="BB160" s="44"/>
      <c r="BC160" s="44"/>
      <c r="BD160" s="44"/>
      <c r="BE160" s="44"/>
      <c r="BF160" s="44"/>
      <c r="BG160" s="44"/>
      <c r="BH160" s="44"/>
      <c r="BI160" s="44"/>
      <c r="BJ160" s="44"/>
      <c r="BK160" s="44"/>
      <c r="BL160" s="44"/>
      <c r="BM160" s="44"/>
      <c r="BN160" s="44"/>
      <c r="BO160" s="44"/>
      <c r="BP160" s="44"/>
    </row>
    <row r="161" spans="1:68">
      <c r="A161" s="41"/>
      <c r="B161" s="584" t="s">
        <v>46</v>
      </c>
      <c r="C161" s="585">
        <v>72828648</v>
      </c>
      <c r="D161" s="585">
        <v>-1297917</v>
      </c>
      <c r="E161" s="584" t="s">
        <v>46</v>
      </c>
      <c r="F161" s="585">
        <v>106679239</v>
      </c>
      <c r="G161" s="586">
        <v>1297917</v>
      </c>
      <c r="H161" s="576"/>
      <c r="I161" s="576"/>
      <c r="L161" s="576"/>
      <c r="M161" s="576"/>
      <c r="O161"/>
      <c r="P161"/>
      <c r="Q161"/>
      <c r="R161"/>
      <c r="S161"/>
      <c r="T161"/>
      <c r="AJ161" s="576"/>
      <c r="AK161" s="576"/>
      <c r="AW161" s="44"/>
      <c r="AX161" s="44"/>
      <c r="AY161" s="44"/>
      <c r="AZ161" s="44"/>
      <c r="BA161" s="44"/>
      <c r="BB161" s="44"/>
      <c r="BC161" s="44"/>
      <c r="BD161" s="44"/>
      <c r="BE161" s="44"/>
      <c r="BF161" s="44"/>
      <c r="BG161" s="44"/>
      <c r="BH161" s="44"/>
      <c r="BI161" s="44"/>
      <c r="BJ161" s="44"/>
      <c r="BK161" s="44"/>
      <c r="BL161" s="44"/>
      <c r="BM161" s="44"/>
      <c r="BN161" s="44"/>
      <c r="BO161" s="44"/>
      <c r="BP161" s="44"/>
    </row>
    <row r="162" spans="1:68">
      <c r="A162" s="41"/>
      <c r="B162" s="587" t="s">
        <v>11</v>
      </c>
      <c r="C162" s="588">
        <v>72828648</v>
      </c>
      <c r="D162" s="588">
        <v>-1297917</v>
      </c>
      <c r="E162" s="587" t="s">
        <v>11</v>
      </c>
      <c r="F162" s="588">
        <v>101472444</v>
      </c>
      <c r="G162" s="589">
        <v>1297917</v>
      </c>
      <c r="H162" s="576"/>
      <c r="I162" s="576"/>
      <c r="L162" s="576"/>
      <c r="M162" s="576"/>
      <c r="O162"/>
      <c r="P162"/>
      <c r="Q162"/>
      <c r="R162"/>
      <c r="S162"/>
      <c r="T162"/>
      <c r="AJ162" s="576"/>
      <c r="AK162" s="576"/>
      <c r="AW162" s="44"/>
      <c r="AX162" s="44"/>
      <c r="AY162" s="44"/>
      <c r="AZ162" s="44"/>
      <c r="BA162" s="44"/>
      <c r="BB162" s="44"/>
      <c r="BC162" s="44"/>
      <c r="BD162" s="44"/>
      <c r="BE162" s="44"/>
      <c r="BF162" s="44"/>
      <c r="BG162" s="44"/>
      <c r="BH162" s="44"/>
      <c r="BI162" s="44"/>
      <c r="BJ162" s="44"/>
      <c r="BK162" s="44"/>
      <c r="BL162" s="44"/>
      <c r="BM162" s="44"/>
      <c r="BN162" s="44"/>
      <c r="BO162" s="44"/>
      <c r="BP162" s="44"/>
    </row>
    <row r="163" spans="1:68" ht="26.5">
      <c r="A163" s="41"/>
      <c r="B163" s="590" t="s">
        <v>12</v>
      </c>
      <c r="C163" s="588">
        <v>72828648</v>
      </c>
      <c r="D163" s="588">
        <v>-1297917</v>
      </c>
      <c r="E163" s="590" t="s">
        <v>12</v>
      </c>
      <c r="F163" s="588">
        <v>101472444</v>
      </c>
      <c r="G163" s="589">
        <v>1297917</v>
      </c>
      <c r="H163" s="576"/>
      <c r="I163" s="576"/>
      <c r="L163" s="576"/>
      <c r="M163" s="576"/>
      <c r="O163"/>
      <c r="P163"/>
      <c r="Q163"/>
      <c r="R163"/>
      <c r="S163"/>
      <c r="T163"/>
      <c r="AJ163" s="576"/>
      <c r="AK163" s="576"/>
      <c r="AW163" s="44"/>
      <c r="AX163" s="44"/>
      <c r="AY163" s="44"/>
      <c r="AZ163" s="44"/>
      <c r="BA163" s="44"/>
      <c r="BB163" s="44"/>
      <c r="BC163" s="44"/>
      <c r="BD163" s="44"/>
      <c r="BE163" s="44"/>
      <c r="BF163" s="44"/>
      <c r="BG163" s="44"/>
      <c r="BH163" s="44"/>
      <c r="BI163" s="44"/>
      <c r="BJ163" s="44"/>
      <c r="BK163" s="44"/>
      <c r="BL163" s="44"/>
      <c r="BM163" s="44"/>
      <c r="BN163" s="44"/>
      <c r="BO163" s="44"/>
      <c r="BP163" s="44"/>
    </row>
    <row r="164" spans="1:68">
      <c r="A164" s="34"/>
      <c r="B164" s="584" t="s">
        <v>47</v>
      </c>
      <c r="C164" s="585">
        <v>72828648</v>
      </c>
      <c r="D164" s="585">
        <v>-1297917</v>
      </c>
      <c r="E164" s="584" t="s">
        <v>47</v>
      </c>
      <c r="F164" s="585">
        <v>106853663</v>
      </c>
      <c r="G164" s="586">
        <v>1297917</v>
      </c>
      <c r="H164" s="576"/>
      <c r="I164" s="576"/>
      <c r="L164" s="576"/>
      <c r="M164" s="576"/>
      <c r="O164"/>
      <c r="P164"/>
      <c r="Q164"/>
      <c r="R164"/>
      <c r="S164"/>
      <c r="T164"/>
      <c r="AJ164" s="576"/>
      <c r="AK164" s="576"/>
      <c r="AW164" s="44"/>
      <c r="AX164" s="44"/>
      <c r="AY164" s="44"/>
      <c r="AZ164" s="44"/>
      <c r="BA164" s="44"/>
      <c r="BB164" s="44"/>
      <c r="BC164" s="44"/>
      <c r="BD164" s="44"/>
      <c r="BE164" s="44"/>
      <c r="BF164" s="44"/>
      <c r="BG164" s="44"/>
      <c r="BH164" s="44"/>
      <c r="BI164" s="44"/>
      <c r="BJ164" s="44"/>
      <c r="BK164" s="44"/>
      <c r="BL164" s="44"/>
      <c r="BM164" s="44"/>
      <c r="BN164" s="44"/>
      <c r="BO164" s="44"/>
      <c r="BP164" s="44"/>
    </row>
    <row r="165" spans="1:68">
      <c r="A165" s="34"/>
      <c r="B165" s="597" t="s">
        <v>14</v>
      </c>
      <c r="C165" s="588">
        <v>72828648</v>
      </c>
      <c r="D165" s="588">
        <v>-1297917</v>
      </c>
      <c r="E165" s="597" t="s">
        <v>14</v>
      </c>
      <c r="F165" s="588">
        <v>105217460</v>
      </c>
      <c r="G165" s="589">
        <v>1297917</v>
      </c>
      <c r="H165" s="576"/>
      <c r="I165" s="576"/>
      <c r="L165" s="576"/>
      <c r="M165" s="576"/>
      <c r="O165"/>
      <c r="P165"/>
      <c r="Q165"/>
      <c r="R165"/>
      <c r="S165"/>
      <c r="T165"/>
      <c r="AJ165" s="576"/>
      <c r="AK165" s="576"/>
      <c r="AW165" s="44"/>
      <c r="AX165" s="44"/>
      <c r="AY165" s="44"/>
      <c r="AZ165" s="44"/>
      <c r="BA165" s="44"/>
      <c r="BB165" s="44"/>
      <c r="BC165" s="44"/>
      <c r="BD165" s="44"/>
      <c r="BE165" s="44"/>
      <c r="BF165" s="44"/>
      <c r="BG165" s="44"/>
      <c r="BH165" s="44"/>
      <c r="BI165" s="44"/>
      <c r="BJ165" s="44"/>
      <c r="BK165" s="44"/>
      <c r="BL165" s="44"/>
      <c r="BM165" s="44"/>
      <c r="BN165" s="44"/>
      <c r="BO165" s="44"/>
      <c r="BP165" s="44"/>
    </row>
    <row r="166" spans="1:68" ht="26.5">
      <c r="A166" s="34"/>
      <c r="B166" s="587" t="s">
        <v>26</v>
      </c>
      <c r="C166" s="588">
        <v>72828648</v>
      </c>
      <c r="D166" s="588">
        <v>-1297917</v>
      </c>
      <c r="E166" s="587" t="s">
        <v>16</v>
      </c>
      <c r="F166" s="588">
        <v>83968346</v>
      </c>
      <c r="G166" s="589">
        <v>1116209</v>
      </c>
      <c r="H166" s="576"/>
      <c r="I166" s="576"/>
      <c r="L166" s="576"/>
      <c r="M166" s="576"/>
      <c r="O166"/>
      <c r="P166"/>
      <c r="Q166"/>
      <c r="R166"/>
      <c r="S166"/>
      <c r="T166"/>
      <c r="AJ166" s="576"/>
      <c r="AK166" s="576"/>
      <c r="AW166" s="44"/>
      <c r="AX166" s="44"/>
      <c r="AY166" s="44"/>
      <c r="AZ166" s="44"/>
      <c r="BA166" s="44"/>
      <c r="BB166" s="44"/>
      <c r="BC166" s="44"/>
      <c r="BD166" s="44"/>
      <c r="BE166" s="44"/>
      <c r="BF166" s="44"/>
      <c r="BG166" s="44"/>
      <c r="BH166" s="44"/>
      <c r="BI166" s="44"/>
      <c r="BJ166" s="44"/>
      <c r="BK166" s="44"/>
      <c r="BL166" s="44"/>
      <c r="BM166" s="44"/>
      <c r="BN166" s="44"/>
      <c r="BO166" s="44"/>
      <c r="BP166" s="44"/>
    </row>
    <row r="167" spans="1:68" ht="26.5">
      <c r="A167" s="34"/>
      <c r="B167" s="590" t="s">
        <v>29</v>
      </c>
      <c r="C167" s="588">
        <v>72828648</v>
      </c>
      <c r="D167" s="588">
        <v>-1297917</v>
      </c>
      <c r="E167" s="590" t="s">
        <v>18</v>
      </c>
      <c r="F167" s="588">
        <v>67875469</v>
      </c>
      <c r="G167" s="589">
        <v>1116209</v>
      </c>
      <c r="H167" s="576"/>
      <c r="I167" s="576"/>
      <c r="L167" s="576"/>
      <c r="M167" s="576"/>
      <c r="O167"/>
      <c r="P167"/>
      <c r="Q167"/>
      <c r="R167"/>
      <c r="S167"/>
      <c r="T167"/>
      <c r="AJ167" s="576"/>
      <c r="AK167" s="576"/>
      <c r="AW167" s="44"/>
      <c r="AX167" s="44"/>
      <c r="AY167" s="44"/>
      <c r="AZ167" s="44"/>
      <c r="BA167" s="44"/>
      <c r="BB167" s="44"/>
      <c r="BC167" s="44"/>
      <c r="BD167" s="44"/>
      <c r="BE167" s="44"/>
      <c r="BF167" s="44"/>
      <c r="BG167" s="44"/>
      <c r="BH167" s="44"/>
      <c r="BI167" s="44"/>
      <c r="BJ167" s="44"/>
      <c r="BK167" s="44"/>
      <c r="BL167" s="44"/>
      <c r="BM167" s="44"/>
      <c r="BN167" s="44"/>
      <c r="BO167" s="44"/>
      <c r="BP167" s="44"/>
    </row>
    <row r="168" spans="1:68" ht="26.5">
      <c r="A168" s="34"/>
      <c r="B168" s="648" t="s">
        <v>63</v>
      </c>
      <c r="C168" s="588">
        <v>72828648</v>
      </c>
      <c r="D168" s="588">
        <v>-1297917</v>
      </c>
      <c r="E168" s="590" t="s">
        <v>113</v>
      </c>
      <c r="F168" s="588">
        <v>16456502</v>
      </c>
      <c r="G168" s="589">
        <v>103833</v>
      </c>
      <c r="H168" s="576"/>
      <c r="I168" s="576"/>
      <c r="L168" s="576"/>
      <c r="M168" s="576"/>
      <c r="O168"/>
      <c r="P168"/>
      <c r="Q168"/>
      <c r="R168"/>
      <c r="S168"/>
      <c r="T168"/>
      <c r="AJ168" s="576"/>
      <c r="AK168" s="576"/>
      <c r="AW168" s="44"/>
      <c r="AX168" s="44"/>
      <c r="AY168" s="44"/>
      <c r="AZ168" s="44"/>
      <c r="BA168" s="44"/>
      <c r="BB168" s="44"/>
      <c r="BC168" s="44"/>
      <c r="BD168" s="44"/>
      <c r="BE168" s="44"/>
      <c r="BF168" s="44"/>
      <c r="BG168" s="44"/>
      <c r="BH168" s="44"/>
      <c r="BI168" s="44"/>
      <c r="BJ168" s="44"/>
      <c r="BK168" s="44"/>
      <c r="BL168" s="44"/>
      <c r="BM168" s="44"/>
      <c r="BN168" s="44"/>
      <c r="BO168" s="44"/>
      <c r="BP168" s="44"/>
    </row>
    <row r="169" spans="1:68">
      <c r="A169" s="34"/>
      <c r="B169" s="590"/>
      <c r="C169" s="588"/>
      <c r="D169" s="588"/>
      <c r="E169" s="648" t="s">
        <v>17</v>
      </c>
      <c r="F169" s="588">
        <v>6985555</v>
      </c>
      <c r="G169" s="589">
        <v>103833</v>
      </c>
      <c r="H169" s="576"/>
      <c r="I169" s="576"/>
      <c r="L169" s="576"/>
      <c r="M169" s="576"/>
      <c r="O169"/>
      <c r="P169"/>
      <c r="Q169"/>
      <c r="R169"/>
      <c r="S169"/>
      <c r="T169"/>
      <c r="AJ169" s="576"/>
      <c r="AK169" s="576"/>
      <c r="AW169" s="44"/>
      <c r="AX169" s="44"/>
      <c r="AY169" s="44"/>
      <c r="AZ169" s="44"/>
      <c r="BA169" s="44"/>
      <c r="BB169" s="44"/>
      <c r="BC169" s="44"/>
      <c r="BD169" s="44"/>
      <c r="BE169" s="44"/>
      <c r="BF169" s="44"/>
      <c r="BG169" s="44"/>
      <c r="BH169" s="44"/>
      <c r="BI169" s="44"/>
      <c r="BJ169" s="44"/>
      <c r="BK169" s="44"/>
      <c r="BL169" s="44"/>
      <c r="BM169" s="44"/>
      <c r="BN169" s="44"/>
      <c r="BO169" s="44"/>
      <c r="BP169" s="44"/>
    </row>
    <row r="170" spans="1:68" ht="39.5">
      <c r="A170" s="34"/>
      <c r="B170" s="590"/>
      <c r="C170" s="588"/>
      <c r="D170" s="588"/>
      <c r="E170" s="656" t="s">
        <v>26</v>
      </c>
      <c r="F170" s="588">
        <v>4792612</v>
      </c>
      <c r="G170" s="589">
        <v>77875</v>
      </c>
      <c r="H170" s="576"/>
      <c r="I170" s="576"/>
      <c r="L170" s="576"/>
      <c r="M170" s="576"/>
      <c r="O170"/>
      <c r="P170"/>
      <c r="Q170"/>
      <c r="R170"/>
      <c r="S170"/>
      <c r="T170"/>
      <c r="AJ170" s="576"/>
      <c r="AK170" s="576"/>
      <c r="AW170" s="44"/>
      <c r="AX170" s="44"/>
      <c r="AY170" s="44"/>
      <c r="AZ170" s="44"/>
      <c r="BA170" s="44"/>
      <c r="BB170" s="44"/>
      <c r="BC170" s="44"/>
      <c r="BD170" s="44"/>
      <c r="BE170" s="44"/>
      <c r="BF170" s="44"/>
      <c r="BG170" s="44"/>
      <c r="BH170" s="44"/>
      <c r="BI170" s="44"/>
      <c r="BJ170" s="44"/>
      <c r="BK170" s="44"/>
      <c r="BL170" s="44"/>
      <c r="BM170" s="44"/>
      <c r="BN170" s="44"/>
      <c r="BO170" s="44"/>
      <c r="BP170" s="44"/>
    </row>
    <row r="171" spans="1:68" ht="26.5">
      <c r="A171" s="34"/>
      <c r="B171" s="657"/>
      <c r="C171" s="663"/>
      <c r="D171" s="664"/>
      <c r="E171" s="657" t="s">
        <v>29</v>
      </c>
      <c r="F171" s="588">
        <v>4792612</v>
      </c>
      <c r="G171" s="589">
        <v>77875</v>
      </c>
      <c r="H171" s="576"/>
      <c r="I171" s="576"/>
      <c r="L171" s="576"/>
      <c r="M171" s="576"/>
      <c r="O171"/>
      <c r="P171"/>
      <c r="Q171"/>
      <c r="R171"/>
      <c r="S171"/>
      <c r="T171"/>
      <c r="AJ171" s="576"/>
      <c r="AK171" s="576"/>
      <c r="AW171" s="44"/>
      <c r="AX171" s="44"/>
      <c r="AY171" s="44"/>
      <c r="AZ171" s="44"/>
      <c r="BA171" s="44"/>
      <c r="BB171" s="44"/>
      <c r="BC171" s="44"/>
      <c r="BD171" s="44"/>
      <c r="BE171" s="44"/>
      <c r="BF171" s="44"/>
      <c r="BG171" s="44"/>
      <c r="BH171" s="44"/>
      <c r="BI171" s="44"/>
      <c r="BJ171" s="44"/>
      <c r="BK171" s="44"/>
      <c r="BL171" s="44"/>
      <c r="BM171" s="44"/>
      <c r="BN171" s="44"/>
      <c r="BO171" s="44"/>
      <c r="BP171" s="44"/>
    </row>
    <row r="172" spans="1:68" ht="53" thickBot="1">
      <c r="A172" s="34"/>
      <c r="B172" s="657"/>
      <c r="C172" s="663"/>
      <c r="D172" s="664"/>
      <c r="E172" s="616" t="s">
        <v>266</v>
      </c>
      <c r="F172" s="588">
        <v>4792612</v>
      </c>
      <c r="G172" s="589">
        <v>77875</v>
      </c>
      <c r="H172" s="576"/>
      <c r="I172" s="576"/>
      <c r="L172" s="576"/>
      <c r="M172" s="576"/>
      <c r="O172"/>
      <c r="P172"/>
      <c r="Q172"/>
      <c r="R172"/>
      <c r="S172"/>
      <c r="T172"/>
      <c r="AJ172" s="576"/>
      <c r="AK172" s="576"/>
      <c r="AW172" s="44"/>
      <c r="AX172" s="44"/>
      <c r="AY172" s="44"/>
      <c r="AZ172" s="44"/>
      <c r="BA172" s="44"/>
      <c r="BB172" s="44"/>
      <c r="BC172" s="44"/>
      <c r="BD172" s="44"/>
      <c r="BE172" s="44"/>
      <c r="BF172" s="44"/>
      <c r="BG172" s="44"/>
      <c r="BH172" s="44"/>
      <c r="BI172" s="44"/>
      <c r="BJ172" s="44"/>
      <c r="BK172" s="44"/>
      <c r="BL172" s="44"/>
      <c r="BM172" s="44"/>
      <c r="BN172" s="44"/>
      <c r="BO172" s="44"/>
      <c r="BP172" s="44"/>
    </row>
    <row r="173" spans="1:68">
      <c r="A173" s="34"/>
      <c r="B173" s="577" t="s">
        <v>136</v>
      </c>
      <c r="C173" s="578"/>
      <c r="D173" s="579"/>
      <c r="E173" s="577" t="s">
        <v>64</v>
      </c>
      <c r="F173" s="578"/>
      <c r="G173" s="579"/>
      <c r="H173" s="576"/>
      <c r="I173" s="576"/>
      <c r="L173" s="576"/>
      <c r="M173" s="576"/>
      <c r="O173"/>
      <c r="P173"/>
      <c r="Q173"/>
      <c r="R173"/>
      <c r="S173"/>
      <c r="T173"/>
      <c r="AJ173" s="576"/>
      <c r="AK173" s="576"/>
      <c r="AW173" s="44"/>
      <c r="AX173" s="44"/>
      <c r="AY173" s="44"/>
      <c r="AZ173" s="44"/>
      <c r="BA173" s="44"/>
      <c r="BB173" s="44"/>
      <c r="BC173" s="44"/>
      <c r="BD173" s="44"/>
      <c r="BE173" s="44"/>
      <c r="BF173" s="44"/>
      <c r="BG173" s="44"/>
      <c r="BH173" s="44"/>
      <c r="BI173" s="44"/>
      <c r="BJ173" s="44"/>
      <c r="BK173" s="44"/>
      <c r="BL173" s="44"/>
      <c r="BM173" s="44"/>
      <c r="BN173" s="44"/>
      <c r="BO173" s="44"/>
      <c r="BP173" s="44"/>
    </row>
    <row r="174" spans="1:68">
      <c r="A174" s="34"/>
      <c r="B174" s="353" t="s">
        <v>36</v>
      </c>
      <c r="C174" s="580"/>
      <c r="D174" s="581"/>
      <c r="E174" s="353" t="s">
        <v>36</v>
      </c>
      <c r="F174" s="580"/>
      <c r="G174" s="581"/>
      <c r="H174" s="576"/>
      <c r="I174" s="576"/>
      <c r="L174" s="576"/>
      <c r="M174" s="576"/>
      <c r="O174"/>
      <c r="P174"/>
      <c r="Q174"/>
      <c r="R174"/>
      <c r="S174"/>
      <c r="T174"/>
      <c r="AJ174" s="576"/>
      <c r="AK174" s="576"/>
      <c r="AW174" s="44"/>
      <c r="AX174" s="44"/>
      <c r="AY174" s="44"/>
      <c r="AZ174" s="44"/>
      <c r="BA174" s="44"/>
      <c r="BB174" s="44"/>
      <c r="BC174" s="44"/>
      <c r="BD174" s="44"/>
      <c r="BE174" s="44"/>
      <c r="BF174" s="44"/>
      <c r="BG174" s="44"/>
      <c r="BH174" s="44"/>
      <c r="BI174" s="44"/>
      <c r="BJ174" s="44"/>
      <c r="BK174" s="44"/>
      <c r="BL174" s="44"/>
      <c r="BM174" s="44"/>
      <c r="BN174" s="44"/>
      <c r="BO174" s="44"/>
      <c r="BP174" s="44"/>
    </row>
    <row r="175" spans="1:68">
      <c r="A175" s="34"/>
      <c r="B175" s="606" t="s">
        <v>37</v>
      </c>
      <c r="C175" s="607"/>
      <c r="D175" s="608"/>
      <c r="E175" s="606" t="s">
        <v>37</v>
      </c>
      <c r="F175" s="607"/>
      <c r="G175" s="608"/>
      <c r="H175" s="576"/>
      <c r="I175" s="576"/>
      <c r="L175" s="576"/>
      <c r="M175" s="576"/>
      <c r="O175"/>
      <c r="P175"/>
      <c r="Q175"/>
      <c r="R175"/>
      <c r="S175"/>
      <c r="T175"/>
      <c r="AJ175" s="576"/>
      <c r="AK175" s="576"/>
      <c r="AW175" s="44"/>
      <c r="AX175" s="44"/>
      <c r="AY175" s="44"/>
      <c r="AZ175" s="44"/>
      <c r="BA175" s="44"/>
      <c r="BB175" s="44"/>
      <c r="BC175" s="44"/>
      <c r="BD175" s="44"/>
      <c r="BE175" s="44"/>
      <c r="BF175" s="44"/>
      <c r="BG175" s="44"/>
      <c r="BH175" s="44"/>
      <c r="BI175" s="44"/>
      <c r="BJ175" s="44"/>
      <c r="BK175" s="44"/>
      <c r="BL175" s="44"/>
      <c r="BM175" s="44"/>
      <c r="BN175" s="44"/>
      <c r="BO175" s="44"/>
      <c r="BP175" s="44"/>
    </row>
    <row r="176" spans="1:68">
      <c r="A176" s="34"/>
      <c r="B176" s="619" t="s">
        <v>125</v>
      </c>
      <c r="C176" s="620"/>
      <c r="D176" s="621"/>
      <c r="E176" s="619" t="s">
        <v>125</v>
      </c>
      <c r="F176" s="634"/>
      <c r="G176" s="43"/>
      <c r="H176" s="576"/>
      <c r="I176" s="576"/>
      <c r="L176" s="576"/>
      <c r="M176" s="576"/>
      <c r="O176"/>
      <c r="P176"/>
      <c r="Q176"/>
      <c r="R176"/>
      <c r="S176"/>
      <c r="T176"/>
      <c r="AJ176" s="576"/>
      <c r="AK176" s="576"/>
      <c r="AW176" s="44"/>
      <c r="AX176" s="44"/>
      <c r="AY176" s="44"/>
      <c r="AZ176" s="44"/>
      <c r="BA176" s="44"/>
      <c r="BB176" s="44"/>
      <c r="BC176" s="44"/>
      <c r="BD176" s="44"/>
      <c r="BE176" s="44"/>
      <c r="BF176" s="44"/>
      <c r="BG176" s="44"/>
      <c r="BH176" s="44"/>
      <c r="BI176" s="44"/>
      <c r="BJ176" s="44"/>
      <c r="BK176" s="44"/>
      <c r="BL176" s="44"/>
      <c r="BM176" s="44"/>
      <c r="BN176" s="44"/>
      <c r="BO176" s="44"/>
      <c r="BP176" s="44"/>
    </row>
    <row r="177" spans="1:68">
      <c r="A177" s="34"/>
      <c r="B177" s="584" t="s">
        <v>46</v>
      </c>
      <c r="C177" s="585">
        <v>718551985</v>
      </c>
      <c r="D177" s="585">
        <v>-1297917</v>
      </c>
      <c r="E177" s="584" t="s">
        <v>46</v>
      </c>
      <c r="F177" s="636">
        <v>474226662</v>
      </c>
      <c r="G177" s="586">
        <v>1297917</v>
      </c>
      <c r="H177" s="576"/>
      <c r="I177" s="576"/>
      <c r="L177" s="576"/>
      <c r="M177" s="576"/>
      <c r="O177"/>
      <c r="P177"/>
      <c r="Q177"/>
      <c r="R177"/>
      <c r="S177"/>
      <c r="T177"/>
      <c r="AJ177" s="576"/>
      <c r="AK177" s="576"/>
      <c r="AW177" s="44"/>
      <c r="AX177" s="44"/>
      <c r="AY177" s="44"/>
      <c r="AZ177" s="44"/>
      <c r="BA177" s="44"/>
      <c r="BB177" s="44"/>
      <c r="BC177" s="44"/>
      <c r="BD177" s="44"/>
      <c r="BE177" s="44"/>
      <c r="BF177" s="44"/>
      <c r="BG177" s="44"/>
      <c r="BH177" s="44"/>
      <c r="BI177" s="44"/>
      <c r="BJ177" s="44"/>
      <c r="BK177" s="44"/>
      <c r="BL177" s="44"/>
      <c r="BM177" s="44"/>
      <c r="BN177" s="44"/>
      <c r="BO177" s="44"/>
      <c r="BP177" s="44"/>
    </row>
    <row r="178" spans="1:68">
      <c r="A178" s="34"/>
      <c r="B178" s="587" t="s">
        <v>11</v>
      </c>
      <c r="C178" s="588">
        <v>718551985</v>
      </c>
      <c r="D178" s="588">
        <v>-1297917</v>
      </c>
      <c r="E178" s="587" t="s">
        <v>11</v>
      </c>
      <c r="F178" s="637">
        <v>464989622</v>
      </c>
      <c r="G178" s="589">
        <v>1297917</v>
      </c>
      <c r="H178" s="576"/>
      <c r="I178" s="576"/>
      <c r="L178" s="576"/>
      <c r="M178" s="576"/>
      <c r="O178"/>
      <c r="P178"/>
      <c r="Q178"/>
      <c r="R178"/>
      <c r="S178"/>
      <c r="T178"/>
      <c r="AJ178" s="576"/>
      <c r="AK178" s="576"/>
      <c r="AW178" s="44"/>
      <c r="AX178" s="44"/>
      <c r="AY178" s="44"/>
      <c r="AZ178" s="44"/>
      <c r="BA178" s="44"/>
      <c r="BB178" s="44"/>
      <c r="BC178" s="44"/>
      <c r="BD178" s="44"/>
      <c r="BE178" s="44"/>
      <c r="BF178" s="44"/>
      <c r="BG178" s="44"/>
      <c r="BH178" s="44"/>
      <c r="BI178" s="44"/>
      <c r="BJ178" s="44"/>
      <c r="BK178" s="44"/>
      <c r="BL178" s="44"/>
      <c r="BM178" s="44"/>
      <c r="BN178" s="44"/>
      <c r="BO178" s="44"/>
      <c r="BP178" s="44"/>
    </row>
    <row r="179" spans="1:68" ht="26.5">
      <c r="A179" s="34"/>
      <c r="B179" s="590" t="s">
        <v>12</v>
      </c>
      <c r="C179" s="588">
        <v>718551985</v>
      </c>
      <c r="D179" s="588">
        <v>-1297917</v>
      </c>
      <c r="E179" s="590" t="s">
        <v>12</v>
      </c>
      <c r="F179" s="637">
        <v>464989622</v>
      </c>
      <c r="G179" s="589">
        <v>1297917</v>
      </c>
      <c r="H179" s="576"/>
      <c r="I179" s="576"/>
      <c r="L179" s="576"/>
      <c r="M179" s="576"/>
      <c r="O179"/>
      <c r="P179"/>
      <c r="Q179"/>
      <c r="R179"/>
      <c r="S179"/>
      <c r="T179"/>
      <c r="AJ179" s="576"/>
      <c r="AK179" s="576"/>
      <c r="AW179" s="44"/>
      <c r="AX179" s="44"/>
      <c r="AY179" s="44"/>
      <c r="AZ179" s="44"/>
      <c r="BA179" s="44"/>
      <c r="BB179" s="44"/>
      <c r="BC179" s="44"/>
      <c r="BD179" s="44"/>
      <c r="BE179" s="44"/>
      <c r="BF179" s="44"/>
      <c r="BG179" s="44"/>
      <c r="BH179" s="44"/>
      <c r="BI179" s="44"/>
      <c r="BJ179" s="44"/>
      <c r="BK179" s="44"/>
      <c r="BL179" s="44"/>
      <c r="BM179" s="44"/>
      <c r="BN179" s="44"/>
      <c r="BO179" s="44"/>
      <c r="BP179" s="44"/>
    </row>
    <row r="180" spans="1:68">
      <c r="A180" s="34"/>
      <c r="B180" s="584" t="s">
        <v>47</v>
      </c>
      <c r="C180" s="585">
        <v>718551985</v>
      </c>
      <c r="D180" s="585">
        <v>-1297917</v>
      </c>
      <c r="E180" s="584" t="s">
        <v>47</v>
      </c>
      <c r="F180" s="636">
        <v>473609932</v>
      </c>
      <c r="G180" s="586">
        <v>1297917</v>
      </c>
      <c r="H180" s="576"/>
      <c r="I180" s="576"/>
      <c r="L180" s="576"/>
      <c r="M180" s="576"/>
      <c r="O180"/>
      <c r="P180"/>
      <c r="Q180"/>
      <c r="R180"/>
      <c r="S180"/>
      <c r="T180"/>
      <c r="AJ180" s="576"/>
      <c r="AK180" s="576"/>
      <c r="AW180" s="44"/>
      <c r="AX180" s="44"/>
      <c r="AY180" s="44"/>
      <c r="AZ180" s="44"/>
      <c r="BA180" s="44"/>
      <c r="BB180" s="44"/>
      <c r="BC180" s="44"/>
      <c r="BD180" s="44"/>
      <c r="BE180" s="44"/>
      <c r="BF180" s="44"/>
      <c r="BG180" s="44"/>
      <c r="BH180" s="44"/>
      <c r="BI180" s="44"/>
      <c r="BJ180" s="44"/>
      <c r="BK180" s="44"/>
      <c r="BL180" s="44"/>
      <c r="BM180" s="44"/>
      <c r="BN180" s="44"/>
      <c r="BO180" s="44"/>
      <c r="BP180" s="44"/>
    </row>
    <row r="181" spans="1:68">
      <c r="A181" s="34"/>
      <c r="B181" s="597" t="s">
        <v>14</v>
      </c>
      <c r="C181" s="588">
        <v>718551985</v>
      </c>
      <c r="D181" s="588">
        <v>-1297917</v>
      </c>
      <c r="E181" s="597" t="s">
        <v>14</v>
      </c>
      <c r="F181" s="637">
        <v>466911083</v>
      </c>
      <c r="G181" s="589">
        <v>1297917</v>
      </c>
      <c r="H181" s="576"/>
      <c r="I181" s="576"/>
      <c r="L181" s="576"/>
      <c r="M181" s="576"/>
      <c r="O181"/>
      <c r="P181"/>
      <c r="Q181"/>
      <c r="R181"/>
      <c r="S181"/>
      <c r="T181"/>
      <c r="AJ181" s="576"/>
      <c r="AK181" s="576"/>
      <c r="AW181" s="44"/>
      <c r="AX181" s="44"/>
      <c r="AY181" s="44"/>
      <c r="AZ181" s="44"/>
      <c r="BA181" s="44"/>
      <c r="BB181" s="44"/>
      <c r="BC181" s="44"/>
      <c r="BD181" s="44"/>
      <c r="BE181" s="44"/>
      <c r="BF181" s="44"/>
      <c r="BG181" s="44"/>
      <c r="BH181" s="44"/>
      <c r="BI181" s="44"/>
      <c r="BJ181" s="44"/>
      <c r="BK181" s="44"/>
      <c r="BL181" s="44"/>
      <c r="BM181" s="44"/>
      <c r="BN181" s="44"/>
      <c r="BO181" s="44"/>
      <c r="BP181" s="44"/>
    </row>
    <row r="182" spans="1:68" ht="26.5">
      <c r="A182" s="34"/>
      <c r="B182" s="587" t="s">
        <v>26</v>
      </c>
      <c r="C182" s="588">
        <v>718551985</v>
      </c>
      <c r="D182" s="588">
        <v>-1297917</v>
      </c>
      <c r="E182" s="587" t="s">
        <v>16</v>
      </c>
      <c r="F182" s="637">
        <v>115569791</v>
      </c>
      <c r="G182" s="589">
        <v>1116209</v>
      </c>
      <c r="H182" s="576"/>
      <c r="I182" s="576"/>
      <c r="L182" s="576"/>
      <c r="M182" s="576"/>
      <c r="O182"/>
      <c r="P182"/>
      <c r="Q182"/>
      <c r="R182"/>
      <c r="S182"/>
      <c r="T182"/>
      <c r="AJ182" s="576"/>
      <c r="AK182" s="576"/>
      <c r="AW182" s="44"/>
      <c r="AX182" s="44"/>
      <c r="AY182" s="44"/>
      <c r="AZ182" s="44"/>
      <c r="BA182" s="44"/>
      <c r="BB182" s="44"/>
      <c r="BC182" s="44"/>
      <c r="BD182" s="44"/>
      <c r="BE182" s="44"/>
      <c r="BF182" s="44"/>
      <c r="BG182" s="44"/>
      <c r="BH182" s="44"/>
      <c r="BI182" s="44"/>
      <c r="BJ182" s="44"/>
      <c r="BK182" s="44"/>
      <c r="BL182" s="44"/>
      <c r="BM182" s="44"/>
      <c r="BN182" s="44"/>
      <c r="BO182" s="44"/>
      <c r="BP182" s="44"/>
    </row>
    <row r="183" spans="1:68" ht="26.5">
      <c r="A183" s="34"/>
      <c r="B183" s="590" t="s">
        <v>29</v>
      </c>
      <c r="C183" s="588">
        <v>718551985</v>
      </c>
      <c r="D183" s="588">
        <v>-1297917</v>
      </c>
      <c r="E183" s="590" t="s">
        <v>18</v>
      </c>
      <c r="F183" s="637">
        <v>89041383</v>
      </c>
      <c r="G183" s="589">
        <v>1116209</v>
      </c>
      <c r="H183" s="576"/>
      <c r="I183" s="576"/>
      <c r="L183" s="576"/>
      <c r="M183" s="576"/>
      <c r="O183"/>
      <c r="P183"/>
      <c r="Q183"/>
      <c r="R183"/>
      <c r="S183"/>
      <c r="T183"/>
      <c r="AJ183" s="576"/>
      <c r="AK183" s="576"/>
      <c r="AW183" s="44"/>
      <c r="AX183" s="44"/>
      <c r="AY183" s="44"/>
      <c r="AZ183" s="44"/>
      <c r="BA183" s="44"/>
      <c r="BB183" s="44"/>
      <c r="BC183" s="44"/>
      <c r="BD183" s="44"/>
      <c r="BE183" s="44"/>
      <c r="BF183" s="44"/>
      <c r="BG183" s="44"/>
      <c r="BH183" s="44"/>
      <c r="BI183" s="44"/>
      <c r="BJ183" s="44"/>
      <c r="BK183" s="44"/>
      <c r="BL183" s="44"/>
      <c r="BM183" s="44"/>
      <c r="BN183" s="44"/>
      <c r="BO183" s="44"/>
      <c r="BP183" s="44"/>
    </row>
    <row r="184" spans="1:68" ht="26.5">
      <c r="A184" s="34"/>
      <c r="B184" s="648" t="s">
        <v>63</v>
      </c>
      <c r="C184" s="588">
        <v>718551985</v>
      </c>
      <c r="D184" s="588">
        <v>-1297917</v>
      </c>
      <c r="E184" s="590" t="s">
        <v>113</v>
      </c>
      <c r="F184" s="665">
        <v>78517265</v>
      </c>
      <c r="G184" s="589">
        <v>103833</v>
      </c>
      <c r="H184" s="576"/>
      <c r="I184" s="576"/>
      <c r="L184" s="576"/>
      <c r="M184" s="576"/>
      <c r="O184"/>
      <c r="P184"/>
      <c r="Q184"/>
      <c r="R184"/>
      <c r="S184"/>
      <c r="T184"/>
      <c r="AJ184" s="576"/>
      <c r="AK184" s="576"/>
      <c r="AW184" s="44"/>
      <c r="AX184" s="44"/>
      <c r="AY184" s="44"/>
      <c r="AZ184" s="44"/>
      <c r="BA184" s="44"/>
      <c r="BB184" s="44"/>
      <c r="BC184" s="44"/>
      <c r="BD184" s="44"/>
      <c r="BE184" s="44"/>
      <c r="BF184" s="44"/>
      <c r="BG184" s="44"/>
      <c r="BH184" s="44"/>
      <c r="BI184" s="44"/>
      <c r="BJ184" s="44"/>
      <c r="BK184" s="44"/>
      <c r="BL184" s="44"/>
      <c r="BM184" s="44"/>
      <c r="BN184" s="44"/>
      <c r="BO184" s="44"/>
      <c r="BP184" s="44"/>
    </row>
    <row r="185" spans="1:68">
      <c r="A185" s="34"/>
      <c r="B185" s="648"/>
      <c r="C185" s="588"/>
      <c r="D185" s="589"/>
      <c r="E185" s="648" t="s">
        <v>17</v>
      </c>
      <c r="F185" s="665">
        <v>68765703</v>
      </c>
      <c r="G185" s="589">
        <v>103833</v>
      </c>
      <c r="H185" s="576"/>
      <c r="I185" s="576"/>
      <c r="L185" s="576"/>
      <c r="M185" s="576"/>
      <c r="O185"/>
      <c r="P185"/>
      <c r="Q185"/>
      <c r="R185"/>
      <c r="S185"/>
      <c r="T185"/>
      <c r="AJ185" s="576"/>
      <c r="AK185" s="576"/>
      <c r="AW185" s="44"/>
      <c r="AX185" s="44"/>
      <c r="AY185" s="44"/>
      <c r="AZ185" s="44"/>
      <c r="BA185" s="44"/>
      <c r="BB185" s="44"/>
      <c r="BC185" s="44"/>
      <c r="BD185" s="44"/>
      <c r="BE185" s="44"/>
      <c r="BF185" s="44"/>
      <c r="BG185" s="44"/>
      <c r="BH185" s="44"/>
      <c r="BI185" s="44"/>
      <c r="BJ185" s="44"/>
      <c r="BK185" s="44"/>
      <c r="BL185" s="44"/>
      <c r="BM185" s="44"/>
      <c r="BN185" s="44"/>
      <c r="BO185" s="44"/>
      <c r="BP185" s="44"/>
    </row>
    <row r="186" spans="1:68" ht="39.5">
      <c r="A186" s="34"/>
      <c r="B186" s="648"/>
      <c r="C186" s="588"/>
      <c r="D186" s="589"/>
      <c r="E186" s="656" t="s">
        <v>26</v>
      </c>
      <c r="F186" s="665">
        <v>267186522</v>
      </c>
      <c r="G186" s="589">
        <v>77875</v>
      </c>
      <c r="H186" s="576"/>
      <c r="I186" s="576"/>
      <c r="L186" s="576"/>
      <c r="M186" s="576"/>
      <c r="O186"/>
      <c r="P186"/>
      <c r="Q186"/>
      <c r="R186"/>
      <c r="S186"/>
      <c r="T186"/>
      <c r="AJ186" s="576"/>
      <c r="AK186" s="576"/>
      <c r="AW186" s="44"/>
      <c r="AX186" s="44"/>
      <c r="AY186" s="44"/>
      <c r="AZ186" s="44"/>
      <c r="BA186" s="44"/>
      <c r="BB186" s="44"/>
      <c r="BC186" s="44"/>
      <c r="BD186" s="44"/>
      <c r="BE186" s="44"/>
      <c r="BF186" s="44"/>
      <c r="BG186" s="44"/>
      <c r="BH186" s="44"/>
      <c r="BI186" s="44"/>
      <c r="BJ186" s="44"/>
      <c r="BK186" s="44"/>
      <c r="BL186" s="44"/>
      <c r="BM186" s="44"/>
      <c r="BN186" s="44"/>
      <c r="BO186" s="44"/>
      <c r="BP186" s="44"/>
    </row>
    <row r="187" spans="1:68" ht="26.5">
      <c r="A187" s="34"/>
      <c r="B187" s="648"/>
      <c r="C187" s="588"/>
      <c r="D187" s="589"/>
      <c r="E187" s="657" t="s">
        <v>29</v>
      </c>
      <c r="F187" s="665">
        <v>267030942</v>
      </c>
      <c r="G187" s="589">
        <v>77875</v>
      </c>
      <c r="H187" s="576"/>
      <c r="I187" s="576"/>
      <c r="L187" s="576"/>
      <c r="M187" s="576"/>
      <c r="O187"/>
      <c r="P187"/>
      <c r="Q187"/>
      <c r="R187"/>
      <c r="S187"/>
      <c r="T187"/>
      <c r="AJ187" s="576"/>
      <c r="AK187" s="576"/>
      <c r="AW187" s="44"/>
      <c r="AX187" s="44"/>
      <c r="AY187" s="44"/>
      <c r="AZ187" s="44"/>
      <c r="BA187" s="44"/>
      <c r="BB187" s="44"/>
      <c r="BC187" s="44"/>
      <c r="BD187" s="44"/>
      <c r="BE187" s="44"/>
      <c r="BF187" s="44"/>
      <c r="BG187" s="44"/>
      <c r="BH187" s="44"/>
      <c r="BI187" s="44"/>
      <c r="BJ187" s="44"/>
      <c r="BK187" s="44"/>
      <c r="BL187" s="44"/>
      <c r="BM187" s="44"/>
      <c r="BN187" s="44"/>
      <c r="BO187" s="44"/>
      <c r="BP187" s="44"/>
    </row>
    <row r="188" spans="1:68" ht="52.5">
      <c r="A188" s="34"/>
      <c r="B188" s="639"/>
      <c r="C188" s="640"/>
      <c r="D188" s="641"/>
      <c r="E188" s="639" t="s">
        <v>266</v>
      </c>
      <c r="F188" s="660">
        <v>210491003</v>
      </c>
      <c r="G188" s="641">
        <v>77875</v>
      </c>
      <c r="H188" s="576"/>
      <c r="I188" s="576"/>
      <c r="L188" s="576"/>
      <c r="M188" s="576"/>
      <c r="O188"/>
      <c r="P188"/>
      <c r="Q188"/>
      <c r="R188"/>
      <c r="S188"/>
      <c r="T188"/>
      <c r="AJ188" s="576"/>
      <c r="AK188" s="576"/>
      <c r="AW188" s="44"/>
      <c r="AX188" s="44"/>
      <c r="AY188" s="44"/>
      <c r="AZ188" s="44"/>
      <c r="BA188" s="44"/>
      <c r="BB188" s="44"/>
      <c r="BC188" s="44"/>
      <c r="BD188" s="44"/>
      <c r="BE188" s="44"/>
      <c r="BF188" s="44"/>
      <c r="BG188" s="44"/>
      <c r="BH188" s="44"/>
      <c r="BI188" s="44"/>
      <c r="BJ188" s="44"/>
      <c r="BK188" s="44"/>
      <c r="BL188" s="44"/>
      <c r="BM188" s="44"/>
      <c r="BN188" s="44"/>
      <c r="BO188" s="44"/>
      <c r="BP188" s="44"/>
    </row>
    <row r="189" spans="1:68">
      <c r="A189" s="34"/>
      <c r="B189" s="609" t="s">
        <v>246</v>
      </c>
      <c r="C189" s="610"/>
      <c r="D189" s="666"/>
      <c r="E189" s="609" t="s">
        <v>246</v>
      </c>
      <c r="F189" s="667"/>
      <c r="G189" s="668"/>
      <c r="H189" s="576"/>
      <c r="I189" s="576"/>
      <c r="L189" s="576"/>
      <c r="M189" s="576"/>
      <c r="O189"/>
      <c r="P189"/>
      <c r="Q189"/>
      <c r="R189"/>
      <c r="S189"/>
      <c r="T189"/>
      <c r="AJ189" s="576"/>
      <c r="AK189" s="576"/>
      <c r="AW189" s="44"/>
      <c r="AX189" s="44"/>
      <c r="AY189" s="44"/>
      <c r="AZ189" s="44"/>
      <c r="BA189" s="44"/>
      <c r="BB189" s="44"/>
      <c r="BC189" s="44"/>
      <c r="BD189" s="44"/>
      <c r="BE189" s="44"/>
      <c r="BF189" s="44"/>
      <c r="BG189" s="44"/>
      <c r="BH189" s="44"/>
      <c r="BI189" s="44"/>
      <c r="BJ189" s="44"/>
      <c r="BK189" s="44"/>
      <c r="BL189" s="44"/>
      <c r="BM189" s="44"/>
      <c r="BN189" s="44"/>
      <c r="BO189" s="44"/>
      <c r="BP189" s="44"/>
    </row>
    <row r="190" spans="1:68">
      <c r="A190" s="34"/>
      <c r="B190" s="584" t="s">
        <v>46</v>
      </c>
      <c r="C190" s="585">
        <v>714551985</v>
      </c>
      <c r="D190" s="585">
        <v>-1297917</v>
      </c>
      <c r="E190" s="584" t="s">
        <v>46</v>
      </c>
      <c r="F190" s="585">
        <v>472836384</v>
      </c>
      <c r="G190" s="586">
        <v>1297917</v>
      </c>
      <c r="H190" s="576"/>
      <c r="I190" s="576"/>
      <c r="L190" s="576"/>
      <c r="M190" s="576"/>
      <c r="O190"/>
      <c r="P190"/>
      <c r="Q190"/>
      <c r="R190"/>
      <c r="S190"/>
      <c r="T190"/>
      <c r="AJ190" s="576"/>
      <c r="AK190" s="576"/>
      <c r="AW190" s="44"/>
      <c r="AX190" s="44"/>
      <c r="AY190" s="44"/>
      <c r="AZ190" s="44"/>
      <c r="BA190" s="44"/>
      <c r="BB190" s="44"/>
      <c r="BC190" s="44"/>
      <c r="BD190" s="44"/>
      <c r="BE190" s="44"/>
      <c r="BF190" s="44"/>
      <c r="BG190" s="44"/>
      <c r="BH190" s="44"/>
      <c r="BI190" s="44"/>
      <c r="BJ190" s="44"/>
      <c r="BK190" s="44"/>
      <c r="BL190" s="44"/>
      <c r="BM190" s="44"/>
      <c r="BN190" s="44"/>
      <c r="BO190" s="44"/>
      <c r="BP190" s="44"/>
    </row>
    <row r="191" spans="1:68">
      <c r="A191" s="34"/>
      <c r="B191" s="587" t="s">
        <v>11</v>
      </c>
      <c r="C191" s="588">
        <v>714551985</v>
      </c>
      <c r="D191" s="588">
        <v>-1297917</v>
      </c>
      <c r="E191" s="587" t="s">
        <v>11</v>
      </c>
      <c r="F191" s="588">
        <v>465363344</v>
      </c>
      <c r="G191" s="589">
        <v>1297917</v>
      </c>
      <c r="H191" s="576"/>
      <c r="I191" s="576"/>
      <c r="L191" s="576"/>
      <c r="M191" s="576"/>
      <c r="O191"/>
      <c r="P191"/>
      <c r="Q191"/>
      <c r="R191"/>
      <c r="S191"/>
      <c r="T191"/>
      <c r="AJ191" s="576"/>
      <c r="AK191" s="576"/>
      <c r="AW191" s="44"/>
      <c r="AX191" s="44"/>
      <c r="AY191" s="44"/>
      <c r="AZ191" s="44"/>
      <c r="BA191" s="44"/>
      <c r="BB191" s="44"/>
      <c r="BC191" s="44"/>
      <c r="BD191" s="44"/>
      <c r="BE191" s="44"/>
      <c r="BF191" s="44"/>
      <c r="BG191" s="44"/>
      <c r="BH191" s="44"/>
      <c r="BI191" s="44"/>
      <c r="BJ191" s="44"/>
      <c r="BK191" s="44"/>
      <c r="BL191" s="44"/>
      <c r="BM191" s="44"/>
      <c r="BN191" s="44"/>
      <c r="BO191" s="44"/>
      <c r="BP191" s="44"/>
    </row>
    <row r="192" spans="1:68" ht="26.5">
      <c r="A192" s="34"/>
      <c r="B192" s="590" t="s">
        <v>12</v>
      </c>
      <c r="C192" s="588">
        <v>714551985</v>
      </c>
      <c r="D192" s="588">
        <v>-1297917</v>
      </c>
      <c r="E192" s="590" t="s">
        <v>12</v>
      </c>
      <c r="F192" s="588">
        <v>465363344</v>
      </c>
      <c r="G192" s="589">
        <v>1297917</v>
      </c>
      <c r="H192" s="576"/>
      <c r="I192" s="576"/>
      <c r="L192" s="576"/>
      <c r="M192" s="576"/>
      <c r="O192"/>
      <c r="P192"/>
      <c r="Q192"/>
      <c r="R192"/>
      <c r="S192"/>
      <c r="T192"/>
      <c r="AJ192" s="576"/>
      <c r="AK192" s="576"/>
      <c r="AW192" s="44"/>
      <c r="AX192" s="44"/>
      <c r="AY192" s="44"/>
      <c r="AZ192" s="44"/>
      <c r="BA192" s="44"/>
      <c r="BB192" s="44"/>
      <c r="BC192" s="44"/>
      <c r="BD192" s="44"/>
      <c r="BE192" s="44"/>
      <c r="BF192" s="44"/>
      <c r="BG192" s="44"/>
      <c r="BH192" s="44"/>
      <c r="BI192" s="44"/>
      <c r="BJ192" s="44"/>
      <c r="BK192" s="44"/>
      <c r="BL192" s="44"/>
      <c r="BM192" s="44"/>
      <c r="BN192" s="44"/>
      <c r="BO192" s="44"/>
      <c r="BP192" s="44"/>
    </row>
    <row r="193" spans="1:68">
      <c r="A193" s="34"/>
      <c r="B193" s="584" t="s">
        <v>47</v>
      </c>
      <c r="C193" s="585">
        <v>714551985</v>
      </c>
      <c r="D193" s="585">
        <v>-1297917</v>
      </c>
      <c r="E193" s="584" t="s">
        <v>47</v>
      </c>
      <c r="F193" s="585">
        <v>472219654</v>
      </c>
      <c r="G193" s="586">
        <v>1297917</v>
      </c>
      <c r="H193" s="576"/>
      <c r="I193" s="576"/>
      <c r="L193" s="576"/>
      <c r="M193" s="576"/>
      <c r="O193"/>
      <c r="P193"/>
      <c r="Q193"/>
      <c r="R193"/>
      <c r="S193"/>
      <c r="T193"/>
      <c r="AJ193" s="576"/>
      <c r="AK193" s="576"/>
      <c r="AW193" s="44"/>
      <c r="AX193" s="44"/>
      <c r="AY193" s="44"/>
      <c r="AZ193" s="44"/>
      <c r="BA193" s="44"/>
      <c r="BB193" s="44"/>
      <c r="BC193" s="44"/>
      <c r="BD193" s="44"/>
      <c r="BE193" s="44"/>
      <c r="BF193" s="44"/>
      <c r="BG193" s="44"/>
      <c r="BH193" s="44"/>
      <c r="BI193" s="44"/>
      <c r="BJ193" s="44"/>
      <c r="BK193" s="44"/>
      <c r="BL193" s="44"/>
      <c r="BM193" s="44"/>
      <c r="BN193" s="44"/>
      <c r="BO193" s="44"/>
      <c r="BP193" s="44"/>
    </row>
    <row r="194" spans="1:68">
      <c r="A194" s="34"/>
      <c r="B194" s="597" t="s">
        <v>14</v>
      </c>
      <c r="C194" s="588">
        <v>714551985</v>
      </c>
      <c r="D194" s="588">
        <v>-1297917</v>
      </c>
      <c r="E194" s="597" t="s">
        <v>14</v>
      </c>
      <c r="F194" s="588">
        <v>465520805</v>
      </c>
      <c r="G194" s="589">
        <v>1297917</v>
      </c>
      <c r="H194" s="576"/>
      <c r="I194" s="576"/>
      <c r="L194" s="576"/>
      <c r="M194" s="576"/>
      <c r="O194"/>
      <c r="P194"/>
      <c r="Q194"/>
      <c r="R194"/>
      <c r="S194"/>
      <c r="T194"/>
      <c r="AJ194" s="576"/>
      <c r="AK194" s="576"/>
      <c r="AW194" s="44"/>
      <c r="AX194" s="44"/>
      <c r="AY194" s="44"/>
      <c r="AZ194" s="44"/>
      <c r="BA194" s="44"/>
      <c r="BB194" s="44"/>
      <c r="BC194" s="44"/>
      <c r="BD194" s="44"/>
      <c r="BE194" s="44"/>
      <c r="BF194" s="44"/>
      <c r="BG194" s="44"/>
      <c r="BH194" s="44"/>
      <c r="BI194" s="44"/>
      <c r="BJ194" s="44"/>
      <c r="BK194" s="44"/>
      <c r="BL194" s="44"/>
      <c r="BM194" s="44"/>
      <c r="BN194" s="44"/>
      <c r="BO194" s="44"/>
      <c r="BP194" s="44"/>
    </row>
    <row r="195" spans="1:68" ht="26.5">
      <c r="A195" s="34"/>
      <c r="B195" s="587" t="s">
        <v>26</v>
      </c>
      <c r="C195" s="588">
        <v>714551985</v>
      </c>
      <c r="D195" s="588">
        <v>-1297917</v>
      </c>
      <c r="E195" s="587" t="s">
        <v>16</v>
      </c>
      <c r="F195" s="588">
        <v>115879971</v>
      </c>
      <c r="G195" s="589">
        <v>1116209</v>
      </c>
      <c r="H195" s="576"/>
      <c r="I195" s="576"/>
      <c r="L195" s="576"/>
      <c r="M195" s="576"/>
      <c r="O195"/>
      <c r="P195"/>
      <c r="Q195"/>
      <c r="R195"/>
      <c r="S195"/>
      <c r="T195"/>
      <c r="AJ195" s="576"/>
      <c r="AK195" s="576"/>
      <c r="AW195" s="44"/>
      <c r="AX195" s="44"/>
      <c r="AY195" s="44"/>
      <c r="AZ195" s="44"/>
      <c r="BA195" s="44"/>
      <c r="BB195" s="44"/>
      <c r="BC195" s="44"/>
      <c r="BD195" s="44"/>
      <c r="BE195" s="44"/>
      <c r="BF195" s="44"/>
      <c r="BG195" s="44"/>
      <c r="BH195" s="44"/>
      <c r="BI195" s="44"/>
      <c r="BJ195" s="44"/>
      <c r="BK195" s="44"/>
      <c r="BL195" s="44"/>
      <c r="BM195" s="44"/>
      <c r="BN195" s="44"/>
      <c r="BO195" s="44"/>
      <c r="BP195" s="44"/>
    </row>
    <row r="196" spans="1:68" ht="26.5">
      <c r="A196" s="34"/>
      <c r="B196" s="590" t="s">
        <v>29</v>
      </c>
      <c r="C196" s="588">
        <v>714551985</v>
      </c>
      <c r="D196" s="588">
        <v>-1297917</v>
      </c>
      <c r="E196" s="590" t="s">
        <v>18</v>
      </c>
      <c r="F196" s="588">
        <v>89368563</v>
      </c>
      <c r="G196" s="589">
        <v>1116209</v>
      </c>
      <c r="H196" s="576"/>
      <c r="I196" s="576"/>
      <c r="L196" s="576"/>
      <c r="M196" s="576"/>
      <c r="O196"/>
      <c r="P196"/>
      <c r="Q196"/>
      <c r="R196"/>
      <c r="S196"/>
      <c r="T196"/>
      <c r="AJ196" s="576"/>
      <c r="AK196" s="576"/>
      <c r="AW196" s="44"/>
      <c r="AX196" s="44"/>
      <c r="AY196" s="44"/>
      <c r="AZ196" s="44"/>
      <c r="BA196" s="44"/>
      <c r="BB196" s="44"/>
      <c r="BC196" s="44"/>
      <c r="BD196" s="44"/>
      <c r="BE196" s="44"/>
      <c r="BF196" s="44"/>
      <c r="BG196" s="44"/>
      <c r="BH196" s="44"/>
      <c r="BI196" s="44"/>
      <c r="BJ196" s="44"/>
      <c r="BK196" s="44"/>
      <c r="BL196" s="44"/>
      <c r="BM196" s="44"/>
      <c r="BN196" s="44"/>
      <c r="BO196" s="44"/>
      <c r="BP196" s="44"/>
    </row>
    <row r="197" spans="1:68" ht="26.5">
      <c r="A197" s="34"/>
      <c r="B197" s="648" t="s">
        <v>63</v>
      </c>
      <c r="C197" s="588">
        <v>714551985</v>
      </c>
      <c r="D197" s="588">
        <v>-1297917</v>
      </c>
      <c r="E197" s="590" t="s">
        <v>113</v>
      </c>
      <c r="F197" s="588">
        <v>78520681</v>
      </c>
      <c r="G197" s="589">
        <v>103833</v>
      </c>
      <c r="H197" s="576"/>
      <c r="I197" s="576"/>
      <c r="L197" s="576"/>
      <c r="M197" s="576"/>
      <c r="O197"/>
      <c r="P197"/>
      <c r="Q197"/>
      <c r="R197"/>
      <c r="S197"/>
      <c r="T197"/>
      <c r="AJ197" s="576"/>
      <c r="AK197" s="576"/>
      <c r="AW197" s="44"/>
      <c r="AX197" s="44"/>
      <c r="AY197" s="44"/>
      <c r="AZ197" s="44"/>
      <c r="BA197" s="44"/>
      <c r="BB197" s="44"/>
      <c r="BC197" s="44"/>
      <c r="BD197" s="44"/>
      <c r="BE197" s="44"/>
      <c r="BF197" s="44"/>
      <c r="BG197" s="44"/>
      <c r="BH197" s="44"/>
      <c r="BI197" s="44"/>
      <c r="BJ197" s="44"/>
      <c r="BK197" s="44"/>
      <c r="BL197" s="44"/>
      <c r="BM197" s="44"/>
      <c r="BN197" s="44"/>
      <c r="BO197" s="44"/>
      <c r="BP197" s="44"/>
    </row>
    <row r="198" spans="1:68">
      <c r="A198" s="34"/>
      <c r="B198" s="648"/>
      <c r="C198" s="588"/>
      <c r="D198" s="669"/>
      <c r="E198" s="648" t="s">
        <v>17</v>
      </c>
      <c r="F198" s="588">
        <v>68769119</v>
      </c>
      <c r="G198" s="589">
        <v>103833</v>
      </c>
      <c r="H198" s="576"/>
      <c r="I198" s="576"/>
      <c r="L198" s="576"/>
      <c r="M198" s="576"/>
      <c r="O198"/>
      <c r="P198"/>
      <c r="Q198"/>
      <c r="R198"/>
      <c r="S198"/>
      <c r="T198"/>
      <c r="AJ198" s="576"/>
      <c r="AK198" s="576"/>
      <c r="AW198" s="44"/>
      <c r="AX198" s="44"/>
      <c r="AY198" s="44"/>
      <c r="AZ198" s="44"/>
      <c r="BA198" s="44"/>
      <c r="BB198" s="44"/>
      <c r="BC198" s="44"/>
      <c r="BD198" s="44"/>
      <c r="BE198" s="44"/>
      <c r="BF198" s="44"/>
      <c r="BG198" s="44"/>
      <c r="BH198" s="44"/>
      <c r="BI198" s="44"/>
      <c r="BJ198" s="44"/>
      <c r="BK198" s="44"/>
      <c r="BL198" s="44"/>
      <c r="BM198" s="44"/>
      <c r="BN198" s="44"/>
      <c r="BO198" s="44"/>
      <c r="BP198" s="44"/>
    </row>
    <row r="199" spans="1:68" ht="39.5">
      <c r="A199" s="34"/>
      <c r="B199" s="648"/>
      <c r="C199" s="588"/>
      <c r="D199" s="669"/>
      <c r="E199" s="587" t="s">
        <v>26</v>
      </c>
      <c r="F199" s="588">
        <v>265482648</v>
      </c>
      <c r="G199" s="589">
        <v>77875</v>
      </c>
      <c r="H199" s="576"/>
      <c r="I199" s="576"/>
      <c r="L199" s="576"/>
      <c r="M199" s="576"/>
      <c r="O199"/>
      <c r="P199"/>
      <c r="Q199"/>
      <c r="R199"/>
      <c r="S199"/>
      <c r="T199"/>
      <c r="AJ199" s="576"/>
      <c r="AK199" s="576"/>
      <c r="AW199" s="44"/>
      <c r="AX199" s="44"/>
      <c r="AY199" s="44"/>
      <c r="AZ199" s="44"/>
      <c r="BA199" s="44"/>
      <c r="BB199" s="44"/>
      <c r="BC199" s="44"/>
      <c r="BD199" s="44"/>
      <c r="BE199" s="44"/>
      <c r="BF199" s="44"/>
      <c r="BG199" s="44"/>
      <c r="BH199" s="44"/>
      <c r="BI199" s="44"/>
      <c r="BJ199" s="44"/>
      <c r="BK199" s="44"/>
      <c r="BL199" s="44"/>
      <c r="BM199" s="44"/>
      <c r="BN199" s="44"/>
      <c r="BO199" s="44"/>
      <c r="BP199" s="44"/>
    </row>
    <row r="200" spans="1:68" ht="26.5">
      <c r="A200" s="34"/>
      <c r="B200" s="648"/>
      <c r="C200" s="588"/>
      <c r="D200" s="669"/>
      <c r="E200" s="590" t="s">
        <v>29</v>
      </c>
      <c r="F200" s="588">
        <v>265412813</v>
      </c>
      <c r="G200" s="589">
        <v>77875</v>
      </c>
      <c r="H200" s="576"/>
      <c r="I200" s="576"/>
      <c r="L200" s="576"/>
      <c r="M200" s="576"/>
      <c r="O200"/>
      <c r="P200"/>
      <c r="Q200"/>
      <c r="R200"/>
      <c r="S200"/>
      <c r="T200"/>
      <c r="AJ200" s="576"/>
      <c r="AK200" s="576"/>
      <c r="AW200" s="44"/>
      <c r="AX200" s="44"/>
      <c r="AY200" s="44"/>
      <c r="AZ200" s="44"/>
      <c r="BA200" s="44"/>
      <c r="BB200" s="44"/>
      <c r="BC200" s="44"/>
      <c r="BD200" s="44"/>
      <c r="BE200" s="44"/>
      <c r="BF200" s="44"/>
      <c r="BG200" s="44"/>
      <c r="BH200" s="44"/>
      <c r="BI200" s="44"/>
      <c r="BJ200" s="44"/>
      <c r="BK200" s="44"/>
      <c r="BL200" s="44"/>
      <c r="BM200" s="44"/>
      <c r="BN200" s="44"/>
      <c r="BO200" s="44"/>
      <c r="BP200" s="44"/>
    </row>
    <row r="201" spans="1:68" ht="53" thickBot="1">
      <c r="A201" s="34"/>
      <c r="B201" s="648"/>
      <c r="C201" s="588"/>
      <c r="D201" s="669"/>
      <c r="E201" s="639" t="s">
        <v>266</v>
      </c>
      <c r="F201" s="640">
        <v>208783163</v>
      </c>
      <c r="G201" s="641">
        <v>77875</v>
      </c>
      <c r="H201" s="576"/>
      <c r="I201" s="576"/>
      <c r="L201" s="576"/>
      <c r="M201" s="576"/>
      <c r="O201"/>
      <c r="P201"/>
      <c r="Q201"/>
      <c r="R201"/>
      <c r="S201"/>
      <c r="T201"/>
      <c r="AJ201" s="576"/>
      <c r="AK201" s="576"/>
      <c r="AW201" s="44"/>
      <c r="AX201" s="44"/>
      <c r="AY201" s="44"/>
      <c r="AZ201" s="44"/>
      <c r="BA201" s="44"/>
      <c r="BB201" s="44"/>
      <c r="BC201" s="44"/>
      <c r="BD201" s="44"/>
      <c r="BE201" s="44"/>
      <c r="BF201" s="44"/>
      <c r="BG201" s="44"/>
      <c r="BH201" s="44"/>
      <c r="BI201" s="44"/>
      <c r="BJ201" s="44"/>
      <c r="BK201" s="44"/>
      <c r="BL201" s="44"/>
      <c r="BM201" s="44"/>
      <c r="BN201" s="44"/>
      <c r="BO201" s="44"/>
      <c r="BP201" s="44"/>
    </row>
    <row r="202" spans="1:68" ht="85.5" customHeight="1" thickBot="1">
      <c r="A202"/>
      <c r="B202" s="1597" t="s">
        <v>390</v>
      </c>
      <c r="C202" s="1598"/>
      <c r="D202" s="1598"/>
      <c r="E202" s="1598"/>
      <c r="F202" s="1598"/>
      <c r="G202" s="1599"/>
      <c r="H202" s="576"/>
      <c r="L202" s="576"/>
      <c r="M202" s="576"/>
      <c r="N202" s="576"/>
      <c r="O202"/>
      <c r="P202"/>
      <c r="Q202"/>
      <c r="R202"/>
      <c r="S202"/>
      <c r="T202"/>
      <c r="U202" s="576"/>
      <c r="V202" s="576"/>
      <c r="W202" s="576"/>
      <c r="X202" s="576"/>
      <c r="Y202" s="576"/>
      <c r="Z202" s="576"/>
      <c r="AA202" s="576"/>
      <c r="AB202" s="576"/>
      <c r="AC202" s="576"/>
      <c r="AD202" s="576"/>
      <c r="AE202" s="576"/>
      <c r="AF202" s="576"/>
      <c r="AG202" s="576"/>
      <c r="AH202" s="576"/>
      <c r="AI202" s="576"/>
      <c r="AJ202" s="576"/>
      <c r="AK202" s="576"/>
      <c r="AL202" s="576"/>
      <c r="AM202" s="44"/>
      <c r="AN202" s="44"/>
      <c r="AO202" s="44"/>
      <c r="AP202" s="44"/>
      <c r="AQ202" s="44"/>
      <c r="AR202" s="44"/>
      <c r="AS202" s="44"/>
      <c r="AT202" s="44"/>
      <c r="AU202" s="44"/>
      <c r="AV202" s="44"/>
      <c r="AW202" s="44"/>
      <c r="AX202" s="44"/>
      <c r="AY202" s="44"/>
      <c r="AZ202" s="44"/>
      <c r="BA202" s="44"/>
      <c r="BB202" s="44"/>
      <c r="BC202" s="44"/>
      <c r="BD202" s="44"/>
      <c r="BE202" s="44"/>
      <c r="BF202" s="44"/>
      <c r="BG202" s="44"/>
      <c r="BH202" s="44"/>
      <c r="BI202" s="44"/>
      <c r="BJ202" s="44"/>
      <c r="BK202" s="44"/>
      <c r="BL202" s="44"/>
      <c r="BM202" s="44"/>
      <c r="BN202" s="44"/>
      <c r="BO202" s="44"/>
      <c r="BP202" s="44"/>
    </row>
    <row r="203" spans="1:68" ht="17.25" customHeight="1" thickBot="1">
      <c r="A203"/>
      <c r="B203"/>
      <c r="C203"/>
      <c r="D203"/>
      <c r="E203"/>
      <c r="F203"/>
      <c r="G203"/>
      <c r="H203" s="576"/>
      <c r="I203" s="576"/>
      <c r="J203" s="576"/>
      <c r="L203" s="576"/>
      <c r="M203" s="576"/>
      <c r="N203" s="576"/>
      <c r="O203"/>
      <c r="P203"/>
      <c r="Q203"/>
      <c r="R203"/>
      <c r="S203"/>
      <c r="T203"/>
      <c r="U203" s="576"/>
      <c r="V203" s="576"/>
      <c r="W203" s="576"/>
      <c r="X203" s="576"/>
      <c r="Y203" s="576"/>
      <c r="Z203" s="576"/>
      <c r="AA203" s="576"/>
      <c r="AB203" s="576"/>
      <c r="AC203" s="576"/>
      <c r="AD203" s="576"/>
      <c r="AE203" s="576"/>
      <c r="AF203" s="576"/>
      <c r="AG203" s="576"/>
      <c r="AH203" s="576"/>
      <c r="AI203" s="576"/>
      <c r="AJ203" s="576"/>
      <c r="AK203" s="576"/>
      <c r="AL203" s="576"/>
      <c r="AM203" s="44"/>
      <c r="AN203" s="44"/>
      <c r="AO203" s="44"/>
      <c r="AP203" s="44"/>
      <c r="AQ203" s="44"/>
      <c r="AR203" s="44"/>
      <c r="AS203" s="44"/>
      <c r="AT203" s="44"/>
      <c r="AU203" s="44"/>
      <c r="AV203" s="44"/>
      <c r="AW203" s="44"/>
      <c r="AX203" s="44"/>
      <c r="AY203" s="44"/>
      <c r="AZ203" s="44"/>
      <c r="BA203" s="44"/>
      <c r="BB203" s="44"/>
      <c r="BC203" s="44"/>
      <c r="BD203" s="44"/>
      <c r="BE203" s="44"/>
      <c r="BF203" s="44"/>
      <c r="BG203" s="44"/>
      <c r="BH203" s="44"/>
      <c r="BI203" s="44"/>
      <c r="BJ203" s="44"/>
      <c r="BK203" s="44"/>
      <c r="BL203" s="44"/>
      <c r="BM203" s="44"/>
      <c r="BN203" s="44"/>
      <c r="BO203" s="44"/>
      <c r="BP203" s="44"/>
    </row>
    <row r="204" spans="1:68">
      <c r="A204" s="33">
        <f>A158+1</f>
        <v>30</v>
      </c>
      <c r="B204" s="670" t="s">
        <v>64</v>
      </c>
      <c r="C204" s="671"/>
      <c r="D204" s="362"/>
      <c r="E204" s="670" t="s">
        <v>64</v>
      </c>
      <c r="F204" s="671"/>
      <c r="G204" s="362"/>
      <c r="H204" s="994" t="s">
        <v>154</v>
      </c>
      <c r="I204"/>
      <c r="J204"/>
      <c r="L204"/>
      <c r="M204"/>
      <c r="N204"/>
      <c r="O204"/>
      <c r="P204"/>
      <c r="Q204"/>
      <c r="R204"/>
      <c r="S204"/>
      <c r="T204"/>
      <c r="U204"/>
      <c r="V204"/>
      <c r="W204"/>
      <c r="X204"/>
      <c r="Y204"/>
      <c r="Z204"/>
      <c r="AA204"/>
      <c r="AB204"/>
      <c r="AC204"/>
      <c r="AD204"/>
      <c r="AE204"/>
      <c r="AF204"/>
      <c r="AG204"/>
      <c r="AH204"/>
      <c r="AI204"/>
      <c r="AJ204"/>
      <c r="AK204"/>
      <c r="AL204"/>
    </row>
    <row r="205" spans="1:68">
      <c r="A205" s="34"/>
      <c r="B205" s="364" t="s">
        <v>8</v>
      </c>
      <c r="C205" s="672"/>
      <c r="D205" s="365"/>
      <c r="E205" s="364" t="s">
        <v>8</v>
      </c>
      <c r="F205" s="672"/>
      <c r="G205" s="365"/>
      <c r="H205"/>
      <c r="I205"/>
      <c r="J205"/>
      <c r="L205"/>
      <c r="M205"/>
      <c r="N205"/>
      <c r="O205"/>
      <c r="P205"/>
      <c r="Q205"/>
      <c r="R205"/>
      <c r="S205"/>
      <c r="T205"/>
      <c r="U205"/>
      <c r="V205"/>
      <c r="W205"/>
      <c r="X205"/>
      <c r="Y205"/>
      <c r="Z205"/>
      <c r="AA205"/>
      <c r="AB205"/>
      <c r="AC205"/>
      <c r="AD205"/>
      <c r="AE205"/>
      <c r="AF205"/>
      <c r="AG205"/>
      <c r="AH205"/>
      <c r="AI205"/>
      <c r="AJ205"/>
      <c r="AK205"/>
      <c r="AL205"/>
    </row>
    <row r="206" spans="1:68" ht="56.25" customHeight="1">
      <c r="A206" s="34"/>
      <c r="B206" s="145" t="s">
        <v>270</v>
      </c>
      <c r="C206" s="673" t="s">
        <v>61</v>
      </c>
      <c r="D206" s="674"/>
      <c r="E206" s="145" t="s">
        <v>271</v>
      </c>
      <c r="F206" s="673" t="s">
        <v>61</v>
      </c>
      <c r="G206" s="674"/>
      <c r="H206"/>
      <c r="I206"/>
      <c r="J206"/>
      <c r="L206"/>
      <c r="M206"/>
      <c r="N206"/>
      <c r="O206"/>
      <c r="P206"/>
      <c r="Q206"/>
      <c r="R206"/>
      <c r="S206"/>
      <c r="T206"/>
      <c r="U206"/>
      <c r="V206"/>
      <c r="W206"/>
      <c r="X206"/>
      <c r="Y206"/>
      <c r="Z206"/>
      <c r="AA206"/>
      <c r="AB206"/>
      <c r="AC206"/>
      <c r="AD206"/>
      <c r="AE206"/>
      <c r="AF206"/>
      <c r="AG206"/>
      <c r="AH206"/>
      <c r="AI206"/>
      <c r="AJ206"/>
      <c r="AK206"/>
      <c r="AL206"/>
    </row>
    <row r="207" spans="1:68">
      <c r="A207" s="34"/>
      <c r="B207" s="596" t="s">
        <v>46</v>
      </c>
      <c r="C207" s="675">
        <v>17403453</v>
      </c>
      <c r="D207" s="84">
        <f>D208</f>
        <v>-1000000</v>
      </c>
      <c r="E207" s="83" t="s">
        <v>46</v>
      </c>
      <c r="F207" s="675">
        <v>30534888</v>
      </c>
      <c r="G207" s="84">
        <f>G208</f>
        <v>1000000</v>
      </c>
      <c r="H207" s="143"/>
      <c r="I207"/>
      <c r="J207"/>
      <c r="L207"/>
      <c r="M207"/>
      <c r="N207"/>
      <c r="O207"/>
      <c r="P207"/>
      <c r="Q207"/>
      <c r="R207"/>
      <c r="S207"/>
      <c r="T207"/>
      <c r="U207"/>
      <c r="V207"/>
      <c r="W207"/>
      <c r="X207"/>
      <c r="Y207"/>
      <c r="Z207"/>
      <c r="AA207"/>
      <c r="AB207"/>
      <c r="AC207"/>
      <c r="AD207"/>
      <c r="AE207"/>
      <c r="AF207"/>
      <c r="AG207"/>
      <c r="AH207"/>
      <c r="AI207"/>
      <c r="AJ207"/>
      <c r="AK207"/>
      <c r="AL207"/>
    </row>
    <row r="208" spans="1:68">
      <c r="A208" s="34"/>
      <c r="B208" s="676" t="s">
        <v>11</v>
      </c>
      <c r="C208" s="677">
        <v>17403453</v>
      </c>
      <c r="D208" s="85">
        <f>D209</f>
        <v>-1000000</v>
      </c>
      <c r="E208" s="86" t="s">
        <v>11</v>
      </c>
      <c r="F208" s="677">
        <v>30534888</v>
      </c>
      <c r="G208" s="85">
        <f>G209</f>
        <v>1000000</v>
      </c>
      <c r="H208"/>
      <c r="I208"/>
      <c r="J208"/>
      <c r="L208"/>
      <c r="M208"/>
      <c r="N208"/>
      <c r="O208"/>
      <c r="P208"/>
      <c r="Q208"/>
      <c r="R208"/>
      <c r="S208"/>
      <c r="T208"/>
      <c r="U208"/>
      <c r="V208"/>
      <c r="W208"/>
      <c r="X208"/>
      <c r="Y208"/>
      <c r="Z208"/>
      <c r="AA208"/>
      <c r="AB208"/>
      <c r="AC208"/>
      <c r="AD208"/>
      <c r="AE208"/>
      <c r="AF208"/>
      <c r="AG208"/>
      <c r="AH208"/>
      <c r="AI208"/>
      <c r="AJ208"/>
      <c r="AK208"/>
      <c r="AL208"/>
    </row>
    <row r="209" spans="1:68" ht="26.5">
      <c r="A209" s="34"/>
      <c r="B209" s="678" t="s">
        <v>12</v>
      </c>
      <c r="C209" s="677">
        <v>17403453</v>
      </c>
      <c r="D209" s="85">
        <f>D210</f>
        <v>-1000000</v>
      </c>
      <c r="E209" s="87" t="s">
        <v>12</v>
      </c>
      <c r="F209" s="677">
        <v>30534888</v>
      </c>
      <c r="G209" s="85">
        <f>G210</f>
        <v>1000000</v>
      </c>
      <c r="H209"/>
      <c r="I209"/>
      <c r="J209"/>
      <c r="L209"/>
      <c r="M209"/>
      <c r="N209"/>
      <c r="O209"/>
      <c r="P209"/>
      <c r="Q209"/>
      <c r="R209"/>
      <c r="S209"/>
      <c r="T209"/>
      <c r="U209"/>
      <c r="V209"/>
      <c r="W209"/>
      <c r="X209"/>
      <c r="Y209"/>
      <c r="Z209"/>
      <c r="AA209"/>
      <c r="AB209"/>
      <c r="AC209"/>
      <c r="AD209"/>
      <c r="AE209"/>
      <c r="AF209"/>
      <c r="AG209"/>
      <c r="AH209"/>
      <c r="AI209"/>
      <c r="AJ209"/>
      <c r="AK209"/>
      <c r="AL209"/>
    </row>
    <row r="210" spans="1:68">
      <c r="A210" s="34"/>
      <c r="B210" s="679" t="s">
        <v>47</v>
      </c>
      <c r="C210" s="675">
        <v>17403453</v>
      </c>
      <c r="D210" s="84">
        <f>D211</f>
        <v>-1000000</v>
      </c>
      <c r="E210" s="88" t="s">
        <v>47</v>
      </c>
      <c r="F210" s="680">
        <v>30534888</v>
      </c>
      <c r="G210" s="84">
        <f>G211</f>
        <v>1000000</v>
      </c>
      <c r="H210"/>
      <c r="I210"/>
      <c r="J210"/>
      <c r="L210"/>
      <c r="M210"/>
      <c r="N210"/>
      <c r="O210"/>
      <c r="P210"/>
      <c r="Q210"/>
      <c r="R210"/>
      <c r="S210"/>
      <c r="T210"/>
      <c r="U210"/>
      <c r="V210"/>
      <c r="W210"/>
      <c r="X210"/>
      <c r="Y210"/>
      <c r="Z210"/>
      <c r="AA210"/>
      <c r="AB210"/>
      <c r="AC210"/>
      <c r="AD210"/>
      <c r="AE210"/>
      <c r="AF210"/>
      <c r="AG210"/>
      <c r="AH210"/>
      <c r="AI210"/>
      <c r="AJ210"/>
      <c r="AK210"/>
      <c r="AL210"/>
    </row>
    <row r="211" spans="1:68">
      <c r="A211" s="34"/>
      <c r="B211" s="676" t="s">
        <v>14</v>
      </c>
      <c r="C211" s="681">
        <v>17403453</v>
      </c>
      <c r="D211" s="85">
        <f>D212+D214</f>
        <v>-1000000</v>
      </c>
      <c r="E211" s="86" t="s">
        <v>14</v>
      </c>
      <c r="F211" s="680">
        <v>30534888</v>
      </c>
      <c r="G211" s="85">
        <f>G212+G214</f>
        <v>1000000</v>
      </c>
      <c r="H211"/>
      <c r="I211"/>
      <c r="J211"/>
      <c r="L211"/>
      <c r="M211"/>
      <c r="N211"/>
      <c r="O211"/>
      <c r="P211"/>
      <c r="Q211"/>
      <c r="R211"/>
      <c r="S211"/>
      <c r="T211"/>
      <c r="U211"/>
      <c r="V211"/>
      <c r="W211"/>
      <c r="X211"/>
      <c r="Y211"/>
      <c r="Z211"/>
      <c r="AA211"/>
      <c r="AB211"/>
      <c r="AC211"/>
      <c r="AD211"/>
      <c r="AE211"/>
      <c r="AF211"/>
      <c r="AG211"/>
      <c r="AH211"/>
      <c r="AI211"/>
      <c r="AJ211"/>
      <c r="AK211"/>
      <c r="AL211"/>
    </row>
    <row r="212" spans="1:68" ht="26.5">
      <c r="A212" s="34"/>
      <c r="B212" s="590" t="s">
        <v>15</v>
      </c>
      <c r="C212" s="681">
        <v>17393623</v>
      </c>
      <c r="D212" s="85">
        <v>-1000000</v>
      </c>
      <c r="E212" s="24" t="s">
        <v>15</v>
      </c>
      <c r="F212" s="680">
        <v>2351041</v>
      </c>
      <c r="G212" s="85">
        <v>1000000</v>
      </c>
      <c r="H212" s="44"/>
      <c r="I212"/>
      <c r="J212"/>
      <c r="L212"/>
      <c r="M212"/>
      <c r="N212"/>
      <c r="O212"/>
      <c r="P212"/>
      <c r="Q212"/>
      <c r="R212"/>
      <c r="S212"/>
      <c r="T212"/>
      <c r="U212"/>
      <c r="V212"/>
      <c r="W212"/>
      <c r="X212"/>
      <c r="Y212"/>
      <c r="Z212"/>
      <c r="AA212"/>
      <c r="AB212"/>
      <c r="AC212"/>
      <c r="AD212"/>
      <c r="AE212"/>
      <c r="AF212"/>
      <c r="AG212"/>
      <c r="AH212"/>
      <c r="AI212"/>
      <c r="AJ212"/>
      <c r="AK212"/>
      <c r="AL212"/>
    </row>
    <row r="213" spans="1:68">
      <c r="A213" s="34"/>
      <c r="B213" s="648" t="s">
        <v>272</v>
      </c>
      <c r="C213" s="681">
        <v>17393623</v>
      </c>
      <c r="D213" s="85">
        <v>-1000000</v>
      </c>
      <c r="E213" s="25" t="s">
        <v>272</v>
      </c>
      <c r="F213" s="680">
        <v>2351041</v>
      </c>
      <c r="G213" s="85">
        <v>1000000</v>
      </c>
      <c r="H213" s="44"/>
      <c r="I213"/>
      <c r="J213" s="44"/>
      <c r="L213"/>
      <c r="M213"/>
      <c r="N213"/>
      <c r="O213"/>
      <c r="P213"/>
      <c r="Q213"/>
      <c r="R213"/>
      <c r="S213"/>
      <c r="T213"/>
      <c r="U213"/>
      <c r="V213"/>
      <c r="W213"/>
      <c r="X213"/>
      <c r="Y213"/>
      <c r="Z213"/>
      <c r="AA213"/>
      <c r="AB213"/>
      <c r="AC213"/>
      <c r="AD213"/>
      <c r="AE213"/>
      <c r="AF213"/>
      <c r="AG213"/>
      <c r="AH213"/>
      <c r="AI213"/>
      <c r="AJ213"/>
      <c r="AK213"/>
      <c r="AL213"/>
    </row>
    <row r="214" spans="1:68" s="687" customFormat="1" ht="39">
      <c r="A214" s="682"/>
      <c r="B214" s="683" t="s">
        <v>38</v>
      </c>
      <c r="C214" s="681">
        <v>9830</v>
      </c>
      <c r="D214" s="684"/>
      <c r="E214" s="685" t="s">
        <v>26</v>
      </c>
      <c r="F214" s="680">
        <v>28183847</v>
      </c>
      <c r="G214" s="684"/>
      <c r="H214" s="686"/>
      <c r="K214" s="574"/>
      <c r="O214"/>
      <c r="P214"/>
      <c r="Q214"/>
      <c r="R214"/>
      <c r="S214"/>
      <c r="T214"/>
    </row>
    <row r="215" spans="1:68" s="687" customFormat="1" ht="26">
      <c r="A215" s="682"/>
      <c r="B215" s="688" t="s">
        <v>39</v>
      </c>
      <c r="C215" s="681">
        <v>9830</v>
      </c>
      <c r="D215" s="684"/>
      <c r="E215" s="689" t="s">
        <v>29</v>
      </c>
      <c r="F215" s="680">
        <v>28183847</v>
      </c>
      <c r="G215" s="684"/>
      <c r="H215" s="686"/>
      <c r="K215" s="574"/>
      <c r="O215"/>
      <c r="P215"/>
      <c r="Q215"/>
      <c r="R215"/>
      <c r="S215"/>
      <c r="T215"/>
    </row>
    <row r="216" spans="1:68" s="687" customFormat="1" ht="26.5" thickBot="1">
      <c r="A216" s="682"/>
      <c r="B216" s="690"/>
      <c r="C216" s="691"/>
      <c r="D216" s="692"/>
      <c r="E216" s="693" t="s">
        <v>63</v>
      </c>
      <c r="F216" s="680">
        <v>28183847</v>
      </c>
      <c r="G216" s="692"/>
      <c r="H216" s="686"/>
      <c r="K216" s="574"/>
      <c r="O216"/>
      <c r="P216"/>
      <c r="Q216"/>
      <c r="R216"/>
      <c r="S216"/>
      <c r="T216"/>
    </row>
    <row r="217" spans="1:68" ht="126.75" customHeight="1" thickBot="1">
      <c r="A217" s="34"/>
      <c r="B217" s="1594" t="s">
        <v>391</v>
      </c>
      <c r="C217" s="1595"/>
      <c r="D217" s="1595"/>
      <c r="E217" s="1595"/>
      <c r="F217" s="1595"/>
      <c r="G217" s="1596"/>
      <c r="H217"/>
      <c r="I217"/>
      <c r="J217"/>
      <c r="L217"/>
      <c r="M217"/>
      <c r="N217"/>
      <c r="O217"/>
      <c r="P217"/>
      <c r="Q217"/>
      <c r="R217"/>
      <c r="S217"/>
      <c r="T217"/>
      <c r="U217"/>
      <c r="V217"/>
      <c r="W217"/>
      <c r="X217"/>
      <c r="Y217"/>
      <c r="Z217"/>
      <c r="AA217"/>
      <c r="AB217"/>
      <c r="AC217"/>
      <c r="AD217"/>
      <c r="AE217"/>
      <c r="AF217"/>
      <c r="AG217"/>
      <c r="AH217"/>
      <c r="AI217"/>
      <c r="AJ217"/>
      <c r="AK217"/>
      <c r="AL217"/>
    </row>
    <row r="218" spans="1:68" ht="18" customHeight="1" thickBot="1">
      <c r="A218"/>
      <c r="B218"/>
      <c r="C218"/>
      <c r="D218"/>
      <c r="E218"/>
      <c r="F218"/>
      <c r="G218"/>
      <c r="H218" s="576"/>
      <c r="I218" s="576"/>
      <c r="J218" s="576"/>
      <c r="K218" s="576"/>
      <c r="L218" s="576"/>
      <c r="M218" s="576"/>
      <c r="N218" s="576"/>
      <c r="O218" s="576"/>
      <c r="P218" s="576"/>
      <c r="Q218" s="576"/>
      <c r="R218" s="576"/>
      <c r="S218" s="576"/>
      <c r="T218" s="576"/>
      <c r="U218" s="576"/>
      <c r="V218" s="576"/>
      <c r="W218" s="576"/>
      <c r="X218" s="576"/>
      <c r="Y218" s="576"/>
      <c r="Z218" s="576"/>
      <c r="AA218" s="576"/>
      <c r="AB218" s="576"/>
      <c r="AC218" s="576"/>
      <c r="AD218" s="576"/>
      <c r="AE218" s="576"/>
      <c r="AF218" s="576"/>
      <c r="AG218" s="576"/>
      <c r="AH218" s="576"/>
      <c r="AI218" s="576"/>
      <c r="AJ218" s="576"/>
      <c r="AK218" s="576"/>
      <c r="AL218" s="576"/>
      <c r="AM218" s="44"/>
      <c r="AN218" s="44"/>
      <c r="AO218" s="44"/>
      <c r="AP218" s="44"/>
      <c r="AQ218" s="44"/>
      <c r="AR218" s="44"/>
      <c r="AS218" s="44"/>
      <c r="AT218" s="44"/>
      <c r="AU218" s="44"/>
      <c r="AV218" s="44"/>
      <c r="AW218" s="44"/>
      <c r="AX218" s="44"/>
      <c r="AY218" s="44"/>
      <c r="AZ218" s="44"/>
      <c r="BA218" s="44"/>
      <c r="BB218" s="44"/>
      <c r="BC218" s="44"/>
      <c r="BD218" s="44"/>
      <c r="BE218" s="44"/>
      <c r="BF218" s="44"/>
      <c r="BG218" s="44"/>
      <c r="BH218" s="44"/>
      <c r="BI218" s="44"/>
      <c r="BJ218" s="44"/>
      <c r="BK218" s="44"/>
      <c r="BL218" s="44"/>
      <c r="BM218" s="44"/>
      <c r="BN218" s="44"/>
      <c r="BO218" s="44"/>
      <c r="BP218" s="44"/>
    </row>
    <row r="219" spans="1:68">
      <c r="A219" s="1425">
        <f>A204+1</f>
        <v>31</v>
      </c>
      <c r="B219" s="1369" t="s">
        <v>58</v>
      </c>
      <c r="C219" s="69"/>
      <c r="D219" s="1370"/>
      <c r="E219" s="71" t="s">
        <v>64</v>
      </c>
      <c r="F219" s="901"/>
      <c r="G219" s="902"/>
      <c r="H219" s="994" t="s">
        <v>154</v>
      </c>
      <c r="I219"/>
      <c r="J219"/>
      <c r="L219"/>
      <c r="M219"/>
      <c r="N219"/>
      <c r="O219"/>
      <c r="P219"/>
      <c r="Q219"/>
      <c r="R219"/>
      <c r="S219"/>
      <c r="T219"/>
      <c r="U219"/>
      <c r="V219"/>
      <c r="W219"/>
      <c r="X219"/>
      <c r="Y219"/>
      <c r="Z219"/>
      <c r="AA219"/>
      <c r="AB219"/>
      <c r="AC219"/>
      <c r="AD219"/>
      <c r="AE219"/>
      <c r="AF219"/>
      <c r="AG219"/>
      <c r="AH219"/>
      <c r="AI219"/>
      <c r="AJ219"/>
      <c r="AK219"/>
      <c r="AL219"/>
    </row>
    <row r="220" spans="1:68">
      <c r="A220" s="1031"/>
      <c r="B220" s="79" t="s">
        <v>59</v>
      </c>
      <c r="C220" s="64"/>
      <c r="D220" s="1371"/>
      <c r="E220" s="65" t="s">
        <v>8</v>
      </c>
      <c r="F220" s="903"/>
      <c r="G220" s="904"/>
      <c r="H220"/>
      <c r="I220"/>
      <c r="J220"/>
      <c r="L220"/>
      <c r="M220"/>
      <c r="N220"/>
      <c r="O220"/>
      <c r="P220"/>
      <c r="Q220"/>
      <c r="R220"/>
      <c r="S220"/>
      <c r="T220"/>
      <c r="U220"/>
      <c r="V220"/>
      <c r="W220"/>
      <c r="X220"/>
      <c r="Y220"/>
      <c r="Z220"/>
      <c r="AA220"/>
      <c r="AB220"/>
      <c r="AC220"/>
      <c r="AD220"/>
      <c r="AE220"/>
      <c r="AF220"/>
      <c r="AG220"/>
      <c r="AH220"/>
      <c r="AI220"/>
      <c r="AJ220"/>
      <c r="AK220"/>
      <c r="AL220"/>
    </row>
    <row r="221" spans="1:68" ht="27">
      <c r="A221" s="1031"/>
      <c r="B221" s="1372" t="s">
        <v>286</v>
      </c>
      <c r="C221" s="64"/>
      <c r="D221" s="1371"/>
      <c r="E221" s="905" t="s">
        <v>446</v>
      </c>
      <c r="F221" s="903"/>
      <c r="G221" s="904"/>
      <c r="H221"/>
      <c r="I221"/>
      <c r="J221"/>
      <c r="L221"/>
      <c r="M221"/>
      <c r="N221"/>
      <c r="O221"/>
      <c r="P221"/>
      <c r="Q221"/>
      <c r="R221"/>
      <c r="S221"/>
      <c r="T221"/>
      <c r="U221"/>
      <c r="V221"/>
      <c r="W221"/>
      <c r="X221"/>
      <c r="Y221"/>
      <c r="Z221"/>
      <c r="AA221"/>
      <c r="AB221"/>
      <c r="AC221"/>
      <c r="AD221"/>
      <c r="AE221"/>
      <c r="AF221"/>
      <c r="AG221"/>
      <c r="AH221"/>
      <c r="AI221"/>
      <c r="AJ221"/>
      <c r="AK221"/>
      <c r="AL221"/>
    </row>
    <row r="222" spans="1:68">
      <c r="A222" s="1031"/>
      <c r="B222" s="1373" t="s">
        <v>35</v>
      </c>
      <c r="C222" s="1374"/>
      <c r="E222" s="66" t="s">
        <v>46</v>
      </c>
      <c r="F222" s="907"/>
      <c r="G222" s="73">
        <v>300000</v>
      </c>
      <c r="H222"/>
      <c r="I222"/>
      <c r="J222"/>
      <c r="L222"/>
      <c r="M222"/>
      <c r="N222"/>
      <c r="O222"/>
      <c r="P222"/>
      <c r="Q222"/>
      <c r="R222"/>
      <c r="S222"/>
      <c r="T222"/>
      <c r="U222"/>
      <c r="V222"/>
      <c r="W222"/>
      <c r="X222"/>
      <c r="Y222"/>
      <c r="Z222"/>
      <c r="AA222"/>
      <c r="AB222"/>
      <c r="AC222"/>
      <c r="AD222"/>
      <c r="AE222"/>
      <c r="AF222"/>
      <c r="AG222"/>
      <c r="AH222"/>
      <c r="AI222"/>
      <c r="AJ222"/>
      <c r="AK222"/>
      <c r="AL222"/>
    </row>
    <row r="223" spans="1:68" ht="26">
      <c r="A223" s="1031"/>
      <c r="B223" s="1375" t="s">
        <v>441</v>
      </c>
      <c r="C223" s="906">
        <v>341141400</v>
      </c>
      <c r="D223" s="77">
        <v>300000</v>
      </c>
      <c r="E223" s="65" t="s">
        <v>133</v>
      </c>
      <c r="F223" s="909"/>
      <c r="G223" s="74">
        <v>300000</v>
      </c>
      <c r="H223"/>
      <c r="I223"/>
      <c r="J223"/>
      <c r="L223"/>
      <c r="M223"/>
      <c r="N223"/>
      <c r="O223"/>
      <c r="P223"/>
      <c r="Q223"/>
      <c r="R223"/>
      <c r="S223"/>
      <c r="T223"/>
      <c r="U223"/>
      <c r="V223"/>
      <c r="W223"/>
      <c r="X223"/>
      <c r="Y223"/>
      <c r="Z223"/>
      <c r="AA223"/>
      <c r="AB223"/>
      <c r="AC223"/>
      <c r="AD223"/>
      <c r="AE223"/>
      <c r="AF223"/>
      <c r="AG223"/>
      <c r="AH223"/>
      <c r="AI223"/>
      <c r="AJ223"/>
      <c r="AK223"/>
      <c r="AL223"/>
    </row>
    <row r="224" spans="1:68" ht="26">
      <c r="A224" s="1031"/>
      <c r="B224" s="1376"/>
      <c r="C224" s="908"/>
      <c r="D224" s="80"/>
      <c r="E224" s="65" t="s">
        <v>134</v>
      </c>
      <c r="F224" s="909"/>
      <c r="G224" s="74">
        <v>300000</v>
      </c>
      <c r="H224"/>
      <c r="I224"/>
      <c r="J224"/>
      <c r="L224"/>
      <c r="M224"/>
      <c r="N224"/>
      <c r="O224"/>
      <c r="P224"/>
      <c r="Q224"/>
      <c r="R224"/>
      <c r="S224"/>
      <c r="T224"/>
      <c r="U224"/>
      <c r="V224"/>
      <c r="W224"/>
      <c r="X224"/>
      <c r="Y224"/>
      <c r="Z224"/>
      <c r="AA224"/>
      <c r="AB224"/>
      <c r="AC224"/>
      <c r="AD224"/>
      <c r="AE224"/>
      <c r="AF224"/>
      <c r="AG224"/>
      <c r="AH224"/>
      <c r="AI224"/>
      <c r="AJ224"/>
      <c r="AK224"/>
      <c r="AL224"/>
    </row>
    <row r="225" spans="1:68">
      <c r="A225" s="1031"/>
      <c r="B225" s="76"/>
      <c r="C225" s="906"/>
      <c r="D225" s="77"/>
      <c r="E225" s="66" t="s">
        <v>47</v>
      </c>
      <c r="F225" s="907"/>
      <c r="G225" s="73">
        <v>300000</v>
      </c>
      <c r="H225"/>
      <c r="I225"/>
      <c r="J225"/>
      <c r="L225"/>
      <c r="M225"/>
      <c r="N225"/>
      <c r="O225"/>
      <c r="P225"/>
      <c r="Q225"/>
      <c r="R225"/>
      <c r="S225"/>
      <c r="T225"/>
      <c r="U225"/>
      <c r="V225"/>
      <c r="W225"/>
      <c r="X225"/>
      <c r="Y225"/>
      <c r="Z225"/>
      <c r="AA225"/>
      <c r="AB225"/>
      <c r="AC225"/>
      <c r="AD225"/>
      <c r="AE225"/>
      <c r="AF225"/>
      <c r="AG225"/>
      <c r="AH225"/>
      <c r="AI225"/>
      <c r="AJ225"/>
      <c r="AK225"/>
      <c r="AL225"/>
    </row>
    <row r="226" spans="1:68">
      <c r="A226" s="1031"/>
      <c r="B226" s="742"/>
      <c r="C226" s="908"/>
      <c r="D226" s="80"/>
      <c r="E226" s="597" t="s">
        <v>14</v>
      </c>
      <c r="F226" s="909"/>
      <c r="G226" s="74">
        <v>300000</v>
      </c>
      <c r="H226"/>
      <c r="I226"/>
      <c r="J226"/>
      <c r="L226"/>
      <c r="M226"/>
      <c r="N226"/>
      <c r="O226"/>
      <c r="P226"/>
      <c r="Q226"/>
      <c r="R226"/>
      <c r="S226"/>
      <c r="T226"/>
      <c r="U226"/>
      <c r="V226"/>
      <c r="W226"/>
      <c r="X226"/>
      <c r="Y226"/>
      <c r="Z226"/>
      <c r="AA226"/>
      <c r="AB226"/>
      <c r="AC226"/>
      <c r="AD226"/>
      <c r="AE226"/>
      <c r="AF226"/>
      <c r="AG226"/>
      <c r="AH226"/>
      <c r="AI226"/>
      <c r="AJ226"/>
      <c r="AK226"/>
      <c r="AL226"/>
    </row>
    <row r="227" spans="1:68" ht="39.5">
      <c r="A227" s="1031"/>
      <c r="B227" s="742"/>
      <c r="C227" s="908"/>
      <c r="D227" s="80"/>
      <c r="E227" s="587" t="s">
        <v>26</v>
      </c>
      <c r="F227" s="909"/>
      <c r="G227" s="74">
        <v>300000</v>
      </c>
      <c r="H227"/>
      <c r="I227"/>
      <c r="J227"/>
      <c r="L227"/>
      <c r="M227"/>
      <c r="N227"/>
      <c r="O227"/>
      <c r="P227"/>
      <c r="Q227"/>
      <c r="R227"/>
      <c r="S227"/>
      <c r="T227"/>
      <c r="U227"/>
      <c r="V227"/>
      <c r="W227"/>
      <c r="X227"/>
      <c r="Y227"/>
      <c r="Z227"/>
      <c r="AA227"/>
      <c r="AB227"/>
      <c r="AC227"/>
      <c r="AD227"/>
      <c r="AE227"/>
      <c r="AF227"/>
      <c r="AG227"/>
      <c r="AH227"/>
      <c r="AI227"/>
      <c r="AJ227"/>
      <c r="AK227"/>
      <c r="AL227"/>
    </row>
    <row r="228" spans="1:68" ht="26.5">
      <c r="A228" s="1031"/>
      <c r="B228" s="742"/>
      <c r="C228" s="908"/>
      <c r="D228" s="80"/>
      <c r="E228" s="590" t="s">
        <v>29</v>
      </c>
      <c r="F228" s="909"/>
      <c r="G228" s="74">
        <v>300000</v>
      </c>
      <c r="H228"/>
      <c r="I228"/>
      <c r="J228"/>
      <c r="L228"/>
      <c r="M228"/>
      <c r="N228"/>
      <c r="O228"/>
      <c r="P228"/>
      <c r="Q228"/>
      <c r="R228"/>
      <c r="S228"/>
      <c r="T228"/>
      <c r="U228"/>
      <c r="V228"/>
      <c r="W228"/>
      <c r="X228"/>
      <c r="Y228"/>
      <c r="Z228"/>
      <c r="AA228"/>
      <c r="AB228"/>
      <c r="AC228"/>
      <c r="AD228"/>
      <c r="AE228"/>
      <c r="AF228"/>
      <c r="AG228"/>
      <c r="AH228"/>
      <c r="AI228"/>
      <c r="AJ228"/>
      <c r="AK228"/>
      <c r="AL228"/>
    </row>
    <row r="229" spans="1:68" ht="27" thickBot="1">
      <c r="A229" s="1031"/>
      <c r="B229" s="915"/>
      <c r="C229" s="912"/>
      <c r="D229" s="1377"/>
      <c r="E229" s="630" t="s">
        <v>63</v>
      </c>
      <c r="F229" s="913"/>
      <c r="G229" s="75">
        <v>300000</v>
      </c>
      <c r="H229"/>
      <c r="I229"/>
      <c r="J229"/>
      <c r="L229"/>
      <c r="M229"/>
      <c r="N229"/>
      <c r="O229"/>
      <c r="P229"/>
      <c r="Q229"/>
      <c r="R229"/>
      <c r="S229"/>
      <c r="T229"/>
      <c r="U229"/>
      <c r="V229"/>
      <c r="W229"/>
      <c r="X229"/>
      <c r="Y229"/>
      <c r="Z229"/>
      <c r="AA229"/>
      <c r="AB229"/>
      <c r="AC229"/>
      <c r="AD229"/>
      <c r="AE229"/>
      <c r="AF229"/>
      <c r="AG229"/>
      <c r="AH229"/>
      <c r="AI229"/>
      <c r="AJ229"/>
      <c r="AK229"/>
      <c r="AL229"/>
    </row>
    <row r="230" spans="1:68" ht="74.25" customHeight="1" thickBot="1">
      <c r="A230" s="1031"/>
      <c r="B230" s="1590" t="s">
        <v>447</v>
      </c>
      <c r="C230" s="1591"/>
      <c r="D230" s="1591"/>
      <c r="E230" s="1591"/>
      <c r="F230" s="1591"/>
      <c r="G230" s="1592"/>
      <c r="H230"/>
      <c r="I230"/>
      <c r="J230"/>
      <c r="L230"/>
      <c r="M230"/>
      <c r="N230"/>
      <c r="O230"/>
      <c r="P230"/>
      <c r="Q230"/>
      <c r="R230"/>
      <c r="S230"/>
      <c r="T230"/>
      <c r="U230"/>
      <c r="V230"/>
      <c r="W230"/>
      <c r="X230"/>
      <c r="Y230"/>
      <c r="Z230"/>
      <c r="AA230"/>
      <c r="AB230"/>
      <c r="AC230"/>
      <c r="AD230"/>
      <c r="AE230"/>
      <c r="AF230"/>
      <c r="AG230"/>
      <c r="AH230"/>
      <c r="AI230"/>
      <c r="AJ230"/>
      <c r="AK230"/>
      <c r="AL230"/>
    </row>
    <row r="231" spans="1:68" ht="18" customHeight="1" thickBot="1">
      <c r="A231" s="1031"/>
      <c r="B231"/>
      <c r="C231"/>
      <c r="D231"/>
      <c r="E231"/>
      <c r="F231"/>
      <c r="G231"/>
      <c r="H231"/>
      <c r="I231"/>
      <c r="J231"/>
      <c r="L231"/>
      <c r="M231"/>
      <c r="N231"/>
      <c r="O231"/>
      <c r="P231"/>
      <c r="Q231"/>
      <c r="R231"/>
      <c r="S231"/>
      <c r="T231"/>
      <c r="U231"/>
      <c r="V231"/>
      <c r="W231"/>
      <c r="X231"/>
      <c r="Y231"/>
      <c r="Z231"/>
      <c r="AA231"/>
      <c r="AB231"/>
      <c r="AC231"/>
      <c r="AD231"/>
      <c r="AE231"/>
      <c r="AF231"/>
      <c r="AG231"/>
      <c r="AH231"/>
      <c r="AI231"/>
      <c r="AJ231"/>
      <c r="AK231"/>
      <c r="AL231"/>
    </row>
    <row r="232" spans="1:68">
      <c r="A232" s="1425">
        <f>A219+1</f>
        <v>32</v>
      </c>
      <c r="B232" s="1369" t="s">
        <v>58</v>
      </c>
      <c r="C232" s="69"/>
      <c r="D232" s="1370"/>
      <c r="E232" s="71" t="s">
        <v>64</v>
      </c>
      <c r="F232" s="901"/>
      <c r="G232" s="902"/>
      <c r="H232" s="994" t="s">
        <v>154</v>
      </c>
      <c r="I232" s="576"/>
      <c r="J232" s="576"/>
      <c r="L232" s="576"/>
      <c r="M232" s="576"/>
      <c r="N232" s="576"/>
      <c r="O232"/>
      <c r="P232"/>
      <c r="Q232"/>
      <c r="R232"/>
      <c r="S232"/>
      <c r="T232"/>
      <c r="U232" s="576"/>
      <c r="V232" s="576"/>
      <c r="W232" s="576"/>
      <c r="X232" s="576"/>
      <c r="Y232" s="576"/>
      <c r="Z232" s="576"/>
      <c r="AA232" s="576"/>
      <c r="AB232" s="576"/>
      <c r="AC232" s="576"/>
      <c r="AD232" s="576"/>
      <c r="AE232" s="576"/>
      <c r="AF232" s="576"/>
      <c r="AG232" s="576"/>
      <c r="AH232" s="576"/>
      <c r="AI232" s="576"/>
      <c r="AJ232" s="576"/>
      <c r="AK232" s="576"/>
      <c r="AL232" s="576"/>
      <c r="AW232" s="44"/>
      <c r="AX232" s="44"/>
      <c r="AY232" s="44"/>
      <c r="AZ232" s="44"/>
      <c r="BA232" s="44"/>
      <c r="BB232" s="44"/>
      <c r="BC232" s="44"/>
      <c r="BD232" s="44"/>
      <c r="BE232" s="44"/>
      <c r="BF232" s="44"/>
      <c r="BG232" s="44"/>
      <c r="BH232" s="44"/>
      <c r="BI232" s="44"/>
      <c r="BJ232" s="44"/>
      <c r="BK232" s="44"/>
      <c r="BL232" s="44"/>
      <c r="BM232" s="44"/>
      <c r="BN232" s="44"/>
      <c r="BO232" s="44"/>
      <c r="BP232" s="44"/>
    </row>
    <row r="233" spans="1:68">
      <c r="A233" s="1426"/>
      <c r="B233" s="79" t="s">
        <v>59</v>
      </c>
      <c r="C233" s="64"/>
      <c r="D233" s="1371"/>
      <c r="E233" s="65" t="s">
        <v>8</v>
      </c>
      <c r="F233" s="903"/>
      <c r="G233" s="904"/>
      <c r="H233" s="576"/>
      <c r="I233" s="576"/>
      <c r="J233" s="576"/>
      <c r="L233" s="576"/>
      <c r="M233" s="576"/>
      <c r="N233" s="576"/>
      <c r="O233"/>
      <c r="P233"/>
      <c r="Q233"/>
      <c r="R233"/>
      <c r="S233"/>
      <c r="T233"/>
      <c r="U233" s="576"/>
      <c r="V233" s="576"/>
      <c r="W233" s="576"/>
      <c r="X233" s="576"/>
      <c r="Y233" s="576"/>
      <c r="Z233" s="576"/>
      <c r="AA233" s="576"/>
      <c r="AB233" s="576"/>
      <c r="AC233" s="576"/>
      <c r="AD233" s="576"/>
      <c r="AE233" s="576"/>
      <c r="AF233" s="576"/>
      <c r="AG233" s="576"/>
      <c r="AH233" s="576"/>
      <c r="AI233" s="576"/>
      <c r="AJ233" s="576"/>
      <c r="AK233" s="576"/>
      <c r="AL233" s="576"/>
      <c r="AW233" s="44"/>
      <c r="AX233" s="44"/>
      <c r="AY233" s="44"/>
      <c r="AZ233" s="44"/>
      <c r="BA233" s="44"/>
      <c r="BB233" s="44"/>
      <c r="BC233" s="44"/>
      <c r="BD233" s="44"/>
      <c r="BE233" s="44"/>
      <c r="BF233" s="44"/>
      <c r="BG233" s="44"/>
      <c r="BH233" s="44"/>
      <c r="BI233" s="44"/>
      <c r="BJ233" s="44"/>
      <c r="BK233" s="44"/>
      <c r="BL233" s="44"/>
      <c r="BM233" s="44"/>
      <c r="BN233" s="44"/>
      <c r="BO233" s="44"/>
      <c r="BP233" s="44"/>
    </row>
    <row r="234" spans="1:68" ht="28.5" customHeight="1">
      <c r="A234" s="1427"/>
      <c r="B234" s="1372" t="s">
        <v>286</v>
      </c>
      <c r="C234" s="64"/>
      <c r="D234" s="1371"/>
      <c r="E234" s="905" t="s">
        <v>448</v>
      </c>
      <c r="F234" s="903"/>
      <c r="G234" s="904"/>
      <c r="H234" s="576"/>
      <c r="I234" s="576"/>
      <c r="L234" s="576"/>
      <c r="O234"/>
      <c r="P234"/>
      <c r="Q234"/>
      <c r="R234"/>
      <c r="S234"/>
      <c r="T234"/>
      <c r="AJ234" s="576"/>
      <c r="AW234" s="44"/>
      <c r="AX234" s="44"/>
      <c r="AY234" s="44"/>
      <c r="AZ234" s="44"/>
      <c r="BA234" s="44"/>
      <c r="BB234" s="44"/>
      <c r="BC234" s="44"/>
      <c r="BD234" s="44"/>
      <c r="BE234" s="44"/>
      <c r="BF234" s="44"/>
      <c r="BG234" s="44"/>
      <c r="BH234" s="44"/>
      <c r="BI234" s="44"/>
      <c r="BJ234" s="44"/>
      <c r="BK234" s="44"/>
      <c r="BL234" s="44"/>
      <c r="BM234" s="44"/>
      <c r="BN234" s="44"/>
      <c r="BO234" s="44"/>
      <c r="BP234" s="44"/>
    </row>
    <row r="235" spans="1:68">
      <c r="A235" s="1427"/>
      <c r="B235" s="1416" t="s">
        <v>35</v>
      </c>
      <c r="C235" s="1417"/>
      <c r="D235" s="1418"/>
      <c r="E235" s="66" t="s">
        <v>46</v>
      </c>
      <c r="F235" s="1419">
        <v>43559712</v>
      </c>
      <c r="G235" s="73">
        <v>400000</v>
      </c>
      <c r="H235" s="576"/>
      <c r="I235" s="625"/>
      <c r="J235" s="626"/>
      <c r="L235" s="576"/>
      <c r="M235" s="576"/>
      <c r="O235"/>
      <c r="P235"/>
      <c r="Q235"/>
      <c r="R235"/>
      <c r="S235"/>
      <c r="T235"/>
      <c r="AJ235" s="576"/>
      <c r="AK235" s="576"/>
      <c r="AW235" s="44"/>
      <c r="AX235" s="44"/>
      <c r="AY235" s="44"/>
      <c r="AZ235" s="44"/>
      <c r="BA235" s="44"/>
      <c r="BB235" s="44"/>
      <c r="BC235" s="44"/>
      <c r="BD235" s="44"/>
      <c r="BE235" s="44"/>
      <c r="BF235" s="44"/>
      <c r="BG235" s="44"/>
      <c r="BH235" s="44"/>
      <c r="BI235" s="44"/>
      <c r="BJ235" s="44"/>
      <c r="BK235" s="44"/>
      <c r="BL235" s="44"/>
      <c r="BM235" s="44"/>
      <c r="BN235" s="44"/>
      <c r="BO235" s="44"/>
      <c r="BP235" s="44"/>
    </row>
    <row r="236" spans="1:68" ht="26">
      <c r="A236" s="1427"/>
      <c r="B236" s="1375" t="s">
        <v>441</v>
      </c>
      <c r="C236" s="906">
        <v>341141400</v>
      </c>
      <c r="D236" s="77">
        <v>400000</v>
      </c>
      <c r="E236" s="65" t="s">
        <v>133</v>
      </c>
      <c r="F236" s="1420">
        <v>39443712</v>
      </c>
      <c r="G236" s="74">
        <v>400000</v>
      </c>
      <c r="H236" s="576"/>
      <c r="I236" s="627"/>
      <c r="J236" s="576"/>
      <c r="L236" s="576"/>
      <c r="M236" s="576"/>
      <c r="O236"/>
      <c r="P236"/>
      <c r="Q236"/>
      <c r="R236"/>
      <c r="S236"/>
      <c r="T236"/>
      <c r="AJ236" s="576"/>
      <c r="AK236" s="576"/>
      <c r="AW236" s="44"/>
      <c r="AX236" s="44"/>
      <c r="AY236" s="44"/>
      <c r="AZ236" s="44"/>
      <c r="BA236" s="44"/>
      <c r="BB236" s="44"/>
      <c r="BC236" s="44"/>
      <c r="BD236" s="44"/>
      <c r="BE236" s="44"/>
      <c r="BF236" s="44"/>
      <c r="BG236" s="44"/>
      <c r="BH236" s="44"/>
      <c r="BI236" s="44"/>
      <c r="BJ236" s="44"/>
      <c r="BK236" s="44"/>
      <c r="BL236" s="44"/>
      <c r="BM236" s="44"/>
      <c r="BN236" s="44"/>
      <c r="BO236" s="44"/>
      <c r="BP236" s="44"/>
    </row>
    <row r="237" spans="1:68" ht="26">
      <c r="A237" s="1427"/>
      <c r="B237" s="1376"/>
      <c r="C237" s="908"/>
      <c r="D237" s="80"/>
      <c r="E237" s="65" t="s">
        <v>134</v>
      </c>
      <c r="F237" s="1420">
        <v>39443712</v>
      </c>
      <c r="G237" s="74">
        <v>400000</v>
      </c>
      <c r="H237" s="576"/>
      <c r="I237" s="628"/>
      <c r="J237" s="44"/>
      <c r="L237" s="576"/>
      <c r="M237" s="576"/>
      <c r="O237"/>
      <c r="P237"/>
      <c r="Q237"/>
      <c r="R237"/>
      <c r="S237"/>
      <c r="T237"/>
      <c r="AJ237" s="576"/>
      <c r="AK237" s="576"/>
      <c r="AW237" s="44"/>
      <c r="AX237" s="44"/>
      <c r="AY237" s="44"/>
      <c r="AZ237" s="44"/>
      <c r="BA237" s="44"/>
      <c r="BB237" s="44"/>
      <c r="BC237" s="44"/>
      <c r="BD237" s="44"/>
      <c r="BE237" s="44"/>
      <c r="BF237" s="44"/>
      <c r="BG237" s="44"/>
      <c r="BH237" s="44"/>
      <c r="BI237" s="44"/>
      <c r="BJ237" s="44"/>
      <c r="BK237" s="44"/>
      <c r="BL237" s="44"/>
      <c r="BM237" s="44"/>
      <c r="BN237" s="44"/>
      <c r="BO237" s="44"/>
      <c r="BP237" s="44"/>
    </row>
    <row r="238" spans="1:68">
      <c r="A238" s="1426"/>
      <c r="B238" s="76"/>
      <c r="C238" s="906"/>
      <c r="D238" s="77"/>
      <c r="E238" s="66" t="s">
        <v>47</v>
      </c>
      <c r="F238" s="1419">
        <v>43559712</v>
      </c>
      <c r="G238" s="73">
        <v>400000</v>
      </c>
      <c r="H238" s="576"/>
      <c r="I238" s="628"/>
      <c r="J238" s="44"/>
      <c r="L238" s="576"/>
      <c r="M238" s="576"/>
      <c r="O238"/>
      <c r="P238"/>
      <c r="Q238"/>
      <c r="R238"/>
      <c r="S238"/>
      <c r="T238"/>
      <c r="AJ238" s="576"/>
      <c r="AK238" s="576"/>
      <c r="AW238" s="44"/>
      <c r="AX238" s="44"/>
      <c r="AY238" s="44"/>
      <c r="AZ238" s="44"/>
      <c r="BA238" s="44"/>
      <c r="BB238" s="44"/>
      <c r="BC238" s="44"/>
      <c r="BD238" s="44"/>
      <c r="BE238" s="44"/>
      <c r="BF238" s="44"/>
      <c r="BG238" s="44"/>
      <c r="BH238" s="44"/>
      <c r="BI238" s="44"/>
      <c r="BJ238" s="44"/>
      <c r="BK238" s="44"/>
      <c r="BL238" s="44"/>
      <c r="BM238" s="44"/>
      <c r="BN238" s="44"/>
      <c r="BO238" s="44"/>
      <c r="BP238" s="44"/>
    </row>
    <row r="239" spans="1:68">
      <c r="A239" s="1426"/>
      <c r="B239" s="742"/>
      <c r="C239" s="908"/>
      <c r="D239" s="80"/>
      <c r="E239" s="1422" t="s">
        <v>14</v>
      </c>
      <c r="F239" s="1420">
        <v>43559712</v>
      </c>
      <c r="G239" s="74">
        <v>400000</v>
      </c>
      <c r="H239" s="576"/>
      <c r="I239" s="628"/>
      <c r="J239" s="44"/>
      <c r="L239" s="576"/>
      <c r="M239" s="576"/>
      <c r="O239"/>
      <c r="P239"/>
      <c r="Q239"/>
      <c r="R239"/>
      <c r="S239"/>
      <c r="T239"/>
      <c r="AJ239" s="576"/>
      <c r="AK239" s="576"/>
      <c r="AW239" s="44"/>
      <c r="AX239" s="44"/>
      <c r="AY239" s="44"/>
      <c r="AZ239" s="44"/>
      <c r="BA239" s="44"/>
      <c r="BB239" s="44"/>
      <c r="BC239" s="44"/>
      <c r="BD239" s="44"/>
      <c r="BE239" s="44"/>
      <c r="BF239" s="44"/>
      <c r="BG239" s="44"/>
      <c r="BH239" s="44"/>
      <c r="BI239" s="44"/>
      <c r="BJ239" s="44"/>
      <c r="BK239" s="44"/>
      <c r="BL239" s="44"/>
      <c r="BM239" s="44"/>
      <c r="BN239" s="44"/>
      <c r="BO239" s="44"/>
      <c r="BP239" s="44"/>
    </row>
    <row r="240" spans="1:68" ht="39.5">
      <c r="A240" s="1426"/>
      <c r="B240" s="742"/>
      <c r="C240" s="908"/>
      <c r="D240" s="80"/>
      <c r="E240" s="1396" t="s">
        <v>26</v>
      </c>
      <c r="F240" s="1420">
        <v>36793553</v>
      </c>
      <c r="G240" s="74">
        <v>400000</v>
      </c>
      <c r="H240" s="576"/>
      <c r="I240" s="628"/>
      <c r="J240" s="44"/>
      <c r="L240" s="576"/>
      <c r="M240" s="576"/>
      <c r="O240"/>
      <c r="P240"/>
      <c r="Q240"/>
      <c r="R240"/>
      <c r="S240"/>
      <c r="T240"/>
      <c r="AJ240" s="576"/>
      <c r="AK240" s="576"/>
      <c r="AW240" s="44"/>
      <c r="AX240" s="44"/>
      <c r="AY240" s="44"/>
      <c r="AZ240" s="44"/>
      <c r="BA240" s="44"/>
      <c r="BB240" s="44"/>
      <c r="BC240" s="44"/>
      <c r="BD240" s="44"/>
      <c r="BE240" s="44"/>
      <c r="BF240" s="44"/>
      <c r="BG240" s="44"/>
      <c r="BH240" s="44"/>
      <c r="BI240" s="44"/>
      <c r="BJ240" s="44"/>
      <c r="BK240" s="44"/>
      <c r="BL240" s="44"/>
      <c r="BM240" s="44"/>
      <c r="BN240" s="44"/>
      <c r="BO240" s="44"/>
      <c r="BP240" s="44"/>
    </row>
    <row r="241" spans="1:68" ht="26.5">
      <c r="A241" s="1426"/>
      <c r="B241" s="742"/>
      <c r="C241" s="908"/>
      <c r="D241" s="80"/>
      <c r="E241" s="1397" t="s">
        <v>29</v>
      </c>
      <c r="F241" s="1420">
        <v>36693553</v>
      </c>
      <c r="G241" s="74">
        <v>400000</v>
      </c>
      <c r="H241" s="576"/>
      <c r="I241" s="629"/>
      <c r="J241"/>
      <c r="L241" s="576"/>
      <c r="M241" s="576"/>
      <c r="O241"/>
      <c r="P241"/>
      <c r="Q241"/>
      <c r="R241"/>
      <c r="S241"/>
      <c r="T241"/>
      <c r="AJ241" s="576"/>
      <c r="AK241" s="576"/>
      <c r="AW241" s="44"/>
      <c r="AX241" s="44"/>
      <c r="AY241" s="44"/>
      <c r="AZ241" s="44"/>
      <c r="BA241" s="44"/>
      <c r="BB241" s="44"/>
      <c r="BC241" s="44"/>
      <c r="BD241" s="44"/>
      <c r="BE241" s="44"/>
      <c r="BF241" s="44"/>
      <c r="BG241" s="44"/>
      <c r="BH241" s="44"/>
      <c r="BI241" s="44"/>
      <c r="BJ241" s="44"/>
      <c r="BK241" s="44"/>
      <c r="BL241" s="44"/>
      <c r="BM241" s="44"/>
      <c r="BN241" s="44"/>
      <c r="BO241" s="44"/>
      <c r="BP241" s="44"/>
    </row>
    <row r="242" spans="1:68" ht="64.5" customHeight="1" thickBot="1">
      <c r="A242" s="1031"/>
      <c r="B242" s="915"/>
      <c r="C242" s="912"/>
      <c r="D242" s="1377"/>
      <c r="E242" s="1423" t="s">
        <v>30</v>
      </c>
      <c r="F242" s="1421">
        <v>36693553</v>
      </c>
      <c r="G242" s="75">
        <v>400000</v>
      </c>
      <c r="H242" s="576"/>
      <c r="L242" s="576"/>
      <c r="M242" s="576"/>
      <c r="N242" s="576"/>
      <c r="O242"/>
      <c r="P242"/>
      <c r="Q242"/>
      <c r="R242"/>
      <c r="S242"/>
      <c r="T242"/>
      <c r="U242" s="576"/>
      <c r="V242" s="576"/>
      <c r="W242" s="576"/>
      <c r="X242" s="576"/>
      <c r="Y242" s="576"/>
      <c r="Z242" s="576"/>
      <c r="AA242" s="576"/>
      <c r="AB242" s="576"/>
      <c r="AC242" s="576"/>
      <c r="AD242" s="576"/>
      <c r="AE242" s="576"/>
      <c r="AF242" s="576"/>
      <c r="AG242" s="576"/>
      <c r="AH242" s="576"/>
      <c r="AI242" s="576"/>
      <c r="AJ242" s="576"/>
      <c r="AK242" s="576"/>
      <c r="AL242" s="576"/>
      <c r="AM242" s="44"/>
      <c r="AN242" s="44"/>
      <c r="AO242" s="44"/>
      <c r="AP242" s="44"/>
      <c r="AQ242" s="44"/>
      <c r="AR242" s="44"/>
      <c r="AS242" s="44"/>
      <c r="AT242" s="44"/>
      <c r="AU242" s="44"/>
      <c r="AV242" s="44"/>
      <c r="AW242" s="44"/>
      <c r="AX242" s="44"/>
      <c r="AY242" s="44"/>
      <c r="AZ242" s="44"/>
      <c r="BA242" s="44"/>
      <c r="BB242" s="44"/>
      <c r="BC242" s="44"/>
      <c r="BD242" s="44"/>
      <c r="BE242" s="44"/>
      <c r="BF242" s="44"/>
      <c r="BG242" s="44"/>
      <c r="BH242" s="44"/>
      <c r="BI242" s="44"/>
      <c r="BJ242" s="44"/>
      <c r="BK242" s="44"/>
      <c r="BL242" s="44"/>
      <c r="BM242" s="44"/>
      <c r="BN242" s="44"/>
      <c r="BO242" s="44"/>
      <c r="BP242" s="44"/>
    </row>
    <row r="243" spans="1:68" ht="65.25" customHeight="1" thickBot="1">
      <c r="A243" s="1031"/>
      <c r="B243" s="1590" t="s">
        <v>449</v>
      </c>
      <c r="C243" s="1591"/>
      <c r="D243" s="1591"/>
      <c r="E243" s="1591"/>
      <c r="F243" s="1591"/>
      <c r="G243" s="1592"/>
      <c r="H243" s="576"/>
      <c r="I243" s="576"/>
      <c r="J243" s="576"/>
      <c r="L243" s="576"/>
      <c r="M243" s="576"/>
      <c r="N243" s="576"/>
      <c r="O243"/>
      <c r="P243"/>
      <c r="Q243"/>
      <c r="R243"/>
      <c r="S243"/>
      <c r="T243"/>
      <c r="U243" s="576"/>
      <c r="V243" s="576"/>
      <c r="W243" s="576"/>
      <c r="X243" s="576"/>
      <c r="Y243" s="576"/>
      <c r="Z243" s="576"/>
      <c r="AA243" s="576"/>
      <c r="AB243" s="576"/>
      <c r="AC243" s="576"/>
      <c r="AD243" s="576"/>
      <c r="AE243" s="576"/>
      <c r="AF243" s="576"/>
      <c r="AG243" s="576"/>
      <c r="AH243" s="576"/>
      <c r="AI243" s="576"/>
      <c r="AJ243" s="576"/>
      <c r="AK243" s="576"/>
      <c r="AL243" s="576"/>
      <c r="AM243" s="44"/>
      <c r="AN243" s="44"/>
      <c r="AO243" s="44"/>
      <c r="AP243" s="44"/>
      <c r="AQ243" s="44"/>
      <c r="AR243" s="44"/>
      <c r="AS243" s="44"/>
      <c r="AT243" s="44"/>
      <c r="AU243" s="44"/>
      <c r="AV243" s="44"/>
      <c r="AW243" s="44"/>
      <c r="AX243" s="44"/>
      <c r="AY243" s="44"/>
      <c r="AZ243" s="44"/>
      <c r="BA243" s="44"/>
      <c r="BB243" s="44"/>
      <c r="BC243" s="44"/>
      <c r="BD243" s="44"/>
      <c r="BE243" s="44"/>
      <c r="BF243" s="44"/>
      <c r="BG243" s="44"/>
      <c r="BH243" s="44"/>
      <c r="BI243" s="44"/>
      <c r="BJ243" s="44"/>
      <c r="BK243" s="44"/>
      <c r="BL243" s="44"/>
      <c r="BM243" s="44"/>
      <c r="BN243" s="44"/>
      <c r="BO243" s="44"/>
      <c r="BP243" s="44"/>
    </row>
  </sheetData>
  <mergeCells count="10">
    <mergeCell ref="B230:G230"/>
    <mergeCell ref="B243:G243"/>
    <mergeCell ref="B4:G4"/>
    <mergeCell ref="B217:G217"/>
    <mergeCell ref="B36:G36"/>
    <mergeCell ref="B48:G48"/>
    <mergeCell ref="B82:G82"/>
    <mergeCell ref="B116:G116"/>
    <mergeCell ref="B156:G156"/>
    <mergeCell ref="B202:G202"/>
  </mergeCells>
  <printOptions horizontalCentered="1"/>
  <pageMargins left="0.23622047244094491" right="0.27559055118110237" top="0.39370078740157483" bottom="0.47244094488188981" header="0.23622047244094491" footer="0.23622047244094491"/>
  <pageSetup paperSize="9" scale="85" fitToHeight="0" orientation="landscape" r:id="rId1"/>
  <headerFooter>
    <oddFooter>&amp;L&amp;F&amp;C&amp;P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48F0B-332B-4576-9290-00FB544EA0A9}">
  <sheetPr>
    <tabColor theme="3" tint="0.89999084444715716"/>
  </sheetPr>
  <dimension ref="A1:H227"/>
  <sheetViews>
    <sheetView zoomScale="80" zoomScaleNormal="80" workbookViewId="0">
      <pane ySplit="1" topLeftCell="A154" activePane="bottomLeft" state="frozen"/>
      <selection pane="bottomLeft"/>
    </sheetView>
  </sheetViews>
  <sheetFormatPr defaultRowHeight="14.5"/>
  <cols>
    <col min="1" max="1" width="6.1796875" customWidth="1"/>
    <col min="2" max="2" width="45.1796875" customWidth="1"/>
    <col min="3" max="3" width="14" customWidth="1"/>
    <col min="4" max="4" width="14.1796875" customWidth="1"/>
    <col min="5" max="5" width="40.81640625" customWidth="1"/>
    <col min="6" max="6" width="13.453125" customWidth="1"/>
    <col min="7" max="7" width="13.54296875" customWidth="1"/>
    <col min="8" max="8" width="14.453125" style="45" customWidth="1"/>
  </cols>
  <sheetData>
    <row r="1" spans="1:8" ht="45" customHeight="1" thickBot="1">
      <c r="A1" s="95"/>
      <c r="B1" s="857"/>
      <c r="C1" s="9" t="s">
        <v>2</v>
      </c>
      <c r="D1" s="10" t="s">
        <v>4</v>
      </c>
      <c r="E1" s="857"/>
      <c r="F1" s="9" t="s">
        <v>2</v>
      </c>
      <c r="G1" s="10" t="s">
        <v>4</v>
      </c>
      <c r="H1" s="141" t="s">
        <v>1</v>
      </c>
    </row>
    <row r="3" spans="1:8">
      <c r="B3" s="28" t="s">
        <v>262</v>
      </c>
    </row>
    <row r="4" spans="1:8" ht="15" thickBot="1"/>
    <row r="5" spans="1:8" s="1356" customFormat="1">
      <c r="A5" s="1358">
        <f>IZM!A232+1</f>
        <v>33</v>
      </c>
      <c r="B5" s="577" t="s">
        <v>292</v>
      </c>
      <c r="C5" s="578"/>
      <c r="D5" s="579"/>
      <c r="E5" s="577" t="s">
        <v>292</v>
      </c>
      <c r="F5" s="604"/>
      <c r="G5" s="605"/>
      <c r="H5" s="1355" t="s">
        <v>154</v>
      </c>
    </row>
    <row r="6" spans="1:8" s="1356" customFormat="1">
      <c r="A6" s="1041"/>
      <c r="B6" s="1337" t="s">
        <v>8</v>
      </c>
      <c r="C6" s="580"/>
      <c r="D6" s="581"/>
      <c r="E6" s="1337" t="s">
        <v>8</v>
      </c>
      <c r="F6" s="890"/>
      <c r="G6" s="891"/>
      <c r="H6" s="1357"/>
    </row>
    <row r="7" spans="1:8" s="1356" customFormat="1" ht="39">
      <c r="A7" s="1041"/>
      <c r="B7" s="1338" t="s">
        <v>293</v>
      </c>
      <c r="C7" s="673" t="s">
        <v>61</v>
      </c>
      <c r="D7" s="674"/>
      <c r="E7" s="1338" t="s">
        <v>294</v>
      </c>
      <c r="F7" s="673" t="s">
        <v>61</v>
      </c>
      <c r="G7" s="674"/>
      <c r="H7" s="1357"/>
    </row>
    <row r="8" spans="1:8" s="1356" customFormat="1">
      <c r="A8" s="1041"/>
      <c r="B8" s="926" t="s">
        <v>46</v>
      </c>
      <c r="C8" s="927">
        <f>C9</f>
        <v>360400725</v>
      </c>
      <c r="D8" s="928">
        <f>D9</f>
        <v>-1860327</v>
      </c>
      <c r="E8" s="988" t="s">
        <v>46</v>
      </c>
      <c r="F8" s="930">
        <f>F9</f>
        <v>53993313</v>
      </c>
      <c r="G8" s="931">
        <f>G9</f>
        <v>1860327</v>
      </c>
      <c r="H8" s="1357"/>
    </row>
    <row r="9" spans="1:8" s="1356" customFormat="1">
      <c r="A9" s="1041"/>
      <c r="B9" s="932" t="s">
        <v>11</v>
      </c>
      <c r="C9" s="933">
        <f>C10</f>
        <v>360400725</v>
      </c>
      <c r="D9" s="1339">
        <f>D10</f>
        <v>-1860327</v>
      </c>
      <c r="E9" s="1340" t="s">
        <v>11</v>
      </c>
      <c r="F9" s="934">
        <f>F10</f>
        <v>53993313</v>
      </c>
      <c r="G9" s="935">
        <f>G10</f>
        <v>1860327</v>
      </c>
      <c r="H9" s="1357"/>
    </row>
    <row r="10" spans="1:8" s="1356" customFormat="1" ht="26">
      <c r="A10" s="1041"/>
      <c r="B10" s="932" t="s">
        <v>12</v>
      </c>
      <c r="C10" s="933">
        <v>360400725</v>
      </c>
      <c r="D10" s="936">
        <v>-1860327</v>
      </c>
      <c r="E10" s="1340" t="s">
        <v>12</v>
      </c>
      <c r="F10" s="1341">
        <v>53993313</v>
      </c>
      <c r="G10" s="935">
        <v>1860327</v>
      </c>
      <c r="H10" s="1357"/>
    </row>
    <row r="11" spans="1:8" s="1356" customFormat="1">
      <c r="A11" s="1041"/>
      <c r="B11" s="926" t="s">
        <v>47</v>
      </c>
      <c r="C11" s="927">
        <f>C12</f>
        <v>360400725</v>
      </c>
      <c r="D11" s="937">
        <f>D12</f>
        <v>-1860327</v>
      </c>
      <c r="E11" s="988" t="s">
        <v>47</v>
      </c>
      <c r="F11" s="930">
        <f t="shared" ref="F11:G13" si="0">F12</f>
        <v>53993313</v>
      </c>
      <c r="G11" s="931">
        <f t="shared" si="0"/>
        <v>1860327</v>
      </c>
      <c r="H11" s="1357"/>
    </row>
    <row r="12" spans="1:8" s="1356" customFormat="1">
      <c r="A12" s="1041"/>
      <c r="B12" s="1342" t="s">
        <v>14</v>
      </c>
      <c r="C12" s="933">
        <f>C13+C15</f>
        <v>360400725</v>
      </c>
      <c r="D12" s="1339">
        <f>D13+D15</f>
        <v>-1860327</v>
      </c>
      <c r="E12" s="1340" t="s">
        <v>14</v>
      </c>
      <c r="F12" s="934">
        <f t="shared" si="0"/>
        <v>53993313</v>
      </c>
      <c r="G12" s="935">
        <f t="shared" si="0"/>
        <v>1860327</v>
      </c>
      <c r="H12" s="1357"/>
    </row>
    <row r="13" spans="1:8" s="1356" customFormat="1" ht="26">
      <c r="A13" s="1041"/>
      <c r="B13" s="1342" t="s">
        <v>15</v>
      </c>
      <c r="C13" s="933">
        <f>C14</f>
        <v>360075725</v>
      </c>
      <c r="D13" s="936">
        <f>D14</f>
        <v>-1860327</v>
      </c>
      <c r="E13" s="1340" t="s">
        <v>15</v>
      </c>
      <c r="F13" s="934">
        <f t="shared" si="0"/>
        <v>53993313</v>
      </c>
      <c r="G13" s="935">
        <f t="shared" si="0"/>
        <v>1860327</v>
      </c>
      <c r="H13" s="1357"/>
    </row>
    <row r="14" spans="1:8" s="82" customFormat="1" ht="17.25" customHeight="1" thickBot="1">
      <c r="B14" s="1342" t="s">
        <v>17</v>
      </c>
      <c r="C14" s="933">
        <v>360075725</v>
      </c>
      <c r="D14" s="1339">
        <v>-1860327</v>
      </c>
      <c r="E14" s="1343" t="s">
        <v>17</v>
      </c>
      <c r="F14" s="938">
        <v>53993313</v>
      </c>
      <c r="G14" s="939">
        <v>1860327</v>
      </c>
    </row>
    <row r="15" spans="1:8" s="82" customFormat="1" ht="26">
      <c r="B15" s="1342" t="s">
        <v>26</v>
      </c>
      <c r="C15" s="933">
        <f>C16</f>
        <v>325000</v>
      </c>
      <c r="D15" s="1344"/>
      <c r="E15" s="1345"/>
      <c r="F15" s="1345"/>
      <c r="G15" s="1345"/>
    </row>
    <row r="16" spans="1:8" s="82" customFormat="1" ht="52">
      <c r="B16" s="1342" t="s">
        <v>114</v>
      </c>
      <c r="C16" s="933">
        <f>C17+C18</f>
        <v>325000</v>
      </c>
      <c r="D16" s="1344"/>
      <c r="E16" s="1345"/>
      <c r="F16" s="1345"/>
      <c r="G16" s="1345"/>
    </row>
    <row r="17" spans="1:8" s="82" customFormat="1" ht="52">
      <c r="B17" s="1342" t="s">
        <v>115</v>
      </c>
      <c r="C17" s="933">
        <v>120000</v>
      </c>
      <c r="D17" s="1344"/>
      <c r="E17" s="1345"/>
      <c r="F17" s="1345"/>
      <c r="G17" s="1345"/>
    </row>
    <row r="18" spans="1:8" s="82" customFormat="1" ht="65.5" thickBot="1">
      <c r="B18" s="1346" t="s">
        <v>253</v>
      </c>
      <c r="C18" s="1347">
        <v>205000</v>
      </c>
      <c r="D18" s="1348"/>
      <c r="E18" s="1345"/>
      <c r="F18" s="1345"/>
      <c r="G18" s="1345"/>
    </row>
    <row r="19" spans="1:8" s="82" customFormat="1" ht="13.5">
      <c r="B19" s="577" t="s">
        <v>292</v>
      </c>
      <c r="C19" s="578"/>
      <c r="D19" s="579"/>
      <c r="E19" s="1345"/>
      <c r="F19" s="1345"/>
      <c r="G19" s="1345"/>
    </row>
    <row r="20" spans="1:8" s="1356" customFormat="1">
      <c r="A20" s="1041"/>
      <c r="B20" s="1349" t="s">
        <v>43</v>
      </c>
      <c r="C20" s="1350"/>
      <c r="D20" s="1351"/>
      <c r="E20" s="940"/>
      <c r="F20" s="940"/>
      <c r="G20" s="941"/>
      <c r="H20" s="1357"/>
    </row>
    <row r="21" spans="1:8" s="1356" customFormat="1" ht="39">
      <c r="A21" s="1041"/>
      <c r="B21" s="1338" t="s">
        <v>293</v>
      </c>
      <c r="C21" s="673" t="s">
        <v>61</v>
      </c>
      <c r="D21" s="674"/>
      <c r="E21" s="940"/>
      <c r="F21" s="940"/>
      <c r="G21" s="941"/>
      <c r="H21" s="1357"/>
    </row>
    <row r="22" spans="1:8" s="1356" customFormat="1">
      <c r="A22" s="1041"/>
      <c r="B22" s="1352" t="s">
        <v>295</v>
      </c>
      <c r="C22" s="1353"/>
      <c r="D22" s="1354"/>
      <c r="E22" s="940"/>
      <c r="F22" s="940"/>
      <c r="G22" s="941"/>
      <c r="H22" s="1357"/>
    </row>
    <row r="23" spans="1:8" s="1356" customFormat="1">
      <c r="A23" s="1041"/>
      <c r="B23" s="923" t="s">
        <v>124</v>
      </c>
      <c r="C23" s="924"/>
      <c r="D23" s="925"/>
      <c r="E23" s="940"/>
      <c r="F23" s="940"/>
      <c r="G23" s="941"/>
      <c r="H23" s="1357"/>
    </row>
    <row r="24" spans="1:8" s="1356" customFormat="1">
      <c r="A24" s="1041"/>
      <c r="B24" s="926" t="s">
        <v>46</v>
      </c>
      <c r="C24" s="927">
        <f>C25</f>
        <v>360400725</v>
      </c>
      <c r="D24" s="928">
        <f>D25</f>
        <v>-1860327</v>
      </c>
      <c r="E24" s="940"/>
      <c r="F24" s="940"/>
      <c r="G24" s="941"/>
      <c r="H24" s="1357"/>
    </row>
    <row r="25" spans="1:8" s="1356" customFormat="1">
      <c r="A25" s="1041"/>
      <c r="B25" s="932" t="s">
        <v>11</v>
      </c>
      <c r="C25" s="933">
        <f>C26</f>
        <v>360400725</v>
      </c>
      <c r="D25" s="1339">
        <f>D26</f>
        <v>-1860327</v>
      </c>
      <c r="E25" s="940"/>
      <c r="F25" s="940"/>
      <c r="G25" s="941"/>
      <c r="H25" s="1357"/>
    </row>
    <row r="26" spans="1:8" s="1356" customFormat="1" ht="26">
      <c r="A26" s="1041"/>
      <c r="B26" s="932" t="s">
        <v>12</v>
      </c>
      <c r="C26" s="933">
        <v>360400725</v>
      </c>
      <c r="D26" s="936">
        <v>-1860327</v>
      </c>
      <c r="E26" s="940"/>
      <c r="F26" s="940"/>
      <c r="G26" s="941"/>
      <c r="H26" s="1357"/>
    </row>
    <row r="27" spans="1:8" s="1356" customFormat="1">
      <c r="A27" s="1041"/>
      <c r="B27" s="926" t="s">
        <v>47</v>
      </c>
      <c r="C27" s="927">
        <f>C28</f>
        <v>360400725</v>
      </c>
      <c r="D27" s="937">
        <f>D28</f>
        <v>-1860327</v>
      </c>
      <c r="E27" s="940"/>
      <c r="F27" s="940"/>
      <c r="G27" s="941"/>
      <c r="H27" s="1357"/>
    </row>
    <row r="28" spans="1:8" s="1356" customFormat="1">
      <c r="A28" s="1041"/>
      <c r="B28" s="1342" t="s">
        <v>14</v>
      </c>
      <c r="C28" s="933">
        <f>C29+C31</f>
        <v>360400725</v>
      </c>
      <c r="D28" s="1339">
        <f>D29+D31</f>
        <v>-1860327</v>
      </c>
      <c r="E28" s="940"/>
      <c r="F28" s="940"/>
      <c r="G28" s="941"/>
      <c r="H28" s="1357"/>
    </row>
    <row r="29" spans="1:8" s="1356" customFormat="1">
      <c r="A29" s="1041"/>
      <c r="B29" s="1342" t="s">
        <v>15</v>
      </c>
      <c r="C29" s="933">
        <f>C30</f>
        <v>360075725</v>
      </c>
      <c r="D29" s="936">
        <f>D30</f>
        <v>-1860327</v>
      </c>
      <c r="E29" s="940"/>
      <c r="F29" s="940"/>
      <c r="G29" s="941"/>
      <c r="H29" s="1357"/>
    </row>
    <row r="30" spans="1:8" s="1356" customFormat="1">
      <c r="A30" s="1041"/>
      <c r="B30" s="1342" t="s">
        <v>17</v>
      </c>
      <c r="C30" s="933">
        <v>360075725</v>
      </c>
      <c r="D30" s="1339">
        <v>-1860327</v>
      </c>
      <c r="E30" s="940"/>
      <c r="F30" s="940"/>
      <c r="G30" s="941"/>
      <c r="H30" s="1357"/>
    </row>
    <row r="31" spans="1:8" s="1356" customFormat="1" ht="30" customHeight="1">
      <c r="A31" s="1041"/>
      <c r="B31" s="1342" t="s">
        <v>26</v>
      </c>
      <c r="C31" s="933">
        <f>C32</f>
        <v>325000</v>
      </c>
      <c r="D31" s="1344"/>
      <c r="E31" s="940"/>
      <c r="F31" s="940"/>
      <c r="G31" s="941"/>
      <c r="H31" s="1357"/>
    </row>
    <row r="32" spans="1:8" s="1356" customFormat="1" ht="52">
      <c r="A32" s="1041"/>
      <c r="B32" s="1342" t="s">
        <v>114</v>
      </c>
      <c r="C32" s="933">
        <f>C33+C34</f>
        <v>325000</v>
      </c>
      <c r="D32" s="1344"/>
      <c r="E32" s="940"/>
      <c r="F32" s="940"/>
      <c r="G32" s="941"/>
      <c r="H32" s="1357"/>
    </row>
    <row r="33" spans="1:8" s="1356" customFormat="1" ht="59.25" customHeight="1">
      <c r="A33" s="1041"/>
      <c r="B33" s="1342" t="s">
        <v>115</v>
      </c>
      <c r="C33" s="933">
        <v>120000</v>
      </c>
      <c r="D33" s="1344"/>
      <c r="E33" s="940"/>
      <c r="F33" s="940"/>
      <c r="G33" s="941"/>
      <c r="H33" s="1357"/>
    </row>
    <row r="34" spans="1:8" s="1356" customFormat="1" ht="84" customHeight="1" thickBot="1">
      <c r="A34" s="1041"/>
      <c r="B34" s="1342" t="s">
        <v>253</v>
      </c>
      <c r="C34" s="933">
        <v>205000</v>
      </c>
      <c r="D34" s="1344"/>
      <c r="E34" s="940"/>
      <c r="F34" s="940"/>
      <c r="G34" s="941"/>
      <c r="H34" s="1357"/>
    </row>
    <row r="35" spans="1:8" s="1356" customFormat="1" ht="120.75" customHeight="1" thickBot="1">
      <c r="A35" s="1041"/>
      <c r="B35" s="1597" t="s">
        <v>431</v>
      </c>
      <c r="C35" s="1598"/>
      <c r="D35" s="1598"/>
      <c r="E35" s="1598"/>
      <c r="F35" s="1598"/>
      <c r="G35" s="1599"/>
      <c r="H35" s="1357"/>
    </row>
    <row r="36" spans="1:8" ht="15" thickBot="1">
      <c r="B36" s="35"/>
      <c r="C36" s="35"/>
      <c r="D36" s="35"/>
      <c r="E36" s="940"/>
      <c r="F36" s="940"/>
      <c r="G36" s="941"/>
    </row>
    <row r="37" spans="1:8">
      <c r="A37" s="996">
        <f>A5+1</f>
        <v>34</v>
      </c>
      <c r="B37" s="945" t="s">
        <v>58</v>
      </c>
      <c r="C37" s="920"/>
      <c r="D37" s="888"/>
      <c r="E37" s="577" t="s">
        <v>262</v>
      </c>
      <c r="F37" s="920"/>
      <c r="G37" s="889"/>
      <c r="H37" s="1167" t="s">
        <v>322</v>
      </c>
    </row>
    <row r="38" spans="1:8">
      <c r="B38" s="946" t="s">
        <v>59</v>
      </c>
      <c r="C38" s="947"/>
      <c r="D38" s="891"/>
      <c r="E38" s="363" t="s">
        <v>8</v>
      </c>
      <c r="F38" s="942"/>
      <c r="G38" s="948"/>
    </row>
    <row r="39" spans="1:8">
      <c r="B39" s="949" t="s">
        <v>124</v>
      </c>
      <c r="C39" s="947"/>
      <c r="D39" s="950"/>
      <c r="E39" s="951" t="s">
        <v>124</v>
      </c>
      <c r="F39" s="942"/>
      <c r="G39" s="948"/>
    </row>
    <row r="40" spans="1:8" ht="26.5">
      <c r="B40" s="145" t="s">
        <v>60</v>
      </c>
      <c r="C40" s="944"/>
      <c r="D40" s="952"/>
      <c r="E40" s="145" t="s">
        <v>296</v>
      </c>
      <c r="F40" s="921" t="s">
        <v>61</v>
      </c>
      <c r="G40" s="922"/>
    </row>
    <row r="41" spans="1:8">
      <c r="B41" s="953" t="s">
        <v>297</v>
      </c>
      <c r="C41" s="954"/>
      <c r="D41" s="955">
        <v>1400000</v>
      </c>
      <c r="E41" s="929" t="s">
        <v>46</v>
      </c>
      <c r="F41" s="930">
        <f>F42+F44</f>
        <v>16371670</v>
      </c>
      <c r="G41" s="956">
        <f>SUM(G44:G44)</f>
        <v>1400000</v>
      </c>
    </row>
    <row r="42" spans="1:8" ht="26">
      <c r="B42" s="953"/>
      <c r="C42" s="954"/>
      <c r="D42" s="957"/>
      <c r="E42" s="958" t="s">
        <v>24</v>
      </c>
      <c r="F42" s="934">
        <v>6444372</v>
      </c>
      <c r="G42" s="956"/>
    </row>
    <row r="43" spans="1:8">
      <c r="B43" s="959"/>
      <c r="C43" s="954"/>
      <c r="D43" s="957"/>
      <c r="E43" s="958" t="s">
        <v>11</v>
      </c>
      <c r="F43" s="934">
        <f>F44</f>
        <v>9927298</v>
      </c>
      <c r="G43" s="935">
        <f>G44</f>
        <v>1400000</v>
      </c>
    </row>
    <row r="44" spans="1:8" ht="26">
      <c r="B44" s="953"/>
      <c r="C44" s="954"/>
      <c r="D44" s="957"/>
      <c r="E44" s="958" t="s">
        <v>12</v>
      </c>
      <c r="F44" s="934">
        <v>9927298</v>
      </c>
      <c r="G44" s="935">
        <v>1400000</v>
      </c>
    </row>
    <row r="45" spans="1:8">
      <c r="B45" s="953"/>
      <c r="C45" s="954"/>
      <c r="D45" s="957"/>
      <c r="E45" s="960" t="s">
        <v>47</v>
      </c>
      <c r="F45" s="930">
        <f>F46+F54</f>
        <v>17101670</v>
      </c>
      <c r="G45" s="931">
        <f>G46+G54</f>
        <v>1400000</v>
      </c>
    </row>
    <row r="46" spans="1:8">
      <c r="B46" s="953"/>
      <c r="C46" s="954"/>
      <c r="D46" s="957"/>
      <c r="E46" s="958" t="s">
        <v>14</v>
      </c>
      <c r="F46" s="934">
        <f>F47+F50</f>
        <v>16815719</v>
      </c>
      <c r="G46" s="935">
        <f>G47+G50</f>
        <v>1400000</v>
      </c>
    </row>
    <row r="47" spans="1:8">
      <c r="B47" s="953"/>
      <c r="C47" s="954"/>
      <c r="D47" s="957"/>
      <c r="E47" s="958" t="s">
        <v>16</v>
      </c>
      <c r="F47" s="934">
        <f>F48+F49</f>
        <v>16710563</v>
      </c>
      <c r="G47" s="935">
        <f>G48+G49</f>
        <v>1400000</v>
      </c>
    </row>
    <row r="48" spans="1:8">
      <c r="B48" s="953"/>
      <c r="C48" s="954"/>
      <c r="D48" s="957"/>
      <c r="E48" s="958" t="s">
        <v>18</v>
      </c>
      <c r="F48" s="934">
        <v>14415301</v>
      </c>
      <c r="G48" s="935">
        <v>1400000</v>
      </c>
    </row>
    <row r="49" spans="2:7">
      <c r="B49" s="953"/>
      <c r="C49" s="954"/>
      <c r="D49" s="957"/>
      <c r="E49" s="958" t="s">
        <v>19</v>
      </c>
      <c r="F49" s="934">
        <v>2295262</v>
      </c>
      <c r="G49" s="935"/>
    </row>
    <row r="50" spans="2:7" ht="26">
      <c r="B50" s="953"/>
      <c r="C50" s="954"/>
      <c r="D50" s="957"/>
      <c r="E50" s="958" t="s">
        <v>26</v>
      </c>
      <c r="F50" s="934">
        <f t="shared" ref="F50:G52" si="1">F51</f>
        <v>105156</v>
      </c>
      <c r="G50" s="935">
        <f t="shared" si="1"/>
        <v>0</v>
      </c>
    </row>
    <row r="51" spans="2:7" ht="26">
      <c r="B51" s="953"/>
      <c r="C51" s="954"/>
      <c r="D51" s="957"/>
      <c r="E51" s="958" t="s">
        <v>27</v>
      </c>
      <c r="F51" s="934">
        <f t="shared" si="1"/>
        <v>105156</v>
      </c>
      <c r="G51" s="935">
        <f t="shared" si="1"/>
        <v>0</v>
      </c>
    </row>
    <row r="52" spans="2:7" ht="26">
      <c r="B52" s="953"/>
      <c r="C52" s="954"/>
      <c r="D52" s="957"/>
      <c r="E52" s="958" t="s">
        <v>54</v>
      </c>
      <c r="F52" s="934">
        <f t="shared" si="1"/>
        <v>105156</v>
      </c>
      <c r="G52" s="935">
        <f t="shared" si="1"/>
        <v>0</v>
      </c>
    </row>
    <row r="53" spans="2:7" ht="26">
      <c r="B53" s="953"/>
      <c r="C53" s="954"/>
      <c r="D53" s="957"/>
      <c r="E53" s="958" t="s">
        <v>29</v>
      </c>
      <c r="F53" s="934">
        <v>105156</v>
      </c>
      <c r="G53" s="935"/>
    </row>
    <row r="54" spans="2:7">
      <c r="B54" s="953"/>
      <c r="C54" s="954"/>
      <c r="D54" s="957"/>
      <c r="E54" s="958" t="s">
        <v>20</v>
      </c>
      <c r="F54" s="934">
        <f>F55</f>
        <v>285951</v>
      </c>
      <c r="G54" s="935">
        <f>G55</f>
        <v>0</v>
      </c>
    </row>
    <row r="55" spans="2:7">
      <c r="B55" s="953"/>
      <c r="C55" s="954"/>
      <c r="D55" s="957"/>
      <c r="E55" s="961" t="s">
        <v>21</v>
      </c>
      <c r="F55" s="934">
        <v>285951</v>
      </c>
      <c r="G55" s="935"/>
    </row>
    <row r="56" spans="2:7">
      <c r="B56" s="953"/>
      <c r="C56" s="954"/>
      <c r="D56" s="957"/>
      <c r="E56" s="962" t="s">
        <v>31</v>
      </c>
      <c r="F56" s="934">
        <f>F41-F45</f>
        <v>-730000</v>
      </c>
      <c r="G56" s="935">
        <f>G41-G45</f>
        <v>0</v>
      </c>
    </row>
    <row r="57" spans="2:7">
      <c r="B57" s="953"/>
      <c r="C57" s="954"/>
      <c r="D57" s="957"/>
      <c r="E57" s="963" t="s">
        <v>298</v>
      </c>
      <c r="F57" s="934">
        <f>F58</f>
        <v>730000</v>
      </c>
      <c r="G57" s="935">
        <f>G58</f>
        <v>0</v>
      </c>
    </row>
    <row r="58" spans="2:7">
      <c r="B58" s="953"/>
      <c r="C58" s="954"/>
      <c r="D58" s="957"/>
      <c r="E58" s="963" t="s">
        <v>299</v>
      </c>
      <c r="F58" s="934">
        <f>F59</f>
        <v>730000</v>
      </c>
      <c r="G58" s="935">
        <f>G59</f>
        <v>0</v>
      </c>
    </row>
    <row r="59" spans="2:7" ht="52">
      <c r="B59" s="964"/>
      <c r="C59" s="965"/>
      <c r="D59" s="966"/>
      <c r="E59" s="967" t="s">
        <v>300</v>
      </c>
      <c r="F59" s="968">
        <v>730000</v>
      </c>
      <c r="G59" s="969"/>
    </row>
    <row r="60" spans="2:7">
      <c r="B60" s="970" t="s">
        <v>125</v>
      </c>
      <c r="C60" s="971"/>
      <c r="D60" s="972"/>
      <c r="E60" s="619" t="s">
        <v>125</v>
      </c>
      <c r="F60" s="973"/>
      <c r="G60" s="974"/>
    </row>
    <row r="61" spans="2:7" ht="26.5">
      <c r="B61" s="145" t="s">
        <v>60</v>
      </c>
      <c r="C61" s="944"/>
      <c r="D61" s="952"/>
      <c r="E61" s="145" t="s">
        <v>296</v>
      </c>
      <c r="F61" s="921" t="s">
        <v>61</v>
      </c>
      <c r="G61" s="922"/>
    </row>
    <row r="62" spans="2:7">
      <c r="B62" s="953" t="s">
        <v>297</v>
      </c>
      <c r="C62" s="954"/>
      <c r="D62" s="955">
        <v>1400000</v>
      </c>
      <c r="E62" s="929" t="s">
        <v>46</v>
      </c>
      <c r="F62" s="930">
        <f>F63+F64</f>
        <v>16387272</v>
      </c>
      <c r="G62" s="956">
        <f>SUM(G65:G65)</f>
        <v>1400000</v>
      </c>
    </row>
    <row r="63" spans="2:7" ht="26">
      <c r="B63" s="953"/>
      <c r="C63" s="954"/>
      <c r="D63" s="957"/>
      <c r="E63" s="958" t="s">
        <v>24</v>
      </c>
      <c r="F63" s="934">
        <v>6444372</v>
      </c>
      <c r="G63" s="935"/>
    </row>
    <row r="64" spans="2:7">
      <c r="B64" s="959"/>
      <c r="C64" s="954"/>
      <c r="D64" s="957"/>
      <c r="E64" s="958" t="s">
        <v>11</v>
      </c>
      <c r="F64" s="934">
        <f>F65</f>
        <v>9942900</v>
      </c>
      <c r="G64" s="935">
        <f>G65</f>
        <v>1400000</v>
      </c>
    </row>
    <row r="65" spans="2:7" ht="26">
      <c r="B65" s="953"/>
      <c r="C65" s="954"/>
      <c r="D65" s="957"/>
      <c r="E65" s="958" t="s">
        <v>12</v>
      </c>
      <c r="F65" s="934">
        <v>9942900</v>
      </c>
      <c r="G65" s="935">
        <v>1400000</v>
      </c>
    </row>
    <row r="66" spans="2:7">
      <c r="B66" s="953"/>
      <c r="C66" s="954"/>
      <c r="D66" s="957"/>
      <c r="E66" s="960" t="s">
        <v>47</v>
      </c>
      <c r="F66" s="930">
        <f>F67+F75</f>
        <v>16917272</v>
      </c>
      <c r="G66" s="931">
        <f>G67+G75</f>
        <v>1400000</v>
      </c>
    </row>
    <row r="67" spans="2:7">
      <c r="B67" s="953"/>
      <c r="C67" s="954"/>
      <c r="D67" s="957"/>
      <c r="E67" s="958" t="s">
        <v>14</v>
      </c>
      <c r="F67" s="934">
        <f>F68+F71</f>
        <v>16831321</v>
      </c>
      <c r="G67" s="935">
        <f>G68+G71</f>
        <v>1400000</v>
      </c>
    </row>
    <row r="68" spans="2:7">
      <c r="B68" s="953"/>
      <c r="C68" s="954"/>
      <c r="D68" s="957"/>
      <c r="E68" s="958" t="s">
        <v>16</v>
      </c>
      <c r="F68" s="934">
        <f>F69+F70</f>
        <v>16726165</v>
      </c>
      <c r="G68" s="935">
        <f>G69+G70</f>
        <v>1400000</v>
      </c>
    </row>
    <row r="69" spans="2:7">
      <c r="B69" s="953"/>
      <c r="C69" s="954"/>
      <c r="D69" s="957"/>
      <c r="E69" s="958" t="s">
        <v>18</v>
      </c>
      <c r="F69" s="934">
        <v>14430903</v>
      </c>
      <c r="G69" s="935">
        <v>1400000</v>
      </c>
    </row>
    <row r="70" spans="2:7">
      <c r="B70" s="953"/>
      <c r="C70" s="954"/>
      <c r="D70" s="957"/>
      <c r="E70" s="958" t="s">
        <v>19</v>
      </c>
      <c r="F70" s="934">
        <v>2295262</v>
      </c>
      <c r="G70" s="935"/>
    </row>
    <row r="71" spans="2:7" ht="26">
      <c r="B71" s="953"/>
      <c r="C71" s="954"/>
      <c r="D71" s="957"/>
      <c r="E71" s="958" t="s">
        <v>26</v>
      </c>
      <c r="F71" s="934">
        <f t="shared" ref="F71:G73" si="2">F72</f>
        <v>105156</v>
      </c>
      <c r="G71" s="935">
        <f t="shared" si="2"/>
        <v>0</v>
      </c>
    </row>
    <row r="72" spans="2:7" ht="26">
      <c r="B72" s="953"/>
      <c r="C72" s="954"/>
      <c r="D72" s="957"/>
      <c r="E72" s="958" t="s">
        <v>27</v>
      </c>
      <c r="F72" s="934">
        <f t="shared" si="2"/>
        <v>105156</v>
      </c>
      <c r="G72" s="935">
        <f t="shared" si="2"/>
        <v>0</v>
      </c>
    </row>
    <row r="73" spans="2:7" ht="26">
      <c r="B73" s="953"/>
      <c r="C73" s="954"/>
      <c r="D73" s="957"/>
      <c r="E73" s="958" t="s">
        <v>54</v>
      </c>
      <c r="F73" s="934">
        <f t="shared" si="2"/>
        <v>105156</v>
      </c>
      <c r="G73" s="935">
        <f t="shared" si="2"/>
        <v>0</v>
      </c>
    </row>
    <row r="74" spans="2:7" ht="26">
      <c r="B74" s="953"/>
      <c r="C74" s="954"/>
      <c r="D74" s="957"/>
      <c r="E74" s="958" t="s">
        <v>29</v>
      </c>
      <c r="F74" s="934">
        <v>105156</v>
      </c>
      <c r="G74" s="935"/>
    </row>
    <row r="75" spans="2:7">
      <c r="B75" s="953"/>
      <c r="C75" s="954"/>
      <c r="D75" s="957"/>
      <c r="E75" s="958" t="s">
        <v>20</v>
      </c>
      <c r="F75" s="934">
        <f>F76</f>
        <v>85951</v>
      </c>
      <c r="G75" s="935">
        <f>G76</f>
        <v>0</v>
      </c>
    </row>
    <row r="76" spans="2:7">
      <c r="B76" s="953"/>
      <c r="C76" s="954"/>
      <c r="D76" s="957"/>
      <c r="E76" s="961" t="s">
        <v>21</v>
      </c>
      <c r="F76" s="934">
        <v>85951</v>
      </c>
      <c r="G76" s="935"/>
    </row>
    <row r="77" spans="2:7">
      <c r="B77" s="953"/>
      <c r="C77" s="954"/>
      <c r="D77" s="957"/>
      <c r="E77" s="962" t="s">
        <v>31</v>
      </c>
      <c r="F77" s="934">
        <f>F62-F66</f>
        <v>-530000</v>
      </c>
      <c r="G77" s="935">
        <f>G62-G66</f>
        <v>0</v>
      </c>
    </row>
    <row r="78" spans="2:7">
      <c r="B78" s="953"/>
      <c r="C78" s="954"/>
      <c r="D78" s="957"/>
      <c r="E78" s="963" t="s">
        <v>298</v>
      </c>
      <c r="F78" s="934">
        <f>F79</f>
        <v>530000</v>
      </c>
      <c r="G78" s="935">
        <f>G79</f>
        <v>0</v>
      </c>
    </row>
    <row r="79" spans="2:7">
      <c r="B79" s="953"/>
      <c r="C79" s="954"/>
      <c r="D79" s="957"/>
      <c r="E79" s="963" t="s">
        <v>299</v>
      </c>
      <c r="F79" s="934">
        <f>F80</f>
        <v>530000</v>
      </c>
      <c r="G79" s="935">
        <f>G80</f>
        <v>0</v>
      </c>
    </row>
    <row r="80" spans="2:7" ht="52">
      <c r="B80" s="964"/>
      <c r="C80" s="965"/>
      <c r="D80" s="966"/>
      <c r="E80" s="967" t="s">
        <v>300</v>
      </c>
      <c r="F80" s="968">
        <v>530000</v>
      </c>
      <c r="G80" s="969"/>
    </row>
    <row r="81" spans="2:7">
      <c r="B81" s="970" t="s">
        <v>246</v>
      </c>
      <c r="C81" s="971"/>
      <c r="D81" s="972"/>
      <c r="E81" s="619" t="s">
        <v>246</v>
      </c>
      <c r="F81" s="973"/>
      <c r="G81" s="974"/>
    </row>
    <row r="82" spans="2:7" ht="26.5">
      <c r="B82" s="145" t="s">
        <v>60</v>
      </c>
      <c r="C82" s="944"/>
      <c r="D82" s="952"/>
      <c r="E82" s="145" t="s">
        <v>296</v>
      </c>
      <c r="F82" s="921" t="s">
        <v>61</v>
      </c>
      <c r="G82" s="922"/>
    </row>
    <row r="83" spans="2:7">
      <c r="B83" s="953" t="s">
        <v>297</v>
      </c>
      <c r="C83" s="954"/>
      <c r="D83" s="955">
        <v>1400000</v>
      </c>
      <c r="E83" s="929" t="s">
        <v>46</v>
      </c>
      <c r="F83" s="930">
        <f>F84+F85</f>
        <v>16403022</v>
      </c>
      <c r="G83" s="956">
        <f>SUM(G86:G86)</f>
        <v>1400000</v>
      </c>
    </row>
    <row r="84" spans="2:7" ht="26">
      <c r="B84" s="953"/>
      <c r="C84" s="954"/>
      <c r="D84" s="957"/>
      <c r="E84" s="958" t="s">
        <v>24</v>
      </c>
      <c r="F84" s="934">
        <v>6444372</v>
      </c>
      <c r="G84" s="935"/>
    </row>
    <row r="85" spans="2:7">
      <c r="B85" s="953"/>
      <c r="C85" s="954"/>
      <c r="D85" s="957"/>
      <c r="E85" s="958" t="s">
        <v>11</v>
      </c>
      <c r="F85" s="934">
        <f>F86</f>
        <v>9958650</v>
      </c>
      <c r="G85" s="935">
        <f>G86</f>
        <v>1400000</v>
      </c>
    </row>
    <row r="86" spans="2:7" ht="26">
      <c r="B86" s="953"/>
      <c r="C86" s="954"/>
      <c r="D86" s="957"/>
      <c r="E86" s="958" t="s">
        <v>12</v>
      </c>
      <c r="F86" s="934">
        <v>9958650</v>
      </c>
      <c r="G86" s="935">
        <v>1400000</v>
      </c>
    </row>
    <row r="87" spans="2:7">
      <c r="B87" s="953"/>
      <c r="C87" s="954"/>
      <c r="D87" s="957"/>
      <c r="E87" s="960" t="s">
        <v>47</v>
      </c>
      <c r="F87" s="930">
        <f>F88+F96</f>
        <v>16403022</v>
      </c>
      <c r="G87" s="931">
        <f>G88+G96</f>
        <v>1400000</v>
      </c>
    </row>
    <row r="88" spans="2:7">
      <c r="B88" s="953"/>
      <c r="C88" s="954"/>
      <c r="D88" s="957"/>
      <c r="E88" s="958" t="s">
        <v>14</v>
      </c>
      <c r="F88" s="934">
        <f>F89+F92</f>
        <v>16317071</v>
      </c>
      <c r="G88" s="935">
        <f>G89+G92</f>
        <v>1400000</v>
      </c>
    </row>
    <row r="89" spans="2:7">
      <c r="B89" s="953"/>
      <c r="C89" s="954"/>
      <c r="D89" s="957"/>
      <c r="E89" s="958" t="s">
        <v>16</v>
      </c>
      <c r="F89" s="934">
        <f>F90+F91</f>
        <v>16211915</v>
      </c>
      <c r="G89" s="935">
        <f>G90+G91</f>
        <v>1400000</v>
      </c>
    </row>
    <row r="90" spans="2:7">
      <c r="B90" s="953"/>
      <c r="C90" s="954"/>
      <c r="D90" s="957"/>
      <c r="E90" s="958" t="s">
        <v>18</v>
      </c>
      <c r="F90" s="934">
        <v>13916653</v>
      </c>
      <c r="G90" s="935">
        <v>1400000</v>
      </c>
    </row>
    <row r="91" spans="2:7">
      <c r="B91" s="953"/>
      <c r="C91" s="954"/>
      <c r="D91" s="957"/>
      <c r="E91" s="958" t="s">
        <v>19</v>
      </c>
      <c r="F91" s="934">
        <v>2295262</v>
      </c>
      <c r="G91" s="935"/>
    </row>
    <row r="92" spans="2:7" ht="26">
      <c r="B92" s="953"/>
      <c r="C92" s="954"/>
      <c r="D92" s="957"/>
      <c r="E92" s="958" t="s">
        <v>26</v>
      </c>
      <c r="F92" s="934">
        <f t="shared" ref="F92:G94" si="3">F93</f>
        <v>105156</v>
      </c>
      <c r="G92" s="935">
        <f t="shared" si="3"/>
        <v>0</v>
      </c>
    </row>
    <row r="93" spans="2:7" ht="26">
      <c r="B93" s="953"/>
      <c r="C93" s="954"/>
      <c r="D93" s="957"/>
      <c r="E93" s="958" t="s">
        <v>27</v>
      </c>
      <c r="F93" s="934">
        <f t="shared" si="3"/>
        <v>105156</v>
      </c>
      <c r="G93" s="935">
        <f t="shared" si="3"/>
        <v>0</v>
      </c>
    </row>
    <row r="94" spans="2:7" ht="26">
      <c r="B94" s="953"/>
      <c r="C94" s="954"/>
      <c r="D94" s="957"/>
      <c r="E94" s="958" t="s">
        <v>54</v>
      </c>
      <c r="F94" s="934">
        <f t="shared" si="3"/>
        <v>105156</v>
      </c>
      <c r="G94" s="935">
        <f t="shared" si="3"/>
        <v>0</v>
      </c>
    </row>
    <row r="95" spans="2:7" ht="26">
      <c r="B95" s="953"/>
      <c r="C95" s="954"/>
      <c r="D95" s="957"/>
      <c r="E95" s="958" t="s">
        <v>29</v>
      </c>
      <c r="F95" s="934">
        <v>105156</v>
      </c>
      <c r="G95" s="935"/>
    </row>
    <row r="96" spans="2:7">
      <c r="B96" s="953"/>
      <c r="C96" s="954"/>
      <c r="D96" s="957"/>
      <c r="E96" s="958" t="s">
        <v>20</v>
      </c>
      <c r="F96" s="934">
        <f>F97</f>
        <v>85951</v>
      </c>
      <c r="G96" s="935">
        <f>G97</f>
        <v>0</v>
      </c>
    </row>
    <row r="97" spans="1:8" ht="15" thickBot="1">
      <c r="B97" s="953"/>
      <c r="C97" s="954"/>
      <c r="D97" s="957"/>
      <c r="E97" s="961" t="s">
        <v>21</v>
      </c>
      <c r="F97" s="934">
        <v>85951</v>
      </c>
      <c r="G97" s="935"/>
    </row>
    <row r="98" spans="1:8" ht="15" hidden="1" thickBot="1">
      <c r="B98" s="953"/>
      <c r="C98" s="954"/>
      <c r="D98" s="957"/>
      <c r="E98" s="962" t="s">
        <v>31</v>
      </c>
      <c r="F98" s="934">
        <f>F83-F87</f>
        <v>0</v>
      </c>
      <c r="G98" s="935">
        <f>G83-G87</f>
        <v>0</v>
      </c>
    </row>
    <row r="99" spans="1:8" ht="15" hidden="1" thickBot="1">
      <c r="B99" s="953"/>
      <c r="C99" s="954"/>
      <c r="D99" s="957"/>
      <c r="E99" s="963" t="s">
        <v>298</v>
      </c>
      <c r="F99" s="934">
        <f>F100</f>
        <v>0</v>
      </c>
      <c r="G99" s="935">
        <f>G100</f>
        <v>0</v>
      </c>
    </row>
    <row r="100" spans="1:8" ht="15" hidden="1" thickBot="1">
      <c r="B100" s="953"/>
      <c r="C100" s="954"/>
      <c r="D100" s="957"/>
      <c r="E100" s="963" t="s">
        <v>299</v>
      </c>
      <c r="F100" s="934">
        <f>F101</f>
        <v>0</v>
      </c>
      <c r="G100" s="935">
        <f>G101</f>
        <v>0</v>
      </c>
    </row>
    <row r="101" spans="1:8" ht="52.5" hidden="1" thickBot="1">
      <c r="B101" s="975"/>
      <c r="C101" s="976"/>
      <c r="D101" s="977"/>
      <c r="E101" s="978" t="s">
        <v>300</v>
      </c>
      <c r="F101" s="938"/>
      <c r="G101" s="979"/>
    </row>
    <row r="102" spans="1:8" ht="135" customHeight="1" thickBot="1">
      <c r="B102" s="1600" t="s">
        <v>382</v>
      </c>
      <c r="C102" s="1601"/>
      <c r="D102" s="1601"/>
      <c r="E102" s="1601"/>
      <c r="F102" s="1601"/>
      <c r="G102" s="1602"/>
    </row>
    <row r="103" spans="1:8" ht="22.5" customHeight="1" thickBot="1"/>
    <row r="104" spans="1:8">
      <c r="A104" s="174">
        <f>A37+1</f>
        <v>35</v>
      </c>
      <c r="B104" s="945" t="s">
        <v>58</v>
      </c>
      <c r="C104" s="920"/>
      <c r="D104" s="888"/>
      <c r="E104" s="577" t="s">
        <v>262</v>
      </c>
      <c r="F104" s="920"/>
      <c r="G104" s="889"/>
      <c r="H104" s="1167" t="s">
        <v>322</v>
      </c>
    </row>
    <row r="105" spans="1:8">
      <c r="B105" s="946" t="s">
        <v>59</v>
      </c>
      <c r="C105" s="947"/>
      <c r="D105" s="891"/>
      <c r="E105" s="363" t="s">
        <v>8</v>
      </c>
      <c r="F105" s="942"/>
      <c r="G105" s="948"/>
    </row>
    <row r="106" spans="1:8">
      <c r="B106" s="980" t="s">
        <v>124</v>
      </c>
      <c r="C106" s="947"/>
      <c r="D106" s="891"/>
      <c r="E106" s="892" t="s">
        <v>124</v>
      </c>
      <c r="F106" s="942"/>
      <c r="G106" s="948"/>
    </row>
    <row r="107" spans="1:8">
      <c r="B107" s="145" t="s">
        <v>60</v>
      </c>
      <c r="C107" s="944"/>
      <c r="D107" s="952"/>
      <c r="E107" s="145" t="s">
        <v>301</v>
      </c>
      <c r="F107" s="921" t="s">
        <v>61</v>
      </c>
      <c r="G107" s="922"/>
    </row>
    <row r="108" spans="1:8">
      <c r="B108" s="953" t="s">
        <v>297</v>
      </c>
      <c r="C108" s="954"/>
      <c r="D108" s="955">
        <v>500000</v>
      </c>
      <c r="E108" s="929" t="s">
        <v>46</v>
      </c>
      <c r="F108" s="930">
        <f>F109+F112+F110</f>
        <v>6097513</v>
      </c>
      <c r="G108" s="956">
        <f>SUM(G112:G112)</f>
        <v>500000</v>
      </c>
    </row>
    <row r="109" spans="1:8" ht="26">
      <c r="B109" s="953"/>
      <c r="C109" s="954"/>
      <c r="D109" s="957"/>
      <c r="E109" s="958" t="s">
        <v>24</v>
      </c>
      <c r="F109" s="934">
        <v>2728258</v>
      </c>
      <c r="G109" s="956"/>
    </row>
    <row r="110" spans="1:8">
      <c r="B110" s="953"/>
      <c r="C110" s="954"/>
      <c r="D110" s="957"/>
      <c r="E110" s="958" t="s">
        <v>50</v>
      </c>
      <c r="F110" s="934">
        <v>173063</v>
      </c>
      <c r="G110" s="956"/>
    </row>
    <row r="111" spans="1:8">
      <c r="B111" s="959"/>
      <c r="C111" s="954"/>
      <c r="D111" s="957"/>
      <c r="E111" s="958" t="s">
        <v>11</v>
      </c>
      <c r="F111" s="934">
        <f>F112</f>
        <v>3196192</v>
      </c>
      <c r="G111" s="935">
        <f>G112</f>
        <v>500000</v>
      </c>
    </row>
    <row r="112" spans="1:8" ht="26">
      <c r="B112" s="953"/>
      <c r="C112" s="954"/>
      <c r="D112" s="957"/>
      <c r="E112" s="958" t="s">
        <v>12</v>
      </c>
      <c r="F112" s="934">
        <v>3196192</v>
      </c>
      <c r="G112" s="935">
        <v>500000</v>
      </c>
    </row>
    <row r="113" spans="2:7">
      <c r="B113" s="953"/>
      <c r="C113" s="954"/>
      <c r="D113" s="957"/>
      <c r="E113" s="960" t="s">
        <v>47</v>
      </c>
      <c r="F113" s="930">
        <f>F114+F122</f>
        <v>6547513</v>
      </c>
      <c r="G113" s="931">
        <f>G114+G122</f>
        <v>500000</v>
      </c>
    </row>
    <row r="114" spans="2:7">
      <c r="B114" s="953"/>
      <c r="C114" s="954"/>
      <c r="D114" s="957"/>
      <c r="E114" s="958" t="s">
        <v>14</v>
      </c>
      <c r="F114" s="934">
        <f>F115+F118</f>
        <v>6457687</v>
      </c>
      <c r="G114" s="935">
        <f>G115+G118</f>
        <v>400000</v>
      </c>
    </row>
    <row r="115" spans="2:7">
      <c r="B115" s="953"/>
      <c r="C115" s="954"/>
      <c r="D115" s="957"/>
      <c r="E115" s="958" t="s">
        <v>16</v>
      </c>
      <c r="F115" s="934">
        <f>F116+F117</f>
        <v>6447513</v>
      </c>
      <c r="G115" s="935">
        <f>G116+G117</f>
        <v>400000</v>
      </c>
    </row>
    <row r="116" spans="2:7">
      <c r="B116" s="953"/>
      <c r="C116" s="954"/>
      <c r="D116" s="957"/>
      <c r="E116" s="958" t="s">
        <v>18</v>
      </c>
      <c r="F116" s="934">
        <v>4867901</v>
      </c>
      <c r="G116" s="935">
        <v>250097</v>
      </c>
    </row>
    <row r="117" spans="2:7">
      <c r="B117" s="953"/>
      <c r="C117" s="954"/>
      <c r="D117" s="957"/>
      <c r="E117" s="958" t="s">
        <v>19</v>
      </c>
      <c r="F117" s="934">
        <v>1579612</v>
      </c>
      <c r="G117" s="935">
        <v>149903</v>
      </c>
    </row>
    <row r="118" spans="2:7" ht="26">
      <c r="B118" s="953"/>
      <c r="C118" s="954"/>
      <c r="D118" s="957"/>
      <c r="E118" s="958" t="s">
        <v>26</v>
      </c>
      <c r="F118" s="934">
        <f t="shared" ref="F118:G120" si="4">F119</f>
        <v>10174</v>
      </c>
      <c r="G118" s="935">
        <f t="shared" si="4"/>
        <v>0</v>
      </c>
    </row>
    <row r="119" spans="2:7" ht="26">
      <c r="B119" s="953"/>
      <c r="C119" s="954"/>
      <c r="D119" s="957"/>
      <c r="E119" s="958" t="s">
        <v>27</v>
      </c>
      <c r="F119" s="934">
        <f t="shared" si="4"/>
        <v>10174</v>
      </c>
      <c r="G119" s="935">
        <f t="shared" si="4"/>
        <v>0</v>
      </c>
    </row>
    <row r="120" spans="2:7" ht="26">
      <c r="B120" s="953"/>
      <c r="C120" s="954"/>
      <c r="D120" s="957"/>
      <c r="E120" s="958" t="s">
        <v>54</v>
      </c>
      <c r="F120" s="934">
        <f t="shared" si="4"/>
        <v>10174</v>
      </c>
      <c r="G120" s="935">
        <f t="shared" si="4"/>
        <v>0</v>
      </c>
    </row>
    <row r="121" spans="2:7" ht="26">
      <c r="B121" s="953"/>
      <c r="C121" s="954"/>
      <c r="D121" s="957"/>
      <c r="E121" s="958" t="s">
        <v>29</v>
      </c>
      <c r="F121" s="934">
        <v>10174</v>
      </c>
      <c r="G121" s="935"/>
    </row>
    <row r="122" spans="2:7">
      <c r="B122" s="953"/>
      <c r="C122" s="954"/>
      <c r="D122" s="957"/>
      <c r="E122" s="958" t="s">
        <v>20</v>
      </c>
      <c r="F122" s="934">
        <f>F123</f>
        <v>89826</v>
      </c>
      <c r="G122" s="935">
        <f>G123</f>
        <v>100000</v>
      </c>
    </row>
    <row r="123" spans="2:7">
      <c r="B123" s="953"/>
      <c r="C123" s="954"/>
      <c r="D123" s="957"/>
      <c r="E123" s="961" t="s">
        <v>21</v>
      </c>
      <c r="F123" s="934">
        <v>89826</v>
      </c>
      <c r="G123" s="935">
        <v>100000</v>
      </c>
    </row>
    <row r="124" spans="2:7">
      <c r="B124" s="953"/>
      <c r="C124" s="954"/>
      <c r="D124" s="957"/>
      <c r="E124" s="962" t="s">
        <v>31</v>
      </c>
      <c r="F124" s="934">
        <f>F108-F113</f>
        <v>-450000</v>
      </c>
      <c r="G124" s="935">
        <f>G108-G113</f>
        <v>0</v>
      </c>
    </row>
    <row r="125" spans="2:7">
      <c r="B125" s="953"/>
      <c r="C125" s="954"/>
      <c r="D125" s="957"/>
      <c r="E125" s="963" t="s">
        <v>298</v>
      </c>
      <c r="F125" s="934">
        <f>F126</f>
        <v>450000</v>
      </c>
      <c r="G125" s="935">
        <f>G126</f>
        <v>0</v>
      </c>
    </row>
    <row r="126" spans="2:7">
      <c r="B126" s="953"/>
      <c r="C126" s="954"/>
      <c r="D126" s="957"/>
      <c r="E126" s="963" t="s">
        <v>299</v>
      </c>
      <c r="F126" s="934">
        <f>F127</f>
        <v>450000</v>
      </c>
      <c r="G126" s="935">
        <f>G127</f>
        <v>0</v>
      </c>
    </row>
    <row r="127" spans="2:7" ht="52">
      <c r="B127" s="964"/>
      <c r="C127" s="965"/>
      <c r="D127" s="966"/>
      <c r="E127" s="967" t="s">
        <v>300</v>
      </c>
      <c r="F127" s="968">
        <v>450000</v>
      </c>
      <c r="G127" s="969"/>
    </row>
    <row r="128" spans="2:7">
      <c r="B128" s="970" t="s">
        <v>125</v>
      </c>
      <c r="C128" s="971"/>
      <c r="D128" s="972"/>
      <c r="E128" s="619" t="s">
        <v>125</v>
      </c>
      <c r="F128" s="973"/>
      <c r="G128" s="974"/>
    </row>
    <row r="129" spans="2:7">
      <c r="B129" s="145" t="s">
        <v>60</v>
      </c>
      <c r="C129" s="944"/>
      <c r="D129" s="952"/>
      <c r="E129" s="145" t="s">
        <v>301</v>
      </c>
      <c r="F129" s="921" t="s">
        <v>61</v>
      </c>
      <c r="G129" s="922"/>
    </row>
    <row r="130" spans="2:7">
      <c r="B130" s="953" t="s">
        <v>297</v>
      </c>
      <c r="C130" s="954"/>
      <c r="D130" s="955">
        <v>500000</v>
      </c>
      <c r="E130" s="929" t="s">
        <v>46</v>
      </c>
      <c r="F130" s="930">
        <f>F131+F132</f>
        <v>5851365</v>
      </c>
      <c r="G130" s="956">
        <f>SUM(G133:G133)</f>
        <v>500000</v>
      </c>
    </row>
    <row r="131" spans="2:7" ht="26">
      <c r="B131" s="953"/>
      <c r="C131" s="954"/>
      <c r="D131" s="957"/>
      <c r="E131" s="958" t="s">
        <v>24</v>
      </c>
      <c r="F131" s="934">
        <v>2728258</v>
      </c>
      <c r="G131" s="935"/>
    </row>
    <row r="132" spans="2:7">
      <c r="B132" s="959"/>
      <c r="C132" s="954"/>
      <c r="D132" s="957"/>
      <c r="E132" s="958" t="s">
        <v>11</v>
      </c>
      <c r="F132" s="934">
        <f>F133</f>
        <v>3123107</v>
      </c>
      <c r="G132" s="935">
        <f>G133</f>
        <v>500000</v>
      </c>
    </row>
    <row r="133" spans="2:7" ht="26">
      <c r="B133" s="953"/>
      <c r="C133" s="954"/>
      <c r="D133" s="957"/>
      <c r="E133" s="958" t="s">
        <v>12</v>
      </c>
      <c r="F133" s="934">
        <v>3123107</v>
      </c>
      <c r="G133" s="935">
        <v>500000</v>
      </c>
    </row>
    <row r="134" spans="2:7">
      <c r="B134" s="953"/>
      <c r="C134" s="954"/>
      <c r="D134" s="957"/>
      <c r="E134" s="960" t="s">
        <v>47</v>
      </c>
      <c r="F134" s="930">
        <f>F135+F143</f>
        <v>6301365</v>
      </c>
      <c r="G134" s="931">
        <f>G135+G143</f>
        <v>500000</v>
      </c>
    </row>
    <row r="135" spans="2:7">
      <c r="B135" s="953"/>
      <c r="C135" s="954"/>
      <c r="D135" s="957"/>
      <c r="E135" s="958" t="s">
        <v>14</v>
      </c>
      <c r="F135" s="934">
        <f>F136+F139</f>
        <v>6211539</v>
      </c>
      <c r="G135" s="935">
        <f>G136+G139</f>
        <v>400000</v>
      </c>
    </row>
    <row r="136" spans="2:7">
      <c r="B136" s="953"/>
      <c r="C136" s="954"/>
      <c r="D136" s="957"/>
      <c r="E136" s="958" t="s">
        <v>16</v>
      </c>
      <c r="F136" s="934">
        <f>F137+F138</f>
        <v>6201365</v>
      </c>
      <c r="G136" s="935">
        <f>G137+G138</f>
        <v>400000</v>
      </c>
    </row>
    <row r="137" spans="2:7">
      <c r="B137" s="953"/>
      <c r="C137" s="954"/>
      <c r="D137" s="957"/>
      <c r="E137" s="958" t="s">
        <v>18</v>
      </c>
      <c r="F137" s="934">
        <v>4704917</v>
      </c>
      <c r="G137" s="935">
        <v>250097</v>
      </c>
    </row>
    <row r="138" spans="2:7">
      <c r="B138" s="953"/>
      <c r="C138" s="954"/>
      <c r="D138" s="957"/>
      <c r="E138" s="958" t="s">
        <v>19</v>
      </c>
      <c r="F138" s="934">
        <v>1496448</v>
      </c>
      <c r="G138" s="935">
        <v>149903</v>
      </c>
    </row>
    <row r="139" spans="2:7" ht="26">
      <c r="B139" s="953"/>
      <c r="C139" s="954"/>
      <c r="D139" s="957"/>
      <c r="E139" s="958" t="s">
        <v>26</v>
      </c>
      <c r="F139" s="934">
        <f t="shared" ref="F139:G141" si="5">F140</f>
        <v>10174</v>
      </c>
      <c r="G139" s="935">
        <f t="shared" si="5"/>
        <v>0</v>
      </c>
    </row>
    <row r="140" spans="2:7" ht="26">
      <c r="B140" s="953"/>
      <c r="C140" s="954"/>
      <c r="D140" s="957"/>
      <c r="E140" s="958" t="s">
        <v>27</v>
      </c>
      <c r="F140" s="934">
        <f t="shared" si="5"/>
        <v>10174</v>
      </c>
      <c r="G140" s="935">
        <f t="shared" si="5"/>
        <v>0</v>
      </c>
    </row>
    <row r="141" spans="2:7" ht="26">
      <c r="B141" s="953"/>
      <c r="C141" s="954"/>
      <c r="D141" s="957"/>
      <c r="E141" s="958" t="s">
        <v>54</v>
      </c>
      <c r="F141" s="934">
        <f t="shared" si="5"/>
        <v>10174</v>
      </c>
      <c r="G141" s="935">
        <f t="shared" si="5"/>
        <v>0</v>
      </c>
    </row>
    <row r="142" spans="2:7" ht="26">
      <c r="B142" s="953"/>
      <c r="C142" s="954"/>
      <c r="D142" s="957"/>
      <c r="E142" s="958" t="s">
        <v>29</v>
      </c>
      <c r="F142" s="934">
        <v>10174</v>
      </c>
      <c r="G142" s="935"/>
    </row>
    <row r="143" spans="2:7">
      <c r="B143" s="953"/>
      <c r="C143" s="954"/>
      <c r="D143" s="957"/>
      <c r="E143" s="958" t="s">
        <v>20</v>
      </c>
      <c r="F143" s="934">
        <f>F144</f>
        <v>89826</v>
      </c>
      <c r="G143" s="935">
        <f>G144</f>
        <v>100000</v>
      </c>
    </row>
    <row r="144" spans="2:7">
      <c r="B144" s="953"/>
      <c r="C144" s="954"/>
      <c r="D144" s="957"/>
      <c r="E144" s="961" t="s">
        <v>21</v>
      </c>
      <c r="F144" s="934">
        <v>89826</v>
      </c>
      <c r="G144" s="935">
        <v>100000</v>
      </c>
    </row>
    <row r="145" spans="2:7">
      <c r="B145" s="953"/>
      <c r="C145" s="954"/>
      <c r="D145" s="957"/>
      <c r="E145" s="962" t="s">
        <v>31</v>
      </c>
      <c r="F145" s="934">
        <f>F130-F134</f>
        <v>-450000</v>
      </c>
      <c r="G145" s="935">
        <f>G130-G134</f>
        <v>0</v>
      </c>
    </row>
    <row r="146" spans="2:7">
      <c r="B146" s="953"/>
      <c r="C146" s="954"/>
      <c r="D146" s="957"/>
      <c r="E146" s="963" t="s">
        <v>298</v>
      </c>
      <c r="F146" s="934">
        <f>F147</f>
        <v>450000</v>
      </c>
      <c r="G146" s="935">
        <f>G147</f>
        <v>0</v>
      </c>
    </row>
    <row r="147" spans="2:7">
      <c r="B147" s="953"/>
      <c r="C147" s="954"/>
      <c r="D147" s="957"/>
      <c r="E147" s="963" t="s">
        <v>299</v>
      </c>
      <c r="F147" s="934">
        <f>F148</f>
        <v>450000</v>
      </c>
      <c r="G147" s="935">
        <f>G148</f>
        <v>0</v>
      </c>
    </row>
    <row r="148" spans="2:7" ht="52">
      <c r="B148" s="964"/>
      <c r="C148" s="965"/>
      <c r="D148" s="966"/>
      <c r="E148" s="967" t="s">
        <v>300</v>
      </c>
      <c r="F148" s="968">
        <v>450000</v>
      </c>
      <c r="G148" s="969"/>
    </row>
    <row r="149" spans="2:7">
      <c r="B149" s="970" t="s">
        <v>246</v>
      </c>
      <c r="C149" s="971"/>
      <c r="D149" s="972"/>
      <c r="E149" s="619" t="s">
        <v>246</v>
      </c>
      <c r="F149" s="973"/>
      <c r="G149" s="974"/>
    </row>
    <row r="150" spans="2:7">
      <c r="B150" s="145" t="s">
        <v>60</v>
      </c>
      <c r="C150" s="944"/>
      <c r="D150" s="952"/>
      <c r="E150" s="145" t="s">
        <v>301</v>
      </c>
      <c r="F150" s="921" t="s">
        <v>61</v>
      </c>
      <c r="G150" s="922"/>
    </row>
    <row r="151" spans="2:7">
      <c r="B151" s="953" t="s">
        <v>297</v>
      </c>
      <c r="C151" s="954"/>
      <c r="D151" s="955">
        <v>500000</v>
      </c>
      <c r="E151" s="929" t="s">
        <v>46</v>
      </c>
      <c r="F151" s="930">
        <f>F152+F153</f>
        <v>5852403</v>
      </c>
      <c r="G151" s="956">
        <f>SUM(G154:G154)</f>
        <v>500000</v>
      </c>
    </row>
    <row r="152" spans="2:7" ht="26">
      <c r="B152" s="953"/>
      <c r="C152" s="954"/>
      <c r="D152" s="957"/>
      <c r="E152" s="958" t="s">
        <v>24</v>
      </c>
      <c r="F152" s="934">
        <v>2728258</v>
      </c>
      <c r="G152" s="935"/>
    </row>
    <row r="153" spans="2:7">
      <c r="B153" s="953"/>
      <c r="C153" s="954"/>
      <c r="D153" s="957"/>
      <c r="E153" s="958" t="s">
        <v>11</v>
      </c>
      <c r="F153" s="934">
        <f>F154</f>
        <v>3124145</v>
      </c>
      <c r="G153" s="935">
        <f>G154</f>
        <v>500000</v>
      </c>
    </row>
    <row r="154" spans="2:7" ht="26">
      <c r="B154" s="953"/>
      <c r="C154" s="954"/>
      <c r="D154" s="957"/>
      <c r="E154" s="958" t="s">
        <v>12</v>
      </c>
      <c r="F154" s="934">
        <v>3124145</v>
      </c>
      <c r="G154" s="935">
        <v>500000</v>
      </c>
    </row>
    <row r="155" spans="2:7">
      <c r="B155" s="953"/>
      <c r="C155" s="954"/>
      <c r="D155" s="957"/>
      <c r="E155" s="960" t="s">
        <v>47</v>
      </c>
      <c r="F155" s="930">
        <f>F156+F164</f>
        <v>6302403</v>
      </c>
      <c r="G155" s="931">
        <f>G156+G164</f>
        <v>500000</v>
      </c>
    </row>
    <row r="156" spans="2:7">
      <c r="B156" s="953"/>
      <c r="C156" s="954"/>
      <c r="D156" s="957"/>
      <c r="E156" s="958" t="s">
        <v>14</v>
      </c>
      <c r="F156" s="934">
        <f>F157+F160</f>
        <v>6212577</v>
      </c>
      <c r="G156" s="935">
        <f>G157+G160</f>
        <v>400000</v>
      </c>
    </row>
    <row r="157" spans="2:7">
      <c r="B157" s="953"/>
      <c r="C157" s="954"/>
      <c r="D157" s="957"/>
      <c r="E157" s="958" t="s">
        <v>16</v>
      </c>
      <c r="F157" s="934">
        <f>F158+F159</f>
        <v>6202403</v>
      </c>
      <c r="G157" s="935">
        <f>G158+G159</f>
        <v>400000</v>
      </c>
    </row>
    <row r="158" spans="2:7">
      <c r="B158" s="953"/>
      <c r="C158" s="954"/>
      <c r="D158" s="957"/>
      <c r="E158" s="958" t="s">
        <v>18</v>
      </c>
      <c r="F158" s="934">
        <v>4705955</v>
      </c>
      <c r="G158" s="935">
        <v>250097</v>
      </c>
    </row>
    <row r="159" spans="2:7">
      <c r="B159" s="953"/>
      <c r="C159" s="954"/>
      <c r="D159" s="957"/>
      <c r="E159" s="958" t="s">
        <v>19</v>
      </c>
      <c r="F159" s="934">
        <v>1496448</v>
      </c>
      <c r="G159" s="935">
        <v>149903</v>
      </c>
    </row>
    <row r="160" spans="2:7" ht="26">
      <c r="B160" s="953"/>
      <c r="C160" s="954"/>
      <c r="D160" s="957"/>
      <c r="E160" s="958" t="s">
        <v>26</v>
      </c>
      <c r="F160" s="934">
        <f t="shared" ref="F160:G162" si="6">F161</f>
        <v>10174</v>
      </c>
      <c r="G160" s="935">
        <f t="shared" si="6"/>
        <v>0</v>
      </c>
    </row>
    <row r="161" spans="1:8" ht="26">
      <c r="B161" s="953"/>
      <c r="C161" s="954"/>
      <c r="D161" s="957"/>
      <c r="E161" s="958" t="s">
        <v>27</v>
      </c>
      <c r="F161" s="934">
        <f t="shared" si="6"/>
        <v>10174</v>
      </c>
      <c r="G161" s="935">
        <f t="shared" si="6"/>
        <v>0</v>
      </c>
    </row>
    <row r="162" spans="1:8" ht="26">
      <c r="B162" s="953"/>
      <c r="C162" s="954"/>
      <c r="D162" s="957"/>
      <c r="E162" s="958" t="s">
        <v>54</v>
      </c>
      <c r="F162" s="934">
        <f t="shared" si="6"/>
        <v>10174</v>
      </c>
      <c r="G162" s="935">
        <f t="shared" si="6"/>
        <v>0</v>
      </c>
    </row>
    <row r="163" spans="1:8" ht="26">
      <c r="B163" s="953"/>
      <c r="C163" s="954"/>
      <c r="D163" s="957"/>
      <c r="E163" s="958" t="s">
        <v>29</v>
      </c>
      <c r="F163" s="934">
        <v>10174</v>
      </c>
      <c r="G163" s="935"/>
    </row>
    <row r="164" spans="1:8">
      <c r="B164" s="953"/>
      <c r="C164" s="954"/>
      <c r="D164" s="957"/>
      <c r="E164" s="958" t="s">
        <v>20</v>
      </c>
      <c r="F164" s="934">
        <v>89826</v>
      </c>
      <c r="G164" s="935">
        <f>G165</f>
        <v>100000</v>
      </c>
    </row>
    <row r="165" spans="1:8">
      <c r="B165" s="953"/>
      <c r="C165" s="954"/>
      <c r="D165" s="957"/>
      <c r="E165" s="961" t="s">
        <v>21</v>
      </c>
      <c r="F165" s="934"/>
      <c r="G165" s="935">
        <v>100000</v>
      </c>
    </row>
    <row r="166" spans="1:8">
      <c r="B166" s="953"/>
      <c r="C166" s="954"/>
      <c r="D166" s="957"/>
      <c r="E166" s="962" t="s">
        <v>31</v>
      </c>
      <c r="F166" s="934">
        <f>F151-F155</f>
        <v>-450000</v>
      </c>
      <c r="G166" s="935">
        <f>G151-G155</f>
        <v>0</v>
      </c>
    </row>
    <row r="167" spans="1:8">
      <c r="B167" s="953"/>
      <c r="C167" s="954"/>
      <c r="D167" s="957"/>
      <c r="E167" s="963" t="s">
        <v>298</v>
      </c>
      <c r="F167" s="934">
        <f>F168</f>
        <v>450000</v>
      </c>
      <c r="G167" s="935">
        <f>G168</f>
        <v>0</v>
      </c>
    </row>
    <row r="168" spans="1:8">
      <c r="B168" s="953"/>
      <c r="C168" s="954"/>
      <c r="D168" s="957"/>
      <c r="E168" s="963" t="s">
        <v>299</v>
      </c>
      <c r="F168" s="934">
        <f>F169</f>
        <v>450000</v>
      </c>
      <c r="G168" s="935">
        <f>G169</f>
        <v>0</v>
      </c>
    </row>
    <row r="169" spans="1:8" ht="52.5" thickBot="1">
      <c r="B169" s="975"/>
      <c r="C169" s="976"/>
      <c r="D169" s="977"/>
      <c r="E169" s="978" t="s">
        <v>300</v>
      </c>
      <c r="F169" s="938">
        <v>450000</v>
      </c>
      <c r="G169" s="979"/>
    </row>
    <row r="170" spans="1:8" ht="230.25" customHeight="1" thickBot="1">
      <c r="B170" s="1600" t="s">
        <v>383</v>
      </c>
      <c r="C170" s="1601"/>
      <c r="D170" s="1601"/>
      <c r="E170" s="1601"/>
      <c r="F170" s="1601"/>
      <c r="G170" s="1602"/>
    </row>
    <row r="171" spans="1:8" ht="21.75" customHeight="1" thickBot="1"/>
    <row r="172" spans="1:8">
      <c r="A172" s="174">
        <f>A104+1</f>
        <v>36</v>
      </c>
      <c r="B172" s="945" t="s">
        <v>58</v>
      </c>
      <c r="C172" s="920"/>
      <c r="D172" s="888"/>
      <c r="E172" s="577" t="s">
        <v>262</v>
      </c>
      <c r="F172" s="920"/>
      <c r="G172" s="889"/>
      <c r="H172" s="1167" t="s">
        <v>322</v>
      </c>
    </row>
    <row r="173" spans="1:8">
      <c r="B173" s="946" t="s">
        <v>59</v>
      </c>
      <c r="C173" s="947"/>
      <c r="D173" s="891"/>
      <c r="E173" s="363" t="s">
        <v>8</v>
      </c>
      <c r="F173" s="942"/>
      <c r="G173" s="948"/>
    </row>
    <row r="174" spans="1:8">
      <c r="B174" s="949" t="s">
        <v>124</v>
      </c>
      <c r="C174" s="947"/>
      <c r="D174" s="950"/>
      <c r="E174" s="951" t="s">
        <v>124</v>
      </c>
      <c r="F174" s="942"/>
      <c r="G174" s="943"/>
    </row>
    <row r="175" spans="1:8" ht="32.25" customHeight="1">
      <c r="B175" s="145" t="s">
        <v>60</v>
      </c>
      <c r="C175" s="944"/>
      <c r="D175" s="952"/>
      <c r="E175" s="145" t="s">
        <v>23</v>
      </c>
      <c r="F175" s="921" t="s">
        <v>61</v>
      </c>
      <c r="G175" s="922"/>
    </row>
    <row r="176" spans="1:8">
      <c r="B176" s="953" t="s">
        <v>297</v>
      </c>
      <c r="C176" s="954"/>
      <c r="D176" s="981">
        <v>277900</v>
      </c>
      <c r="E176" s="929" t="s">
        <v>46</v>
      </c>
      <c r="F176" s="930">
        <f>F177</f>
        <v>8591985</v>
      </c>
      <c r="G176" s="931">
        <f>G177</f>
        <v>277900</v>
      </c>
    </row>
    <row r="177" spans="2:7">
      <c r="B177" s="959"/>
      <c r="C177" s="954"/>
      <c r="D177" s="957"/>
      <c r="E177" s="982" t="s">
        <v>11</v>
      </c>
      <c r="F177" s="934">
        <f>F178</f>
        <v>8591985</v>
      </c>
      <c r="G177" s="935">
        <f>G178</f>
        <v>277900</v>
      </c>
    </row>
    <row r="178" spans="2:7" ht="26.5">
      <c r="B178" s="953"/>
      <c r="C178" s="954"/>
      <c r="D178" s="957"/>
      <c r="E178" s="983" t="s">
        <v>12</v>
      </c>
      <c r="F178" s="934">
        <v>8591985</v>
      </c>
      <c r="G178" s="935">
        <v>277900</v>
      </c>
    </row>
    <row r="179" spans="2:7">
      <c r="B179" s="953"/>
      <c r="C179" s="954"/>
      <c r="D179" s="957"/>
      <c r="E179" s="984" t="s">
        <v>47</v>
      </c>
      <c r="F179" s="930">
        <v>8591985</v>
      </c>
      <c r="G179" s="931">
        <f>G180</f>
        <v>277900</v>
      </c>
    </row>
    <row r="180" spans="2:7">
      <c r="B180" s="953"/>
      <c r="C180" s="954"/>
      <c r="D180" s="957"/>
      <c r="E180" s="587" t="s">
        <v>14</v>
      </c>
      <c r="F180" s="934">
        <v>8589097</v>
      </c>
      <c r="G180" s="935">
        <f>G181</f>
        <v>277900</v>
      </c>
    </row>
    <row r="181" spans="2:7">
      <c r="B181" s="953"/>
      <c r="C181" s="954"/>
      <c r="D181" s="957"/>
      <c r="E181" s="590" t="s">
        <v>16</v>
      </c>
      <c r="F181" s="934">
        <v>8351011</v>
      </c>
      <c r="G181" s="935">
        <f>G182+G183</f>
        <v>277900</v>
      </c>
    </row>
    <row r="182" spans="2:7">
      <c r="B182" s="953"/>
      <c r="C182" s="954"/>
      <c r="D182" s="957"/>
      <c r="E182" s="648" t="s">
        <v>18</v>
      </c>
      <c r="F182" s="934">
        <v>7182753</v>
      </c>
      <c r="G182" s="935">
        <v>96400</v>
      </c>
    </row>
    <row r="183" spans="2:7">
      <c r="B183" s="953"/>
      <c r="C183" s="954"/>
      <c r="D183" s="957"/>
      <c r="E183" s="648" t="s">
        <v>19</v>
      </c>
      <c r="F183" s="934">
        <v>1168258</v>
      </c>
      <c r="G183" s="935">
        <v>181500</v>
      </c>
    </row>
    <row r="184" spans="2:7" ht="26.5">
      <c r="B184" s="953"/>
      <c r="C184" s="954"/>
      <c r="D184" s="957"/>
      <c r="E184" s="590" t="s">
        <v>38</v>
      </c>
      <c r="F184" s="934">
        <v>232902</v>
      </c>
      <c r="G184" s="935"/>
    </row>
    <row r="185" spans="2:7">
      <c r="B185" s="953"/>
      <c r="C185" s="954"/>
      <c r="D185" s="957"/>
      <c r="E185" s="648" t="s">
        <v>39</v>
      </c>
      <c r="F185" s="934">
        <v>232902</v>
      </c>
      <c r="G185" s="935"/>
    </row>
    <row r="186" spans="2:7" ht="39.5">
      <c r="B186" s="953"/>
      <c r="C186" s="954"/>
      <c r="D186" s="957"/>
      <c r="E186" s="983" t="s">
        <v>26</v>
      </c>
      <c r="F186" s="934">
        <v>5184</v>
      </c>
      <c r="G186" s="935"/>
    </row>
    <row r="187" spans="2:7" ht="26.5">
      <c r="B187" s="953"/>
      <c r="C187" s="954"/>
      <c r="D187" s="957"/>
      <c r="E187" s="985" t="s">
        <v>27</v>
      </c>
      <c r="F187" s="934">
        <v>5184</v>
      </c>
      <c r="G187" s="935"/>
    </row>
    <row r="188" spans="2:7" ht="39.5">
      <c r="B188" s="953"/>
      <c r="C188" s="954"/>
      <c r="D188" s="957"/>
      <c r="E188" s="986" t="s">
        <v>28</v>
      </c>
      <c r="F188" s="934">
        <v>5184</v>
      </c>
      <c r="G188" s="935"/>
    </row>
    <row r="189" spans="2:7">
      <c r="B189" s="953"/>
      <c r="C189" s="954"/>
      <c r="D189" s="957"/>
      <c r="E189" s="982" t="s">
        <v>20</v>
      </c>
      <c r="F189" s="934">
        <v>2888</v>
      </c>
      <c r="G189" s="935"/>
    </row>
    <row r="190" spans="2:7">
      <c r="B190" s="953"/>
      <c r="C190" s="954"/>
      <c r="D190" s="957"/>
      <c r="E190" s="987" t="s">
        <v>21</v>
      </c>
      <c r="F190" s="934">
        <v>2888</v>
      </c>
      <c r="G190" s="935"/>
    </row>
    <row r="191" spans="2:7">
      <c r="B191" s="949" t="s">
        <v>125</v>
      </c>
      <c r="C191" s="947"/>
      <c r="D191" s="950"/>
      <c r="E191" s="951" t="s">
        <v>125</v>
      </c>
      <c r="F191" s="942"/>
      <c r="G191" s="943"/>
    </row>
    <row r="192" spans="2:7" ht="27.75" customHeight="1">
      <c r="B192" s="145" t="s">
        <v>60</v>
      </c>
      <c r="C192" s="944"/>
      <c r="D192" s="952"/>
      <c r="E192" s="145" t="s">
        <v>23</v>
      </c>
      <c r="F192" s="921" t="s">
        <v>61</v>
      </c>
      <c r="G192" s="922"/>
    </row>
    <row r="193" spans="2:7">
      <c r="B193" s="953" t="s">
        <v>297</v>
      </c>
      <c r="C193" s="954"/>
      <c r="D193" s="981">
        <v>277900</v>
      </c>
      <c r="E193" s="929" t="s">
        <v>46</v>
      </c>
      <c r="F193" s="930">
        <f>F194</f>
        <v>8531828</v>
      </c>
      <c r="G193" s="931">
        <f>G194</f>
        <v>277900</v>
      </c>
    </row>
    <row r="194" spans="2:7">
      <c r="B194" s="959"/>
      <c r="C194" s="954"/>
      <c r="D194" s="957"/>
      <c r="E194" s="982" t="s">
        <v>11</v>
      </c>
      <c r="F194" s="934">
        <f>F195</f>
        <v>8531828</v>
      </c>
      <c r="G194" s="935">
        <f>G195</f>
        <v>277900</v>
      </c>
    </row>
    <row r="195" spans="2:7" ht="26.5">
      <c r="B195" s="953"/>
      <c r="C195" s="954"/>
      <c r="D195" s="957"/>
      <c r="E195" s="983" t="s">
        <v>12</v>
      </c>
      <c r="F195" s="934">
        <v>8531828</v>
      </c>
      <c r="G195" s="935">
        <v>277900</v>
      </c>
    </row>
    <row r="196" spans="2:7">
      <c r="B196" s="953"/>
      <c r="C196" s="954"/>
      <c r="D196" s="957"/>
      <c r="E196" s="984" t="s">
        <v>47</v>
      </c>
      <c r="F196" s="930">
        <v>8531828</v>
      </c>
      <c r="G196" s="931">
        <f>G197</f>
        <v>277900</v>
      </c>
    </row>
    <row r="197" spans="2:7">
      <c r="B197" s="953"/>
      <c r="C197" s="954"/>
      <c r="D197" s="957"/>
      <c r="E197" s="587" t="s">
        <v>14</v>
      </c>
      <c r="F197" s="934">
        <v>8528940</v>
      </c>
      <c r="G197" s="935">
        <f>G198</f>
        <v>277900</v>
      </c>
    </row>
    <row r="198" spans="2:7">
      <c r="B198" s="953"/>
      <c r="C198" s="954"/>
      <c r="D198" s="957"/>
      <c r="E198" s="590" t="s">
        <v>16</v>
      </c>
      <c r="F198" s="934">
        <v>8290854</v>
      </c>
      <c r="G198" s="935">
        <f>G199+G200</f>
        <v>277900</v>
      </c>
    </row>
    <row r="199" spans="2:7">
      <c r="B199" s="953"/>
      <c r="C199" s="954"/>
      <c r="D199" s="957"/>
      <c r="E199" s="648" t="s">
        <v>18</v>
      </c>
      <c r="F199" s="934">
        <v>7178746</v>
      </c>
      <c r="G199" s="935">
        <v>96400</v>
      </c>
    </row>
    <row r="200" spans="2:7">
      <c r="B200" s="953"/>
      <c r="C200" s="954"/>
      <c r="D200" s="957"/>
      <c r="E200" s="648" t="s">
        <v>19</v>
      </c>
      <c r="F200" s="934">
        <v>1168258</v>
      </c>
      <c r="G200" s="935">
        <v>181500</v>
      </c>
    </row>
    <row r="201" spans="2:7" ht="26.5">
      <c r="B201" s="953"/>
      <c r="C201" s="954"/>
      <c r="D201" s="957"/>
      <c r="E201" s="590" t="s">
        <v>38</v>
      </c>
      <c r="F201" s="934">
        <v>232902</v>
      </c>
      <c r="G201" s="935"/>
    </row>
    <row r="202" spans="2:7">
      <c r="B202" s="953"/>
      <c r="C202" s="954"/>
      <c r="D202" s="957"/>
      <c r="E202" s="648" t="s">
        <v>39</v>
      </c>
      <c r="F202" s="934">
        <v>232902</v>
      </c>
      <c r="G202" s="935"/>
    </row>
    <row r="203" spans="2:7" ht="39.5">
      <c r="B203" s="953"/>
      <c r="C203" s="954"/>
      <c r="D203" s="957"/>
      <c r="E203" s="983" t="s">
        <v>26</v>
      </c>
      <c r="F203" s="934">
        <v>5184</v>
      </c>
      <c r="G203" s="935"/>
    </row>
    <row r="204" spans="2:7" ht="26.5">
      <c r="B204" s="953"/>
      <c r="C204" s="954"/>
      <c r="D204" s="957"/>
      <c r="E204" s="985" t="s">
        <v>27</v>
      </c>
      <c r="F204" s="934">
        <v>5184</v>
      </c>
      <c r="G204" s="935"/>
    </row>
    <row r="205" spans="2:7" ht="39.5">
      <c r="B205" s="953"/>
      <c r="C205" s="954"/>
      <c r="D205" s="957"/>
      <c r="E205" s="986" t="s">
        <v>28</v>
      </c>
      <c r="F205" s="934">
        <v>5184</v>
      </c>
      <c r="G205" s="935"/>
    </row>
    <row r="206" spans="2:7">
      <c r="B206" s="953"/>
      <c r="C206" s="954"/>
      <c r="D206" s="957"/>
      <c r="E206" s="982" t="s">
        <v>20</v>
      </c>
      <c r="F206" s="934">
        <v>2888</v>
      </c>
      <c r="G206" s="935"/>
    </row>
    <row r="207" spans="2:7">
      <c r="B207" s="953"/>
      <c r="C207" s="954"/>
      <c r="D207" s="957"/>
      <c r="E207" s="987" t="s">
        <v>21</v>
      </c>
      <c r="F207" s="934">
        <v>2888</v>
      </c>
      <c r="G207" s="935"/>
    </row>
    <row r="208" spans="2:7">
      <c r="B208" s="949" t="s">
        <v>246</v>
      </c>
      <c r="C208" s="947"/>
      <c r="D208" s="950"/>
      <c r="E208" s="951" t="s">
        <v>246</v>
      </c>
      <c r="F208" s="942"/>
      <c r="G208" s="943"/>
    </row>
    <row r="209" spans="2:7" ht="30" customHeight="1">
      <c r="B209" s="145" t="s">
        <v>60</v>
      </c>
      <c r="C209" s="944"/>
      <c r="D209" s="952"/>
      <c r="E209" s="145" t="s">
        <v>23</v>
      </c>
      <c r="F209" s="921" t="s">
        <v>61</v>
      </c>
      <c r="G209" s="922"/>
    </row>
    <row r="210" spans="2:7">
      <c r="B210" s="953" t="s">
        <v>297</v>
      </c>
      <c r="C210" s="954"/>
      <c r="D210" s="981">
        <v>277900</v>
      </c>
      <c r="E210" s="988" t="s">
        <v>46</v>
      </c>
      <c r="F210" s="930">
        <f>F211</f>
        <v>8535835</v>
      </c>
      <c r="G210" s="931">
        <f>G211</f>
        <v>277900</v>
      </c>
    </row>
    <row r="211" spans="2:7">
      <c r="B211" s="959"/>
      <c r="C211" s="954"/>
      <c r="D211" s="957"/>
      <c r="E211" s="982" t="s">
        <v>11</v>
      </c>
      <c r="F211" s="934">
        <f>F212</f>
        <v>8535835</v>
      </c>
      <c r="G211" s="935">
        <f>G212</f>
        <v>277900</v>
      </c>
    </row>
    <row r="212" spans="2:7" ht="26.5">
      <c r="B212" s="953"/>
      <c r="C212" s="954"/>
      <c r="D212" s="957"/>
      <c r="E212" s="983" t="s">
        <v>12</v>
      </c>
      <c r="F212" s="934">
        <v>8535835</v>
      </c>
      <c r="G212" s="935">
        <v>277900</v>
      </c>
    </row>
    <row r="213" spans="2:7">
      <c r="B213" s="953"/>
      <c r="C213" s="954"/>
      <c r="D213" s="957"/>
      <c r="E213" s="989" t="s">
        <v>47</v>
      </c>
      <c r="F213" s="930">
        <v>8535835</v>
      </c>
      <c r="G213" s="931">
        <f>G214</f>
        <v>277900</v>
      </c>
    </row>
    <row r="214" spans="2:7">
      <c r="B214" s="953"/>
      <c r="C214" s="954"/>
      <c r="D214" s="957"/>
      <c r="E214" s="587" t="s">
        <v>14</v>
      </c>
      <c r="F214" s="934">
        <v>8532947</v>
      </c>
      <c r="G214" s="935">
        <f>G215</f>
        <v>277900</v>
      </c>
    </row>
    <row r="215" spans="2:7">
      <c r="B215" s="953"/>
      <c r="C215" s="954"/>
      <c r="D215" s="957"/>
      <c r="E215" s="590" t="s">
        <v>16</v>
      </c>
      <c r="F215" s="934">
        <v>8294861</v>
      </c>
      <c r="G215" s="935">
        <f>G216+G217</f>
        <v>277900</v>
      </c>
    </row>
    <row r="216" spans="2:7">
      <c r="B216" s="953"/>
      <c r="C216" s="954"/>
      <c r="D216" s="957"/>
      <c r="E216" s="648" t="s">
        <v>18</v>
      </c>
      <c r="F216" s="934">
        <v>7182753</v>
      </c>
      <c r="G216" s="935">
        <v>96400</v>
      </c>
    </row>
    <row r="217" spans="2:7">
      <c r="B217" s="953"/>
      <c r="C217" s="954"/>
      <c r="D217" s="957"/>
      <c r="E217" s="648" t="s">
        <v>19</v>
      </c>
      <c r="F217" s="990">
        <v>1168258</v>
      </c>
      <c r="G217" s="991">
        <v>181500</v>
      </c>
    </row>
    <row r="218" spans="2:7" ht="26.5">
      <c r="B218" s="953"/>
      <c r="C218" s="954"/>
      <c r="D218" s="957"/>
      <c r="E218" s="590" t="s">
        <v>38</v>
      </c>
      <c r="F218" s="934">
        <v>232902</v>
      </c>
      <c r="G218" s="935"/>
    </row>
    <row r="219" spans="2:7">
      <c r="B219" s="953"/>
      <c r="C219" s="954"/>
      <c r="D219" s="957"/>
      <c r="E219" s="648" t="s">
        <v>39</v>
      </c>
      <c r="F219" s="934">
        <v>232902</v>
      </c>
      <c r="G219" s="935"/>
    </row>
    <row r="220" spans="2:7" ht="39.5">
      <c r="B220" s="953"/>
      <c r="C220" s="954"/>
      <c r="D220" s="957"/>
      <c r="E220" s="983" t="s">
        <v>26</v>
      </c>
      <c r="F220" s="934">
        <v>5184</v>
      </c>
      <c r="G220" s="935"/>
    </row>
    <row r="221" spans="2:7" ht="26.5">
      <c r="B221" s="953"/>
      <c r="C221" s="954"/>
      <c r="D221" s="957"/>
      <c r="E221" s="985" t="s">
        <v>27</v>
      </c>
      <c r="F221" s="934">
        <v>5184</v>
      </c>
      <c r="G221" s="935"/>
    </row>
    <row r="222" spans="2:7" ht="39.5">
      <c r="B222" s="953"/>
      <c r="C222" s="954"/>
      <c r="D222" s="957"/>
      <c r="E222" s="986" t="s">
        <v>28</v>
      </c>
      <c r="F222" s="934">
        <v>5184</v>
      </c>
      <c r="G222" s="935"/>
    </row>
    <row r="223" spans="2:7">
      <c r="B223" s="953"/>
      <c r="C223" s="954"/>
      <c r="D223" s="957"/>
      <c r="E223" s="982" t="s">
        <v>20</v>
      </c>
      <c r="F223" s="934">
        <v>2888</v>
      </c>
      <c r="G223" s="935"/>
    </row>
    <row r="224" spans="2:7" ht="15" thickBot="1">
      <c r="B224" s="975"/>
      <c r="C224" s="976"/>
      <c r="D224" s="977"/>
      <c r="E224" s="987" t="s">
        <v>21</v>
      </c>
      <c r="F224" s="990">
        <v>2888</v>
      </c>
      <c r="G224" s="991"/>
    </row>
    <row r="225" spans="1:7" ht="257.25" customHeight="1" thickBot="1">
      <c r="B225" s="1603" t="s">
        <v>384</v>
      </c>
      <c r="C225" s="1604"/>
      <c r="D225" s="1604"/>
      <c r="E225" s="1604"/>
      <c r="F225" s="1604"/>
      <c r="G225" s="1605"/>
    </row>
    <row r="227" spans="1:7">
      <c r="A227" s="174"/>
    </row>
  </sheetData>
  <mergeCells count="4">
    <mergeCell ref="B102:G102"/>
    <mergeCell ref="B170:G170"/>
    <mergeCell ref="B225:G225"/>
    <mergeCell ref="B35:G35"/>
  </mergeCells>
  <pageMargins left="0.43307086614173229" right="0.35433070866141736" top="0.47244094488188981" bottom="0.51181102362204722" header="0.31496062992125984" footer="0.23622047244094491"/>
  <pageSetup paperSize="9" scale="85" fitToHeight="0" orientation="landscape" verticalDpi="0" r:id="rId1"/>
  <headerFooter>
    <oddFooter>&amp;L&amp;F&amp;C&amp;P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8560C-768D-45E3-901C-5858F2C04AE6}">
  <sheetPr>
    <tabColor theme="3" tint="0.89999084444715716"/>
  </sheetPr>
  <dimension ref="A1:AL20"/>
  <sheetViews>
    <sheetView zoomScale="80" zoomScaleNormal="80" workbookViewId="0">
      <pane ySplit="1" topLeftCell="A2" activePane="bottomLeft" state="frozen"/>
      <selection pane="bottomLeft"/>
    </sheetView>
  </sheetViews>
  <sheetFormatPr defaultRowHeight="14.5"/>
  <cols>
    <col min="1" max="1" width="6" style="1031" customWidth="1"/>
    <col min="2" max="2" width="45.26953125" customWidth="1"/>
    <col min="3" max="4" width="14.54296875" customWidth="1"/>
    <col min="5" max="5" width="40.26953125" customWidth="1"/>
    <col min="6" max="6" width="13.26953125" customWidth="1"/>
    <col min="7" max="7" width="14.26953125" customWidth="1"/>
    <col min="8" max="8" width="14.7265625" customWidth="1"/>
  </cols>
  <sheetData>
    <row r="1" spans="1:8" ht="39" customHeight="1" thickBot="1">
      <c r="A1" s="1099"/>
      <c r="B1" s="857"/>
      <c r="C1" s="992" t="s">
        <v>2</v>
      </c>
      <c r="D1" s="992" t="s">
        <v>4</v>
      </c>
      <c r="E1" s="857"/>
      <c r="F1" s="992" t="s">
        <v>2</v>
      </c>
      <c r="G1" s="992" t="s">
        <v>4</v>
      </c>
      <c r="H1" s="993" t="s">
        <v>1</v>
      </c>
    </row>
    <row r="2" spans="1:8">
      <c r="B2" s="45"/>
      <c r="C2" s="45"/>
      <c r="D2" s="45"/>
      <c r="E2" s="45"/>
      <c r="F2" s="45"/>
      <c r="G2" s="405"/>
    </row>
    <row r="3" spans="1:8" s="1379" customFormat="1" ht="13">
      <c r="A3" s="1428"/>
      <c r="B3" s="1053" t="s">
        <v>153</v>
      </c>
      <c r="C3" s="1378"/>
      <c r="D3" s="1378"/>
      <c r="F3" s="1378"/>
      <c r="G3" s="1378"/>
    </row>
    <row r="4" spans="1:8" s="1379" customFormat="1" ht="13.5" thickBot="1">
      <c r="A4" s="1428"/>
      <c r="B4" s="1378"/>
      <c r="C4" s="1378"/>
      <c r="D4" s="1378"/>
      <c r="F4" s="1378"/>
      <c r="G4" s="1378"/>
    </row>
    <row r="5" spans="1:8" s="314" customFormat="1" ht="14">
      <c r="A5" s="1429">
        <f>ZM!A172+1</f>
        <v>37</v>
      </c>
      <c r="B5" s="1380" t="s">
        <v>58</v>
      </c>
      <c r="C5" s="398"/>
      <c r="D5" s="1381"/>
      <c r="E5" s="1056" t="s">
        <v>153</v>
      </c>
      <c r="F5" s="399"/>
      <c r="G5" s="30"/>
      <c r="H5" s="994" t="s">
        <v>154</v>
      </c>
    </row>
    <row r="6" spans="1:8" s="314" customFormat="1" ht="13">
      <c r="A6" s="1432"/>
      <c r="B6" s="1103" t="s">
        <v>59</v>
      </c>
      <c r="C6" s="1104"/>
      <c r="D6" s="16"/>
      <c r="E6" s="112" t="s">
        <v>8</v>
      </c>
      <c r="F6" s="1104"/>
      <c r="G6" s="16"/>
    </row>
    <row r="7" spans="1:8" s="314" customFormat="1" ht="27">
      <c r="A7" s="1432"/>
      <c r="B7" s="400" t="s">
        <v>60</v>
      </c>
      <c r="C7" s="1107"/>
      <c r="D7" s="22"/>
      <c r="E7" s="20" t="s">
        <v>450</v>
      </c>
      <c r="F7" s="1107"/>
      <c r="G7" s="22"/>
    </row>
    <row r="8" spans="1:8" s="314" customFormat="1" ht="13">
      <c r="A8" s="1432"/>
      <c r="B8" s="1382" t="s">
        <v>35</v>
      </c>
      <c r="C8" s="403"/>
      <c r="D8" s="403"/>
      <c r="E8" s="1383" t="s">
        <v>46</v>
      </c>
      <c r="F8" s="401">
        <v>4807506</v>
      </c>
      <c r="G8" s="1384">
        <v>8000000</v>
      </c>
    </row>
    <row r="9" spans="1:8" s="82" customFormat="1" ht="39">
      <c r="A9" s="1162"/>
      <c r="B9" s="1382" t="s">
        <v>451</v>
      </c>
      <c r="C9" s="403">
        <v>341141400</v>
      </c>
      <c r="D9" s="403">
        <v>8000000</v>
      </c>
      <c r="E9" s="1385" t="s">
        <v>11</v>
      </c>
      <c r="F9" s="403">
        <v>4807506</v>
      </c>
      <c r="G9" s="1386">
        <v>8000000</v>
      </c>
    </row>
    <row r="10" spans="1:8" s="82" customFormat="1" ht="26">
      <c r="A10" s="1162"/>
      <c r="B10" s="1387"/>
      <c r="C10" s="1388"/>
      <c r="D10" s="1388"/>
      <c r="E10" s="1385" t="s">
        <v>12</v>
      </c>
      <c r="F10" s="403">
        <v>4807506</v>
      </c>
      <c r="G10" s="1386">
        <v>8000000</v>
      </c>
    </row>
    <row r="11" spans="1:8" s="82" customFormat="1" ht="13">
      <c r="A11" s="1162"/>
      <c r="B11" s="1389"/>
      <c r="C11" s="1388"/>
      <c r="D11" s="1388"/>
      <c r="E11" s="1383" t="s">
        <v>47</v>
      </c>
      <c r="F11" s="401">
        <v>4807506</v>
      </c>
      <c r="G11" s="1384">
        <v>8000000</v>
      </c>
    </row>
    <row r="12" spans="1:8" s="82" customFormat="1" ht="13">
      <c r="A12" s="1162"/>
      <c r="B12" s="1387"/>
      <c r="C12" s="403"/>
      <c r="D12" s="403"/>
      <c r="E12" s="1385" t="s">
        <v>14</v>
      </c>
      <c r="F12" s="403">
        <v>1496084</v>
      </c>
      <c r="G12" s="1386">
        <v>8000000</v>
      </c>
    </row>
    <row r="13" spans="1:8" s="82" customFormat="1" ht="13">
      <c r="A13" s="1162"/>
      <c r="B13" s="1387"/>
      <c r="C13" s="403"/>
      <c r="D13" s="403"/>
      <c r="E13" s="1385" t="s">
        <v>16</v>
      </c>
      <c r="F13" s="403">
        <v>911715</v>
      </c>
      <c r="G13" s="404">
        <v>0</v>
      </c>
    </row>
    <row r="14" spans="1:8" s="82" customFormat="1" ht="13">
      <c r="A14" s="1162"/>
      <c r="B14" s="1387"/>
      <c r="C14" s="403"/>
      <c r="D14" s="403"/>
      <c r="E14" s="1385" t="s">
        <v>18</v>
      </c>
      <c r="F14" s="403">
        <v>911715</v>
      </c>
      <c r="G14" s="404">
        <v>0</v>
      </c>
    </row>
    <row r="15" spans="1:8" s="82" customFormat="1" ht="26">
      <c r="A15" s="1162"/>
      <c r="B15" s="1389"/>
      <c r="C15" s="403"/>
      <c r="D15" s="403"/>
      <c r="E15" s="1385" t="s">
        <v>15</v>
      </c>
      <c r="F15" s="403">
        <v>584369</v>
      </c>
      <c r="G15" s="1386">
        <v>8000000</v>
      </c>
    </row>
    <row r="16" spans="1:8" s="82" customFormat="1" ht="13">
      <c r="A16" s="1162"/>
      <c r="B16" s="1390"/>
      <c r="C16" s="403"/>
      <c r="D16" s="403"/>
      <c r="E16" s="1385" t="s">
        <v>17</v>
      </c>
      <c r="F16" s="1388">
        <v>584369</v>
      </c>
      <c r="G16" s="1386">
        <v>8000000</v>
      </c>
    </row>
    <row r="17" spans="1:38" s="82" customFormat="1" ht="13">
      <c r="A17" s="1162"/>
      <c r="B17" s="1391"/>
      <c r="C17" s="1388"/>
      <c r="D17" s="1388"/>
      <c r="E17" s="1385" t="s">
        <v>20</v>
      </c>
      <c r="F17" s="403">
        <v>3311422</v>
      </c>
      <c r="G17" s="404">
        <v>0</v>
      </c>
    </row>
    <row r="18" spans="1:38" s="82" customFormat="1" ht="13.5" thickBot="1">
      <c r="A18" s="1162"/>
      <c r="B18" s="1389"/>
      <c r="C18" s="403"/>
      <c r="D18" s="403"/>
      <c r="E18" s="1385" t="s">
        <v>21</v>
      </c>
      <c r="F18" s="403">
        <v>3311422</v>
      </c>
      <c r="G18" s="404">
        <v>0</v>
      </c>
    </row>
    <row r="19" spans="1:38" s="82" customFormat="1" ht="74.25" customHeight="1" thickBot="1">
      <c r="A19" s="1162"/>
      <c r="B19" s="1597" t="s">
        <v>452</v>
      </c>
      <c r="C19" s="1598"/>
      <c r="D19" s="1598"/>
      <c r="E19" s="1598"/>
      <c r="F19" s="1598"/>
      <c r="G19" s="1599"/>
    </row>
    <row r="20" spans="1:38">
      <c r="A20" s="1424"/>
      <c r="B20" s="37"/>
      <c r="C20" s="37"/>
      <c r="D20" s="38"/>
      <c r="E20" s="37"/>
      <c r="F20" s="37"/>
      <c r="G20" s="38"/>
      <c r="H20" s="574"/>
      <c r="I20" s="574"/>
      <c r="J20" s="574"/>
      <c r="K20" s="574"/>
      <c r="L20" s="574"/>
      <c r="M20" s="574"/>
      <c r="N20" s="574"/>
      <c r="O20" s="574"/>
      <c r="P20" s="574"/>
      <c r="Q20" s="574"/>
      <c r="R20" s="574"/>
      <c r="S20" s="574"/>
      <c r="T20" s="574"/>
      <c r="U20" s="574"/>
      <c r="V20" s="574"/>
      <c r="W20" s="574"/>
      <c r="X20" s="574"/>
      <c r="Y20" s="574"/>
      <c r="Z20" s="574"/>
      <c r="AA20" s="574"/>
      <c r="AB20" s="574"/>
      <c r="AC20" s="574"/>
      <c r="AD20" s="574"/>
      <c r="AE20" s="574"/>
      <c r="AF20" s="574"/>
      <c r="AG20" s="574"/>
      <c r="AH20" s="574"/>
      <c r="AI20" s="574"/>
      <c r="AJ20" s="574"/>
      <c r="AK20" s="574"/>
      <c r="AL20" s="574"/>
    </row>
  </sheetData>
  <dataConsolidate link="1"/>
  <mergeCells count="1">
    <mergeCell ref="B19:G19"/>
  </mergeCells>
  <pageMargins left="0.35433070866141736" right="0.35433070866141736" top="0.43307086614173229" bottom="0.43307086614173229" header="0.27559055118110237" footer="0.23622047244094491"/>
  <pageSetup paperSize="9" scale="85" fitToHeight="0" orientation="landscape" r:id="rId1"/>
  <headerFooter differentFirst="1" alignWithMargins="0">
    <oddHeader>&amp;C&amp;P</oddHeader>
    <oddFooter>&amp;L&amp;F&amp;C&amp;P</oddFooter>
    <firstFooter>&amp;L&amp;F&amp;C&amp;P</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F00D-D8EB-4D43-88E3-86E66AC248B8}">
  <sheetPr>
    <tabColor theme="3" tint="0.89999084444715716"/>
  </sheetPr>
  <dimension ref="A1:H315"/>
  <sheetViews>
    <sheetView zoomScale="85" zoomScaleNormal="85" workbookViewId="0">
      <pane ySplit="1" topLeftCell="A2" activePane="bottomLeft" state="frozen"/>
      <selection pane="bottomLeft"/>
    </sheetView>
  </sheetViews>
  <sheetFormatPr defaultColWidth="8.81640625" defaultRowHeight="14"/>
  <cols>
    <col min="1" max="1" width="6" style="36" customWidth="1"/>
    <col min="2" max="2" width="47.1796875" style="37" customWidth="1"/>
    <col min="3" max="3" width="13.81640625" style="37" customWidth="1"/>
    <col min="4" max="4" width="12.81640625" style="38" customWidth="1"/>
    <col min="5" max="5" width="47.26953125" style="37" customWidth="1"/>
    <col min="6" max="6" width="13.453125" style="37" customWidth="1"/>
    <col min="7" max="7" width="13.1796875" style="38" customWidth="1"/>
    <col min="8" max="8" width="13.26953125" style="1331" customWidth="1"/>
    <col min="9" max="16384" width="8.81640625" style="1170"/>
  </cols>
  <sheetData>
    <row r="1" spans="1:8" ht="39" customHeight="1" thickBot="1">
      <c r="A1" s="391"/>
      <c r="B1" s="392"/>
      <c r="C1" s="1169" t="s">
        <v>2</v>
      </c>
      <c r="D1" s="1169" t="s">
        <v>4</v>
      </c>
      <c r="E1" s="1168"/>
      <c r="F1" s="1169" t="s">
        <v>2</v>
      </c>
      <c r="G1" s="1169" t="s">
        <v>4</v>
      </c>
      <c r="H1" s="1169" t="s">
        <v>1</v>
      </c>
    </row>
    <row r="2" spans="1:8" ht="14.5" customHeight="1">
      <c r="A2" s="1335"/>
      <c r="B2" s="390"/>
      <c r="C2" s="8"/>
      <c r="D2" s="8"/>
      <c r="E2" s="390"/>
      <c r="F2" s="8"/>
      <c r="G2" s="8"/>
    </row>
    <row r="3" spans="1:8">
      <c r="A3" s="352"/>
      <c r="B3" s="28" t="s">
        <v>65</v>
      </c>
      <c r="C3" s="35"/>
      <c r="D3" s="35"/>
      <c r="E3" s="35"/>
      <c r="F3" s="35"/>
      <c r="G3" s="35"/>
    </row>
    <row r="4" spans="1:8" ht="14.5" thickBot="1"/>
    <row r="5" spans="1:8">
      <c r="A5" s="33">
        <f>SM!A5+1</f>
        <v>38</v>
      </c>
      <c r="B5" s="577" t="s">
        <v>65</v>
      </c>
      <c r="C5" s="578"/>
      <c r="D5" s="848"/>
      <c r="E5" s="577" t="s">
        <v>65</v>
      </c>
      <c r="F5" s="578"/>
      <c r="G5" s="848"/>
      <c r="H5" s="994" t="s">
        <v>154</v>
      </c>
    </row>
    <row r="6" spans="1:8">
      <c r="A6" s="34"/>
      <c r="B6" s="353" t="s">
        <v>8</v>
      </c>
      <c r="C6" s="580"/>
      <c r="D6" s="849"/>
      <c r="E6" s="353" t="s">
        <v>8</v>
      </c>
      <c r="F6" s="580"/>
      <c r="G6" s="849"/>
      <c r="H6" s="1332"/>
    </row>
    <row r="7" spans="1:8" ht="17.149999999999999" customHeight="1">
      <c r="A7" s="34"/>
      <c r="B7" s="840" t="s">
        <v>67</v>
      </c>
      <c r="C7" s="580"/>
      <c r="D7" s="1209"/>
      <c r="E7" s="840" t="s">
        <v>66</v>
      </c>
      <c r="F7" s="580" t="s">
        <v>61</v>
      </c>
      <c r="G7" s="1210"/>
      <c r="H7" s="1332"/>
    </row>
    <row r="8" spans="1:8" ht="14.15" customHeight="1">
      <c r="A8" s="34"/>
      <c r="B8" s="1211" t="s">
        <v>46</v>
      </c>
      <c r="C8" s="1212">
        <v>505237978</v>
      </c>
      <c r="D8" s="1213">
        <f>D9</f>
        <v>-18962</v>
      </c>
      <c r="E8" s="1211" t="s">
        <v>46</v>
      </c>
      <c r="F8" s="1214">
        <f t="shared" ref="F8:G11" si="0">F9</f>
        <v>158836810</v>
      </c>
      <c r="G8" s="1215">
        <f>G9</f>
        <v>18962</v>
      </c>
      <c r="H8" s="1332"/>
    </row>
    <row r="9" spans="1:8">
      <c r="A9" s="34"/>
      <c r="B9" s="1216" t="s">
        <v>11</v>
      </c>
      <c r="C9" s="1217">
        <v>505237978</v>
      </c>
      <c r="D9" s="1218">
        <f>D10</f>
        <v>-18962</v>
      </c>
      <c r="E9" s="1216" t="s">
        <v>11</v>
      </c>
      <c r="F9" s="1219">
        <f t="shared" si="0"/>
        <v>158836810</v>
      </c>
      <c r="G9" s="1220">
        <f>G10</f>
        <v>18962</v>
      </c>
      <c r="H9" s="1332"/>
    </row>
    <row r="10" spans="1:8" ht="15.65" customHeight="1">
      <c r="A10" s="34"/>
      <c r="B10" s="1221" t="s">
        <v>12</v>
      </c>
      <c r="C10" s="1222">
        <v>505237978</v>
      </c>
      <c r="D10" s="1218">
        <f>-18962</f>
        <v>-18962</v>
      </c>
      <c r="E10" s="1221" t="s">
        <v>12</v>
      </c>
      <c r="F10" s="1219">
        <f t="shared" si="0"/>
        <v>158836810</v>
      </c>
      <c r="G10" s="1220">
        <f>G11</f>
        <v>18962</v>
      </c>
      <c r="H10" s="1332"/>
    </row>
    <row r="11" spans="1:8">
      <c r="A11" s="34"/>
      <c r="B11" s="1211" t="s">
        <v>47</v>
      </c>
      <c r="C11" s="1212">
        <v>505237978</v>
      </c>
      <c r="D11" s="1213">
        <f>D12</f>
        <v>-18962</v>
      </c>
      <c r="E11" s="1211" t="s">
        <v>13</v>
      </c>
      <c r="F11" s="1223">
        <f t="shared" si="0"/>
        <v>158836810</v>
      </c>
      <c r="G11" s="1215">
        <f t="shared" si="0"/>
        <v>18962</v>
      </c>
      <c r="H11" s="1332"/>
    </row>
    <row r="12" spans="1:8">
      <c r="A12" s="34"/>
      <c r="B12" s="1224" t="s">
        <v>14</v>
      </c>
      <c r="C12" s="1225">
        <v>505088301</v>
      </c>
      <c r="D12" s="1218">
        <f>D13</f>
        <v>-18962</v>
      </c>
      <c r="E12" s="1216" t="s">
        <v>14</v>
      </c>
      <c r="F12" s="1219">
        <f>F13+F15+F17</f>
        <v>158836810</v>
      </c>
      <c r="G12" s="1226">
        <f>G13+G15+G17</f>
        <v>18962</v>
      </c>
      <c r="H12" s="1332"/>
    </row>
    <row r="13" spans="1:8" ht="26">
      <c r="A13" s="34"/>
      <c r="B13" s="1227" t="s">
        <v>15</v>
      </c>
      <c r="C13" s="1228">
        <v>503362116</v>
      </c>
      <c r="D13" s="1218">
        <f>D14</f>
        <v>-18962</v>
      </c>
      <c r="E13" s="1221" t="s">
        <v>16</v>
      </c>
      <c r="F13" s="1219">
        <f>F14</f>
        <v>64233</v>
      </c>
      <c r="G13" s="1220"/>
      <c r="H13" s="1332"/>
    </row>
    <row r="14" spans="1:8">
      <c r="A14" s="34"/>
      <c r="B14" s="1224" t="s">
        <v>25</v>
      </c>
      <c r="C14" s="1228">
        <v>503362116</v>
      </c>
      <c r="D14" s="1218">
        <f>-18962</f>
        <v>-18962</v>
      </c>
      <c r="E14" s="1229" t="s">
        <v>19</v>
      </c>
      <c r="F14" s="1219">
        <v>64233</v>
      </c>
      <c r="G14" s="1220"/>
      <c r="H14" s="1332"/>
    </row>
    <row r="15" spans="1:8" ht="14.5" customHeight="1">
      <c r="A15" s="34"/>
      <c r="B15" s="1230" t="s">
        <v>26</v>
      </c>
      <c r="C15" s="1219">
        <v>1726185</v>
      </c>
      <c r="D15" s="1226"/>
      <c r="E15" s="1230" t="s">
        <v>15</v>
      </c>
      <c r="F15" s="1219">
        <f>F16</f>
        <v>45710482</v>
      </c>
      <c r="G15" s="1226">
        <f>G16</f>
        <v>18962</v>
      </c>
      <c r="H15" s="1332"/>
    </row>
    <row r="16" spans="1:8" ht="26">
      <c r="A16" s="34"/>
      <c r="B16" s="1231" t="s">
        <v>27</v>
      </c>
      <c r="C16" s="1219">
        <v>1726185</v>
      </c>
      <c r="D16" s="1232"/>
      <c r="E16" s="1231" t="s">
        <v>17</v>
      </c>
      <c r="F16" s="1219">
        <v>45710482</v>
      </c>
      <c r="G16" s="1232">
        <v>18962</v>
      </c>
      <c r="H16" s="1332"/>
    </row>
    <row r="17" spans="1:8" ht="26">
      <c r="A17" s="34"/>
      <c r="B17" s="1230" t="s">
        <v>28</v>
      </c>
      <c r="C17" s="1219">
        <v>1726185</v>
      </c>
      <c r="D17" s="1233"/>
      <c r="E17" s="1230" t="s">
        <v>26</v>
      </c>
      <c r="F17" s="1219">
        <f>F18</f>
        <v>113062095</v>
      </c>
      <c r="G17" s="1233"/>
      <c r="H17" s="1332"/>
    </row>
    <row r="18" spans="1:8" ht="26">
      <c r="A18" s="34"/>
      <c r="B18" s="1231" t="s">
        <v>20</v>
      </c>
      <c r="C18" s="1219">
        <v>149677</v>
      </c>
      <c r="D18" s="1233"/>
      <c r="E18" s="1231" t="s">
        <v>69</v>
      </c>
      <c r="F18" s="1219">
        <f>F19</f>
        <v>113062095</v>
      </c>
      <c r="G18" s="1233"/>
      <c r="H18" s="1332"/>
    </row>
    <row r="19" spans="1:8" ht="26">
      <c r="A19" s="34"/>
      <c r="B19" s="1234" t="s">
        <v>71</v>
      </c>
      <c r="C19" s="1219">
        <v>149677</v>
      </c>
      <c r="D19" s="1235"/>
      <c r="E19" s="1234" t="s">
        <v>70</v>
      </c>
      <c r="F19" s="1219">
        <v>113062095</v>
      </c>
      <c r="G19" s="1235"/>
      <c r="H19" s="1332"/>
    </row>
    <row r="20" spans="1:8">
      <c r="A20" s="34"/>
      <c r="B20" s="1236" t="s">
        <v>72</v>
      </c>
      <c r="C20" s="1219">
        <v>149677</v>
      </c>
      <c r="D20" s="1235"/>
      <c r="E20" s="1234"/>
      <c r="F20" s="1219"/>
      <c r="G20" s="1235"/>
      <c r="H20" s="1332"/>
    </row>
    <row r="21" spans="1:8" ht="26.5" thickBot="1">
      <c r="A21" s="34"/>
      <c r="B21" s="1237" t="s">
        <v>73</v>
      </c>
      <c r="C21" s="1238">
        <v>149677</v>
      </c>
      <c r="D21" s="1239"/>
      <c r="E21" s="1237"/>
      <c r="F21" s="1240"/>
      <c r="G21" s="1241"/>
      <c r="H21" s="1332"/>
    </row>
    <row r="22" spans="1:8">
      <c r="A22" s="34"/>
      <c r="B22" s="577" t="s">
        <v>250</v>
      </c>
      <c r="C22" s="1242"/>
      <c r="D22" s="1243"/>
      <c r="E22" s="1170"/>
      <c r="F22" s="1170"/>
      <c r="G22" s="1170"/>
      <c r="H22" s="1332"/>
    </row>
    <row r="23" spans="1:8">
      <c r="A23" s="34"/>
      <c r="B23" s="1244" t="s">
        <v>36</v>
      </c>
      <c r="C23" s="1245"/>
      <c r="D23" s="898"/>
      <c r="E23" s="1170"/>
      <c r="F23" s="1170"/>
      <c r="G23" s="1170"/>
      <c r="H23" s="1332"/>
    </row>
    <row r="24" spans="1:8">
      <c r="A24" s="34"/>
      <c r="B24" s="1246" t="s">
        <v>37</v>
      </c>
      <c r="C24" s="1247"/>
      <c r="D24" s="1248"/>
      <c r="E24" s="1170"/>
      <c r="F24" s="1170"/>
      <c r="G24" s="1170"/>
      <c r="H24" s="1332"/>
    </row>
    <row r="25" spans="1:8">
      <c r="A25" s="34"/>
      <c r="B25" s="1249" t="s">
        <v>48</v>
      </c>
      <c r="C25" s="1245"/>
      <c r="D25" s="898"/>
      <c r="E25" s="1170"/>
      <c r="F25" s="1170"/>
      <c r="G25" s="1170"/>
      <c r="H25" s="1332"/>
    </row>
    <row r="26" spans="1:8">
      <c r="A26" s="34"/>
      <c r="B26" s="1250" t="s">
        <v>46</v>
      </c>
      <c r="C26" s="1251">
        <f>C27+C28+C34</f>
        <v>1361430810</v>
      </c>
      <c r="D26" s="1215">
        <f>D34</f>
        <v>0</v>
      </c>
      <c r="E26" s="1170"/>
      <c r="F26" s="1170"/>
      <c r="G26" s="1170"/>
      <c r="H26" s="1332"/>
    </row>
    <row r="27" spans="1:8" ht="26">
      <c r="A27" s="34"/>
      <c r="B27" s="1252" t="s">
        <v>24</v>
      </c>
      <c r="C27" s="1253">
        <v>11054284</v>
      </c>
      <c r="D27" s="1215"/>
      <c r="E27" s="1170"/>
      <c r="F27" s="1170"/>
      <c r="G27" s="1170"/>
      <c r="H27" s="1332"/>
    </row>
    <row r="28" spans="1:8">
      <c r="A28" s="34"/>
      <c r="B28" s="1252" t="s">
        <v>49</v>
      </c>
      <c r="C28" s="1253">
        <f>C29</f>
        <v>337231</v>
      </c>
      <c r="D28" s="1215"/>
      <c r="E28" s="1170"/>
      <c r="F28" s="1170"/>
      <c r="G28" s="1170"/>
      <c r="H28" s="1332"/>
    </row>
    <row r="29" spans="1:8">
      <c r="A29" s="34"/>
      <c r="B29" s="1254" t="s">
        <v>50</v>
      </c>
      <c r="C29" s="1253">
        <f>C30+C33</f>
        <v>337231</v>
      </c>
      <c r="D29" s="1215"/>
      <c r="E29" s="1170"/>
      <c r="F29" s="1170"/>
      <c r="G29" s="1170"/>
      <c r="H29" s="1332"/>
    </row>
    <row r="30" spans="1:8">
      <c r="A30" s="34"/>
      <c r="B30" s="1255" t="s">
        <v>51</v>
      </c>
      <c r="C30" s="1253">
        <f>C31</f>
        <v>297231</v>
      </c>
      <c r="D30" s="1215"/>
      <c r="E30" s="1170"/>
      <c r="F30" s="1170"/>
      <c r="G30" s="1170"/>
      <c r="H30" s="1332"/>
    </row>
    <row r="31" spans="1:8" ht="15" customHeight="1">
      <c r="A31" s="34"/>
      <c r="B31" s="1256" t="s">
        <v>52</v>
      </c>
      <c r="C31" s="1253">
        <f>C32</f>
        <v>297231</v>
      </c>
      <c r="D31" s="1215"/>
      <c r="E31" s="1170"/>
      <c r="F31" s="1170"/>
      <c r="G31" s="1170"/>
      <c r="H31" s="1332"/>
    </row>
    <row r="32" spans="1:8" ht="39">
      <c r="A32" s="34"/>
      <c r="B32" s="1257" t="s">
        <v>53</v>
      </c>
      <c r="C32" s="1253">
        <v>297231</v>
      </c>
      <c r="D32" s="1215"/>
      <c r="E32" s="1170"/>
      <c r="F32" s="1170"/>
      <c r="G32" s="1170"/>
      <c r="H32" s="1332"/>
    </row>
    <row r="33" spans="1:8" ht="26">
      <c r="A33" s="34"/>
      <c r="B33" s="1255" t="s">
        <v>74</v>
      </c>
      <c r="C33" s="1253">
        <v>40000</v>
      </c>
      <c r="D33" s="1215"/>
      <c r="E33" s="1170"/>
      <c r="F33" s="1170"/>
      <c r="G33" s="1170"/>
      <c r="H33" s="1332"/>
    </row>
    <row r="34" spans="1:8" ht="16" customHeight="1">
      <c r="A34" s="34"/>
      <c r="B34" s="1252" t="s">
        <v>11</v>
      </c>
      <c r="C34" s="1253">
        <f>C35</f>
        <v>1350039295</v>
      </c>
      <c r="D34" s="1220">
        <f>D35</f>
        <v>0</v>
      </c>
      <c r="E34" s="1170"/>
      <c r="F34" s="1170"/>
      <c r="G34" s="1170"/>
      <c r="H34" s="1332"/>
    </row>
    <row r="35" spans="1:8" ht="26">
      <c r="A35" s="34"/>
      <c r="B35" s="1254" t="s">
        <v>12</v>
      </c>
      <c r="C35" s="1253">
        <v>1350039295</v>
      </c>
      <c r="D35" s="1220"/>
      <c r="E35" s="1170"/>
      <c r="F35" s="1170"/>
      <c r="G35" s="1170"/>
      <c r="H35" s="1332"/>
    </row>
    <row r="36" spans="1:8">
      <c r="A36" s="34"/>
      <c r="B36" s="1250" t="s">
        <v>47</v>
      </c>
      <c r="C36" s="1258">
        <f>C37+C51</f>
        <v>1361430810</v>
      </c>
      <c r="D36" s="1215">
        <f>D37+D51</f>
        <v>0</v>
      </c>
      <c r="E36" s="1170"/>
      <c r="F36" s="1170"/>
      <c r="G36" s="1170"/>
      <c r="H36" s="1332"/>
    </row>
    <row r="37" spans="1:8">
      <c r="B37" s="1252" t="s">
        <v>14</v>
      </c>
      <c r="C37" s="1259">
        <f>C38+C41+C44+C46</f>
        <v>1359822244</v>
      </c>
      <c r="D37" s="1226">
        <f>D38+D41+D44+D46</f>
        <v>0</v>
      </c>
      <c r="E37" s="1170"/>
      <c r="F37" s="1170"/>
      <c r="G37" s="1170"/>
      <c r="H37" s="1332"/>
    </row>
    <row r="38" spans="1:8">
      <c r="B38" s="1254" t="s">
        <v>16</v>
      </c>
      <c r="C38" s="1259">
        <f>C39+C40</f>
        <v>104422236</v>
      </c>
      <c r="D38" s="1226"/>
      <c r="E38" s="1170"/>
      <c r="F38" s="1170"/>
      <c r="G38" s="1170"/>
      <c r="H38" s="1332"/>
    </row>
    <row r="39" spans="1:8">
      <c r="B39" s="1255" t="s">
        <v>18</v>
      </c>
      <c r="C39" s="1259">
        <v>82638547</v>
      </c>
      <c r="D39" s="1220"/>
      <c r="E39" s="1170"/>
      <c r="F39" s="1170"/>
      <c r="G39" s="1170"/>
      <c r="H39" s="1332"/>
    </row>
    <row r="40" spans="1:8">
      <c r="B40" s="1255" t="s">
        <v>19</v>
      </c>
      <c r="C40" s="1253">
        <v>21783689</v>
      </c>
      <c r="D40" s="1220"/>
      <c r="E40" s="1170"/>
      <c r="F40" s="1170"/>
      <c r="G40" s="1170"/>
      <c r="H40" s="1332"/>
    </row>
    <row r="41" spans="1:8" ht="26">
      <c r="B41" s="1254" t="s">
        <v>15</v>
      </c>
      <c r="C41" s="1253">
        <f>C42+C43</f>
        <v>702264301</v>
      </c>
      <c r="D41" s="1260">
        <f>D42+D43</f>
        <v>-605216</v>
      </c>
      <c r="E41" s="1170"/>
      <c r="F41" s="1170"/>
      <c r="G41" s="1170"/>
      <c r="H41" s="1332"/>
    </row>
    <row r="42" spans="1:8">
      <c r="B42" s="1255" t="s">
        <v>17</v>
      </c>
      <c r="C42" s="1253">
        <v>53645883</v>
      </c>
      <c r="D42" s="1220">
        <f>762380+18962</f>
        <v>781342</v>
      </c>
      <c r="E42" s="1170"/>
      <c r="F42" s="1170"/>
      <c r="G42" s="1170"/>
      <c r="H42" s="1332"/>
    </row>
    <row r="43" spans="1:8">
      <c r="B43" s="1255" t="s">
        <v>25</v>
      </c>
      <c r="C43" s="1253">
        <v>648618418</v>
      </c>
      <c r="D43" s="1220">
        <f>-1386558</f>
        <v>-1386558</v>
      </c>
      <c r="E43" s="1170"/>
      <c r="F43" s="1170"/>
      <c r="G43" s="1170"/>
      <c r="H43" s="1332"/>
    </row>
    <row r="44" spans="1:8" ht="24" customHeight="1">
      <c r="B44" s="1254" t="s">
        <v>38</v>
      </c>
      <c r="C44" s="1253">
        <f>C45</f>
        <v>234713</v>
      </c>
      <c r="D44" s="1260"/>
      <c r="E44" s="1170"/>
      <c r="F44" s="1170"/>
      <c r="G44" s="1170"/>
      <c r="H44" s="1332"/>
    </row>
    <row r="45" spans="1:8">
      <c r="B45" s="1255" t="s">
        <v>39</v>
      </c>
      <c r="C45" s="1253">
        <v>234713</v>
      </c>
      <c r="D45" s="1220"/>
      <c r="E45" s="1170"/>
      <c r="F45" s="1170"/>
      <c r="G45" s="1170"/>
      <c r="H45" s="1332"/>
    </row>
    <row r="46" spans="1:8" ht="26">
      <c r="B46" s="1254" t="s">
        <v>26</v>
      </c>
      <c r="C46" s="1253">
        <f>C47+C49</f>
        <v>552900994</v>
      </c>
      <c r="D46" s="1260">
        <f>D49</f>
        <v>605216</v>
      </c>
      <c r="E46" s="1170"/>
      <c r="F46" s="1170"/>
      <c r="G46" s="1170"/>
      <c r="H46" s="1332"/>
    </row>
    <row r="47" spans="1:8" ht="26">
      <c r="B47" s="1255" t="s">
        <v>27</v>
      </c>
      <c r="C47" s="1253">
        <f>C48</f>
        <v>421218064</v>
      </c>
      <c r="D47" s="1260"/>
      <c r="E47" s="1170"/>
      <c r="F47" s="1170"/>
      <c r="G47" s="1170"/>
      <c r="H47" s="1332"/>
    </row>
    <row r="48" spans="1:8" ht="26">
      <c r="B48" s="1256" t="s">
        <v>28</v>
      </c>
      <c r="C48" s="1253">
        <v>421218064</v>
      </c>
      <c r="D48" s="1260"/>
      <c r="E48" s="1170"/>
      <c r="F48" s="1170"/>
      <c r="G48" s="1170"/>
      <c r="H48" s="1332"/>
    </row>
    <row r="49" spans="2:8" ht="26">
      <c r="B49" s="1255" t="s">
        <v>29</v>
      </c>
      <c r="C49" s="1253">
        <f>C50</f>
        <v>131682930</v>
      </c>
      <c r="D49" s="1260">
        <f>D50</f>
        <v>605216</v>
      </c>
      <c r="E49" s="1170"/>
      <c r="F49" s="1170"/>
      <c r="G49" s="1170"/>
      <c r="H49" s="1332"/>
    </row>
    <row r="50" spans="2:8" ht="26">
      <c r="B50" s="1256" t="s">
        <v>63</v>
      </c>
      <c r="C50" s="1253">
        <v>131682930</v>
      </c>
      <c r="D50" s="1220">
        <v>605216</v>
      </c>
      <c r="E50" s="1170"/>
      <c r="F50" s="1170"/>
      <c r="G50" s="1170"/>
      <c r="H50" s="1332"/>
    </row>
    <row r="51" spans="2:8">
      <c r="B51" s="1252" t="s">
        <v>20</v>
      </c>
      <c r="C51" s="1253">
        <f>C52+C53</f>
        <v>1608566</v>
      </c>
      <c r="D51" s="1220"/>
      <c r="E51" s="1170"/>
      <c r="F51" s="1170"/>
      <c r="G51" s="1170"/>
      <c r="H51" s="1332"/>
    </row>
    <row r="52" spans="2:8">
      <c r="B52" s="1254" t="s">
        <v>21</v>
      </c>
      <c r="C52" s="1253">
        <v>1344520</v>
      </c>
      <c r="D52" s="1220"/>
      <c r="E52" s="1170"/>
      <c r="F52" s="1170"/>
      <c r="G52" s="1170"/>
      <c r="H52" s="1332"/>
    </row>
    <row r="53" spans="2:8">
      <c r="B53" s="1254" t="s">
        <v>71</v>
      </c>
      <c r="C53" s="1253">
        <f>C55</f>
        <v>264046</v>
      </c>
      <c r="D53" s="1220"/>
      <c r="E53" s="1170"/>
      <c r="F53" s="1170"/>
      <c r="G53" s="1170"/>
      <c r="H53" s="1332"/>
    </row>
    <row r="54" spans="2:8">
      <c r="B54" s="1255" t="s">
        <v>72</v>
      </c>
      <c r="C54" s="1253">
        <f>C55</f>
        <v>264046</v>
      </c>
      <c r="D54" s="1220"/>
      <c r="E54" s="1170"/>
      <c r="F54" s="1170"/>
      <c r="G54" s="1170"/>
      <c r="H54" s="1332"/>
    </row>
    <row r="55" spans="2:8" ht="26.5" thickBot="1">
      <c r="B55" s="1261" t="s">
        <v>73</v>
      </c>
      <c r="C55" s="1262">
        <v>264046</v>
      </c>
      <c r="D55" s="1263"/>
      <c r="E55" s="1170"/>
      <c r="F55" s="1170"/>
      <c r="G55" s="1170"/>
      <c r="H55" s="1332"/>
    </row>
    <row r="56" spans="2:8">
      <c r="B56" s="1264" t="s">
        <v>62</v>
      </c>
      <c r="C56" s="1265"/>
      <c r="D56" s="1266"/>
      <c r="E56" s="1170"/>
      <c r="F56" s="1170"/>
      <c r="G56" s="1170"/>
      <c r="H56" s="1332"/>
    </row>
    <row r="57" spans="2:8">
      <c r="B57" s="1250" t="s">
        <v>46</v>
      </c>
      <c r="C57" s="1251">
        <f>C58+C59+C65</f>
        <v>1472762421</v>
      </c>
      <c r="D57" s="1215">
        <f>D65</f>
        <v>0</v>
      </c>
      <c r="E57" s="1170"/>
      <c r="F57" s="1170"/>
      <c r="G57" s="1170"/>
      <c r="H57" s="1332"/>
    </row>
    <row r="58" spans="2:8" ht="26">
      <c r="B58" s="1252" t="s">
        <v>24</v>
      </c>
      <c r="C58" s="1253">
        <v>11054284</v>
      </c>
      <c r="D58" s="1215"/>
      <c r="E58" s="1170"/>
      <c r="F58" s="1170"/>
      <c r="G58" s="1170"/>
      <c r="H58" s="1332"/>
    </row>
    <row r="59" spans="2:8">
      <c r="B59" s="1252" t="s">
        <v>49</v>
      </c>
      <c r="C59" s="1253">
        <f>C60</f>
        <v>335071</v>
      </c>
      <c r="D59" s="1215"/>
      <c r="E59" s="1170"/>
      <c r="F59" s="1170"/>
      <c r="G59" s="1170"/>
      <c r="H59" s="1332"/>
    </row>
    <row r="60" spans="2:8">
      <c r="B60" s="1254" t="s">
        <v>50</v>
      </c>
      <c r="C60" s="1253">
        <f>C61+C64</f>
        <v>335071</v>
      </c>
      <c r="D60" s="1215"/>
      <c r="E60" s="1170"/>
      <c r="F60" s="1170"/>
      <c r="G60" s="1170"/>
      <c r="H60" s="1332"/>
    </row>
    <row r="61" spans="2:8">
      <c r="B61" s="1255" t="s">
        <v>51</v>
      </c>
      <c r="C61" s="1253">
        <f>C62</f>
        <v>295071</v>
      </c>
      <c r="D61" s="1215"/>
      <c r="E61" s="1170"/>
      <c r="F61" s="1170"/>
      <c r="G61" s="1170"/>
      <c r="H61" s="1332"/>
    </row>
    <row r="62" spans="2:8" ht="16" customHeight="1">
      <c r="B62" s="1256" t="s">
        <v>52</v>
      </c>
      <c r="C62" s="1253">
        <f>C63</f>
        <v>295071</v>
      </c>
      <c r="D62" s="1215"/>
      <c r="E62" s="1170"/>
      <c r="F62" s="1170"/>
      <c r="G62" s="1170"/>
      <c r="H62" s="1332"/>
    </row>
    <row r="63" spans="2:8" ht="39">
      <c r="B63" s="1257" t="s">
        <v>53</v>
      </c>
      <c r="C63" s="1253">
        <v>295071</v>
      </c>
      <c r="D63" s="1215"/>
      <c r="E63" s="1170"/>
      <c r="F63" s="1170"/>
      <c r="G63" s="1170"/>
      <c r="H63" s="1332"/>
    </row>
    <row r="64" spans="2:8" ht="26">
      <c r="B64" s="1255" t="s">
        <v>74</v>
      </c>
      <c r="C64" s="1253">
        <v>40000</v>
      </c>
      <c r="D64" s="1215"/>
      <c r="E64" s="1170"/>
      <c r="F64" s="1170"/>
      <c r="G64" s="1170"/>
      <c r="H64" s="1332"/>
    </row>
    <row r="65" spans="2:8">
      <c r="B65" s="1252" t="s">
        <v>11</v>
      </c>
      <c r="C65" s="1253">
        <f>C66</f>
        <v>1461373066</v>
      </c>
      <c r="D65" s="1220">
        <f>D66</f>
        <v>0</v>
      </c>
      <c r="E65" s="1170"/>
      <c r="F65" s="1170"/>
      <c r="G65" s="1170"/>
      <c r="H65" s="1332"/>
    </row>
    <row r="66" spans="2:8" ht="26">
      <c r="B66" s="1254" t="s">
        <v>12</v>
      </c>
      <c r="C66" s="1253">
        <v>1461373066</v>
      </c>
      <c r="D66" s="1220"/>
      <c r="E66" s="1170"/>
      <c r="F66" s="1170"/>
      <c r="G66" s="1170"/>
      <c r="H66" s="1332"/>
    </row>
    <row r="67" spans="2:8">
      <c r="B67" s="1250" t="s">
        <v>47</v>
      </c>
      <c r="C67" s="1258">
        <f>C68+C82</f>
        <v>1472762421</v>
      </c>
      <c r="D67" s="1215">
        <f>D68+D82</f>
        <v>0</v>
      </c>
      <c r="E67" s="1170"/>
      <c r="F67" s="1170"/>
      <c r="G67" s="1170"/>
      <c r="H67" s="1332"/>
    </row>
    <row r="68" spans="2:8">
      <c r="B68" s="1252" t="s">
        <v>14</v>
      </c>
      <c r="C68" s="1259">
        <f>C69+C72+C75+C77</f>
        <v>1471154017</v>
      </c>
      <c r="D68" s="1226">
        <f>D69+D72+D75+D77</f>
        <v>0</v>
      </c>
      <c r="E68" s="1170"/>
      <c r="F68" s="1170"/>
      <c r="G68" s="1170"/>
      <c r="H68" s="1332"/>
    </row>
    <row r="69" spans="2:8">
      <c r="B69" s="1254" t="s">
        <v>16</v>
      </c>
      <c r="C69" s="1259">
        <f>C70+C71</f>
        <v>105342183</v>
      </c>
      <c r="D69" s="1226"/>
      <c r="E69" s="1170"/>
      <c r="F69" s="1170"/>
      <c r="G69" s="1170"/>
      <c r="H69" s="1332"/>
    </row>
    <row r="70" spans="2:8">
      <c r="B70" s="1255" t="s">
        <v>18</v>
      </c>
      <c r="C70" s="1259">
        <v>83530097</v>
      </c>
      <c r="D70" s="1220"/>
      <c r="E70" s="1170"/>
      <c r="F70" s="1170"/>
      <c r="G70" s="1170"/>
      <c r="H70" s="1332"/>
    </row>
    <row r="71" spans="2:8">
      <c r="B71" s="1255" t="s">
        <v>19</v>
      </c>
      <c r="C71" s="1253">
        <v>21812086</v>
      </c>
      <c r="D71" s="1220"/>
      <c r="E71" s="1170"/>
      <c r="F71" s="1170"/>
      <c r="G71" s="1170"/>
      <c r="H71" s="1332"/>
    </row>
    <row r="72" spans="2:8" ht="26">
      <c r="B72" s="1254" t="s">
        <v>15</v>
      </c>
      <c r="C72" s="1253">
        <f>C73+C74</f>
        <v>742547320</v>
      </c>
      <c r="D72" s="1260">
        <f>D73+D74</f>
        <v>-605216</v>
      </c>
      <c r="E72" s="1170"/>
      <c r="F72" s="1170"/>
      <c r="G72" s="1170"/>
      <c r="H72" s="1332"/>
    </row>
    <row r="73" spans="2:8">
      <c r="B73" s="1255" t="s">
        <v>17</v>
      </c>
      <c r="C73" s="1253">
        <v>54693333</v>
      </c>
      <c r="D73" s="1220">
        <f>18962+762380</f>
        <v>781342</v>
      </c>
      <c r="E73" s="1170"/>
      <c r="F73" s="1170"/>
      <c r="G73" s="1170"/>
      <c r="H73" s="1332"/>
    </row>
    <row r="74" spans="2:8">
      <c r="B74" s="1255" t="s">
        <v>25</v>
      </c>
      <c r="C74" s="1253">
        <v>687853987</v>
      </c>
      <c r="D74" s="1220">
        <f>-1386558</f>
        <v>-1386558</v>
      </c>
      <c r="E74" s="1170"/>
      <c r="F74" s="1170"/>
      <c r="G74" s="1170"/>
      <c r="H74" s="1332"/>
    </row>
    <row r="75" spans="2:8" ht="15.65" customHeight="1">
      <c r="B75" s="1254" t="s">
        <v>38</v>
      </c>
      <c r="C75" s="1253">
        <f>C76</f>
        <v>234713</v>
      </c>
      <c r="D75" s="1260"/>
      <c r="E75" s="1170"/>
      <c r="F75" s="1170"/>
      <c r="G75" s="1170"/>
      <c r="H75" s="1332"/>
    </row>
    <row r="76" spans="2:8">
      <c r="B76" s="1255" t="s">
        <v>39</v>
      </c>
      <c r="C76" s="1253">
        <v>234713</v>
      </c>
      <c r="D76" s="1220"/>
      <c r="E76" s="1170"/>
      <c r="F76" s="1170"/>
      <c r="G76" s="1170"/>
      <c r="H76" s="1332"/>
    </row>
    <row r="77" spans="2:8" ht="26">
      <c r="B77" s="1254" t="s">
        <v>26</v>
      </c>
      <c r="C77" s="1253">
        <f>C78+C80</f>
        <v>623029801</v>
      </c>
      <c r="D77" s="1260">
        <f>D80</f>
        <v>605216</v>
      </c>
      <c r="E77" s="1170"/>
      <c r="F77" s="1170"/>
      <c r="G77" s="1170"/>
      <c r="H77" s="1332"/>
    </row>
    <row r="78" spans="2:8" ht="26">
      <c r="B78" s="1255" t="s">
        <v>27</v>
      </c>
      <c r="C78" s="1253">
        <f>C79</f>
        <v>478387574</v>
      </c>
      <c r="D78" s="1260"/>
      <c r="E78" s="1170"/>
      <c r="F78" s="1170"/>
      <c r="G78" s="1170"/>
      <c r="H78" s="1332"/>
    </row>
    <row r="79" spans="2:8" ht="27.75" customHeight="1">
      <c r="B79" s="1256" t="s">
        <v>28</v>
      </c>
      <c r="C79" s="1253">
        <v>478387574</v>
      </c>
      <c r="D79" s="1260"/>
      <c r="E79" s="1170"/>
      <c r="F79" s="1170"/>
      <c r="G79" s="1170"/>
      <c r="H79" s="1332"/>
    </row>
    <row r="80" spans="2:8" ht="25.5" customHeight="1">
      <c r="B80" s="1255" t="s">
        <v>29</v>
      </c>
      <c r="C80" s="1253">
        <f>C81</f>
        <v>144642227</v>
      </c>
      <c r="D80" s="1260">
        <f>D81</f>
        <v>605216</v>
      </c>
      <c r="E80" s="1170"/>
      <c r="F80" s="1170"/>
      <c r="G80" s="1170"/>
      <c r="H80" s="1332"/>
    </row>
    <row r="81" spans="1:8" ht="28" customHeight="1">
      <c r="B81" s="1256" t="s">
        <v>63</v>
      </c>
      <c r="C81" s="1253">
        <v>144642227</v>
      </c>
      <c r="D81" s="1220">
        <v>605216</v>
      </c>
      <c r="E81" s="1170"/>
      <c r="F81" s="1170"/>
      <c r="G81" s="1170"/>
      <c r="H81" s="1332"/>
    </row>
    <row r="82" spans="1:8">
      <c r="B82" s="1252" t="s">
        <v>20</v>
      </c>
      <c r="C82" s="1253">
        <f>C83+C84</f>
        <v>1608404</v>
      </c>
      <c r="D82" s="1220"/>
      <c r="E82" s="1170"/>
      <c r="F82" s="1170"/>
      <c r="G82" s="1170"/>
      <c r="H82" s="1332"/>
    </row>
    <row r="83" spans="1:8">
      <c r="B83" s="1254" t="s">
        <v>21</v>
      </c>
      <c r="C83" s="1253">
        <v>1455160</v>
      </c>
      <c r="D83" s="1220"/>
      <c r="E83" s="1170"/>
      <c r="F83" s="1170"/>
      <c r="G83" s="1170"/>
      <c r="H83" s="1332"/>
    </row>
    <row r="84" spans="1:8">
      <c r="B84" s="1254" t="s">
        <v>71</v>
      </c>
      <c r="C84" s="1253">
        <f>C86</f>
        <v>153244</v>
      </c>
      <c r="D84" s="1220"/>
      <c r="E84" s="1170"/>
      <c r="F84" s="1170"/>
      <c r="G84" s="1170"/>
      <c r="H84" s="1332"/>
    </row>
    <row r="85" spans="1:8">
      <c r="B85" s="1255" t="s">
        <v>72</v>
      </c>
      <c r="C85" s="1253">
        <f>C86</f>
        <v>153244</v>
      </c>
      <c r="D85" s="1220"/>
      <c r="E85" s="1170"/>
      <c r="F85" s="1170"/>
      <c r="G85" s="1170"/>
      <c r="H85" s="1332"/>
    </row>
    <row r="86" spans="1:8" ht="26.5" thickBot="1">
      <c r="B86" s="1261" t="s">
        <v>73</v>
      </c>
      <c r="C86" s="1259">
        <v>153244</v>
      </c>
      <c r="D86" s="1263"/>
      <c r="E86" s="1170"/>
      <c r="F86" s="1170"/>
      <c r="G86" s="1170"/>
      <c r="H86" s="1332"/>
    </row>
    <row r="87" spans="1:8" ht="409.6" customHeight="1" thickBot="1">
      <c r="B87" s="1597" t="s">
        <v>421</v>
      </c>
      <c r="C87" s="1598"/>
      <c r="D87" s="1598"/>
      <c r="E87" s="1598"/>
      <c r="F87" s="1598"/>
      <c r="G87" s="1599"/>
      <c r="H87" s="1332"/>
    </row>
    <row r="88" spans="1:8" ht="22.5" customHeight="1" thickBot="1">
      <c r="H88" s="1332"/>
    </row>
    <row r="89" spans="1:8">
      <c r="A89" s="33">
        <f>A5+1</f>
        <v>39</v>
      </c>
      <c r="B89" s="577" t="s">
        <v>65</v>
      </c>
      <c r="C89" s="578"/>
      <c r="D89" s="848"/>
      <c r="E89" s="577" t="s">
        <v>65</v>
      </c>
      <c r="F89" s="578"/>
      <c r="G89" s="848"/>
      <c r="H89" s="994" t="s">
        <v>154</v>
      </c>
    </row>
    <row r="90" spans="1:8">
      <c r="A90" s="34"/>
      <c r="B90" s="353" t="s">
        <v>8</v>
      </c>
      <c r="C90" s="580"/>
      <c r="D90" s="849"/>
      <c r="E90" s="353" t="s">
        <v>8</v>
      </c>
      <c r="F90" s="580"/>
      <c r="G90" s="849"/>
      <c r="H90" s="1332"/>
    </row>
    <row r="91" spans="1:8" ht="14.5">
      <c r="A91" s="34"/>
      <c r="B91" s="840" t="s">
        <v>67</v>
      </c>
      <c r="C91" s="580"/>
      <c r="D91" s="1209"/>
      <c r="E91" s="840" t="s">
        <v>66</v>
      </c>
      <c r="F91" s="580" t="s">
        <v>61</v>
      </c>
      <c r="G91" s="1210"/>
      <c r="H91" s="1332"/>
    </row>
    <row r="92" spans="1:8">
      <c r="A92" s="34"/>
      <c r="B92" s="1211" t="s">
        <v>46</v>
      </c>
      <c r="C92" s="1212">
        <v>505237978</v>
      </c>
      <c r="D92" s="1213">
        <f>D93</f>
        <v>-1930440</v>
      </c>
      <c r="E92" s="1211" t="s">
        <v>46</v>
      </c>
      <c r="F92" s="1214">
        <f t="shared" ref="F92:G95" si="1">F93</f>
        <v>158836810</v>
      </c>
      <c r="G92" s="1215">
        <f>G93</f>
        <v>1930440</v>
      </c>
      <c r="H92" s="1332"/>
    </row>
    <row r="93" spans="1:8">
      <c r="A93" s="34"/>
      <c r="B93" s="1216" t="s">
        <v>11</v>
      </c>
      <c r="C93" s="1217">
        <v>505237978</v>
      </c>
      <c r="D93" s="1218">
        <f>D94</f>
        <v>-1930440</v>
      </c>
      <c r="E93" s="1216" t="s">
        <v>11</v>
      </c>
      <c r="F93" s="1219">
        <f t="shared" si="1"/>
        <v>158836810</v>
      </c>
      <c r="G93" s="1220">
        <f>G94</f>
        <v>1930440</v>
      </c>
      <c r="H93" s="1332"/>
    </row>
    <row r="94" spans="1:8" ht="26">
      <c r="A94" s="34"/>
      <c r="B94" s="1221" t="s">
        <v>12</v>
      </c>
      <c r="C94" s="1222">
        <v>505237978</v>
      </c>
      <c r="D94" s="1218">
        <f>-1930440</f>
        <v>-1930440</v>
      </c>
      <c r="E94" s="1221" t="s">
        <v>12</v>
      </c>
      <c r="F94" s="1219">
        <f t="shared" si="1"/>
        <v>158836810</v>
      </c>
      <c r="G94" s="1220">
        <f>G95</f>
        <v>1930440</v>
      </c>
      <c r="H94" s="1332"/>
    </row>
    <row r="95" spans="1:8">
      <c r="A95" s="34"/>
      <c r="B95" s="1211" t="s">
        <v>47</v>
      </c>
      <c r="C95" s="1212">
        <v>505237978</v>
      </c>
      <c r="D95" s="1213">
        <f>D96</f>
        <v>-1930440</v>
      </c>
      <c r="E95" s="1211" t="s">
        <v>13</v>
      </c>
      <c r="F95" s="1223">
        <f t="shared" si="1"/>
        <v>158836810</v>
      </c>
      <c r="G95" s="1215">
        <f t="shared" si="1"/>
        <v>1930440</v>
      </c>
      <c r="H95" s="1332"/>
    </row>
    <row r="96" spans="1:8">
      <c r="A96" s="34"/>
      <c r="B96" s="1224" t="s">
        <v>14</v>
      </c>
      <c r="C96" s="1225">
        <v>505088301</v>
      </c>
      <c r="D96" s="1218">
        <f>D97</f>
        <v>-1930440</v>
      </c>
      <c r="E96" s="1216" t="s">
        <v>14</v>
      </c>
      <c r="F96" s="1219">
        <f>F97+F99+F101</f>
        <v>158836810</v>
      </c>
      <c r="G96" s="1226">
        <f>G97+G99+G101</f>
        <v>1930440</v>
      </c>
      <c r="H96" s="1332"/>
    </row>
    <row r="97" spans="1:8" ht="26">
      <c r="A97" s="34"/>
      <c r="B97" s="1227" t="s">
        <v>15</v>
      </c>
      <c r="C97" s="1228">
        <v>503362116</v>
      </c>
      <c r="D97" s="1218">
        <f>D98</f>
        <v>-1930440</v>
      </c>
      <c r="E97" s="1221" t="s">
        <v>16</v>
      </c>
      <c r="F97" s="1219">
        <f>F98</f>
        <v>64233</v>
      </c>
      <c r="G97" s="1220"/>
      <c r="H97" s="1332"/>
    </row>
    <row r="98" spans="1:8">
      <c r="A98" s="34"/>
      <c r="B98" s="1224" t="s">
        <v>25</v>
      </c>
      <c r="C98" s="1228">
        <v>503362116</v>
      </c>
      <c r="D98" s="1218">
        <f>-1930440</f>
        <v>-1930440</v>
      </c>
      <c r="E98" s="1229" t="s">
        <v>19</v>
      </c>
      <c r="F98" s="1219">
        <v>64233</v>
      </c>
      <c r="G98" s="1220"/>
      <c r="H98" s="1332"/>
    </row>
    <row r="99" spans="1:8" ht="26">
      <c r="A99" s="34"/>
      <c r="B99" s="1230" t="s">
        <v>26</v>
      </c>
      <c r="C99" s="1219">
        <v>1726185</v>
      </c>
      <c r="D99" s="1226"/>
      <c r="E99" s="1230" t="s">
        <v>15</v>
      </c>
      <c r="F99" s="1219">
        <f>F100</f>
        <v>45710482</v>
      </c>
      <c r="G99" s="1226">
        <f>G100</f>
        <v>1930440</v>
      </c>
      <c r="H99" s="1332"/>
    </row>
    <row r="100" spans="1:8" ht="26">
      <c r="A100" s="34"/>
      <c r="B100" s="1231" t="s">
        <v>27</v>
      </c>
      <c r="C100" s="1219">
        <v>1726185</v>
      </c>
      <c r="D100" s="1232"/>
      <c r="E100" s="1231" t="s">
        <v>17</v>
      </c>
      <c r="F100" s="1219">
        <v>45710482</v>
      </c>
      <c r="G100" s="1232">
        <v>1930440</v>
      </c>
      <c r="H100" s="1332"/>
    </row>
    <row r="101" spans="1:8" ht="26">
      <c r="A101" s="34"/>
      <c r="B101" s="1230" t="s">
        <v>28</v>
      </c>
      <c r="C101" s="1219">
        <v>1726185</v>
      </c>
      <c r="D101" s="1233"/>
      <c r="E101" s="1230" t="s">
        <v>26</v>
      </c>
      <c r="F101" s="1219">
        <f>F102</f>
        <v>113062095</v>
      </c>
      <c r="G101" s="1233"/>
      <c r="H101" s="1332"/>
    </row>
    <row r="102" spans="1:8" ht="26">
      <c r="A102" s="34"/>
      <c r="B102" s="1231" t="s">
        <v>20</v>
      </c>
      <c r="C102" s="1219">
        <v>149677</v>
      </c>
      <c r="D102" s="1233"/>
      <c r="E102" s="1231" t="s">
        <v>69</v>
      </c>
      <c r="F102" s="1219">
        <f>F103</f>
        <v>113062095</v>
      </c>
      <c r="G102" s="1233"/>
      <c r="H102" s="1332"/>
    </row>
    <row r="103" spans="1:8" ht="26">
      <c r="A103" s="34"/>
      <c r="B103" s="1234" t="s">
        <v>71</v>
      </c>
      <c r="C103" s="1267">
        <v>149677</v>
      </c>
      <c r="D103" s="1239"/>
      <c r="E103" s="1234" t="s">
        <v>70</v>
      </c>
      <c r="F103" s="1219">
        <v>113062095</v>
      </c>
      <c r="G103" s="1235"/>
      <c r="H103" s="1332"/>
    </row>
    <row r="104" spans="1:8">
      <c r="A104" s="34"/>
      <c r="B104" s="1268" t="s">
        <v>72</v>
      </c>
      <c r="C104" s="1219">
        <v>149677</v>
      </c>
      <c r="D104" s="1235"/>
      <c r="E104" s="1234"/>
      <c r="F104" s="1219"/>
      <c r="G104" s="1235"/>
      <c r="H104" s="1332"/>
    </row>
    <row r="105" spans="1:8" ht="26.5" thickBot="1">
      <c r="A105" s="34"/>
      <c r="B105" s="1237" t="s">
        <v>73</v>
      </c>
      <c r="C105" s="1240">
        <v>149677</v>
      </c>
      <c r="D105" s="1241"/>
      <c r="E105" s="1237"/>
      <c r="F105" s="1240"/>
      <c r="G105" s="1241"/>
      <c r="H105" s="1332"/>
    </row>
    <row r="106" spans="1:8">
      <c r="A106" s="34"/>
      <c r="B106" s="577" t="s">
        <v>250</v>
      </c>
      <c r="C106" s="1242"/>
      <c r="D106" s="1243"/>
      <c r="E106" s="1170"/>
      <c r="F106" s="1170"/>
      <c r="G106" s="1170"/>
      <c r="H106" s="1332"/>
    </row>
    <row r="107" spans="1:8">
      <c r="A107" s="34"/>
      <c r="B107" s="1244" t="s">
        <v>36</v>
      </c>
      <c r="C107" s="1245"/>
      <c r="D107" s="898"/>
      <c r="E107" s="1170"/>
      <c r="F107" s="1170"/>
      <c r="G107" s="1170"/>
      <c r="H107" s="1332"/>
    </row>
    <row r="108" spans="1:8">
      <c r="A108" s="34"/>
      <c r="B108" s="1246" t="s">
        <v>37</v>
      </c>
      <c r="C108" s="1247"/>
      <c r="D108" s="1248"/>
      <c r="E108" s="1170"/>
      <c r="F108" s="1170"/>
      <c r="G108" s="1170"/>
      <c r="H108" s="1332"/>
    </row>
    <row r="109" spans="1:8">
      <c r="A109" s="34"/>
      <c r="B109" s="1249" t="s">
        <v>48</v>
      </c>
      <c r="C109" s="1245"/>
      <c r="D109" s="898"/>
      <c r="E109" s="1170"/>
      <c r="F109" s="1170"/>
      <c r="G109" s="1170"/>
      <c r="H109" s="1332"/>
    </row>
    <row r="110" spans="1:8">
      <c r="A110" s="34"/>
      <c r="B110" s="1250" t="s">
        <v>46</v>
      </c>
      <c r="C110" s="1251">
        <f>C111+C112+C118</f>
        <v>1361430810</v>
      </c>
      <c r="D110" s="1215">
        <f>D118</f>
        <v>0</v>
      </c>
      <c r="E110" s="1170"/>
      <c r="F110" s="1170"/>
      <c r="G110" s="1170"/>
      <c r="H110" s="1332"/>
    </row>
    <row r="111" spans="1:8" ht="26">
      <c r="A111" s="34"/>
      <c r="B111" s="1252" t="s">
        <v>24</v>
      </c>
      <c r="C111" s="1253">
        <v>11054284</v>
      </c>
      <c r="D111" s="1215"/>
      <c r="E111" s="1170"/>
      <c r="F111" s="1170"/>
      <c r="G111" s="1170"/>
      <c r="H111" s="1332"/>
    </row>
    <row r="112" spans="1:8">
      <c r="A112" s="34"/>
      <c r="B112" s="1252" t="s">
        <v>49</v>
      </c>
      <c r="C112" s="1253">
        <f>C113</f>
        <v>337231</v>
      </c>
      <c r="D112" s="1215"/>
      <c r="E112" s="1170"/>
      <c r="F112" s="1170"/>
      <c r="G112" s="1170"/>
      <c r="H112" s="1332"/>
    </row>
    <row r="113" spans="1:8">
      <c r="A113" s="34"/>
      <c r="B113" s="1254" t="s">
        <v>50</v>
      </c>
      <c r="C113" s="1253">
        <f>C114+C117</f>
        <v>337231</v>
      </c>
      <c r="D113" s="1215"/>
      <c r="E113" s="1170"/>
      <c r="F113" s="1170"/>
      <c r="G113" s="1170"/>
      <c r="H113" s="1332"/>
    </row>
    <row r="114" spans="1:8">
      <c r="A114" s="34"/>
      <c r="B114" s="1255" t="s">
        <v>51</v>
      </c>
      <c r="C114" s="1253">
        <f>C115</f>
        <v>297231</v>
      </c>
      <c r="D114" s="1215"/>
      <c r="E114" s="1170"/>
      <c r="F114" s="1170"/>
      <c r="G114" s="1170"/>
      <c r="H114" s="1332"/>
    </row>
    <row r="115" spans="1:8" ht="26">
      <c r="A115" s="34"/>
      <c r="B115" s="1256" t="s">
        <v>52</v>
      </c>
      <c r="C115" s="1253">
        <f>C116</f>
        <v>297231</v>
      </c>
      <c r="D115" s="1215"/>
      <c r="E115" s="1170"/>
      <c r="F115" s="1170"/>
      <c r="G115" s="1170"/>
      <c r="H115" s="1332"/>
    </row>
    <row r="116" spans="1:8" ht="39">
      <c r="A116" s="34"/>
      <c r="B116" s="1257" t="s">
        <v>53</v>
      </c>
      <c r="C116" s="1253">
        <v>297231</v>
      </c>
      <c r="D116" s="1215"/>
      <c r="E116" s="1170"/>
      <c r="F116" s="1170"/>
      <c r="G116" s="1170"/>
      <c r="H116" s="1332"/>
    </row>
    <row r="117" spans="1:8" ht="26">
      <c r="A117" s="34"/>
      <c r="B117" s="1255" t="s">
        <v>74</v>
      </c>
      <c r="C117" s="1253">
        <v>40000</v>
      </c>
      <c r="D117" s="1215"/>
      <c r="E117" s="1170"/>
      <c r="F117" s="1170"/>
      <c r="G117" s="1170"/>
      <c r="H117" s="1332"/>
    </row>
    <row r="118" spans="1:8">
      <c r="A118" s="34"/>
      <c r="B118" s="1252" t="s">
        <v>11</v>
      </c>
      <c r="C118" s="1253">
        <f>C119</f>
        <v>1350039295</v>
      </c>
      <c r="D118" s="1220">
        <f>D119</f>
        <v>0</v>
      </c>
      <c r="E118" s="1170"/>
      <c r="F118" s="1170"/>
      <c r="G118" s="1170"/>
      <c r="H118" s="1332"/>
    </row>
    <row r="119" spans="1:8" ht="26">
      <c r="A119" s="34"/>
      <c r="B119" s="1254" t="s">
        <v>12</v>
      </c>
      <c r="C119" s="1253">
        <v>1350039295</v>
      </c>
      <c r="D119" s="1220"/>
      <c r="E119" s="1170"/>
      <c r="F119" s="1170"/>
      <c r="G119" s="1170"/>
      <c r="H119" s="1332"/>
    </row>
    <row r="120" spans="1:8">
      <c r="A120" s="34"/>
      <c r="B120" s="1250" t="s">
        <v>47</v>
      </c>
      <c r="C120" s="1258">
        <f>C121+C135</f>
        <v>1361430810</v>
      </c>
      <c r="D120" s="1215">
        <f>D121+D135</f>
        <v>0</v>
      </c>
      <c r="E120" s="1170"/>
      <c r="F120" s="1170"/>
      <c r="G120" s="1170"/>
      <c r="H120" s="1332"/>
    </row>
    <row r="121" spans="1:8">
      <c r="B121" s="1252" t="s">
        <v>14</v>
      </c>
      <c r="C121" s="1259">
        <f>C122+C125+C128+C130</f>
        <v>1359822244</v>
      </c>
      <c r="D121" s="1226">
        <f>D122+D125+D128+D130</f>
        <v>0</v>
      </c>
      <c r="E121" s="1170"/>
      <c r="F121" s="1170"/>
      <c r="G121" s="1170"/>
      <c r="H121" s="1332"/>
    </row>
    <row r="122" spans="1:8">
      <c r="B122" s="1254" t="s">
        <v>16</v>
      </c>
      <c r="C122" s="1259">
        <f>C123+C124</f>
        <v>104422236</v>
      </c>
      <c r="D122" s="1226"/>
      <c r="E122" s="1170"/>
      <c r="F122" s="1170"/>
      <c r="G122" s="1170"/>
      <c r="H122" s="1332"/>
    </row>
    <row r="123" spans="1:8">
      <c r="B123" s="1255" t="s">
        <v>18</v>
      </c>
      <c r="C123" s="1259">
        <v>82638547</v>
      </c>
      <c r="D123" s="1220"/>
      <c r="E123" s="1170"/>
      <c r="F123" s="1170"/>
      <c r="G123" s="1170"/>
      <c r="H123" s="1332"/>
    </row>
    <row r="124" spans="1:8">
      <c r="B124" s="1255" t="s">
        <v>19</v>
      </c>
      <c r="C124" s="1253">
        <v>21783689</v>
      </c>
      <c r="D124" s="1220"/>
      <c r="E124" s="1170"/>
      <c r="F124" s="1170"/>
      <c r="G124" s="1170"/>
      <c r="H124" s="1332"/>
    </row>
    <row r="125" spans="1:8" ht="26">
      <c r="B125" s="1254" t="s">
        <v>15</v>
      </c>
      <c r="C125" s="1253">
        <f>C126+C127</f>
        <v>702264301</v>
      </c>
      <c r="D125" s="1260">
        <f>D126+D127</f>
        <v>0</v>
      </c>
      <c r="E125" s="1170"/>
      <c r="F125" s="1170"/>
      <c r="G125" s="1170"/>
      <c r="H125" s="1332"/>
    </row>
    <row r="126" spans="1:8">
      <c r="B126" s="1255" t="s">
        <v>17</v>
      </c>
      <c r="C126" s="1253">
        <v>53645883</v>
      </c>
      <c r="D126" s="1220">
        <v>562844</v>
      </c>
      <c r="E126" s="1170"/>
      <c r="F126" s="1170"/>
      <c r="G126" s="1170"/>
      <c r="H126" s="1332"/>
    </row>
    <row r="127" spans="1:8">
      <c r="B127" s="1255" t="s">
        <v>25</v>
      </c>
      <c r="C127" s="1253">
        <v>648618418</v>
      </c>
      <c r="D127" s="1220">
        <f>-562844</f>
        <v>-562844</v>
      </c>
      <c r="E127" s="1170"/>
      <c r="F127" s="1170"/>
      <c r="G127" s="1170"/>
      <c r="H127" s="1332"/>
    </row>
    <row r="128" spans="1:8" ht="26">
      <c r="B128" s="1254" t="s">
        <v>38</v>
      </c>
      <c r="C128" s="1253">
        <f>C129</f>
        <v>234713</v>
      </c>
      <c r="D128" s="1260"/>
      <c r="E128" s="1170"/>
      <c r="F128" s="1170"/>
      <c r="G128" s="1170"/>
      <c r="H128" s="1332"/>
    </row>
    <row r="129" spans="2:8">
      <c r="B129" s="1255" t="s">
        <v>39</v>
      </c>
      <c r="C129" s="1253">
        <v>234713</v>
      </c>
      <c r="D129" s="1220"/>
      <c r="E129" s="1170"/>
      <c r="F129" s="1170"/>
      <c r="G129" s="1170"/>
      <c r="H129" s="1332"/>
    </row>
    <row r="130" spans="2:8" ht="26">
      <c r="B130" s="1254" t="s">
        <v>26</v>
      </c>
      <c r="C130" s="1253">
        <f>C131+C133</f>
        <v>552900994</v>
      </c>
      <c r="D130" s="1260"/>
      <c r="E130" s="1170"/>
      <c r="F130" s="1170"/>
      <c r="G130" s="1170"/>
      <c r="H130" s="1332"/>
    </row>
    <row r="131" spans="2:8" ht="26">
      <c r="B131" s="1255" t="s">
        <v>27</v>
      </c>
      <c r="C131" s="1253">
        <f>C132</f>
        <v>421218064</v>
      </c>
      <c r="D131" s="1260"/>
      <c r="E131" s="1170"/>
      <c r="F131" s="1170"/>
      <c r="G131" s="1170"/>
      <c r="H131" s="1332"/>
    </row>
    <row r="132" spans="2:8" ht="26">
      <c r="B132" s="1256" t="s">
        <v>28</v>
      </c>
      <c r="C132" s="1253">
        <v>421218064</v>
      </c>
      <c r="D132" s="1260"/>
      <c r="E132" s="1170"/>
      <c r="F132" s="1170"/>
      <c r="G132" s="1170"/>
      <c r="H132" s="1332"/>
    </row>
    <row r="133" spans="2:8" ht="26">
      <c r="B133" s="1255" t="s">
        <v>29</v>
      </c>
      <c r="C133" s="1253">
        <f>C134</f>
        <v>131682930</v>
      </c>
      <c r="D133" s="1260"/>
      <c r="E133" s="1170"/>
      <c r="F133" s="1170"/>
      <c r="G133" s="1170"/>
      <c r="H133" s="1332"/>
    </row>
    <row r="134" spans="2:8" ht="26">
      <c r="B134" s="1256" t="s">
        <v>63</v>
      </c>
      <c r="C134" s="1253">
        <v>131682930</v>
      </c>
      <c r="D134" s="1220"/>
      <c r="E134" s="1170"/>
      <c r="F134" s="1170"/>
      <c r="G134" s="1170"/>
      <c r="H134" s="1332"/>
    </row>
    <row r="135" spans="2:8">
      <c r="B135" s="1252" t="s">
        <v>20</v>
      </c>
      <c r="C135" s="1253">
        <f>C136+C137</f>
        <v>1608566</v>
      </c>
      <c r="D135" s="1220"/>
      <c r="E135" s="1170"/>
      <c r="F135" s="1170"/>
      <c r="G135" s="1170"/>
      <c r="H135" s="1332"/>
    </row>
    <row r="136" spans="2:8">
      <c r="B136" s="1254" t="s">
        <v>21</v>
      </c>
      <c r="C136" s="1253">
        <v>1344520</v>
      </c>
      <c r="D136" s="1220"/>
      <c r="E136" s="1170"/>
      <c r="F136" s="1170"/>
      <c r="G136" s="1170"/>
      <c r="H136" s="1332"/>
    </row>
    <row r="137" spans="2:8">
      <c r="B137" s="1254" t="s">
        <v>71</v>
      </c>
      <c r="C137" s="1253">
        <f>C139</f>
        <v>264046</v>
      </c>
      <c r="D137" s="1220"/>
      <c r="E137" s="1170"/>
      <c r="F137" s="1170"/>
      <c r="G137" s="1170"/>
      <c r="H137" s="1332"/>
    </row>
    <row r="138" spans="2:8">
      <c r="B138" s="1255" t="s">
        <v>72</v>
      </c>
      <c r="C138" s="1253">
        <f>C139</f>
        <v>264046</v>
      </c>
      <c r="D138" s="1220"/>
      <c r="E138" s="1170"/>
      <c r="F138" s="1170"/>
      <c r="G138" s="1170"/>
      <c r="H138" s="1332"/>
    </row>
    <row r="139" spans="2:8" ht="26.5" thickBot="1">
      <c r="B139" s="1261" t="s">
        <v>73</v>
      </c>
      <c r="C139" s="1262">
        <v>264046</v>
      </c>
      <c r="D139" s="1263"/>
      <c r="E139" s="1170"/>
      <c r="F139" s="1170"/>
      <c r="G139" s="1170"/>
      <c r="H139" s="1332"/>
    </row>
    <row r="140" spans="2:8">
      <c r="B140" s="1264" t="s">
        <v>62</v>
      </c>
      <c r="C140" s="1265"/>
      <c r="D140" s="1266"/>
      <c r="E140" s="1170"/>
      <c r="F140" s="1170"/>
      <c r="G140" s="1170"/>
      <c r="H140" s="1332"/>
    </row>
    <row r="141" spans="2:8">
      <c r="B141" s="1250" t="s">
        <v>46</v>
      </c>
      <c r="C141" s="1251">
        <f>C142+C143+C149</f>
        <v>1472762421</v>
      </c>
      <c r="D141" s="1215">
        <f>D149</f>
        <v>0</v>
      </c>
      <c r="E141" s="1170"/>
      <c r="F141" s="1170"/>
      <c r="G141" s="1170"/>
      <c r="H141" s="1332"/>
    </row>
    <row r="142" spans="2:8" ht="26">
      <c r="B142" s="1252" t="s">
        <v>24</v>
      </c>
      <c r="C142" s="1253">
        <v>11054284</v>
      </c>
      <c r="D142" s="1215"/>
      <c r="E142" s="1170"/>
      <c r="F142" s="1170"/>
      <c r="G142" s="1170"/>
      <c r="H142" s="1332"/>
    </row>
    <row r="143" spans="2:8">
      <c r="B143" s="1252" t="s">
        <v>49</v>
      </c>
      <c r="C143" s="1253">
        <f>C144</f>
        <v>335071</v>
      </c>
      <c r="D143" s="1215"/>
      <c r="E143" s="1170"/>
      <c r="F143" s="1170"/>
      <c r="G143" s="1170"/>
      <c r="H143" s="1332"/>
    </row>
    <row r="144" spans="2:8">
      <c r="B144" s="1254" t="s">
        <v>50</v>
      </c>
      <c r="C144" s="1253">
        <f>C145+C148</f>
        <v>335071</v>
      </c>
      <c r="D144" s="1215"/>
      <c r="E144" s="1170"/>
      <c r="F144" s="1170"/>
      <c r="G144" s="1170"/>
      <c r="H144" s="1332"/>
    </row>
    <row r="145" spans="2:8">
      <c r="B145" s="1255" t="s">
        <v>51</v>
      </c>
      <c r="C145" s="1253">
        <f>C146</f>
        <v>295071</v>
      </c>
      <c r="D145" s="1215"/>
      <c r="E145" s="1170"/>
      <c r="F145" s="1170"/>
      <c r="G145" s="1170"/>
      <c r="H145" s="1332"/>
    </row>
    <row r="146" spans="2:8" ht="26">
      <c r="B146" s="1256" t="s">
        <v>52</v>
      </c>
      <c r="C146" s="1253">
        <f>C147</f>
        <v>295071</v>
      </c>
      <c r="D146" s="1215"/>
      <c r="E146" s="1170"/>
      <c r="F146" s="1170"/>
      <c r="G146" s="1170"/>
      <c r="H146" s="1332"/>
    </row>
    <row r="147" spans="2:8" ht="39">
      <c r="B147" s="1257" t="s">
        <v>53</v>
      </c>
      <c r="C147" s="1253">
        <v>295071</v>
      </c>
      <c r="D147" s="1215"/>
      <c r="E147" s="1170"/>
      <c r="F147" s="1170"/>
      <c r="G147" s="1170"/>
      <c r="H147" s="1332"/>
    </row>
    <row r="148" spans="2:8" ht="26">
      <c r="B148" s="1255" t="s">
        <v>74</v>
      </c>
      <c r="C148" s="1253">
        <v>40000</v>
      </c>
      <c r="D148" s="1215"/>
      <c r="E148" s="1170"/>
      <c r="F148" s="1170"/>
      <c r="G148" s="1170"/>
      <c r="H148" s="1332"/>
    </row>
    <row r="149" spans="2:8">
      <c r="B149" s="1252" t="s">
        <v>11</v>
      </c>
      <c r="C149" s="1253">
        <f>C150</f>
        <v>1461373066</v>
      </c>
      <c r="D149" s="1220">
        <f>D150</f>
        <v>0</v>
      </c>
      <c r="E149" s="1170"/>
      <c r="F149" s="1170"/>
      <c r="G149" s="1170"/>
      <c r="H149" s="1332"/>
    </row>
    <row r="150" spans="2:8" ht="26">
      <c r="B150" s="1254" t="s">
        <v>12</v>
      </c>
      <c r="C150" s="1253">
        <v>1461373066</v>
      </c>
      <c r="D150" s="1220"/>
      <c r="E150" s="1170"/>
      <c r="F150" s="1170"/>
      <c r="G150" s="1170"/>
      <c r="H150" s="1332"/>
    </row>
    <row r="151" spans="2:8">
      <c r="B151" s="1250" t="s">
        <v>47</v>
      </c>
      <c r="C151" s="1258">
        <f>C152+C166</f>
        <v>1472762421</v>
      </c>
      <c r="D151" s="1215">
        <f>D152+D166</f>
        <v>0</v>
      </c>
      <c r="E151" s="1170"/>
      <c r="F151" s="1170"/>
      <c r="G151" s="1170"/>
      <c r="H151" s="1332"/>
    </row>
    <row r="152" spans="2:8">
      <c r="B152" s="1252" t="s">
        <v>14</v>
      </c>
      <c r="C152" s="1259">
        <f>C153+C156+C159+C161</f>
        <v>1471154017</v>
      </c>
      <c r="D152" s="1226">
        <f>D153+D156+D159+D161</f>
        <v>0</v>
      </c>
      <c r="E152" s="1170"/>
      <c r="F152" s="1170"/>
      <c r="G152" s="1170"/>
      <c r="H152" s="1332"/>
    </row>
    <row r="153" spans="2:8">
      <c r="B153" s="1254" t="s">
        <v>16</v>
      </c>
      <c r="C153" s="1259">
        <f>C154+C155</f>
        <v>105342183</v>
      </c>
      <c r="D153" s="1226"/>
      <c r="E153" s="1170"/>
      <c r="F153" s="1170"/>
      <c r="G153" s="1170"/>
      <c r="H153" s="1332"/>
    </row>
    <row r="154" spans="2:8">
      <c r="B154" s="1255" t="s">
        <v>18</v>
      </c>
      <c r="C154" s="1259">
        <v>83530097</v>
      </c>
      <c r="D154" s="1220"/>
      <c r="E154" s="1170"/>
      <c r="F154" s="1170"/>
      <c r="G154" s="1170"/>
      <c r="H154" s="1332"/>
    </row>
    <row r="155" spans="2:8">
      <c r="B155" s="1255" t="s">
        <v>19</v>
      </c>
      <c r="C155" s="1253">
        <v>21812086</v>
      </c>
      <c r="D155" s="1220"/>
      <c r="E155" s="1170"/>
      <c r="F155" s="1170"/>
      <c r="G155" s="1170"/>
      <c r="H155" s="1332"/>
    </row>
    <row r="156" spans="2:8" ht="26">
      <c r="B156" s="1254" t="s">
        <v>15</v>
      </c>
      <c r="C156" s="1253">
        <f>C157+C158</f>
        <v>742547320</v>
      </c>
      <c r="D156" s="1260">
        <f>D157+D158</f>
        <v>0</v>
      </c>
      <c r="E156" s="1170"/>
      <c r="F156" s="1170"/>
      <c r="G156" s="1170"/>
      <c r="H156" s="1332"/>
    </row>
    <row r="157" spans="2:8">
      <c r="B157" s="1255" t="s">
        <v>17</v>
      </c>
      <c r="C157" s="1253">
        <v>54693333</v>
      </c>
      <c r="D157" s="1220">
        <v>1525595</v>
      </c>
      <c r="E157" s="1170"/>
      <c r="F157" s="1170"/>
      <c r="G157" s="1170"/>
      <c r="H157" s="1332"/>
    </row>
    <row r="158" spans="2:8">
      <c r="B158" s="1255" t="s">
        <v>25</v>
      </c>
      <c r="C158" s="1253">
        <v>687853987</v>
      </c>
      <c r="D158" s="1220">
        <f>-1525595</f>
        <v>-1525595</v>
      </c>
      <c r="E158" s="1171"/>
      <c r="F158" s="1171"/>
      <c r="G158" s="1170"/>
      <c r="H158" s="1332"/>
    </row>
    <row r="159" spans="2:8" ht="26">
      <c r="B159" s="1254" t="s">
        <v>38</v>
      </c>
      <c r="C159" s="1253">
        <f>C160</f>
        <v>234713</v>
      </c>
      <c r="D159" s="1260"/>
      <c r="E159" s="1170"/>
      <c r="F159" s="1171"/>
      <c r="G159" s="1170"/>
      <c r="H159" s="1332"/>
    </row>
    <row r="160" spans="2:8">
      <c r="B160" s="1255" t="s">
        <v>39</v>
      </c>
      <c r="C160" s="1253">
        <v>234713</v>
      </c>
      <c r="D160" s="1220"/>
      <c r="E160" s="1170"/>
      <c r="F160" s="1171"/>
      <c r="G160" s="1170"/>
      <c r="H160" s="1332"/>
    </row>
    <row r="161" spans="1:8" ht="26">
      <c r="B161" s="1254" t="s">
        <v>26</v>
      </c>
      <c r="C161" s="1253">
        <f>C162+C164</f>
        <v>623029801</v>
      </c>
      <c r="D161" s="1260">
        <f>D162</f>
        <v>0</v>
      </c>
      <c r="E161" s="1170"/>
      <c r="F161" s="1170"/>
      <c r="G161" s="1170"/>
      <c r="H161" s="1332"/>
    </row>
    <row r="162" spans="1:8" ht="26">
      <c r="B162" s="1255" t="s">
        <v>27</v>
      </c>
      <c r="C162" s="1253">
        <f>C163</f>
        <v>478387574</v>
      </c>
      <c r="D162" s="1260">
        <f>D163</f>
        <v>0</v>
      </c>
      <c r="E162" s="1170"/>
      <c r="F162" s="1170"/>
      <c r="G162" s="1170"/>
      <c r="H162" s="1332"/>
    </row>
    <row r="163" spans="1:8" ht="26">
      <c r="B163" s="1256" t="s">
        <v>28</v>
      </c>
      <c r="C163" s="1253">
        <v>478387574</v>
      </c>
      <c r="D163" s="1260"/>
      <c r="E163" s="1170"/>
      <c r="F163" s="1170"/>
      <c r="G163" s="1170"/>
      <c r="H163" s="1332"/>
    </row>
    <row r="164" spans="1:8" ht="26">
      <c r="B164" s="1255" t="s">
        <v>29</v>
      </c>
      <c r="C164" s="1253">
        <f>C165</f>
        <v>144642227</v>
      </c>
      <c r="D164" s="1260"/>
      <c r="E164" s="1170"/>
      <c r="F164" s="1170"/>
      <c r="G164" s="1170"/>
      <c r="H164" s="1332"/>
    </row>
    <row r="165" spans="1:8" ht="26">
      <c r="B165" s="1256" t="s">
        <v>63</v>
      </c>
      <c r="C165" s="1253">
        <v>144642227</v>
      </c>
      <c r="D165" s="1220"/>
      <c r="E165" s="1170"/>
      <c r="F165" s="1170"/>
      <c r="G165" s="1170"/>
      <c r="H165" s="1332"/>
    </row>
    <row r="166" spans="1:8">
      <c r="B166" s="1252" t="s">
        <v>20</v>
      </c>
      <c r="C166" s="1253">
        <f>C167+C168</f>
        <v>1608404</v>
      </c>
      <c r="D166" s="1220"/>
      <c r="E166" s="1170"/>
      <c r="F166" s="1170"/>
      <c r="G166" s="1170"/>
      <c r="H166" s="1332"/>
    </row>
    <row r="167" spans="1:8">
      <c r="B167" s="1254" t="s">
        <v>21</v>
      </c>
      <c r="C167" s="1253">
        <v>1455160</v>
      </c>
      <c r="D167" s="1220"/>
      <c r="E167" s="1170"/>
      <c r="F167" s="1170"/>
      <c r="G167" s="1170"/>
      <c r="H167" s="1332"/>
    </row>
    <row r="168" spans="1:8">
      <c r="B168" s="1254" t="s">
        <v>71</v>
      </c>
      <c r="C168" s="1253">
        <f>C170</f>
        <v>153244</v>
      </c>
      <c r="D168" s="1220"/>
      <c r="E168" s="1170"/>
      <c r="F168" s="1170"/>
      <c r="G168" s="1170"/>
      <c r="H168" s="1332"/>
    </row>
    <row r="169" spans="1:8">
      <c r="B169" s="1255" t="s">
        <v>72</v>
      </c>
      <c r="C169" s="1253">
        <f>C170</f>
        <v>153244</v>
      </c>
      <c r="D169" s="1220"/>
      <c r="E169" s="1170"/>
      <c r="F169" s="1170"/>
      <c r="G169" s="1170"/>
      <c r="H169" s="1332"/>
    </row>
    <row r="170" spans="1:8" ht="26.5" thickBot="1">
      <c r="B170" s="1269" t="s">
        <v>73</v>
      </c>
      <c r="C170" s="1270">
        <v>153244</v>
      </c>
      <c r="D170" s="1271"/>
      <c r="E170" s="1170"/>
      <c r="F170" s="1170"/>
      <c r="G170" s="1170"/>
      <c r="H170" s="1332"/>
    </row>
    <row r="171" spans="1:8" ht="237.75" customHeight="1" thickBot="1">
      <c r="B171" s="1597" t="s">
        <v>422</v>
      </c>
      <c r="C171" s="1598"/>
      <c r="D171" s="1598"/>
      <c r="E171" s="1598"/>
      <c r="F171" s="1598"/>
      <c r="G171" s="1599"/>
      <c r="H171" s="1332"/>
    </row>
    <row r="172" spans="1:8" ht="14.5" thickBot="1">
      <c r="H172" s="1332"/>
    </row>
    <row r="173" spans="1:8">
      <c r="A173" s="33">
        <f>A89+1</f>
        <v>40</v>
      </c>
      <c r="B173" s="577" t="s">
        <v>65</v>
      </c>
      <c r="C173" s="1272"/>
      <c r="D173" s="848"/>
      <c r="E173" s="577" t="s">
        <v>65</v>
      </c>
      <c r="F173" s="1273"/>
      <c r="G173" s="889"/>
      <c r="H173" s="994" t="s">
        <v>154</v>
      </c>
    </row>
    <row r="174" spans="1:8">
      <c r="A174" s="34"/>
      <c r="B174" s="363" t="s">
        <v>8</v>
      </c>
      <c r="C174" s="1274"/>
      <c r="D174" s="849"/>
      <c r="E174" s="363" t="s">
        <v>8</v>
      </c>
      <c r="F174" s="1275"/>
      <c r="G174" s="948"/>
      <c r="H174" s="1332"/>
    </row>
    <row r="175" spans="1:8" ht="14.5">
      <c r="A175" s="34"/>
      <c r="B175" s="1516" t="s">
        <v>67</v>
      </c>
      <c r="C175" s="1274"/>
      <c r="D175" s="1209"/>
      <c r="E175" s="1516" t="s">
        <v>251</v>
      </c>
      <c r="F175" s="1276" t="s">
        <v>61</v>
      </c>
      <c r="G175" s="581"/>
      <c r="H175" s="1332"/>
    </row>
    <row r="176" spans="1:8">
      <c r="A176" s="34"/>
      <c r="B176" s="1250" t="s">
        <v>46</v>
      </c>
      <c r="C176" s="370">
        <f>C177</f>
        <v>505237978</v>
      </c>
      <c r="D176" s="1213">
        <f>D177</f>
        <v>-152042</v>
      </c>
      <c r="E176" s="1277" t="s">
        <v>46</v>
      </c>
      <c r="F176" s="1251">
        <f>F177</f>
        <v>158593813</v>
      </c>
      <c r="G176" s="1215">
        <f>G177</f>
        <v>152042</v>
      </c>
      <c r="H176" s="1332"/>
    </row>
    <row r="177" spans="1:8">
      <c r="A177" s="34"/>
      <c r="B177" s="1252" t="s">
        <v>11</v>
      </c>
      <c r="C177" s="372">
        <f>C178</f>
        <v>505237978</v>
      </c>
      <c r="D177" s="1218">
        <f>D178</f>
        <v>-152042</v>
      </c>
      <c r="E177" s="1278" t="s">
        <v>11</v>
      </c>
      <c r="F177" s="1259">
        <f>F178</f>
        <v>158593813</v>
      </c>
      <c r="G177" s="1220">
        <f>G178</f>
        <v>152042</v>
      </c>
      <c r="H177" s="1332"/>
    </row>
    <row r="178" spans="1:8" ht="26">
      <c r="A178" s="34"/>
      <c r="B178" s="1254" t="s">
        <v>12</v>
      </c>
      <c r="C178" s="374">
        <v>505237978</v>
      </c>
      <c r="D178" s="1218">
        <v>-152042</v>
      </c>
      <c r="E178" s="1230" t="s">
        <v>12</v>
      </c>
      <c r="F178" s="1259">
        <v>158593813</v>
      </c>
      <c r="G178" s="1220">
        <f>616140-464098</f>
        <v>152042</v>
      </c>
      <c r="H178" s="1332"/>
    </row>
    <row r="179" spans="1:8">
      <c r="A179" s="34"/>
      <c r="B179" s="1250" t="s">
        <v>47</v>
      </c>
      <c r="C179" s="370">
        <f>C180+C186</f>
        <v>505237978</v>
      </c>
      <c r="D179" s="1213">
        <f>D180</f>
        <v>-152042</v>
      </c>
      <c r="E179" s="1277" t="s">
        <v>13</v>
      </c>
      <c r="F179" s="1258">
        <f t="shared" ref="F179:G182" si="2">F180</f>
        <v>158593813</v>
      </c>
      <c r="G179" s="1279">
        <f t="shared" si="2"/>
        <v>152042</v>
      </c>
      <c r="H179" s="1332"/>
    </row>
    <row r="180" spans="1:8">
      <c r="A180" s="34"/>
      <c r="B180" s="1252" t="s">
        <v>14</v>
      </c>
      <c r="C180" s="376">
        <f>C181+C183</f>
        <v>505088301</v>
      </c>
      <c r="D180" s="1218">
        <f>D181</f>
        <v>-152042</v>
      </c>
      <c r="E180" s="1278" t="s">
        <v>14</v>
      </c>
      <c r="F180" s="1259">
        <f t="shared" si="2"/>
        <v>158593813</v>
      </c>
      <c r="G180" s="1226">
        <f t="shared" si="2"/>
        <v>152042</v>
      </c>
      <c r="H180" s="1332"/>
    </row>
    <row r="181" spans="1:8" ht="26">
      <c r="A181" s="34"/>
      <c r="B181" s="1254" t="s">
        <v>15</v>
      </c>
      <c r="C181" s="378">
        <f>C182</f>
        <v>503362116</v>
      </c>
      <c r="D181" s="1280">
        <f>D182</f>
        <v>-152042</v>
      </c>
      <c r="E181" s="1230" t="s">
        <v>26</v>
      </c>
      <c r="F181" s="1259">
        <f t="shared" si="2"/>
        <v>158593813</v>
      </c>
      <c r="G181" s="1226">
        <f t="shared" si="2"/>
        <v>152042</v>
      </c>
      <c r="H181" s="1332"/>
    </row>
    <row r="182" spans="1:8" ht="26">
      <c r="A182" s="34"/>
      <c r="B182" s="1255" t="s">
        <v>25</v>
      </c>
      <c r="C182" s="378">
        <v>503362116</v>
      </c>
      <c r="D182" s="1280">
        <v>-152042</v>
      </c>
      <c r="E182" s="1231" t="s">
        <v>68</v>
      </c>
      <c r="F182" s="1259">
        <f t="shared" si="2"/>
        <v>158593813</v>
      </c>
      <c r="G182" s="1226">
        <f t="shared" si="2"/>
        <v>152042</v>
      </c>
      <c r="H182" s="1332"/>
    </row>
    <row r="183" spans="1:8" ht="26">
      <c r="A183" s="34"/>
      <c r="B183" s="1254" t="s">
        <v>26</v>
      </c>
      <c r="C183" s="366">
        <f>C184</f>
        <v>1726185</v>
      </c>
      <c r="D183" s="367"/>
      <c r="E183" s="1236" t="s">
        <v>28</v>
      </c>
      <c r="F183" s="1270">
        <v>158593813</v>
      </c>
      <c r="G183" s="1281">
        <f>616140-464098</f>
        <v>152042</v>
      </c>
      <c r="H183" s="1332"/>
    </row>
    <row r="184" spans="1:8" ht="26">
      <c r="A184" s="34"/>
      <c r="B184" s="1282" t="s">
        <v>27</v>
      </c>
      <c r="C184" s="366">
        <f>C185</f>
        <v>1726185</v>
      </c>
      <c r="D184" s="367"/>
      <c r="E184" s="1172"/>
      <c r="F184" s="1173"/>
      <c r="G184" s="1174"/>
      <c r="H184" s="1332"/>
    </row>
    <row r="185" spans="1:8" ht="32.25" customHeight="1">
      <c r="A185" s="34"/>
      <c r="B185" s="1256" t="s">
        <v>28</v>
      </c>
      <c r="C185" s="366">
        <v>1726185</v>
      </c>
      <c r="D185" s="367"/>
      <c r="E185" s="1172"/>
      <c r="F185" s="1173"/>
      <c r="G185" s="1174"/>
      <c r="H185" s="1332"/>
    </row>
    <row r="186" spans="1:8">
      <c r="A186" s="34"/>
      <c r="B186" s="1252" t="s">
        <v>20</v>
      </c>
      <c r="C186" s="366">
        <f>C187</f>
        <v>149677</v>
      </c>
      <c r="D186" s="367"/>
      <c r="E186" s="1172"/>
      <c r="F186" s="1173"/>
      <c r="G186" s="1174"/>
      <c r="H186" s="1332"/>
    </row>
    <row r="187" spans="1:8">
      <c r="A187" s="34"/>
      <c r="B187" s="1254" t="s">
        <v>71</v>
      </c>
      <c r="C187" s="366">
        <f>C188</f>
        <v>149677</v>
      </c>
      <c r="D187" s="367"/>
      <c r="E187" s="1172"/>
      <c r="F187" s="1173"/>
      <c r="G187" s="1174"/>
      <c r="H187" s="1332"/>
    </row>
    <row r="188" spans="1:8">
      <c r="A188" s="34"/>
      <c r="B188" s="1255" t="s">
        <v>72</v>
      </c>
      <c r="C188" s="366">
        <f>C189</f>
        <v>149677</v>
      </c>
      <c r="D188" s="367"/>
      <c r="E188" s="1172"/>
      <c r="F188" s="1173"/>
      <c r="G188" s="1174"/>
      <c r="H188" s="1332"/>
    </row>
    <row r="189" spans="1:8" ht="26.5" thickBot="1">
      <c r="A189" s="34"/>
      <c r="B189" s="1261" t="s">
        <v>73</v>
      </c>
      <c r="C189" s="368">
        <v>149677</v>
      </c>
      <c r="D189" s="369"/>
      <c r="E189" s="1175"/>
      <c r="F189" s="1176"/>
      <c r="G189" s="1177"/>
      <c r="H189" s="1332"/>
    </row>
    <row r="190" spans="1:8">
      <c r="A190" s="34"/>
      <c r="B190" s="1283"/>
      <c r="C190" s="1284"/>
      <c r="D190" s="149"/>
      <c r="E190" s="577" t="s">
        <v>83</v>
      </c>
      <c r="F190" s="1273"/>
      <c r="G190" s="1285"/>
      <c r="H190" s="1332"/>
    </row>
    <row r="191" spans="1:8">
      <c r="A191" s="34"/>
      <c r="B191" s="1256"/>
      <c r="C191" s="366"/>
      <c r="D191" s="367"/>
      <c r="E191" s="363" t="s">
        <v>75</v>
      </c>
      <c r="F191" s="1275"/>
      <c r="G191" s="1286"/>
      <c r="H191" s="1332"/>
    </row>
    <row r="192" spans="1:8" ht="14.5">
      <c r="A192" s="34"/>
      <c r="B192" s="1256"/>
      <c r="C192" s="366"/>
      <c r="D192" s="367"/>
      <c r="E192" s="1516" t="s">
        <v>84</v>
      </c>
      <c r="F192" s="1274"/>
      <c r="G192" s="849"/>
      <c r="H192" s="1332"/>
    </row>
    <row r="193" spans="1:8">
      <c r="A193" s="34"/>
      <c r="B193" s="1256"/>
      <c r="C193" s="366"/>
      <c r="D193" s="367"/>
      <c r="E193" s="1287" t="s">
        <v>76</v>
      </c>
      <c r="F193" s="370">
        <f>F194+F201+F202</f>
        <v>4159899180</v>
      </c>
      <c r="G193" s="371">
        <f>G194+G201+G202</f>
        <v>227611</v>
      </c>
      <c r="H193" s="1333"/>
    </row>
    <row r="194" spans="1:8">
      <c r="A194" s="34"/>
      <c r="B194" s="1256"/>
      <c r="C194" s="366"/>
      <c r="D194" s="367"/>
      <c r="E194" s="1288" t="s">
        <v>85</v>
      </c>
      <c r="F194" s="372">
        <f>F195</f>
        <v>3429414334</v>
      </c>
      <c r="G194" s="373"/>
      <c r="H194" s="1332"/>
    </row>
    <row r="195" spans="1:8">
      <c r="A195" s="34"/>
      <c r="B195" s="1256"/>
      <c r="C195" s="366"/>
      <c r="D195" s="367"/>
      <c r="E195" s="1289" t="s">
        <v>86</v>
      </c>
      <c r="F195" s="374">
        <f>F196</f>
        <v>3429414334</v>
      </c>
      <c r="G195" s="375"/>
      <c r="H195" s="1332"/>
    </row>
    <row r="196" spans="1:8">
      <c r="A196" s="34"/>
      <c r="B196" s="1256"/>
      <c r="C196" s="366"/>
      <c r="D196" s="367"/>
      <c r="E196" s="1290" t="s">
        <v>87</v>
      </c>
      <c r="F196" s="372">
        <f>F197+F199</f>
        <v>3429414334</v>
      </c>
      <c r="G196" s="373"/>
      <c r="H196" s="1332"/>
    </row>
    <row r="197" spans="1:8">
      <c r="A197" s="34"/>
      <c r="B197" s="1256"/>
      <c r="C197" s="366"/>
      <c r="D197" s="367"/>
      <c r="E197" s="1224" t="s">
        <v>88</v>
      </c>
      <c r="F197" s="376">
        <f>F198</f>
        <v>280000</v>
      </c>
      <c r="G197" s="377"/>
      <c r="H197" s="1332"/>
    </row>
    <row r="198" spans="1:8" ht="26">
      <c r="A198" s="34"/>
      <c r="B198" s="1256"/>
      <c r="C198" s="366"/>
      <c r="D198" s="367"/>
      <c r="E198" s="1227" t="s">
        <v>89</v>
      </c>
      <c r="F198" s="378">
        <v>280000</v>
      </c>
      <c r="G198" s="379"/>
      <c r="H198" s="1332"/>
    </row>
    <row r="199" spans="1:8" ht="26">
      <c r="A199" s="34"/>
      <c r="B199" s="1256"/>
      <c r="C199" s="366"/>
      <c r="D199" s="367"/>
      <c r="E199" s="1224" t="s">
        <v>90</v>
      </c>
      <c r="F199" s="378">
        <f>F200</f>
        <v>3429134334</v>
      </c>
      <c r="G199" s="379"/>
      <c r="H199" s="1332"/>
    </row>
    <row r="200" spans="1:8" ht="26">
      <c r="A200" s="34"/>
      <c r="B200" s="1256"/>
      <c r="C200" s="366"/>
      <c r="D200" s="367"/>
      <c r="E200" s="1227" t="s">
        <v>91</v>
      </c>
      <c r="F200" s="380">
        <v>3429134334</v>
      </c>
      <c r="G200" s="381"/>
      <c r="H200" s="1332"/>
    </row>
    <row r="201" spans="1:8">
      <c r="A201" s="34"/>
      <c r="B201" s="1256"/>
      <c r="C201" s="366"/>
      <c r="D201" s="367"/>
      <c r="E201" s="1288" t="s">
        <v>77</v>
      </c>
      <c r="F201" s="380">
        <v>167255386</v>
      </c>
      <c r="G201" s="381"/>
      <c r="H201" s="1332"/>
    </row>
    <row r="202" spans="1:8">
      <c r="A202" s="34"/>
      <c r="B202" s="1256"/>
      <c r="C202" s="366"/>
      <c r="D202" s="367"/>
      <c r="E202" s="1288" t="s">
        <v>49</v>
      </c>
      <c r="F202" s="380">
        <f>F203</f>
        <v>563229460</v>
      </c>
      <c r="G202" s="381">
        <f>G203</f>
        <v>227611</v>
      </c>
      <c r="H202" s="1332"/>
    </row>
    <row r="203" spans="1:8">
      <c r="A203" s="34"/>
      <c r="B203" s="1256"/>
      <c r="C203" s="366"/>
      <c r="D203" s="367"/>
      <c r="E203" s="1289" t="s">
        <v>50</v>
      </c>
      <c r="F203" s="382">
        <f>F204+F205</f>
        <v>563229460</v>
      </c>
      <c r="G203" s="152">
        <f>G204+G205</f>
        <v>227611</v>
      </c>
      <c r="H203" s="1334"/>
    </row>
    <row r="204" spans="1:8" ht="26">
      <c r="A204" s="34"/>
      <c r="B204" s="1256"/>
      <c r="C204" s="366"/>
      <c r="D204" s="367"/>
      <c r="E204" s="1290" t="s">
        <v>78</v>
      </c>
      <c r="F204" s="382">
        <v>305995644</v>
      </c>
      <c r="G204" s="152">
        <v>227611</v>
      </c>
      <c r="H204" s="1332"/>
    </row>
    <row r="205" spans="1:8">
      <c r="A205" s="34"/>
      <c r="B205" s="1256"/>
      <c r="C205" s="366"/>
      <c r="D205" s="367"/>
      <c r="E205" s="1290" t="s">
        <v>79</v>
      </c>
      <c r="F205" s="382">
        <f>F206</f>
        <v>257233816</v>
      </c>
      <c r="G205" s="152"/>
      <c r="H205" s="1332"/>
    </row>
    <row r="206" spans="1:8" ht="26">
      <c r="A206" s="34"/>
      <c r="B206" s="1256"/>
      <c r="C206" s="366"/>
      <c r="D206" s="367"/>
      <c r="E206" s="1290" t="s">
        <v>80</v>
      </c>
      <c r="F206" s="382">
        <f>F207+F208+F209</f>
        <v>257233816</v>
      </c>
      <c r="G206" s="152"/>
      <c r="H206" s="1332"/>
    </row>
    <row r="207" spans="1:8" ht="26">
      <c r="A207" s="34"/>
      <c r="B207" s="1256"/>
      <c r="C207" s="366"/>
      <c r="D207" s="367"/>
      <c r="E207" s="1227" t="s">
        <v>92</v>
      </c>
      <c r="F207" s="382">
        <v>37103655</v>
      </c>
      <c r="G207" s="152"/>
      <c r="H207" s="1332"/>
    </row>
    <row r="208" spans="1:8" ht="26">
      <c r="A208" s="34"/>
      <c r="B208" s="1256"/>
      <c r="C208" s="366"/>
      <c r="D208" s="367"/>
      <c r="E208" s="1227" t="s">
        <v>93</v>
      </c>
      <c r="F208" s="382">
        <v>8196727</v>
      </c>
      <c r="G208" s="152"/>
      <c r="H208" s="1332"/>
    </row>
    <row r="209" spans="1:8" ht="26">
      <c r="A209" s="34"/>
      <c r="B209" s="1256"/>
      <c r="C209" s="366"/>
      <c r="D209" s="367"/>
      <c r="E209" s="1227" t="s">
        <v>94</v>
      </c>
      <c r="F209" s="382">
        <v>211933434</v>
      </c>
      <c r="G209" s="152"/>
      <c r="H209" s="1332"/>
    </row>
    <row r="210" spans="1:8">
      <c r="A210" s="34"/>
      <c r="B210" s="1256"/>
      <c r="C210" s="366"/>
      <c r="D210" s="367"/>
      <c r="E210" s="1291" t="s">
        <v>47</v>
      </c>
      <c r="F210" s="383">
        <f>F211</f>
        <v>3727189523</v>
      </c>
      <c r="G210" s="384">
        <v>0</v>
      </c>
      <c r="H210" s="1332"/>
    </row>
    <row r="211" spans="1:8">
      <c r="A211" s="34"/>
      <c r="B211" s="1256"/>
      <c r="C211" s="366"/>
      <c r="D211" s="367"/>
      <c r="E211" s="1224" t="s">
        <v>14</v>
      </c>
      <c r="F211" s="380">
        <f>F212+F214</f>
        <v>3727189523</v>
      </c>
      <c r="G211" s="381"/>
      <c r="H211" s="1332"/>
    </row>
    <row r="212" spans="1:8" ht="26">
      <c r="A212" s="34"/>
      <c r="B212" s="1256"/>
      <c r="C212" s="366"/>
      <c r="D212" s="367"/>
      <c r="E212" s="1292" t="s">
        <v>15</v>
      </c>
      <c r="F212" s="380">
        <f>+F213</f>
        <v>3708405407</v>
      </c>
      <c r="G212" s="381"/>
      <c r="H212" s="1332"/>
    </row>
    <row r="213" spans="1:8">
      <c r="A213" s="34"/>
      <c r="B213" s="1256"/>
      <c r="C213" s="366"/>
      <c r="D213" s="367"/>
      <c r="E213" s="1293" t="s">
        <v>25</v>
      </c>
      <c r="F213" s="382">
        <v>3708405407</v>
      </c>
      <c r="G213" s="152"/>
      <c r="H213" s="1332"/>
    </row>
    <row r="214" spans="1:8" ht="26">
      <c r="A214" s="34"/>
      <c r="B214" s="1256"/>
      <c r="C214" s="366"/>
      <c r="D214" s="367"/>
      <c r="E214" s="1288" t="s">
        <v>26</v>
      </c>
      <c r="F214" s="382">
        <f>F215</f>
        <v>18784116</v>
      </c>
      <c r="G214" s="152"/>
      <c r="H214" s="1332"/>
    </row>
    <row r="215" spans="1:8" ht="26">
      <c r="A215" s="34"/>
      <c r="B215" s="1256"/>
      <c r="C215" s="366"/>
      <c r="D215" s="367"/>
      <c r="E215" s="1230" t="s">
        <v>27</v>
      </c>
      <c r="F215" s="382">
        <f>F216</f>
        <v>18784116</v>
      </c>
      <c r="G215" s="152"/>
      <c r="H215" s="1332"/>
    </row>
    <row r="216" spans="1:8" ht="26">
      <c r="A216" s="34"/>
      <c r="B216" s="1256"/>
      <c r="C216" s="366"/>
      <c r="D216" s="367"/>
      <c r="E216" s="1231" t="s">
        <v>95</v>
      </c>
      <c r="F216" s="380">
        <v>18784116</v>
      </c>
      <c r="G216" s="381"/>
      <c r="H216" s="1332"/>
    </row>
    <row r="217" spans="1:8">
      <c r="A217" s="34"/>
      <c r="B217" s="1256"/>
      <c r="C217" s="366"/>
      <c r="D217" s="367"/>
      <c r="E217" s="1294" t="s">
        <v>96</v>
      </c>
      <c r="F217" s="382">
        <f>F193-F210</f>
        <v>432709657</v>
      </c>
      <c r="G217" s="152">
        <f>G193-G210</f>
        <v>227611</v>
      </c>
      <c r="H217" s="1332"/>
    </row>
    <row r="218" spans="1:8">
      <c r="A218" s="34"/>
      <c r="B218" s="1256"/>
      <c r="C218" s="366"/>
      <c r="D218" s="367"/>
      <c r="E218" s="1295" t="s">
        <v>32</v>
      </c>
      <c r="F218" s="382">
        <f>F219</f>
        <v>-432709657</v>
      </c>
      <c r="G218" s="152">
        <f>G219</f>
        <v>-227611</v>
      </c>
      <c r="H218" s="1332"/>
    </row>
    <row r="219" spans="1:8">
      <c r="A219" s="34"/>
      <c r="B219" s="1256"/>
      <c r="C219" s="366"/>
      <c r="D219" s="367"/>
      <c r="E219" s="1296" t="s">
        <v>33</v>
      </c>
      <c r="F219" s="382">
        <f>F220</f>
        <v>-432709657</v>
      </c>
      <c r="G219" s="152">
        <f>G220</f>
        <v>-227611</v>
      </c>
      <c r="H219" s="1332"/>
    </row>
    <row r="220" spans="1:8" ht="26.5" thickBot="1">
      <c r="A220" s="34"/>
      <c r="B220" s="1256"/>
      <c r="C220" s="366"/>
      <c r="D220" s="367"/>
      <c r="E220" s="1297" t="s">
        <v>97</v>
      </c>
      <c r="F220" s="385">
        <v>-432709657</v>
      </c>
      <c r="G220" s="386">
        <v>-227611</v>
      </c>
      <c r="H220" s="1332"/>
    </row>
    <row r="221" spans="1:8" ht="14.5">
      <c r="A221" s="34"/>
      <c r="B221" s="1256"/>
      <c r="C221" s="366"/>
      <c r="D221" s="367"/>
      <c r="E221" s="840" t="s">
        <v>98</v>
      </c>
      <c r="F221" s="578"/>
      <c r="G221" s="1209"/>
      <c r="H221" s="1332"/>
    </row>
    <row r="222" spans="1:8">
      <c r="A222" s="34"/>
      <c r="B222" s="1256"/>
      <c r="C222" s="366"/>
      <c r="D222" s="367"/>
      <c r="E222" s="1298" t="s">
        <v>76</v>
      </c>
      <c r="F222" s="1212">
        <f>F223+F230+F231</f>
        <v>267501804</v>
      </c>
      <c r="G222" s="1299">
        <f>G223+G230+G231</f>
        <v>-31083</v>
      </c>
      <c r="H222" s="1332"/>
    </row>
    <row r="223" spans="1:8">
      <c r="A223" s="34"/>
      <c r="B223" s="1256"/>
      <c r="C223" s="366"/>
      <c r="D223" s="367"/>
      <c r="E223" s="1300" t="s">
        <v>85</v>
      </c>
      <c r="F223" s="1217">
        <f>F224</f>
        <v>251462636</v>
      </c>
      <c r="G223" s="373"/>
      <c r="H223" s="1332"/>
    </row>
    <row r="224" spans="1:8">
      <c r="A224" s="34"/>
      <c r="B224" s="1256"/>
      <c r="C224" s="366"/>
      <c r="D224" s="367"/>
      <c r="E224" s="1301" t="s">
        <v>86</v>
      </c>
      <c r="F224" s="1222">
        <f>F225</f>
        <v>251462636</v>
      </c>
      <c r="G224" s="375"/>
      <c r="H224" s="1332"/>
    </row>
    <row r="225" spans="1:8">
      <c r="A225" s="34"/>
      <c r="B225" s="1256"/>
      <c r="C225" s="366"/>
      <c r="D225" s="367"/>
      <c r="E225" s="1302" t="s">
        <v>87</v>
      </c>
      <c r="F225" s="1217">
        <f>F226+F228</f>
        <v>251462636</v>
      </c>
      <c r="G225" s="373"/>
      <c r="H225" s="1332"/>
    </row>
    <row r="226" spans="1:8">
      <c r="A226" s="34"/>
      <c r="B226" s="1256"/>
      <c r="C226" s="366"/>
      <c r="D226" s="367"/>
      <c r="E226" s="1303" t="s">
        <v>88</v>
      </c>
      <c r="F226" s="1225">
        <f>F227</f>
        <v>1000</v>
      </c>
      <c r="G226" s="377"/>
      <c r="H226" s="1332"/>
    </row>
    <row r="227" spans="1:8" ht="26">
      <c r="A227" s="34"/>
      <c r="B227" s="1256"/>
      <c r="C227" s="366"/>
      <c r="D227" s="367"/>
      <c r="E227" s="1304" t="s">
        <v>99</v>
      </c>
      <c r="F227" s="1228">
        <v>1000</v>
      </c>
      <c r="G227" s="379"/>
      <c r="H227" s="1332"/>
    </row>
    <row r="228" spans="1:8" ht="26">
      <c r="A228" s="34"/>
      <c r="B228" s="1256"/>
      <c r="C228" s="366"/>
      <c r="D228" s="367"/>
      <c r="E228" s="1303" t="s">
        <v>90</v>
      </c>
      <c r="F228" s="1228">
        <f>F229</f>
        <v>251461636</v>
      </c>
      <c r="G228" s="379"/>
      <c r="H228" s="1332"/>
    </row>
    <row r="229" spans="1:8" ht="26">
      <c r="A229" s="34"/>
      <c r="B229" s="1256"/>
      <c r="C229" s="366"/>
      <c r="D229" s="367"/>
      <c r="E229" s="1304" t="s">
        <v>100</v>
      </c>
      <c r="F229" s="1305">
        <v>251461636</v>
      </c>
      <c r="G229" s="381"/>
      <c r="H229" s="1332"/>
    </row>
    <row r="230" spans="1:8">
      <c r="A230" s="34"/>
      <c r="B230" s="1256"/>
      <c r="C230" s="366"/>
      <c r="D230" s="367"/>
      <c r="E230" s="1300" t="s">
        <v>77</v>
      </c>
      <c r="F230" s="1305">
        <v>4322300</v>
      </c>
      <c r="G230" s="381"/>
      <c r="H230" s="1332"/>
    </row>
    <row r="231" spans="1:8">
      <c r="A231" s="34"/>
      <c r="B231" s="1256"/>
      <c r="C231" s="366"/>
      <c r="D231" s="367"/>
      <c r="E231" s="1300" t="s">
        <v>49</v>
      </c>
      <c r="F231" s="1305">
        <f>F232</f>
        <v>11716868</v>
      </c>
      <c r="G231" s="381">
        <f>G232</f>
        <v>-31083</v>
      </c>
      <c r="H231" s="1332"/>
    </row>
    <row r="232" spans="1:8">
      <c r="A232" s="34"/>
      <c r="B232" s="1256"/>
      <c r="C232" s="366"/>
      <c r="D232" s="367"/>
      <c r="E232" s="1301" t="s">
        <v>50</v>
      </c>
      <c r="F232" s="1306">
        <f>F233+F234</f>
        <v>11716868</v>
      </c>
      <c r="G232" s="152">
        <f>G233+G234</f>
        <v>-31083</v>
      </c>
      <c r="H232" s="1332"/>
    </row>
    <row r="233" spans="1:8" ht="26">
      <c r="A233" s="34"/>
      <c r="B233" s="1256"/>
      <c r="C233" s="366"/>
      <c r="D233" s="367"/>
      <c r="E233" s="1302" t="s">
        <v>78</v>
      </c>
      <c r="F233" s="1306">
        <v>1463269</v>
      </c>
      <c r="G233" s="152">
        <v>-31083</v>
      </c>
      <c r="H233" s="1332"/>
    </row>
    <row r="234" spans="1:8">
      <c r="A234" s="34"/>
      <c r="B234" s="1256"/>
      <c r="C234" s="366"/>
      <c r="D234" s="367"/>
      <c r="E234" s="1302" t="s">
        <v>79</v>
      </c>
      <c r="F234" s="1306">
        <f>F235</f>
        <v>10253599</v>
      </c>
      <c r="G234" s="152"/>
      <c r="H234" s="1332"/>
    </row>
    <row r="235" spans="1:8" ht="26">
      <c r="A235" s="34"/>
      <c r="B235" s="1256"/>
      <c r="C235" s="366"/>
      <c r="D235" s="367"/>
      <c r="E235" s="1302" t="s">
        <v>80</v>
      </c>
      <c r="F235" s="1306">
        <f>F236+F237</f>
        <v>10253599</v>
      </c>
      <c r="G235" s="152"/>
      <c r="H235" s="1332"/>
    </row>
    <row r="236" spans="1:8" ht="26">
      <c r="A236" s="34"/>
      <c r="B236" s="1256"/>
      <c r="C236" s="366"/>
      <c r="D236" s="367"/>
      <c r="E236" s="1304" t="s">
        <v>252</v>
      </c>
      <c r="F236" s="1306">
        <v>307248</v>
      </c>
      <c r="G236" s="152"/>
      <c r="H236" s="1332"/>
    </row>
    <row r="237" spans="1:8" ht="39">
      <c r="A237" s="34"/>
      <c r="B237" s="1256"/>
      <c r="C237" s="366"/>
      <c r="D237" s="367"/>
      <c r="E237" s="1304" t="s">
        <v>81</v>
      </c>
      <c r="F237" s="1306">
        <v>9946351</v>
      </c>
      <c r="G237" s="152"/>
      <c r="H237" s="1332"/>
    </row>
    <row r="238" spans="1:8">
      <c r="A238" s="34"/>
      <c r="B238" s="1256"/>
      <c r="C238" s="366"/>
      <c r="D238" s="367"/>
      <c r="E238" s="1307" t="s">
        <v>47</v>
      </c>
      <c r="F238" s="1308">
        <f>F239</f>
        <v>253720203</v>
      </c>
      <c r="G238" s="150">
        <f>G239</f>
        <v>0</v>
      </c>
      <c r="H238" s="1332"/>
    </row>
    <row r="239" spans="1:8">
      <c r="A239" s="34"/>
      <c r="B239" s="1256"/>
      <c r="C239" s="366"/>
      <c r="D239" s="367"/>
      <c r="E239" s="1303" t="s">
        <v>14</v>
      </c>
      <c r="F239" s="1305">
        <f>F240+F243+F246</f>
        <v>253720203</v>
      </c>
      <c r="G239" s="151"/>
      <c r="H239" s="1332"/>
    </row>
    <row r="240" spans="1:8">
      <c r="A240" s="34"/>
      <c r="B240" s="1256"/>
      <c r="C240" s="366"/>
      <c r="D240" s="367"/>
      <c r="E240" s="1221" t="s">
        <v>16</v>
      </c>
      <c r="F240" s="1305">
        <f>F241+F242</f>
        <v>1623450</v>
      </c>
      <c r="G240" s="151"/>
      <c r="H240" s="1332"/>
    </row>
    <row r="241" spans="1:8">
      <c r="A241" s="34"/>
      <c r="B241" s="1256"/>
      <c r="C241" s="366"/>
      <c r="D241" s="367"/>
      <c r="E241" s="1229" t="s">
        <v>18</v>
      </c>
      <c r="F241" s="1305">
        <v>1487399</v>
      </c>
      <c r="G241" s="151"/>
      <c r="H241" s="1332"/>
    </row>
    <row r="242" spans="1:8">
      <c r="A242" s="34"/>
      <c r="B242" s="1256"/>
      <c r="C242" s="366"/>
      <c r="D242" s="367"/>
      <c r="E242" s="1229" t="s">
        <v>19</v>
      </c>
      <c r="F242" s="1306">
        <v>136051</v>
      </c>
      <c r="G242" s="151"/>
      <c r="H242" s="1332"/>
    </row>
    <row r="243" spans="1:8" ht="26">
      <c r="A243" s="34"/>
      <c r="B243" s="1256"/>
      <c r="C243" s="366"/>
      <c r="D243" s="367"/>
      <c r="E243" s="1221" t="s">
        <v>15</v>
      </c>
      <c r="F243" s="1306">
        <f>F244+F245</f>
        <v>212571544</v>
      </c>
      <c r="G243" s="151"/>
      <c r="H243" s="1332"/>
    </row>
    <row r="244" spans="1:8">
      <c r="A244" s="34"/>
      <c r="B244" s="1256"/>
      <c r="C244" s="366"/>
      <c r="D244" s="367"/>
      <c r="E244" s="1309" t="s">
        <v>17</v>
      </c>
      <c r="F244" s="1305">
        <v>5392510</v>
      </c>
      <c r="G244" s="151"/>
      <c r="H244" s="1332"/>
    </row>
    <row r="245" spans="1:8">
      <c r="A245" s="34"/>
      <c r="B245" s="1256"/>
      <c r="C245" s="366"/>
      <c r="D245" s="367"/>
      <c r="E245" s="1309" t="s">
        <v>25</v>
      </c>
      <c r="F245" s="1306">
        <v>207179034</v>
      </c>
      <c r="G245" s="151"/>
      <c r="H245" s="1332"/>
    </row>
    <row r="246" spans="1:8" ht="26">
      <c r="A246" s="34"/>
      <c r="B246" s="1256"/>
      <c r="C246" s="366"/>
      <c r="D246" s="367"/>
      <c r="E246" s="1300" t="s">
        <v>26</v>
      </c>
      <c r="F246" s="1306">
        <f>F247+F249</f>
        <v>39525209</v>
      </c>
      <c r="G246" s="151"/>
      <c r="H246" s="1332"/>
    </row>
    <row r="247" spans="1:8" ht="26">
      <c r="A247" s="34"/>
      <c r="B247" s="1256"/>
      <c r="C247" s="366"/>
      <c r="D247" s="367"/>
      <c r="E247" s="1221" t="s">
        <v>27</v>
      </c>
      <c r="F247" s="1306">
        <f>F248</f>
        <v>38230189</v>
      </c>
      <c r="G247" s="151"/>
      <c r="H247" s="1332"/>
    </row>
    <row r="248" spans="1:8" ht="26">
      <c r="A248" s="34"/>
      <c r="B248" s="1256"/>
      <c r="C248" s="366"/>
      <c r="D248" s="367"/>
      <c r="E248" s="1309" t="s">
        <v>95</v>
      </c>
      <c r="F248" s="1305">
        <v>38230189</v>
      </c>
      <c r="G248" s="151"/>
      <c r="H248" s="1332"/>
    </row>
    <row r="249" spans="1:8" ht="26">
      <c r="A249" s="34"/>
      <c r="B249" s="1256"/>
      <c r="C249" s="366"/>
      <c r="D249" s="367"/>
      <c r="E249" s="1310" t="s">
        <v>29</v>
      </c>
      <c r="F249" s="1305">
        <f>F250</f>
        <v>1295020</v>
      </c>
      <c r="G249" s="151"/>
      <c r="H249" s="1332"/>
    </row>
    <row r="250" spans="1:8" ht="26">
      <c r="A250" s="34"/>
      <c r="B250" s="1256"/>
      <c r="C250" s="366"/>
      <c r="D250" s="367"/>
      <c r="E250" s="1311" t="s">
        <v>63</v>
      </c>
      <c r="F250" s="1305">
        <v>1295020</v>
      </c>
      <c r="G250" s="151"/>
      <c r="H250" s="1332"/>
    </row>
    <row r="251" spans="1:8">
      <c r="A251" s="34"/>
      <c r="B251" s="1256"/>
      <c r="C251" s="366"/>
      <c r="D251" s="367"/>
      <c r="E251" s="1312" t="s">
        <v>96</v>
      </c>
      <c r="F251" s="1306">
        <f>F222-F238</f>
        <v>13781601</v>
      </c>
      <c r="G251" s="152">
        <f>G222-G238</f>
        <v>-31083</v>
      </c>
      <c r="H251" s="1332"/>
    </row>
    <row r="252" spans="1:8">
      <c r="A252" s="34"/>
      <c r="B252" s="1256"/>
      <c r="C252" s="366"/>
      <c r="D252" s="367"/>
      <c r="E252" s="1313" t="s">
        <v>32</v>
      </c>
      <c r="F252" s="1306">
        <f>F253</f>
        <v>-13781601</v>
      </c>
      <c r="G252" s="152">
        <f>G253</f>
        <v>31083</v>
      </c>
      <c r="H252" s="1332"/>
    </row>
    <row r="253" spans="1:8">
      <c r="A253" s="34"/>
      <c r="B253" s="1256"/>
      <c r="C253" s="366"/>
      <c r="D253" s="367"/>
      <c r="E253" s="1314" t="s">
        <v>33</v>
      </c>
      <c r="F253" s="1306">
        <f>F254</f>
        <v>-13781601</v>
      </c>
      <c r="G253" s="152">
        <f>G254</f>
        <v>31083</v>
      </c>
      <c r="H253" s="1332"/>
    </row>
    <row r="254" spans="1:8" ht="26.5" thickBot="1">
      <c r="A254" s="34"/>
      <c r="B254" s="1256"/>
      <c r="C254" s="366"/>
      <c r="D254" s="367"/>
      <c r="E254" s="1315" t="s">
        <v>97</v>
      </c>
      <c r="F254" s="1316">
        <v>-13781601</v>
      </c>
      <c r="G254" s="386">
        <v>31083</v>
      </c>
      <c r="H254" s="1332"/>
    </row>
    <row r="255" spans="1:8" ht="27">
      <c r="A255" s="34"/>
      <c r="B255" s="1256"/>
      <c r="C255" s="366"/>
      <c r="D255" s="367"/>
      <c r="E255" s="840" t="s">
        <v>102</v>
      </c>
      <c r="F255" s="578"/>
      <c r="G255" s="1209"/>
      <c r="H255" s="1332"/>
    </row>
    <row r="256" spans="1:8">
      <c r="A256" s="34"/>
      <c r="B256" s="1256"/>
      <c r="C256" s="366"/>
      <c r="D256" s="367"/>
      <c r="E256" s="1298" t="s">
        <v>76</v>
      </c>
      <c r="F256" s="1317">
        <f>F257+F264+F265</f>
        <v>1230731611</v>
      </c>
      <c r="G256" s="1318">
        <f>G257+G264+G265</f>
        <v>-44486</v>
      </c>
      <c r="H256" s="1332"/>
    </row>
    <row r="257" spans="1:8">
      <c r="A257" s="34"/>
      <c r="B257" s="1256"/>
      <c r="C257" s="366"/>
      <c r="D257" s="367"/>
      <c r="E257" s="1300" t="s">
        <v>85</v>
      </c>
      <c r="F257" s="1319">
        <f>F258</f>
        <v>1154778989</v>
      </c>
      <c r="G257" s="1320"/>
      <c r="H257" s="1332"/>
    </row>
    <row r="258" spans="1:8">
      <c r="A258" s="34"/>
      <c r="B258" s="1256"/>
      <c r="C258" s="366"/>
      <c r="D258" s="367"/>
      <c r="E258" s="1301" t="s">
        <v>86</v>
      </c>
      <c r="F258" s="1319">
        <f>F259</f>
        <v>1154778989</v>
      </c>
      <c r="G258" s="1320"/>
      <c r="H258" s="1332"/>
    </row>
    <row r="259" spans="1:8">
      <c r="A259" s="34"/>
      <c r="B259" s="1256"/>
      <c r="C259" s="366"/>
      <c r="D259" s="367"/>
      <c r="E259" s="1302" t="s">
        <v>87</v>
      </c>
      <c r="F259" s="1319">
        <f>F260+F262</f>
        <v>1154778989</v>
      </c>
      <c r="G259" s="1320"/>
      <c r="H259" s="1332"/>
    </row>
    <row r="260" spans="1:8">
      <c r="B260" s="1256"/>
      <c r="C260" s="366"/>
      <c r="D260" s="367"/>
      <c r="E260" s="1303" t="s">
        <v>88</v>
      </c>
      <c r="F260" s="1319">
        <f>F261</f>
        <v>3000</v>
      </c>
      <c r="G260" s="1320"/>
      <c r="H260" s="1332"/>
    </row>
    <row r="261" spans="1:8" ht="39">
      <c r="B261" s="1256"/>
      <c r="C261" s="366"/>
      <c r="D261" s="367"/>
      <c r="E261" s="1304" t="s">
        <v>103</v>
      </c>
      <c r="F261" s="1319">
        <v>3000</v>
      </c>
      <c r="G261" s="1320"/>
      <c r="H261" s="1332"/>
    </row>
    <row r="262" spans="1:8" ht="26">
      <c r="B262" s="1256"/>
      <c r="C262" s="366"/>
      <c r="D262" s="367"/>
      <c r="E262" s="1303" t="s">
        <v>90</v>
      </c>
      <c r="F262" s="1319">
        <f>F263</f>
        <v>1154775989</v>
      </c>
      <c r="G262" s="1320"/>
      <c r="H262" s="1332"/>
    </row>
    <row r="263" spans="1:8" ht="39">
      <c r="B263" s="1256"/>
      <c r="C263" s="366"/>
      <c r="D263" s="367"/>
      <c r="E263" s="1304" t="s">
        <v>104</v>
      </c>
      <c r="F263" s="1319">
        <v>1154775989</v>
      </c>
      <c r="G263" s="1320"/>
      <c r="H263" s="1332"/>
    </row>
    <row r="264" spans="1:8">
      <c r="B264" s="1256"/>
      <c r="C264" s="366"/>
      <c r="D264" s="367"/>
      <c r="E264" s="1300" t="s">
        <v>77</v>
      </c>
      <c r="F264" s="1319">
        <v>10784983</v>
      </c>
      <c r="G264" s="1320"/>
      <c r="H264" s="1332"/>
    </row>
    <row r="265" spans="1:8">
      <c r="B265" s="1256"/>
      <c r="C265" s="366"/>
      <c r="D265" s="367"/>
      <c r="E265" s="1300" t="s">
        <v>49</v>
      </c>
      <c r="F265" s="1319">
        <f>F266</f>
        <v>65167639</v>
      </c>
      <c r="G265" s="1320">
        <f>G266</f>
        <v>-44486</v>
      </c>
      <c r="H265" s="1332"/>
    </row>
    <row r="266" spans="1:8">
      <c r="B266" s="1256"/>
      <c r="C266" s="366"/>
      <c r="D266" s="367"/>
      <c r="E266" s="1301" t="s">
        <v>50</v>
      </c>
      <c r="F266" s="1319">
        <f>F267+F268</f>
        <v>65167639</v>
      </c>
      <c r="G266" s="1320">
        <f>G267+G268</f>
        <v>-44486</v>
      </c>
      <c r="H266" s="1332"/>
    </row>
    <row r="267" spans="1:8" ht="26">
      <c r="B267" s="1256"/>
      <c r="C267" s="366"/>
      <c r="D267" s="367"/>
      <c r="E267" s="1302" t="s">
        <v>78</v>
      </c>
      <c r="F267" s="1319">
        <v>60794330</v>
      </c>
      <c r="G267" s="1320">
        <v>-44486</v>
      </c>
      <c r="H267" s="1332"/>
    </row>
    <row r="268" spans="1:8">
      <c r="B268" s="1256"/>
      <c r="C268" s="366"/>
      <c r="D268" s="367"/>
      <c r="E268" s="1302" t="s">
        <v>79</v>
      </c>
      <c r="F268" s="1319">
        <f>F269</f>
        <v>4373309</v>
      </c>
      <c r="G268" s="1320"/>
      <c r="H268" s="1332"/>
    </row>
    <row r="269" spans="1:8" ht="26">
      <c r="B269" s="1256"/>
      <c r="C269" s="366"/>
      <c r="D269" s="367"/>
      <c r="E269" s="1304" t="s">
        <v>105</v>
      </c>
      <c r="F269" s="1319">
        <v>4373309</v>
      </c>
      <c r="G269" s="1320"/>
      <c r="H269" s="1332"/>
    </row>
    <row r="270" spans="1:8">
      <c r="B270" s="1256"/>
      <c r="C270" s="366"/>
      <c r="D270" s="367"/>
      <c r="E270" s="1307" t="s">
        <v>47</v>
      </c>
      <c r="F270" s="1317">
        <f>F271</f>
        <v>1228745551</v>
      </c>
      <c r="G270" s="150">
        <f>G271</f>
        <v>0</v>
      </c>
      <c r="H270" s="1332"/>
    </row>
    <row r="271" spans="1:8">
      <c r="B271" s="1256"/>
      <c r="C271" s="366"/>
      <c r="D271" s="367"/>
      <c r="E271" s="1303" t="s">
        <v>14</v>
      </c>
      <c r="F271" s="1319">
        <f>F272+F274</f>
        <v>1228745551</v>
      </c>
      <c r="G271" s="151"/>
      <c r="H271" s="1332"/>
    </row>
    <row r="272" spans="1:8" ht="26">
      <c r="B272" s="1256"/>
      <c r="C272" s="366"/>
      <c r="D272" s="367"/>
      <c r="E272" s="1321" t="s">
        <v>15</v>
      </c>
      <c r="F272" s="1319">
        <f>F273</f>
        <v>997319127</v>
      </c>
      <c r="G272" s="151"/>
      <c r="H272" s="1332"/>
    </row>
    <row r="273" spans="2:8">
      <c r="B273" s="1256"/>
      <c r="C273" s="366"/>
      <c r="D273" s="367"/>
      <c r="E273" s="1322" t="s">
        <v>25</v>
      </c>
      <c r="F273" s="1319">
        <v>997319127</v>
      </c>
      <c r="G273" s="151"/>
      <c r="H273" s="1332"/>
    </row>
    <row r="274" spans="2:8" ht="26">
      <c r="B274" s="1256"/>
      <c r="C274" s="366"/>
      <c r="D274" s="367"/>
      <c r="E274" s="1300" t="s">
        <v>26</v>
      </c>
      <c r="F274" s="1319">
        <f>F275</f>
        <v>231426424</v>
      </c>
      <c r="G274" s="151"/>
      <c r="H274" s="1332"/>
    </row>
    <row r="275" spans="2:8" ht="26">
      <c r="B275" s="1256"/>
      <c r="C275" s="366"/>
      <c r="D275" s="367"/>
      <c r="E275" s="1221" t="s">
        <v>27</v>
      </c>
      <c r="F275" s="1319">
        <f>F276</f>
        <v>231426424</v>
      </c>
      <c r="G275" s="151"/>
      <c r="H275" s="1332"/>
    </row>
    <row r="276" spans="2:8" ht="26">
      <c r="B276" s="1256"/>
      <c r="C276" s="366"/>
      <c r="D276" s="367"/>
      <c r="E276" s="1309" t="s">
        <v>95</v>
      </c>
      <c r="F276" s="1319">
        <v>231426424</v>
      </c>
      <c r="G276" s="151"/>
      <c r="H276" s="1332"/>
    </row>
    <row r="277" spans="2:8">
      <c r="B277" s="1256"/>
      <c r="C277" s="366"/>
      <c r="D277" s="367"/>
      <c r="E277" s="1312" t="s">
        <v>96</v>
      </c>
      <c r="F277" s="1319">
        <f>F256-F270</f>
        <v>1986060</v>
      </c>
      <c r="G277" s="1320">
        <f>G256-G270</f>
        <v>-44486</v>
      </c>
      <c r="H277" s="1332"/>
    </row>
    <row r="278" spans="2:8">
      <c r="B278" s="1256"/>
      <c r="C278" s="366"/>
      <c r="D278" s="367"/>
      <c r="E278" s="1313" t="s">
        <v>32</v>
      </c>
      <c r="F278" s="1319">
        <f>F279</f>
        <v>-1986060</v>
      </c>
      <c r="G278" s="1320">
        <f>G279</f>
        <v>44486</v>
      </c>
      <c r="H278" s="1332"/>
    </row>
    <row r="279" spans="2:8">
      <c r="B279" s="1256"/>
      <c r="C279" s="366"/>
      <c r="D279" s="367"/>
      <c r="E279" s="1314" t="s">
        <v>33</v>
      </c>
      <c r="F279" s="1319">
        <f>F280</f>
        <v>-1986060</v>
      </c>
      <c r="G279" s="1320">
        <f>G280</f>
        <v>44486</v>
      </c>
      <c r="H279" s="1332"/>
    </row>
    <row r="280" spans="2:8" ht="26.5" thickBot="1">
      <c r="B280" s="1261"/>
      <c r="C280" s="368"/>
      <c r="D280" s="369"/>
      <c r="E280" s="1315" t="s">
        <v>97</v>
      </c>
      <c r="F280" s="1323">
        <v>-1986060</v>
      </c>
      <c r="G280" s="1324">
        <v>44486</v>
      </c>
      <c r="H280" s="1332"/>
    </row>
    <row r="281" spans="2:8">
      <c r="B281" s="577" t="s">
        <v>65</v>
      </c>
      <c r="C281" s="1242"/>
      <c r="D281" s="1243"/>
      <c r="E281" s="577" t="s">
        <v>83</v>
      </c>
      <c r="F281" s="1242"/>
      <c r="G281" s="1243"/>
      <c r="H281" s="1332"/>
    </row>
    <row r="282" spans="2:8">
      <c r="B282" s="1244" t="s">
        <v>36</v>
      </c>
      <c r="C282" s="1245"/>
      <c r="D282" s="898"/>
      <c r="E282" s="1244" t="s">
        <v>36</v>
      </c>
      <c r="F282" s="1245"/>
      <c r="G282" s="1325"/>
      <c r="H282" s="1332"/>
    </row>
    <row r="283" spans="2:8">
      <c r="B283" s="1246" t="s">
        <v>37</v>
      </c>
      <c r="C283" s="1247"/>
      <c r="D283" s="1248"/>
      <c r="E283" s="1246" t="s">
        <v>37</v>
      </c>
      <c r="F283" s="1326"/>
      <c r="G283" s="1327"/>
      <c r="H283" s="1332"/>
    </row>
    <row r="284" spans="2:8">
      <c r="B284" s="1249" t="s">
        <v>48</v>
      </c>
      <c r="C284" s="1245"/>
      <c r="D284" s="898"/>
      <c r="E284" s="1249" t="s">
        <v>48</v>
      </c>
      <c r="F284" s="1245"/>
      <c r="G284" s="1325"/>
      <c r="H284" s="1332"/>
    </row>
    <row r="285" spans="2:8">
      <c r="B285" s="1250" t="s">
        <v>46</v>
      </c>
      <c r="C285" s="1251">
        <f>C286+C287+C293</f>
        <v>1361430810</v>
      </c>
      <c r="D285" s="1215">
        <f>D293</f>
        <v>0</v>
      </c>
      <c r="E285" s="1250" t="s">
        <v>76</v>
      </c>
      <c r="F285" s="354">
        <f>F286+F288+F289+F290</f>
        <v>5842713291</v>
      </c>
      <c r="G285" s="355">
        <f>G286+G288+G289+G290</f>
        <v>152042</v>
      </c>
      <c r="H285" s="1332"/>
    </row>
    <row r="286" spans="2:8" ht="26">
      <c r="B286" s="1252" t="s">
        <v>24</v>
      </c>
      <c r="C286" s="1253">
        <v>11054284</v>
      </c>
      <c r="D286" s="1215"/>
      <c r="E286" s="1252" t="s">
        <v>85</v>
      </c>
      <c r="F286" s="356">
        <f>F287</f>
        <v>5229722779</v>
      </c>
      <c r="G286" s="357"/>
      <c r="H286" s="1332"/>
    </row>
    <row r="287" spans="2:8">
      <c r="B287" s="1252" t="s">
        <v>49</v>
      </c>
      <c r="C287" s="1253">
        <f>C288</f>
        <v>337231</v>
      </c>
      <c r="D287" s="1215"/>
      <c r="E287" s="1254" t="s">
        <v>86</v>
      </c>
      <c r="F287" s="356">
        <v>5229722779</v>
      </c>
      <c r="G287" s="357"/>
      <c r="H287" s="1332"/>
    </row>
    <row r="288" spans="2:8">
      <c r="B288" s="1254" t="s">
        <v>50</v>
      </c>
      <c r="C288" s="1253">
        <f>C289+C292</f>
        <v>337231</v>
      </c>
      <c r="D288" s="1215"/>
      <c r="E288" s="1252" t="s">
        <v>77</v>
      </c>
      <c r="F288" s="356">
        <v>190572542</v>
      </c>
      <c r="G288" s="357"/>
      <c r="H288" s="1332"/>
    </row>
    <row r="289" spans="2:8" ht="26">
      <c r="B289" s="1255" t="s">
        <v>51</v>
      </c>
      <c r="C289" s="1253">
        <f>C290</f>
        <v>297231</v>
      </c>
      <c r="D289" s="1215"/>
      <c r="E289" s="1252" t="s">
        <v>24</v>
      </c>
      <c r="F289" s="356">
        <v>76135</v>
      </c>
      <c r="G289" s="357"/>
      <c r="H289" s="1332"/>
    </row>
    <row r="290" spans="2:8" ht="26">
      <c r="B290" s="1256" t="s">
        <v>52</v>
      </c>
      <c r="C290" s="1253">
        <f>C291</f>
        <v>297231</v>
      </c>
      <c r="D290" s="1215"/>
      <c r="E290" s="1252" t="s">
        <v>49</v>
      </c>
      <c r="F290" s="356">
        <f>F291</f>
        <v>422341835</v>
      </c>
      <c r="G290" s="357">
        <f>G291</f>
        <v>152042</v>
      </c>
      <c r="H290" s="1332"/>
    </row>
    <row r="291" spans="2:8" ht="39">
      <c r="B291" s="1257" t="s">
        <v>53</v>
      </c>
      <c r="C291" s="1253">
        <v>297231</v>
      </c>
      <c r="D291" s="1215"/>
      <c r="E291" s="1254" t="s">
        <v>50</v>
      </c>
      <c r="F291" s="356">
        <v>422341835</v>
      </c>
      <c r="G291" s="357">
        <v>152042</v>
      </c>
      <c r="H291" s="1332"/>
    </row>
    <row r="292" spans="2:8" ht="26">
      <c r="B292" s="1255" t="s">
        <v>74</v>
      </c>
      <c r="C292" s="1253">
        <v>40000</v>
      </c>
      <c r="D292" s="1215"/>
      <c r="E292" s="1250" t="s">
        <v>47</v>
      </c>
      <c r="F292" s="354">
        <f>F293+F308</f>
        <v>5455849568</v>
      </c>
      <c r="G292" s="358">
        <v>0</v>
      </c>
      <c r="H292" s="1332"/>
    </row>
    <row r="293" spans="2:8">
      <c r="B293" s="1252" t="s">
        <v>11</v>
      </c>
      <c r="C293" s="1253">
        <f>C294</f>
        <v>1350039295</v>
      </c>
      <c r="D293" s="1220">
        <f>D294</f>
        <v>0</v>
      </c>
      <c r="E293" s="1252" t="s">
        <v>14</v>
      </c>
      <c r="F293" s="356">
        <f>F294+F297+F300+F302</f>
        <v>5454018876</v>
      </c>
      <c r="G293" s="359"/>
      <c r="H293" s="1332"/>
    </row>
    <row r="294" spans="2:8" ht="26">
      <c r="B294" s="1254" t="s">
        <v>12</v>
      </c>
      <c r="C294" s="1253">
        <v>1350039295</v>
      </c>
      <c r="D294" s="1220">
        <v>0</v>
      </c>
      <c r="E294" s="1254" t="s">
        <v>16</v>
      </c>
      <c r="F294" s="356">
        <f>F295+F296</f>
        <v>29775171</v>
      </c>
      <c r="G294" s="359"/>
      <c r="H294" s="1332"/>
    </row>
    <row r="295" spans="2:8">
      <c r="B295" s="1250" t="s">
        <v>47</v>
      </c>
      <c r="C295" s="1258">
        <f>C296+C310</f>
        <v>1361430810</v>
      </c>
      <c r="D295" s="1215">
        <f>D296+D310</f>
        <v>0</v>
      </c>
      <c r="E295" s="1255" t="s">
        <v>18</v>
      </c>
      <c r="F295" s="356">
        <v>21449242</v>
      </c>
      <c r="G295" s="359"/>
      <c r="H295" s="1332"/>
    </row>
    <row r="296" spans="2:8">
      <c r="B296" s="1252" t="s">
        <v>14</v>
      </c>
      <c r="C296" s="1259">
        <f>C297+C300+C303+C305</f>
        <v>1359822244</v>
      </c>
      <c r="D296" s="1226">
        <f>D297+D300+D303+D305</f>
        <v>0</v>
      </c>
      <c r="E296" s="1255" t="s">
        <v>19</v>
      </c>
      <c r="F296" s="356">
        <v>8325929</v>
      </c>
      <c r="G296" s="359"/>
      <c r="H296" s="1332"/>
    </row>
    <row r="297" spans="2:8" ht="26">
      <c r="B297" s="1254" t="s">
        <v>16</v>
      </c>
      <c r="C297" s="1259">
        <f>C298+C299</f>
        <v>104422236</v>
      </c>
      <c r="D297" s="1226"/>
      <c r="E297" s="1254" t="s">
        <v>15</v>
      </c>
      <c r="F297" s="356">
        <f>F298+F299</f>
        <v>5422199564</v>
      </c>
      <c r="G297" s="359"/>
      <c r="H297" s="1332"/>
    </row>
    <row r="298" spans="2:8">
      <c r="B298" s="1255" t="s">
        <v>18</v>
      </c>
      <c r="C298" s="1259">
        <v>82638547</v>
      </c>
      <c r="D298" s="1220"/>
      <c r="E298" s="1255" t="s">
        <v>17</v>
      </c>
      <c r="F298" s="356">
        <v>5563564</v>
      </c>
      <c r="G298" s="359"/>
      <c r="H298" s="1332"/>
    </row>
    <row r="299" spans="2:8">
      <c r="B299" s="1255" t="s">
        <v>19</v>
      </c>
      <c r="C299" s="1253">
        <v>21783689</v>
      </c>
      <c r="D299" s="1220"/>
      <c r="E299" s="1255" t="s">
        <v>25</v>
      </c>
      <c r="F299" s="356">
        <v>5416636000</v>
      </c>
      <c r="G299" s="359"/>
      <c r="H299" s="1332"/>
    </row>
    <row r="300" spans="2:8" ht="26">
      <c r="B300" s="1254" t="s">
        <v>15</v>
      </c>
      <c r="C300" s="1253">
        <f>C301+C302</f>
        <v>702264301</v>
      </c>
      <c r="D300" s="1260">
        <f>D301+D302</f>
        <v>-152042</v>
      </c>
      <c r="E300" s="1254" t="s">
        <v>38</v>
      </c>
      <c r="F300" s="356">
        <f>F301</f>
        <v>23370</v>
      </c>
      <c r="G300" s="359"/>
      <c r="H300" s="1332"/>
    </row>
    <row r="301" spans="2:8">
      <c r="B301" s="1255" t="s">
        <v>17</v>
      </c>
      <c r="C301" s="1253">
        <v>53645883</v>
      </c>
      <c r="D301" s="1220"/>
      <c r="E301" s="1255" t="s">
        <v>39</v>
      </c>
      <c r="F301" s="356">
        <v>23370</v>
      </c>
      <c r="G301" s="359"/>
      <c r="H301" s="1332"/>
    </row>
    <row r="302" spans="2:8" ht="26">
      <c r="B302" s="1255" t="s">
        <v>25</v>
      </c>
      <c r="C302" s="1253">
        <v>648618418</v>
      </c>
      <c r="D302" s="1220">
        <v>-152042</v>
      </c>
      <c r="E302" s="1254" t="s">
        <v>26</v>
      </c>
      <c r="F302" s="356">
        <f>F303+F305</f>
        <v>2020771</v>
      </c>
      <c r="G302" s="359"/>
      <c r="H302" s="1332"/>
    </row>
    <row r="303" spans="2:8" ht="26">
      <c r="B303" s="1254" t="s">
        <v>38</v>
      </c>
      <c r="C303" s="1253">
        <f>C304</f>
        <v>234713</v>
      </c>
      <c r="D303" s="1260"/>
      <c r="E303" s="1255" t="s">
        <v>27</v>
      </c>
      <c r="F303" s="356">
        <f>F304</f>
        <v>40000</v>
      </c>
      <c r="G303" s="359"/>
      <c r="H303" s="1332"/>
    </row>
    <row r="304" spans="2:8" ht="26">
      <c r="B304" s="1255" t="s">
        <v>39</v>
      </c>
      <c r="C304" s="1253">
        <v>234713</v>
      </c>
      <c r="D304" s="1220"/>
      <c r="E304" s="1256" t="s">
        <v>101</v>
      </c>
      <c r="F304" s="356">
        <v>40000</v>
      </c>
      <c r="G304" s="359"/>
      <c r="H304" s="1332"/>
    </row>
    <row r="305" spans="1:8" ht="26">
      <c r="B305" s="1254" t="s">
        <v>26</v>
      </c>
      <c r="C305" s="1253">
        <f>C306+C308</f>
        <v>552900994</v>
      </c>
      <c r="D305" s="1260">
        <f>D306</f>
        <v>152042</v>
      </c>
      <c r="E305" s="1255" t="s">
        <v>29</v>
      </c>
      <c r="F305" s="356">
        <f>F306+F307</f>
        <v>1980771</v>
      </c>
      <c r="G305" s="359"/>
      <c r="H305" s="1332"/>
    </row>
    <row r="306" spans="1:8" ht="26">
      <c r="B306" s="1255" t="s">
        <v>27</v>
      </c>
      <c r="C306" s="1253">
        <f>C307</f>
        <v>421218064</v>
      </c>
      <c r="D306" s="1260">
        <f>D307</f>
        <v>152042</v>
      </c>
      <c r="E306" s="1256" t="s">
        <v>63</v>
      </c>
      <c r="F306" s="356">
        <v>1849144</v>
      </c>
      <c r="G306" s="359"/>
      <c r="H306" s="1332"/>
    </row>
    <row r="307" spans="1:8" ht="39">
      <c r="B307" s="1256" t="s">
        <v>28</v>
      </c>
      <c r="C307" s="1253">
        <v>421218064</v>
      </c>
      <c r="D307" s="1260">
        <v>152042</v>
      </c>
      <c r="E307" s="1256" t="s">
        <v>30</v>
      </c>
      <c r="F307" s="356">
        <v>131627</v>
      </c>
      <c r="G307" s="359"/>
      <c r="H307" s="1332"/>
    </row>
    <row r="308" spans="1:8" ht="26">
      <c r="B308" s="1255" t="s">
        <v>29</v>
      </c>
      <c r="C308" s="1253">
        <f>C309</f>
        <v>131682930</v>
      </c>
      <c r="D308" s="1260"/>
      <c r="E308" s="1252" t="s">
        <v>20</v>
      </c>
      <c r="F308" s="356">
        <f>F309</f>
        <v>1830692</v>
      </c>
      <c r="G308" s="359"/>
      <c r="H308" s="1332"/>
    </row>
    <row r="309" spans="1:8" ht="26">
      <c r="B309" s="1256" t="s">
        <v>63</v>
      </c>
      <c r="C309" s="1253">
        <v>131682930</v>
      </c>
      <c r="D309" s="1220"/>
      <c r="E309" s="1254" t="s">
        <v>21</v>
      </c>
      <c r="F309" s="356">
        <v>1830692</v>
      </c>
      <c r="G309" s="359"/>
      <c r="H309" s="1332"/>
    </row>
    <row r="310" spans="1:8">
      <c r="B310" s="1252" t="s">
        <v>20</v>
      </c>
      <c r="C310" s="1253">
        <f>C311+C312</f>
        <v>1608566</v>
      </c>
      <c r="D310" s="1220"/>
      <c r="E310" s="1328" t="s">
        <v>31</v>
      </c>
      <c r="F310" s="356">
        <f>F285-F292</f>
        <v>386863723</v>
      </c>
      <c r="G310" s="357">
        <f>G285-G292</f>
        <v>152042</v>
      </c>
      <c r="H310" s="1332"/>
    </row>
    <row r="311" spans="1:8">
      <c r="B311" s="1254" t="s">
        <v>21</v>
      </c>
      <c r="C311" s="1253">
        <v>1344520</v>
      </c>
      <c r="D311" s="1220"/>
      <c r="E311" s="1329" t="s">
        <v>32</v>
      </c>
      <c r="F311" s="356">
        <f>F312</f>
        <v>-386863723</v>
      </c>
      <c r="G311" s="357">
        <f>G312</f>
        <v>-152042</v>
      </c>
      <c r="H311" s="1332"/>
    </row>
    <row r="312" spans="1:8">
      <c r="B312" s="1254" t="s">
        <v>71</v>
      </c>
      <c r="C312" s="1253">
        <f>C314</f>
        <v>264046</v>
      </c>
      <c r="D312" s="1220"/>
      <c r="E312" s="1252" t="s">
        <v>33</v>
      </c>
      <c r="F312" s="356">
        <f>F313</f>
        <v>-386863723</v>
      </c>
      <c r="G312" s="357">
        <f>G313</f>
        <v>-152042</v>
      </c>
      <c r="H312" s="1332"/>
    </row>
    <row r="313" spans="1:8" ht="26">
      <c r="B313" s="1255" t="s">
        <v>72</v>
      </c>
      <c r="C313" s="1253">
        <f>C314</f>
        <v>264046</v>
      </c>
      <c r="D313" s="1220"/>
      <c r="E313" s="1330" t="s">
        <v>97</v>
      </c>
      <c r="F313" s="360">
        <v>-386863723</v>
      </c>
      <c r="G313" s="361">
        <v>-152042</v>
      </c>
      <c r="H313" s="1332"/>
    </row>
    <row r="314" spans="1:8" ht="26.5" thickBot="1">
      <c r="B314" s="1261" t="s">
        <v>73</v>
      </c>
      <c r="C314" s="1262">
        <v>264046</v>
      </c>
      <c r="D314" s="1263"/>
      <c r="E314" s="387"/>
      <c r="F314" s="388"/>
      <c r="G314" s="389"/>
      <c r="H314" s="1332"/>
    </row>
    <row r="315" spans="1:8" ht="381.75" customHeight="1" thickBot="1">
      <c r="A315" s="82"/>
      <c r="B315" s="1597" t="s">
        <v>423</v>
      </c>
      <c r="C315" s="1598"/>
      <c r="D315" s="1598"/>
      <c r="E315" s="1598"/>
      <c r="F315" s="1598"/>
      <c r="G315" s="1599"/>
      <c r="H315" s="1332"/>
    </row>
  </sheetData>
  <mergeCells count="3">
    <mergeCell ref="B87:G87"/>
    <mergeCell ref="B171:G171"/>
    <mergeCell ref="B315:G315"/>
  </mergeCells>
  <pageMargins left="0.11811023622047245" right="0.11811023622047245" top="0.35433070866141736" bottom="0.47244094488188981" header="0.31496062992125984" footer="0.23"/>
  <pageSetup paperSize="9" scale="85" fitToHeight="0" orientation="landscape" r:id="rId1"/>
  <headerFooter>
    <oddFooter>&amp;L&amp;F&amp;C&amp;P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03A3E-D940-4165-8B39-2E61A49517CB}">
  <sheetPr>
    <tabColor theme="3" tint="0.89999084444715716"/>
  </sheetPr>
  <dimension ref="A1:U39"/>
  <sheetViews>
    <sheetView zoomScale="80" zoomScaleNormal="80" workbookViewId="0">
      <pane ySplit="1" topLeftCell="A2" activePane="bottomLeft" state="frozen"/>
      <selection pane="bottomLeft"/>
    </sheetView>
  </sheetViews>
  <sheetFormatPr defaultColWidth="9.26953125" defaultRowHeight="13"/>
  <cols>
    <col min="1" max="1" width="5.7265625" style="310" customWidth="1"/>
    <col min="2" max="2" width="47" style="335" customWidth="1"/>
    <col min="3" max="4" width="12.7265625" style="311" customWidth="1"/>
    <col min="5" max="5" width="42.81640625" style="310" customWidth="1"/>
    <col min="6" max="6" width="14" style="310" customWidth="1"/>
    <col min="7" max="7" width="13.81640625" style="310" customWidth="1"/>
    <col min="8" max="8" width="14" style="310" customWidth="1"/>
    <col min="9" max="16384" width="9.26953125" style="310"/>
  </cols>
  <sheetData>
    <row r="1" spans="1:12" s="307" customFormat="1" ht="39.5" thickBot="1">
      <c r="B1" s="998"/>
      <c r="C1" s="999" t="s">
        <v>2</v>
      </c>
      <c r="D1" s="999" t="s">
        <v>4</v>
      </c>
      <c r="E1" s="998"/>
      <c r="F1" s="999" t="s">
        <v>2</v>
      </c>
      <c r="G1" s="999" t="s">
        <v>4</v>
      </c>
      <c r="H1" s="999" t="s">
        <v>1</v>
      </c>
    </row>
    <row r="2" spans="1:12" s="307" customFormat="1" ht="15.5">
      <c r="G2" s="308"/>
    </row>
    <row r="3" spans="1:12" s="307" customFormat="1" ht="15.5">
      <c r="B3" s="28" t="s">
        <v>242</v>
      </c>
      <c r="G3" s="308"/>
    </row>
    <row r="4" spans="1:12" s="307" customFormat="1" ht="16" thickBot="1">
      <c r="G4" s="308"/>
    </row>
    <row r="5" spans="1:12" s="314" customFormat="1" ht="23.5" customHeight="1">
      <c r="A5" s="997">
        <f>LM!A173+1</f>
        <v>41</v>
      </c>
      <c r="B5" s="342" t="s">
        <v>242</v>
      </c>
      <c r="C5" s="343"/>
      <c r="D5" s="344"/>
      <c r="E5" s="345" t="s">
        <v>242</v>
      </c>
      <c r="F5" s="313"/>
      <c r="G5" s="346"/>
      <c r="H5" s="994" t="s">
        <v>154</v>
      </c>
      <c r="L5" s="307"/>
    </row>
    <row r="6" spans="1:12" s="314" customFormat="1" ht="15.5">
      <c r="B6" s="110" t="s">
        <v>8</v>
      </c>
      <c r="C6" s="15"/>
      <c r="D6" s="16"/>
      <c r="E6" s="54" t="s">
        <v>8</v>
      </c>
      <c r="F6" s="15"/>
      <c r="G6" s="16"/>
      <c r="L6" s="307"/>
    </row>
    <row r="7" spans="1:12" s="314" customFormat="1" ht="30.75" customHeight="1">
      <c r="B7" s="315" t="s">
        <v>248</v>
      </c>
      <c r="C7" s="316"/>
      <c r="D7" s="317"/>
      <c r="E7" s="315" t="s">
        <v>249</v>
      </c>
      <c r="F7" s="316"/>
      <c r="G7" s="317"/>
      <c r="L7" s="307"/>
    </row>
    <row r="8" spans="1:12" s="314" customFormat="1" ht="15.5">
      <c r="B8" s="347" t="s">
        <v>35</v>
      </c>
      <c r="C8" s="319"/>
      <c r="D8" s="320"/>
      <c r="E8" s="318" t="s">
        <v>35</v>
      </c>
      <c r="F8" s="319"/>
      <c r="G8" s="320"/>
      <c r="L8" s="307"/>
    </row>
    <row r="9" spans="1:12" s="314" customFormat="1" ht="15.5">
      <c r="B9" s="348" t="s">
        <v>46</v>
      </c>
      <c r="C9" s="322">
        <f>C10+C11</f>
        <v>96189879</v>
      </c>
      <c r="D9" s="323">
        <v>-70000</v>
      </c>
      <c r="E9" s="321" t="s">
        <v>46</v>
      </c>
      <c r="F9" s="322">
        <f>F10+F11</f>
        <v>7042344</v>
      </c>
      <c r="G9" s="323">
        <v>70000</v>
      </c>
      <c r="L9" s="307"/>
    </row>
    <row r="10" spans="1:12" s="314" customFormat="1" ht="25.15" customHeight="1">
      <c r="B10" s="349" t="s">
        <v>155</v>
      </c>
      <c r="C10" s="32">
        <v>178864</v>
      </c>
      <c r="D10" s="111"/>
      <c r="E10" s="324" t="s">
        <v>155</v>
      </c>
      <c r="F10" s="32">
        <v>2673240</v>
      </c>
      <c r="G10" s="111"/>
      <c r="L10" s="307"/>
    </row>
    <row r="11" spans="1:12" s="314" customFormat="1" ht="15" customHeight="1">
      <c r="B11" s="349" t="s">
        <v>11</v>
      </c>
      <c r="C11" s="32">
        <v>96011015</v>
      </c>
      <c r="D11" s="111">
        <v>-70000</v>
      </c>
      <c r="E11" s="324" t="s">
        <v>11</v>
      </c>
      <c r="F11" s="32">
        <v>4369104</v>
      </c>
      <c r="G11" s="111">
        <v>70000</v>
      </c>
      <c r="L11" s="307"/>
    </row>
    <row r="12" spans="1:12" s="314" customFormat="1" ht="30.75" customHeight="1">
      <c r="B12" s="349" t="s">
        <v>12</v>
      </c>
      <c r="C12" s="32">
        <v>96011015</v>
      </c>
      <c r="D12" s="111">
        <v>-70000</v>
      </c>
      <c r="E12" s="324" t="s">
        <v>12</v>
      </c>
      <c r="F12" s="32">
        <v>4369104</v>
      </c>
      <c r="G12" s="111">
        <v>70000</v>
      </c>
      <c r="L12" s="307"/>
    </row>
    <row r="13" spans="1:12" s="314" customFormat="1" ht="15" customHeight="1">
      <c r="B13" s="329" t="s">
        <v>47</v>
      </c>
      <c r="C13" s="322">
        <f>C14+C20</f>
        <v>96338674</v>
      </c>
      <c r="D13" s="323">
        <v>-70000</v>
      </c>
      <c r="E13" s="325" t="s">
        <v>47</v>
      </c>
      <c r="F13" s="322">
        <f>F14+F20</f>
        <v>7100596</v>
      </c>
      <c r="G13" s="323">
        <v>70000</v>
      </c>
      <c r="L13" s="307"/>
    </row>
    <row r="14" spans="1:12" s="314" customFormat="1" ht="15" customHeight="1">
      <c r="B14" s="326" t="s">
        <v>14</v>
      </c>
      <c r="C14" s="32">
        <f>C15</f>
        <v>94475199</v>
      </c>
      <c r="D14" s="111">
        <v>-70000</v>
      </c>
      <c r="E14" s="326" t="s">
        <v>14</v>
      </c>
      <c r="F14" s="32">
        <f>F15</f>
        <v>7066639</v>
      </c>
      <c r="G14" s="111">
        <v>70000</v>
      </c>
      <c r="L14" s="307"/>
    </row>
    <row r="15" spans="1:12" s="314" customFormat="1" ht="15" customHeight="1">
      <c r="B15" s="326" t="s">
        <v>16</v>
      </c>
      <c r="C15" s="32">
        <f>C16+C17+C18</f>
        <v>94475199</v>
      </c>
      <c r="D15" s="111"/>
      <c r="E15" s="326" t="s">
        <v>16</v>
      </c>
      <c r="F15" s="32">
        <f>F16+F17+F18</f>
        <v>7066639</v>
      </c>
      <c r="G15" s="111">
        <v>70000</v>
      </c>
      <c r="L15" s="307"/>
    </row>
    <row r="16" spans="1:12" s="314" customFormat="1" ht="15" customHeight="1">
      <c r="B16" s="349" t="s">
        <v>156</v>
      </c>
      <c r="C16" s="32">
        <v>74968631</v>
      </c>
      <c r="D16" s="111"/>
      <c r="E16" s="324" t="s">
        <v>156</v>
      </c>
      <c r="F16" s="32">
        <v>3755577</v>
      </c>
      <c r="G16" s="111"/>
      <c r="L16" s="307"/>
    </row>
    <row r="17" spans="2:21" s="314" customFormat="1" ht="15" customHeight="1">
      <c r="B17" s="349" t="s">
        <v>19</v>
      </c>
      <c r="C17" s="32">
        <v>19506568</v>
      </c>
      <c r="D17" s="111"/>
      <c r="E17" s="324" t="s">
        <v>19</v>
      </c>
      <c r="F17" s="32">
        <v>3310062</v>
      </c>
      <c r="G17" s="111">
        <v>70000</v>
      </c>
      <c r="L17" s="307"/>
    </row>
    <row r="18" spans="2:21" s="314" customFormat="1" ht="26.5" customHeight="1">
      <c r="B18" s="349" t="s">
        <v>157</v>
      </c>
      <c r="C18" s="327"/>
      <c r="D18" s="111"/>
      <c r="E18" s="324" t="s">
        <v>157</v>
      </c>
      <c r="F18" s="327">
        <v>1000</v>
      </c>
      <c r="G18" s="111"/>
      <c r="L18" s="307"/>
    </row>
    <row r="19" spans="2:21" s="314" customFormat="1" ht="15" customHeight="1">
      <c r="B19" s="350" t="s">
        <v>39</v>
      </c>
      <c r="C19" s="327"/>
      <c r="D19" s="111"/>
      <c r="E19" s="328" t="s">
        <v>39</v>
      </c>
      <c r="F19" s="327">
        <v>1000</v>
      </c>
      <c r="G19" s="111"/>
      <c r="L19" s="307"/>
    </row>
    <row r="20" spans="2:21" s="314" customFormat="1" ht="18" customHeight="1">
      <c r="B20" s="326" t="s">
        <v>20</v>
      </c>
      <c r="C20" s="32">
        <v>1863475</v>
      </c>
      <c r="D20" s="111">
        <v>-70000</v>
      </c>
      <c r="E20" s="326" t="s">
        <v>20</v>
      </c>
      <c r="F20" s="32">
        <v>33957</v>
      </c>
      <c r="G20" s="111"/>
      <c r="L20" s="307"/>
    </row>
    <row r="21" spans="2:21" s="314" customFormat="1" ht="15" customHeight="1">
      <c r="B21" s="349" t="s">
        <v>21</v>
      </c>
      <c r="C21" s="32">
        <v>1863475</v>
      </c>
      <c r="D21" s="111">
        <v>-70000</v>
      </c>
      <c r="E21" s="324" t="s">
        <v>21</v>
      </c>
      <c r="F21" s="32">
        <v>33957</v>
      </c>
      <c r="G21" s="111"/>
      <c r="L21" s="307"/>
    </row>
    <row r="22" spans="2:21" s="314" customFormat="1" ht="15" customHeight="1">
      <c r="B22" s="329" t="s">
        <v>31</v>
      </c>
      <c r="C22" s="322">
        <f>C9-C13</f>
        <v>-148795</v>
      </c>
      <c r="D22" s="323"/>
      <c r="E22" s="329" t="s">
        <v>31</v>
      </c>
      <c r="F22" s="322">
        <f>F9-F13</f>
        <v>-58252</v>
      </c>
      <c r="G22" s="323"/>
      <c r="L22" s="307"/>
    </row>
    <row r="23" spans="2:21" s="314" customFormat="1" ht="15" customHeight="1">
      <c r="B23" s="329" t="s">
        <v>32</v>
      </c>
      <c r="C23" s="322">
        <v>148795</v>
      </c>
      <c r="D23" s="323"/>
      <c r="E23" s="329" t="s">
        <v>32</v>
      </c>
      <c r="F23" s="322">
        <v>58252</v>
      </c>
      <c r="G23" s="323"/>
      <c r="L23" s="307"/>
    </row>
    <row r="24" spans="2:21" s="314" customFormat="1" ht="15.5">
      <c r="B24" s="349" t="s">
        <v>33</v>
      </c>
      <c r="C24" s="330">
        <v>148795</v>
      </c>
      <c r="D24" s="331"/>
      <c r="E24" s="324" t="s">
        <v>33</v>
      </c>
      <c r="F24" s="330">
        <v>58252</v>
      </c>
      <c r="G24" s="331"/>
      <c r="L24" s="307"/>
    </row>
    <row r="25" spans="2:21" s="314" customFormat="1" ht="45" customHeight="1" thickBot="1">
      <c r="B25" s="351" t="s">
        <v>34</v>
      </c>
      <c r="C25" s="333">
        <v>148795</v>
      </c>
      <c r="D25" s="334"/>
      <c r="E25" s="332" t="s">
        <v>34</v>
      </c>
      <c r="F25" s="333">
        <v>58252</v>
      </c>
      <c r="G25" s="334"/>
      <c r="L25" s="307"/>
    </row>
    <row r="26" spans="2:21" s="1040" customFormat="1" ht="75.75" customHeight="1" thickBot="1">
      <c r="B26" s="1606" t="s">
        <v>436</v>
      </c>
      <c r="C26" s="1607"/>
      <c r="D26" s="1607"/>
      <c r="E26" s="1607"/>
      <c r="F26" s="1607"/>
      <c r="G26" s="1608"/>
      <c r="J26" s="1100"/>
      <c r="L26" s="307"/>
      <c r="P26" s="314"/>
      <c r="Q26" s="314"/>
      <c r="R26" s="314"/>
      <c r="S26" s="314"/>
      <c r="T26" s="314"/>
      <c r="U26" s="314"/>
    </row>
    <row r="27" spans="2:21" s="314" customFormat="1"/>
    <row r="28" spans="2:21">
      <c r="G28" s="310" t="s">
        <v>159</v>
      </c>
    </row>
    <row r="29" spans="2:21">
      <c r="B29" s="310"/>
      <c r="C29" s="336"/>
      <c r="D29" s="337"/>
      <c r="F29" s="338"/>
      <c r="G29" s="339"/>
    </row>
    <row r="30" spans="2:21">
      <c r="B30" s="339"/>
      <c r="C30" s="310"/>
      <c r="D30" s="339"/>
      <c r="F30" s="339"/>
      <c r="G30" s="339"/>
    </row>
    <row r="31" spans="2:21">
      <c r="B31" s="339"/>
      <c r="C31" s="339"/>
      <c r="D31" s="339"/>
      <c r="F31" s="339"/>
      <c r="G31" s="339"/>
    </row>
    <row r="32" spans="2:21" ht="15" customHeight="1">
      <c r="B32" s="310"/>
      <c r="C32" s="338"/>
      <c r="D32" s="339"/>
      <c r="F32" s="339"/>
      <c r="G32" s="339"/>
    </row>
    <row r="33" spans="2:7">
      <c r="B33" s="339"/>
      <c r="D33" s="339"/>
      <c r="F33" s="338"/>
      <c r="G33" s="339"/>
    </row>
    <row r="34" spans="2:7">
      <c r="B34" s="310"/>
      <c r="C34" s="336"/>
      <c r="D34" s="337"/>
      <c r="F34" s="338"/>
      <c r="G34" s="339"/>
    </row>
    <row r="35" spans="2:7">
      <c r="B35" s="310"/>
      <c r="C35" s="336"/>
      <c r="D35" s="337"/>
      <c r="F35" s="338"/>
      <c r="G35" s="339"/>
    </row>
    <row r="36" spans="2:7">
      <c r="B36" s="310"/>
      <c r="C36" s="336"/>
      <c r="D36" s="337"/>
      <c r="F36" s="338"/>
      <c r="G36" s="339"/>
    </row>
    <row r="37" spans="2:7" s="309" customFormat="1">
      <c r="B37" s="340"/>
      <c r="C37" s="336"/>
      <c r="D37" s="337"/>
      <c r="E37" s="310"/>
      <c r="F37" s="341"/>
    </row>
    <row r="38" spans="2:7">
      <c r="B38" s="310"/>
      <c r="C38" s="340"/>
      <c r="D38" s="340"/>
    </row>
    <row r="39" spans="2:7">
      <c r="B39" s="310"/>
      <c r="C39" s="340"/>
      <c r="D39" s="340"/>
    </row>
  </sheetData>
  <mergeCells count="1">
    <mergeCell ref="B26:G26"/>
  </mergeCells>
  <pageMargins left="0.5" right="0.15748031496062992" top="0.31496062992125984" bottom="0.19685039370078741" header="0.19685039370078741" footer="0"/>
  <pageSetup paperSize="9" scale="85" fitToHeight="0" orientation="landscape" r:id="rId1"/>
  <headerFooter alignWithMargins="0">
    <oddFooter>&amp;L&amp;F&amp;C&amp;P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80160-0073-4F76-92EC-453182343316}">
  <sheetPr>
    <tabColor theme="3" tint="0.89999084444715716"/>
  </sheetPr>
  <dimension ref="A1:K58"/>
  <sheetViews>
    <sheetView zoomScale="85" zoomScaleNormal="85" workbookViewId="0">
      <pane ySplit="1" topLeftCell="A2" activePane="bottomLeft" state="frozen"/>
      <selection pane="bottomLeft"/>
    </sheetView>
  </sheetViews>
  <sheetFormatPr defaultColWidth="8.7265625" defaultRowHeight="14.5"/>
  <cols>
    <col min="1" max="1" width="5.7265625" style="36" customWidth="1"/>
    <col min="2" max="2" width="47" style="37" customWidth="1"/>
    <col min="3" max="3" width="14" style="37" customWidth="1"/>
    <col min="4" max="4" width="13.453125" style="38" customWidth="1"/>
    <col min="5" max="5" width="42.81640625" style="37" customWidth="1"/>
    <col min="6" max="6" width="14" style="37" customWidth="1"/>
    <col min="7" max="7" width="13.453125" style="38" customWidth="1"/>
    <col min="8" max="8" width="13.453125" style="859" customWidth="1"/>
    <col min="9" max="10" width="8.7265625" style="859"/>
    <col min="11" max="11" width="11.54296875" style="859" bestFit="1" customWidth="1"/>
    <col min="12" max="16384" width="8.7265625" style="859"/>
  </cols>
  <sheetData>
    <row r="1" spans="1:11" ht="26.5" thickBot="1">
      <c r="A1" s="171"/>
      <c r="B1" s="857"/>
      <c r="C1" s="9" t="s">
        <v>2</v>
      </c>
      <c r="D1" s="10" t="s">
        <v>4</v>
      </c>
      <c r="E1" s="857"/>
      <c r="F1" s="9" t="s">
        <v>2</v>
      </c>
      <c r="G1" s="10" t="s">
        <v>4</v>
      </c>
      <c r="H1" s="170" t="s">
        <v>1</v>
      </c>
    </row>
    <row r="2" spans="1:11" ht="15.5">
      <c r="G2" s="858"/>
    </row>
    <row r="3" spans="1:11" ht="15">
      <c r="B3" s="28" t="s">
        <v>107</v>
      </c>
      <c r="C3" s="899"/>
      <c r="D3" s="899"/>
      <c r="E3" s="899"/>
      <c r="F3" s="899"/>
      <c r="G3" s="899"/>
    </row>
    <row r="4" spans="1:11" ht="15" thickBot="1">
      <c r="A4" s="860"/>
      <c r="B4" s="390"/>
      <c r="C4" s="8"/>
      <c r="D4" s="8"/>
      <c r="E4" s="390"/>
      <c r="F4" s="8"/>
      <c r="G4" s="8"/>
    </row>
    <row r="5" spans="1:11" s="866" customFormat="1">
      <c r="A5" s="861">
        <f>TM!A5+1</f>
        <v>42</v>
      </c>
      <c r="B5" s="862" t="s">
        <v>57</v>
      </c>
      <c r="C5" s="863"/>
      <c r="D5" s="864"/>
      <c r="E5" s="862" t="s">
        <v>107</v>
      </c>
      <c r="F5" s="865"/>
      <c r="G5" s="153"/>
      <c r="H5" s="994" t="s">
        <v>154</v>
      </c>
      <c r="K5" s="859"/>
    </row>
    <row r="6" spans="1:11" s="866" customFormat="1">
      <c r="A6" s="89"/>
      <c r="B6" s="353" t="s">
        <v>8</v>
      </c>
      <c r="C6" s="867"/>
      <c r="D6" s="868"/>
      <c r="E6" s="353" t="s">
        <v>8</v>
      </c>
      <c r="F6" s="869"/>
      <c r="G6" s="154"/>
      <c r="K6" s="859"/>
    </row>
    <row r="7" spans="1:11" s="866" customFormat="1">
      <c r="A7" s="41"/>
      <c r="B7" s="1180" t="s">
        <v>285</v>
      </c>
      <c r="C7" s="870"/>
      <c r="D7" s="871"/>
      <c r="E7" s="1180" t="s">
        <v>152</v>
      </c>
      <c r="F7" s="283" t="s">
        <v>61</v>
      </c>
      <c r="G7" s="872"/>
      <c r="K7" s="859"/>
    </row>
    <row r="8" spans="1:11" s="866" customFormat="1">
      <c r="A8" s="41"/>
      <c r="B8" s="873" t="s">
        <v>46</v>
      </c>
      <c r="C8" s="874">
        <f t="shared" ref="C8:D13" si="0">C9</f>
        <v>18616074</v>
      </c>
      <c r="D8" s="874">
        <f t="shared" si="0"/>
        <v>-18616074</v>
      </c>
      <c r="E8" s="873" t="s">
        <v>46</v>
      </c>
      <c r="F8" s="875">
        <v>38159648</v>
      </c>
      <c r="G8" s="876">
        <f t="shared" ref="G8:G13" si="1">G9</f>
        <v>18616074</v>
      </c>
      <c r="K8" s="859"/>
    </row>
    <row r="9" spans="1:11" s="866" customFormat="1">
      <c r="A9" s="644"/>
      <c r="B9" s="877" t="s">
        <v>11</v>
      </c>
      <c r="C9" s="878">
        <f t="shared" si="0"/>
        <v>18616074</v>
      </c>
      <c r="D9" s="878">
        <f t="shared" si="0"/>
        <v>-18616074</v>
      </c>
      <c r="E9" s="877" t="s">
        <v>11</v>
      </c>
      <c r="F9" s="879">
        <v>38159648</v>
      </c>
      <c r="G9" s="880">
        <f t="shared" si="1"/>
        <v>18616074</v>
      </c>
      <c r="K9" s="859"/>
    </row>
    <row r="10" spans="1:11" s="866" customFormat="1" ht="26.5">
      <c r="A10" s="644"/>
      <c r="B10" s="881" t="s">
        <v>12</v>
      </c>
      <c r="C10" s="878">
        <f t="shared" si="0"/>
        <v>18616074</v>
      </c>
      <c r="D10" s="878">
        <f t="shared" si="0"/>
        <v>-18616074</v>
      </c>
      <c r="E10" s="877" t="s">
        <v>12</v>
      </c>
      <c r="F10" s="879">
        <v>38159648</v>
      </c>
      <c r="G10" s="880">
        <f t="shared" si="1"/>
        <v>18616074</v>
      </c>
      <c r="K10" s="859"/>
    </row>
    <row r="11" spans="1:11" s="866" customFormat="1">
      <c r="A11" s="644"/>
      <c r="B11" s="873" t="s">
        <v>47</v>
      </c>
      <c r="C11" s="874">
        <f t="shared" si="0"/>
        <v>18616074</v>
      </c>
      <c r="D11" s="874">
        <f t="shared" si="0"/>
        <v>-18616074</v>
      </c>
      <c r="E11" s="882" t="s">
        <v>47</v>
      </c>
      <c r="F11" s="879">
        <v>38159648</v>
      </c>
      <c r="G11" s="880">
        <f t="shared" si="1"/>
        <v>18616074</v>
      </c>
      <c r="K11" s="859"/>
    </row>
    <row r="12" spans="1:11" s="866" customFormat="1">
      <c r="A12" s="644"/>
      <c r="B12" s="877" t="s">
        <v>14</v>
      </c>
      <c r="C12" s="878">
        <f t="shared" si="0"/>
        <v>18616074</v>
      </c>
      <c r="D12" s="878">
        <f t="shared" si="0"/>
        <v>-18616074</v>
      </c>
      <c r="E12" s="883" t="s">
        <v>14</v>
      </c>
      <c r="F12" s="875">
        <v>38159648</v>
      </c>
      <c r="G12" s="876">
        <f t="shared" si="1"/>
        <v>18616074</v>
      </c>
      <c r="K12" s="859"/>
    </row>
    <row r="13" spans="1:11" s="866" customFormat="1" ht="26.5">
      <c r="A13" s="644"/>
      <c r="B13" s="881" t="s">
        <v>15</v>
      </c>
      <c r="C13" s="878">
        <f t="shared" si="0"/>
        <v>18616074</v>
      </c>
      <c r="D13" s="878">
        <f t="shared" si="0"/>
        <v>-18616074</v>
      </c>
      <c r="E13" s="877" t="s">
        <v>15</v>
      </c>
      <c r="F13" s="879">
        <v>38139648</v>
      </c>
      <c r="G13" s="880">
        <f t="shared" si="1"/>
        <v>18616074</v>
      </c>
      <c r="K13" s="859"/>
    </row>
    <row r="14" spans="1:11" s="866" customFormat="1" ht="15" thickBot="1">
      <c r="A14" s="644"/>
      <c r="B14" s="884" t="s">
        <v>17</v>
      </c>
      <c r="C14" s="878">
        <v>18616074</v>
      </c>
      <c r="D14" s="878">
        <v>-18616074</v>
      </c>
      <c r="E14" s="881" t="s">
        <v>17</v>
      </c>
      <c r="F14" s="879">
        <v>38139648</v>
      </c>
      <c r="G14" s="885">
        <v>18616074</v>
      </c>
      <c r="K14" s="859"/>
    </row>
    <row r="15" spans="1:11" s="866" customFormat="1">
      <c r="A15" s="644"/>
      <c r="B15" s="862" t="str">
        <f>B5</f>
        <v>12. Ekonomikas ministrija</v>
      </c>
      <c r="C15" s="887"/>
      <c r="D15" s="888"/>
      <c r="E15" s="862" t="s">
        <v>107</v>
      </c>
      <c r="F15" s="887"/>
      <c r="G15" s="889"/>
      <c r="K15" s="859"/>
    </row>
    <row r="16" spans="1:11" s="866" customFormat="1">
      <c r="A16" s="644"/>
      <c r="B16" s="363" t="s">
        <v>36</v>
      </c>
      <c r="C16" s="890"/>
      <c r="D16" s="891"/>
      <c r="E16" s="363" t="s">
        <v>36</v>
      </c>
      <c r="F16" s="890"/>
      <c r="G16" s="891"/>
      <c r="K16" s="859"/>
    </row>
    <row r="17" spans="1:11" s="866" customFormat="1">
      <c r="A17" s="644"/>
      <c r="B17" s="606" t="s">
        <v>37</v>
      </c>
      <c r="C17" s="607"/>
      <c r="D17" s="608"/>
      <c r="E17" s="1181" t="s">
        <v>37</v>
      </c>
      <c r="F17" s="607"/>
      <c r="G17" s="608"/>
      <c r="K17" s="859"/>
    </row>
    <row r="18" spans="1:11" s="866" customFormat="1">
      <c r="A18" s="644"/>
      <c r="B18" s="892" t="s">
        <v>48</v>
      </c>
      <c r="C18" s="890"/>
      <c r="D18" s="891"/>
      <c r="E18" s="892" t="s">
        <v>48</v>
      </c>
      <c r="F18" s="890"/>
      <c r="G18" s="891"/>
      <c r="K18" s="859"/>
    </row>
    <row r="19" spans="1:11" s="866" customFormat="1">
      <c r="A19" s="644"/>
      <c r="B19" s="893" t="s">
        <v>46</v>
      </c>
      <c r="C19" s="894">
        <v>95848750</v>
      </c>
      <c r="D19" s="894">
        <f t="shared" ref="C19:D24" si="2">D20</f>
        <v>-18616074</v>
      </c>
      <c r="E19" s="873" t="s">
        <v>46</v>
      </c>
      <c r="F19" s="894">
        <v>76799479</v>
      </c>
      <c r="G19" s="895">
        <f t="shared" ref="F19:G22" si="3">G20</f>
        <v>18616074</v>
      </c>
      <c r="K19" s="859"/>
    </row>
    <row r="20" spans="1:11" s="866" customFormat="1">
      <c r="A20" s="644"/>
      <c r="B20" s="877" t="s">
        <v>11</v>
      </c>
      <c r="C20" s="896">
        <f t="shared" si="2"/>
        <v>94124025</v>
      </c>
      <c r="D20" s="896">
        <f t="shared" si="2"/>
        <v>-18616074</v>
      </c>
      <c r="E20" s="877" t="s">
        <v>11</v>
      </c>
      <c r="F20" s="897">
        <f t="shared" si="3"/>
        <v>76737955</v>
      </c>
      <c r="G20" s="898">
        <f t="shared" si="3"/>
        <v>18616074</v>
      </c>
      <c r="K20" s="859"/>
    </row>
    <row r="21" spans="1:11" s="866" customFormat="1" ht="26.5">
      <c r="A21" s="644"/>
      <c r="B21" s="881" t="s">
        <v>12</v>
      </c>
      <c r="C21" s="896">
        <v>94124025</v>
      </c>
      <c r="D21" s="896">
        <f t="shared" si="2"/>
        <v>-18616074</v>
      </c>
      <c r="E21" s="877" t="s">
        <v>12</v>
      </c>
      <c r="F21" s="897">
        <v>76737955</v>
      </c>
      <c r="G21" s="886">
        <f t="shared" si="3"/>
        <v>18616074</v>
      </c>
      <c r="K21" s="859"/>
    </row>
    <row r="22" spans="1:11" s="866" customFormat="1">
      <c r="A22" s="644"/>
      <c r="B22" s="893" t="s">
        <v>47</v>
      </c>
      <c r="C22" s="894">
        <v>95956350</v>
      </c>
      <c r="D22" s="894">
        <f t="shared" si="2"/>
        <v>-18616074</v>
      </c>
      <c r="E22" s="882" t="s">
        <v>47</v>
      </c>
      <c r="F22" s="894">
        <v>76799479</v>
      </c>
      <c r="G22" s="895">
        <f t="shared" si="3"/>
        <v>18616074</v>
      </c>
      <c r="K22" s="859"/>
    </row>
    <row r="23" spans="1:11" s="866" customFormat="1">
      <c r="A23" s="644"/>
      <c r="B23" s="877" t="s">
        <v>14</v>
      </c>
      <c r="C23" s="896">
        <v>93459746</v>
      </c>
      <c r="D23" s="896">
        <f t="shared" si="2"/>
        <v>-18616074</v>
      </c>
      <c r="E23" s="883" t="s">
        <v>14</v>
      </c>
      <c r="F23" s="897">
        <v>73747923</v>
      </c>
      <c r="G23" s="886">
        <f>G24</f>
        <v>18616074</v>
      </c>
      <c r="K23" s="859"/>
    </row>
    <row r="24" spans="1:11" s="866" customFormat="1" ht="26.5">
      <c r="A24" s="644"/>
      <c r="B24" s="881" t="s">
        <v>15</v>
      </c>
      <c r="C24" s="896">
        <f t="shared" si="2"/>
        <v>36727768</v>
      </c>
      <c r="D24" s="896">
        <f t="shared" si="2"/>
        <v>-18616074</v>
      </c>
      <c r="E24" s="877" t="s">
        <v>15</v>
      </c>
      <c r="F24" s="897">
        <f>F25</f>
        <v>49112760</v>
      </c>
      <c r="G24" s="886">
        <f>G25</f>
        <v>18616074</v>
      </c>
      <c r="K24" s="859"/>
    </row>
    <row r="25" spans="1:11" s="866" customFormat="1">
      <c r="A25" s="644"/>
      <c r="B25" s="1184" t="s">
        <v>17</v>
      </c>
      <c r="C25" s="896">
        <v>36727768</v>
      </c>
      <c r="D25" s="896">
        <v>-18616074</v>
      </c>
      <c r="E25" s="1185" t="s">
        <v>17</v>
      </c>
      <c r="F25" s="896">
        <v>49112760</v>
      </c>
      <c r="G25" s="1186">
        <v>18616074</v>
      </c>
      <c r="K25" s="859"/>
    </row>
    <row r="26" spans="1:11" s="866" customFormat="1">
      <c r="A26" s="644"/>
      <c r="B26" s="1182" t="s">
        <v>62</v>
      </c>
      <c r="C26" s="610"/>
      <c r="D26" s="1183"/>
      <c r="E26" s="1182" t="s">
        <v>62</v>
      </c>
      <c r="F26" s="1187"/>
      <c r="G26" s="1188"/>
      <c r="K26" s="859"/>
    </row>
    <row r="27" spans="1:11" s="866" customFormat="1">
      <c r="A27" s="644"/>
      <c r="B27" s="893" t="s">
        <v>46</v>
      </c>
      <c r="C27" s="894">
        <v>98665738</v>
      </c>
      <c r="D27" s="894">
        <f t="shared" ref="C27:D32" si="4">D28</f>
        <v>-18616074</v>
      </c>
      <c r="E27" s="873" t="s">
        <v>46</v>
      </c>
      <c r="F27" s="894">
        <v>69817459</v>
      </c>
      <c r="G27" s="895">
        <f t="shared" ref="F27:G30" si="5">G28</f>
        <v>18616074</v>
      </c>
      <c r="K27" s="859"/>
    </row>
    <row r="28" spans="1:11" s="866" customFormat="1">
      <c r="A28" s="644"/>
      <c r="B28" s="877" t="s">
        <v>11</v>
      </c>
      <c r="C28" s="897">
        <f t="shared" si="4"/>
        <v>96941013</v>
      </c>
      <c r="D28" s="897">
        <f t="shared" si="4"/>
        <v>-18616074</v>
      </c>
      <c r="E28" s="877" t="s">
        <v>11</v>
      </c>
      <c r="F28" s="897">
        <f t="shared" si="5"/>
        <v>69755935</v>
      </c>
      <c r="G28" s="898">
        <f t="shared" si="5"/>
        <v>18616074</v>
      </c>
      <c r="K28" s="859"/>
    </row>
    <row r="29" spans="1:11" s="866" customFormat="1" ht="26.5">
      <c r="A29" s="644"/>
      <c r="B29" s="881" t="s">
        <v>12</v>
      </c>
      <c r="C29" s="897">
        <v>96941013</v>
      </c>
      <c r="D29" s="897">
        <f t="shared" si="4"/>
        <v>-18616074</v>
      </c>
      <c r="E29" s="877" t="s">
        <v>12</v>
      </c>
      <c r="F29" s="897">
        <v>69755935</v>
      </c>
      <c r="G29" s="886">
        <f t="shared" si="5"/>
        <v>18616074</v>
      </c>
      <c r="K29" s="859"/>
    </row>
    <row r="30" spans="1:11" s="866" customFormat="1">
      <c r="A30" s="644"/>
      <c r="B30" s="893" t="s">
        <v>47</v>
      </c>
      <c r="C30" s="894">
        <v>98773338</v>
      </c>
      <c r="D30" s="894">
        <f t="shared" si="4"/>
        <v>-18616074</v>
      </c>
      <c r="E30" s="882" t="s">
        <v>47</v>
      </c>
      <c r="F30" s="894">
        <v>69817459</v>
      </c>
      <c r="G30" s="886">
        <f t="shared" si="5"/>
        <v>18616074</v>
      </c>
      <c r="K30" s="859"/>
    </row>
    <row r="31" spans="1:11" s="866" customFormat="1">
      <c r="A31" s="644"/>
      <c r="B31" s="877" t="s">
        <v>14</v>
      </c>
      <c r="C31" s="897">
        <v>96276734</v>
      </c>
      <c r="D31" s="897">
        <f t="shared" si="4"/>
        <v>-18616074</v>
      </c>
      <c r="E31" s="883" t="s">
        <v>14</v>
      </c>
      <c r="F31" s="897">
        <v>68092578</v>
      </c>
      <c r="G31" s="886">
        <f>G32</f>
        <v>18616074</v>
      </c>
      <c r="K31" s="859"/>
    </row>
    <row r="32" spans="1:11" s="866" customFormat="1" ht="26.5">
      <c r="A32" s="644"/>
      <c r="B32" s="881" t="s">
        <v>15</v>
      </c>
      <c r="C32" s="897">
        <f t="shared" si="4"/>
        <v>39523759</v>
      </c>
      <c r="D32" s="897">
        <f t="shared" si="4"/>
        <v>-18616074</v>
      </c>
      <c r="E32" s="877" t="s">
        <v>15</v>
      </c>
      <c r="F32" s="897">
        <f>F33</f>
        <v>43572458</v>
      </c>
      <c r="G32" s="886">
        <f>G33</f>
        <v>18616074</v>
      </c>
      <c r="K32" s="859"/>
    </row>
    <row r="33" spans="1:11" s="866" customFormat="1" ht="15" thickBot="1">
      <c r="A33" s="644"/>
      <c r="B33" s="1189" t="s">
        <v>17</v>
      </c>
      <c r="C33" s="1190">
        <v>39523759</v>
      </c>
      <c r="D33" s="1190">
        <v>-18616074</v>
      </c>
      <c r="E33" s="1191" t="s">
        <v>17</v>
      </c>
      <c r="F33" s="1190">
        <v>43572458</v>
      </c>
      <c r="G33" s="1192">
        <v>18616074</v>
      </c>
      <c r="K33" s="859"/>
    </row>
    <row r="34" spans="1:11" s="866" customFormat="1" ht="66.75" customHeight="1" thickBot="1">
      <c r="A34" s="644"/>
      <c r="B34" s="1609" t="s">
        <v>413</v>
      </c>
      <c r="C34" s="1610"/>
      <c r="D34" s="1610"/>
      <c r="E34" s="1610"/>
      <c r="F34" s="1610"/>
      <c r="G34" s="1611"/>
      <c r="K34" s="859"/>
    </row>
    <row r="35" spans="1:11" ht="15" thickBot="1"/>
    <row r="36" spans="1:11" customFormat="1" ht="27">
      <c r="A36" s="1425">
        <f>A5+1</f>
        <v>43</v>
      </c>
      <c r="B36" s="846" t="s">
        <v>126</v>
      </c>
      <c r="C36" s="852"/>
      <c r="D36" s="848"/>
      <c r="E36" s="856" t="s">
        <v>141</v>
      </c>
      <c r="F36" s="852"/>
      <c r="G36" s="848"/>
      <c r="H36" s="994" t="s">
        <v>154</v>
      </c>
    </row>
    <row r="37" spans="1:11" customFormat="1">
      <c r="A37" s="1426"/>
      <c r="B37" s="81" t="s">
        <v>8</v>
      </c>
      <c r="C37" s="853"/>
      <c r="D37" s="849"/>
      <c r="E37" s="81" t="s">
        <v>8</v>
      </c>
      <c r="F37" s="853"/>
      <c r="G37" s="849"/>
    </row>
    <row r="38" spans="1:11" customFormat="1" ht="27">
      <c r="A38" s="1427"/>
      <c r="B38" s="142" t="s">
        <v>438</v>
      </c>
      <c r="C38" s="854"/>
      <c r="D38" s="850"/>
      <c r="E38" s="142" t="s">
        <v>455</v>
      </c>
      <c r="F38" s="854"/>
      <c r="G38" s="850"/>
      <c r="H38" s="143"/>
    </row>
    <row r="39" spans="1:11" customFormat="1">
      <c r="A39" s="1427"/>
      <c r="B39" s="115" t="s">
        <v>46</v>
      </c>
      <c r="C39" s="118">
        <v>587604862</v>
      </c>
      <c r="D39" s="118">
        <v>-2050464</v>
      </c>
      <c r="E39" s="115" t="s">
        <v>46</v>
      </c>
      <c r="F39" s="118">
        <v>26327677</v>
      </c>
      <c r="G39" s="118">
        <v>2050464</v>
      </c>
    </row>
    <row r="40" spans="1:11" customFormat="1">
      <c r="A40" s="1426"/>
      <c r="B40" s="742" t="s">
        <v>11</v>
      </c>
      <c r="C40" s="119">
        <v>587604862</v>
      </c>
      <c r="D40" s="119">
        <v>-2050464</v>
      </c>
      <c r="E40" s="742" t="s">
        <v>11</v>
      </c>
      <c r="F40" s="119">
        <v>26327677</v>
      </c>
      <c r="G40" s="119">
        <v>2050464</v>
      </c>
    </row>
    <row r="41" spans="1:11" customFormat="1" ht="26.5">
      <c r="A41" s="1426"/>
      <c r="B41" s="742" t="s">
        <v>12</v>
      </c>
      <c r="C41" s="119">
        <v>587604862</v>
      </c>
      <c r="D41" s="119">
        <v>-2050464</v>
      </c>
      <c r="E41" s="742" t="s">
        <v>12</v>
      </c>
      <c r="F41" s="119">
        <v>26327677</v>
      </c>
      <c r="G41" s="119">
        <v>2050464</v>
      </c>
      <c r="J41" s="143"/>
    </row>
    <row r="42" spans="1:11" customFormat="1">
      <c r="A42" s="1426"/>
      <c r="B42" s="1509" t="s">
        <v>47</v>
      </c>
      <c r="C42" s="118">
        <v>587604862</v>
      </c>
      <c r="D42" s="118">
        <v>-2050464</v>
      </c>
      <c r="E42" s="115" t="s">
        <v>47</v>
      </c>
      <c r="F42" s="118">
        <v>26327677</v>
      </c>
      <c r="G42" s="118">
        <v>2050464</v>
      </c>
    </row>
    <row r="43" spans="1:11" customFormat="1">
      <c r="A43" s="1426"/>
      <c r="B43" s="1517" t="s">
        <v>14</v>
      </c>
      <c r="C43" s="119">
        <v>587604862</v>
      </c>
      <c r="D43" s="119">
        <v>-2050464</v>
      </c>
      <c r="E43" s="910" t="s">
        <v>14</v>
      </c>
      <c r="F43" s="119">
        <v>26327677</v>
      </c>
      <c r="G43" s="119">
        <v>2050464</v>
      </c>
    </row>
    <row r="44" spans="1:11" customFormat="1" ht="26.5">
      <c r="A44" s="1426"/>
      <c r="B44" s="1517" t="s">
        <v>439</v>
      </c>
      <c r="C44" s="119">
        <v>583997248</v>
      </c>
      <c r="D44" s="119">
        <v>-2050464</v>
      </c>
      <c r="E44" s="910" t="s">
        <v>15</v>
      </c>
      <c r="F44" s="119">
        <v>26327677</v>
      </c>
      <c r="G44" s="119">
        <v>2050464</v>
      </c>
    </row>
    <row r="45" spans="1:11" customFormat="1" ht="15" thickBot="1">
      <c r="A45" s="1426"/>
      <c r="B45" s="1518"/>
      <c r="C45" s="119"/>
      <c r="D45" s="117"/>
      <c r="E45" s="911" t="s">
        <v>17</v>
      </c>
      <c r="F45" s="855">
        <v>26327677</v>
      </c>
      <c r="G45" s="119">
        <v>2050464</v>
      </c>
    </row>
    <row r="46" spans="1:11" customFormat="1" ht="39.75" customHeight="1" thickBot="1">
      <c r="A46" s="1424"/>
      <c r="B46" s="1576" t="s">
        <v>456</v>
      </c>
      <c r="C46" s="1577"/>
      <c r="D46" s="1577"/>
      <c r="E46" s="1577"/>
      <c r="F46" s="1577"/>
      <c r="G46" s="1578"/>
    </row>
    <row r="47" spans="1:11" customFormat="1" ht="18.75" customHeight="1" thickBot="1">
      <c r="A47" s="1424"/>
      <c r="B47" s="37"/>
      <c r="C47" s="37"/>
      <c r="D47" s="38"/>
      <c r="E47" s="37"/>
      <c r="F47" s="37"/>
      <c r="G47" s="38"/>
    </row>
    <row r="48" spans="1:11" s="82" customFormat="1" ht="27">
      <c r="A48" s="1163">
        <f>A36+1</f>
        <v>44</v>
      </c>
      <c r="B48" s="68" t="s">
        <v>58</v>
      </c>
      <c r="C48" s="69"/>
      <c r="D48" s="70"/>
      <c r="E48" s="856" t="s">
        <v>141</v>
      </c>
      <c r="F48" s="852"/>
      <c r="G48" s="848"/>
      <c r="H48" s="994" t="s">
        <v>154</v>
      </c>
    </row>
    <row r="49" spans="1:7" customFormat="1">
      <c r="A49" s="1424"/>
      <c r="B49" s="65" t="s">
        <v>59</v>
      </c>
      <c r="C49" s="64"/>
      <c r="D49" s="72"/>
      <c r="E49" s="81" t="s">
        <v>8</v>
      </c>
      <c r="F49" s="853"/>
      <c r="G49" s="849"/>
    </row>
    <row r="50" spans="1:7" customFormat="1" ht="27">
      <c r="A50" s="1424"/>
      <c r="B50" s="99" t="s">
        <v>286</v>
      </c>
      <c r="C50" s="64"/>
      <c r="D50" s="72"/>
      <c r="E50" s="142" t="s">
        <v>455</v>
      </c>
      <c r="F50" s="854"/>
      <c r="G50" s="850"/>
    </row>
    <row r="51" spans="1:7" customFormat="1">
      <c r="A51" s="1424"/>
      <c r="B51" s="1367" t="s">
        <v>35</v>
      </c>
      <c r="C51" s="906"/>
      <c r="D51" s="73"/>
      <c r="E51" s="115" t="s">
        <v>46</v>
      </c>
      <c r="F51" s="118">
        <v>26327677</v>
      </c>
      <c r="G51" s="73">
        <v>1949536</v>
      </c>
    </row>
    <row r="52" spans="1:7" customFormat="1" ht="35.25" customHeight="1">
      <c r="A52" s="1424"/>
      <c r="B52" s="1368" t="s">
        <v>441</v>
      </c>
      <c r="C52" s="906">
        <v>341141400</v>
      </c>
      <c r="D52" s="73">
        <v>1949536</v>
      </c>
      <c r="E52" s="742" t="s">
        <v>11</v>
      </c>
      <c r="F52" s="119">
        <v>26327677</v>
      </c>
      <c r="G52" s="74">
        <v>1949536</v>
      </c>
    </row>
    <row r="53" spans="1:7" customFormat="1" ht="26.5">
      <c r="A53" s="1424"/>
      <c r="B53" s="67"/>
      <c r="C53" s="908"/>
      <c r="D53" s="74"/>
      <c r="E53" s="742" t="s">
        <v>12</v>
      </c>
      <c r="F53" s="119">
        <v>26327677</v>
      </c>
      <c r="G53" s="74">
        <v>1949536</v>
      </c>
    </row>
    <row r="54" spans="1:7" customFormat="1">
      <c r="A54" s="1424"/>
      <c r="B54" s="66"/>
      <c r="C54" s="906"/>
      <c r="D54" s="73"/>
      <c r="E54" s="115" t="s">
        <v>47</v>
      </c>
      <c r="F54" s="118">
        <v>26327677</v>
      </c>
      <c r="G54" s="73">
        <v>1949536</v>
      </c>
    </row>
    <row r="55" spans="1:7" customFormat="1">
      <c r="A55" s="1424"/>
      <c r="B55" s="910"/>
      <c r="C55" s="908"/>
      <c r="D55" s="74"/>
      <c r="E55" s="910" t="s">
        <v>14</v>
      </c>
      <c r="F55" s="119">
        <v>26327677</v>
      </c>
      <c r="G55" s="74">
        <v>1949536</v>
      </c>
    </row>
    <row r="56" spans="1:7" customFormat="1" ht="26.5">
      <c r="A56" s="1424"/>
      <c r="B56" s="910"/>
      <c r="C56" s="908"/>
      <c r="D56" s="74"/>
      <c r="E56" s="910" t="s">
        <v>15</v>
      </c>
      <c r="F56" s="119">
        <v>26327677</v>
      </c>
      <c r="G56" s="74">
        <v>1949536</v>
      </c>
    </row>
    <row r="57" spans="1:7" customFormat="1" ht="15" thickBot="1">
      <c r="A57" s="1424"/>
      <c r="B57" s="911"/>
      <c r="C57" s="912"/>
      <c r="D57" s="75"/>
      <c r="E57" s="911" t="s">
        <v>17</v>
      </c>
      <c r="F57" s="855">
        <v>26327677</v>
      </c>
      <c r="G57" s="74">
        <v>1949536</v>
      </c>
    </row>
    <row r="58" spans="1:7" customFormat="1" ht="63" customHeight="1" thickBot="1">
      <c r="A58" s="1424"/>
      <c r="B58" s="1576" t="s">
        <v>457</v>
      </c>
      <c r="C58" s="1577"/>
      <c r="D58" s="1577"/>
      <c r="E58" s="1577"/>
      <c r="F58" s="1577"/>
      <c r="G58" s="1578"/>
    </row>
  </sheetData>
  <mergeCells count="3">
    <mergeCell ref="B34:G34"/>
    <mergeCell ref="B46:G46"/>
    <mergeCell ref="B58:G58"/>
  </mergeCells>
  <pageMargins left="0.31496062992125984" right="0.23622047244094491" top="0.47244094488188981" bottom="0.47244094488188981" header="0.31496062992125984" footer="0.19685039370078741"/>
  <pageSetup paperSize="9" scale="85" orientation="landscape" r:id="rId1"/>
  <headerFooter>
    <oddFooter>&amp;L&amp;F&amp;C&amp;P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93E79-BEFB-48C4-A2C3-E719A61E1BAE}">
  <sheetPr>
    <tabColor theme="3" tint="0.89999084444715716"/>
  </sheetPr>
  <dimension ref="A1:H279"/>
  <sheetViews>
    <sheetView zoomScale="80" zoomScaleNormal="80" workbookViewId="0">
      <pane xSplit="1" ySplit="1" topLeftCell="B2" activePane="bottomRight" state="frozen"/>
      <selection pane="topRight" activeCell="B1" sqref="B1"/>
      <selection pane="bottomLeft" activeCell="A2" sqref="A2"/>
      <selection pane="bottomRight"/>
    </sheetView>
  </sheetViews>
  <sheetFormatPr defaultColWidth="9.1796875" defaultRowHeight="13"/>
  <cols>
    <col min="1" max="1" width="6.453125" style="1050" customWidth="1"/>
    <col min="2" max="2" width="49.54296875" style="1076" customWidth="1"/>
    <col min="3" max="3" width="11.453125" style="1077" customWidth="1"/>
    <col min="4" max="4" width="12.7265625" style="1077" customWidth="1"/>
    <col min="5" max="5" width="49" style="1050" customWidth="1"/>
    <col min="6" max="6" width="11.7265625" style="1050" customWidth="1"/>
    <col min="7" max="7" width="13" style="1050" customWidth="1"/>
    <col min="8" max="8" width="14" style="1050" customWidth="1"/>
    <col min="9" max="9" width="82.54296875" style="1050" customWidth="1"/>
    <col min="10" max="16384" width="9.1796875" style="1050"/>
  </cols>
  <sheetData>
    <row r="1" spans="1:8" ht="36" customHeight="1" thickBot="1">
      <c r="A1" s="1046"/>
      <c r="B1" s="1046"/>
      <c r="C1" s="1047" t="s">
        <v>2</v>
      </c>
      <c r="D1" s="1046" t="s">
        <v>4</v>
      </c>
      <c r="E1" s="1048"/>
      <c r="F1" s="1046" t="s">
        <v>2</v>
      </c>
      <c r="G1" s="1049" t="s">
        <v>4</v>
      </c>
      <c r="H1" s="1046" t="s">
        <v>1</v>
      </c>
    </row>
    <row r="2" spans="1:8" s="1052" customFormat="1">
      <c r="A2" s="1051"/>
      <c r="B2" s="1051"/>
      <c r="C2" s="1051"/>
      <c r="D2" s="1051"/>
      <c r="F2" s="1051"/>
      <c r="G2" s="1051"/>
    </row>
    <row r="3" spans="1:8" s="1052" customFormat="1">
      <c r="A3" s="1051"/>
      <c r="B3" s="1053" t="s">
        <v>106</v>
      </c>
      <c r="C3" s="1051"/>
      <c r="D3" s="1051"/>
      <c r="F3" s="1051"/>
      <c r="G3" s="1051"/>
    </row>
    <row r="4" spans="1:8" s="1052" customFormat="1" ht="13.5" thickBot="1">
      <c r="A4" s="1051"/>
      <c r="B4" s="1051"/>
      <c r="C4" s="1051"/>
      <c r="D4" s="1051"/>
      <c r="F4" s="1051"/>
      <c r="G4" s="1051"/>
    </row>
    <row r="5" spans="1:8" s="1059" customFormat="1" ht="13.5">
      <c r="A5" s="397">
        <f>+KEM!A48+1</f>
        <v>45</v>
      </c>
      <c r="B5" s="1054" t="s">
        <v>106</v>
      </c>
      <c r="C5" s="398"/>
      <c r="D5" s="1055"/>
      <c r="E5" s="1056" t="s">
        <v>107</v>
      </c>
      <c r="F5" s="399"/>
      <c r="G5" s="1057"/>
      <c r="H5" s="1058" t="s">
        <v>154</v>
      </c>
    </row>
    <row r="6" spans="1:8" s="1059" customFormat="1">
      <c r="B6" s="1060" t="s">
        <v>8</v>
      </c>
      <c r="C6" s="1061"/>
      <c r="D6" s="1062"/>
      <c r="E6" s="1063" t="s">
        <v>8</v>
      </c>
      <c r="F6" s="1061"/>
      <c r="G6" s="1062"/>
    </row>
    <row r="7" spans="1:8" s="1059" customFormat="1" ht="13.5">
      <c r="B7" s="1064" t="s">
        <v>108</v>
      </c>
      <c r="C7" s="1065"/>
      <c r="D7" s="1066"/>
      <c r="E7" s="1067" t="s">
        <v>109</v>
      </c>
      <c r="F7" s="1065"/>
      <c r="G7" s="1066"/>
    </row>
    <row r="8" spans="1:8" s="1059" customFormat="1">
      <c r="B8" s="1068" t="s">
        <v>46</v>
      </c>
      <c r="C8" s="401">
        <v>4140645</v>
      </c>
      <c r="D8" s="401">
        <v>0</v>
      </c>
      <c r="E8" s="1068" t="s">
        <v>46</v>
      </c>
      <c r="F8" s="401">
        <v>0</v>
      </c>
      <c r="G8" s="402">
        <v>2070323</v>
      </c>
    </row>
    <row r="9" spans="1:8">
      <c r="B9" s="1069" t="s">
        <v>11</v>
      </c>
      <c r="C9" s="403">
        <v>4140645</v>
      </c>
      <c r="D9" s="403">
        <v>0</v>
      </c>
      <c r="E9" s="1069" t="s">
        <v>49</v>
      </c>
      <c r="F9" s="403">
        <v>0</v>
      </c>
      <c r="G9" s="404">
        <v>2070323</v>
      </c>
    </row>
    <row r="10" spans="1:8" ht="26">
      <c r="B10" s="1070" t="s">
        <v>12</v>
      </c>
      <c r="C10" s="1071">
        <v>4140645</v>
      </c>
      <c r="D10" s="1071">
        <v>0</v>
      </c>
      <c r="E10" s="1070" t="s">
        <v>50</v>
      </c>
      <c r="F10" s="403">
        <v>0</v>
      </c>
      <c r="G10" s="404">
        <v>2070323</v>
      </c>
    </row>
    <row r="11" spans="1:8">
      <c r="B11" s="1068" t="s">
        <v>47</v>
      </c>
      <c r="C11" s="401">
        <v>4140645</v>
      </c>
      <c r="D11" s="401">
        <v>0</v>
      </c>
      <c r="E11" s="1072" t="s">
        <v>51</v>
      </c>
      <c r="F11" s="403">
        <v>0</v>
      </c>
      <c r="G11" s="404">
        <v>2070323</v>
      </c>
    </row>
    <row r="12" spans="1:8" ht="26">
      <c r="B12" s="1069" t="s">
        <v>14</v>
      </c>
      <c r="C12" s="403">
        <v>4140645</v>
      </c>
      <c r="D12" s="403">
        <v>0</v>
      </c>
      <c r="E12" s="1073" t="s">
        <v>52</v>
      </c>
      <c r="F12" s="403">
        <v>0</v>
      </c>
      <c r="G12" s="404">
        <v>2070323</v>
      </c>
    </row>
    <row r="13" spans="1:8" ht="26">
      <c r="B13" s="1070" t="s">
        <v>15</v>
      </c>
      <c r="C13" s="403">
        <v>3400645</v>
      </c>
      <c r="D13" s="403">
        <v>-2070323</v>
      </c>
      <c r="E13" s="1074" t="s">
        <v>53</v>
      </c>
      <c r="F13" s="1071"/>
      <c r="G13" s="1075">
        <v>2070323</v>
      </c>
    </row>
    <row r="14" spans="1:8">
      <c r="B14" s="1072" t="s">
        <v>17</v>
      </c>
      <c r="C14" s="1071">
        <v>3400645</v>
      </c>
      <c r="D14" s="1071">
        <v>-2070323</v>
      </c>
      <c r="E14" s="1068" t="s">
        <v>47</v>
      </c>
      <c r="F14" s="401">
        <v>0</v>
      </c>
      <c r="G14" s="402">
        <v>2070323</v>
      </c>
    </row>
    <row r="15" spans="1:8" ht="26">
      <c r="B15" s="1070" t="s">
        <v>26</v>
      </c>
      <c r="C15" s="403">
        <v>740000</v>
      </c>
      <c r="D15" s="403">
        <v>2070323</v>
      </c>
      <c r="E15" s="1069" t="s">
        <v>14</v>
      </c>
      <c r="F15" s="403">
        <v>0</v>
      </c>
      <c r="G15" s="404">
        <v>2070323</v>
      </c>
    </row>
    <row r="16" spans="1:8">
      <c r="B16" s="1072" t="s">
        <v>27</v>
      </c>
      <c r="C16" s="403">
        <v>0</v>
      </c>
      <c r="D16" s="403">
        <v>2070323</v>
      </c>
      <c r="E16" s="1070" t="s">
        <v>15</v>
      </c>
      <c r="F16" s="403">
        <v>0</v>
      </c>
      <c r="G16" s="404">
        <v>1870323</v>
      </c>
    </row>
    <row r="17" spans="1:8" ht="26">
      <c r="B17" s="1073" t="s">
        <v>54</v>
      </c>
      <c r="C17" s="403">
        <v>0</v>
      </c>
      <c r="D17" s="403">
        <v>2070323</v>
      </c>
      <c r="E17" s="1072" t="s">
        <v>17</v>
      </c>
      <c r="F17" s="1071">
        <v>0</v>
      </c>
      <c r="G17" s="1075">
        <v>1870323</v>
      </c>
    </row>
    <row r="18" spans="1:8" ht="26">
      <c r="B18" s="1074" t="s">
        <v>55</v>
      </c>
      <c r="C18" s="1071">
        <v>0</v>
      </c>
      <c r="D18" s="1071">
        <v>2070323</v>
      </c>
      <c r="E18" s="1070" t="s">
        <v>26</v>
      </c>
      <c r="F18" s="403">
        <v>0</v>
      </c>
      <c r="G18" s="404">
        <v>200000</v>
      </c>
    </row>
    <row r="19" spans="1:8" ht="26">
      <c r="B19" s="1072" t="s">
        <v>29</v>
      </c>
      <c r="C19" s="403">
        <v>740000</v>
      </c>
      <c r="D19" s="403">
        <v>0</v>
      </c>
      <c r="E19" s="1072" t="s">
        <v>29</v>
      </c>
      <c r="F19" s="403">
        <v>0</v>
      </c>
      <c r="G19" s="404">
        <v>200000</v>
      </c>
    </row>
    <row r="20" spans="1:8" ht="39">
      <c r="B20" s="1073" t="s">
        <v>63</v>
      </c>
      <c r="C20" s="1071">
        <v>390000</v>
      </c>
      <c r="D20" s="1071">
        <v>0</v>
      </c>
      <c r="E20" s="1073" t="s">
        <v>30</v>
      </c>
      <c r="F20" s="1071">
        <v>0</v>
      </c>
      <c r="G20" s="1075">
        <v>200000</v>
      </c>
    </row>
    <row r="21" spans="1:8" ht="43.5" customHeight="1" thickBot="1">
      <c r="B21" s="1073" t="s">
        <v>30</v>
      </c>
      <c r="C21" s="1071">
        <v>350000</v>
      </c>
      <c r="D21" s="1071">
        <v>0</v>
      </c>
      <c r="E21" s="1072"/>
      <c r="F21" s="403"/>
      <c r="G21" s="404"/>
    </row>
    <row r="22" spans="1:8" ht="122.25" customHeight="1" thickBot="1">
      <c r="B22" s="1597" t="s">
        <v>394</v>
      </c>
      <c r="C22" s="1598"/>
      <c r="D22" s="1598"/>
      <c r="E22" s="1598"/>
      <c r="F22" s="1598"/>
      <c r="G22" s="1599"/>
    </row>
    <row r="23" spans="1:8" ht="13.5" thickBot="1"/>
    <row r="24" spans="1:8" ht="13.5">
      <c r="A24" s="397">
        <f>A5+1</f>
        <v>46</v>
      </c>
      <c r="B24" s="1054" t="s">
        <v>106</v>
      </c>
      <c r="C24" s="398"/>
      <c r="D24" s="1055"/>
      <c r="E24" s="1056" t="s">
        <v>107</v>
      </c>
      <c r="F24" s="399"/>
      <c r="G24" s="1057"/>
      <c r="H24" s="1058" t="s">
        <v>154</v>
      </c>
    </row>
    <row r="25" spans="1:8">
      <c r="A25" s="1059"/>
      <c r="B25" s="1060" t="s">
        <v>8</v>
      </c>
      <c r="C25" s="1061"/>
      <c r="D25" s="1062"/>
      <c r="E25" s="1063" t="s">
        <v>8</v>
      </c>
      <c r="F25" s="1061"/>
      <c r="G25" s="1062"/>
    </row>
    <row r="26" spans="1:8" ht="13.5">
      <c r="A26" s="1059"/>
      <c r="B26" s="1064" t="s">
        <v>120</v>
      </c>
      <c r="C26" s="1065"/>
      <c r="D26" s="1066"/>
      <c r="E26" s="1067" t="s">
        <v>121</v>
      </c>
      <c r="F26" s="1065"/>
      <c r="G26" s="1066"/>
    </row>
    <row r="27" spans="1:8">
      <c r="A27" s="1059"/>
      <c r="B27" s="1068" t="s">
        <v>46</v>
      </c>
      <c r="C27" s="401">
        <v>1261759</v>
      </c>
      <c r="D27" s="401">
        <v>0</v>
      </c>
      <c r="E27" s="1068" t="s">
        <v>46</v>
      </c>
      <c r="F27" s="401">
        <v>0</v>
      </c>
      <c r="G27" s="402">
        <v>630879</v>
      </c>
    </row>
    <row r="28" spans="1:8">
      <c r="B28" s="1069" t="s">
        <v>11</v>
      </c>
      <c r="C28" s="403">
        <v>1261759</v>
      </c>
      <c r="D28" s="403">
        <v>0</v>
      </c>
      <c r="E28" s="1069" t="s">
        <v>49</v>
      </c>
      <c r="F28" s="403">
        <v>0</v>
      </c>
      <c r="G28" s="404">
        <v>630879</v>
      </c>
    </row>
    <row r="29" spans="1:8" ht="26">
      <c r="B29" s="1070" t="s">
        <v>12</v>
      </c>
      <c r="C29" s="1071">
        <v>1261759</v>
      </c>
      <c r="D29" s="1071">
        <v>0</v>
      </c>
      <c r="E29" s="1070" t="s">
        <v>50</v>
      </c>
      <c r="F29" s="403">
        <v>0</v>
      </c>
      <c r="G29" s="404">
        <v>630879</v>
      </c>
    </row>
    <row r="30" spans="1:8">
      <c r="B30" s="1068" t="s">
        <v>47</v>
      </c>
      <c r="C30" s="401">
        <v>1261759</v>
      </c>
      <c r="D30" s="401">
        <v>0</v>
      </c>
      <c r="E30" s="1072" t="s">
        <v>51</v>
      </c>
      <c r="F30" s="403">
        <v>0</v>
      </c>
      <c r="G30" s="404">
        <v>630879</v>
      </c>
    </row>
    <row r="31" spans="1:8" ht="26">
      <c r="B31" s="1069" t="s">
        <v>14</v>
      </c>
      <c r="C31" s="403">
        <v>1216759</v>
      </c>
      <c r="D31" s="403">
        <v>0</v>
      </c>
      <c r="E31" s="1073" t="s">
        <v>52</v>
      </c>
      <c r="F31" s="403">
        <v>0</v>
      </c>
      <c r="G31" s="404">
        <v>630879</v>
      </c>
    </row>
    <row r="32" spans="1:8" ht="26">
      <c r="B32" s="1070" t="s">
        <v>16</v>
      </c>
      <c r="C32" s="403">
        <v>1216759</v>
      </c>
      <c r="D32" s="403">
        <v>-630879</v>
      </c>
      <c r="E32" s="1074" t="s">
        <v>53</v>
      </c>
      <c r="F32" s="1071">
        <v>0</v>
      </c>
      <c r="G32" s="1075">
        <v>630879</v>
      </c>
    </row>
    <row r="33" spans="1:8">
      <c r="B33" s="1072" t="s">
        <v>18</v>
      </c>
      <c r="C33" s="1071">
        <v>154810</v>
      </c>
      <c r="D33" s="1071">
        <v>0</v>
      </c>
      <c r="E33" s="1068" t="s">
        <v>47</v>
      </c>
      <c r="F33" s="401">
        <v>0</v>
      </c>
      <c r="G33" s="402">
        <v>630879</v>
      </c>
    </row>
    <row r="34" spans="1:8">
      <c r="B34" s="1072" t="s">
        <v>19</v>
      </c>
      <c r="C34" s="1071">
        <v>1061949</v>
      </c>
      <c r="D34" s="1071">
        <v>-630879</v>
      </c>
      <c r="E34" s="1069" t="s">
        <v>14</v>
      </c>
      <c r="F34" s="403">
        <v>0</v>
      </c>
      <c r="G34" s="404">
        <v>616254</v>
      </c>
    </row>
    <row r="35" spans="1:8" ht="26">
      <c r="B35" s="1070" t="s">
        <v>26</v>
      </c>
      <c r="C35" s="403">
        <v>0</v>
      </c>
      <c r="D35" s="403">
        <v>630879</v>
      </c>
      <c r="E35" s="1070" t="s">
        <v>16</v>
      </c>
      <c r="F35" s="403">
        <v>0</v>
      </c>
      <c r="G35" s="404">
        <v>616254</v>
      </c>
    </row>
    <row r="36" spans="1:8">
      <c r="B36" s="1072" t="s">
        <v>27</v>
      </c>
      <c r="C36" s="403">
        <v>0</v>
      </c>
      <c r="D36" s="403">
        <v>630879</v>
      </c>
      <c r="E36" s="1072" t="s">
        <v>18</v>
      </c>
      <c r="F36" s="1071">
        <v>0</v>
      </c>
      <c r="G36" s="1075">
        <v>41563</v>
      </c>
    </row>
    <row r="37" spans="1:8" ht="26">
      <c r="B37" s="1073" t="s">
        <v>54</v>
      </c>
      <c r="C37" s="403">
        <v>0</v>
      </c>
      <c r="D37" s="403">
        <v>630879</v>
      </c>
      <c r="E37" s="1072" t="s">
        <v>19</v>
      </c>
      <c r="F37" s="1071">
        <v>0</v>
      </c>
      <c r="G37" s="1075">
        <v>574691</v>
      </c>
    </row>
    <row r="38" spans="1:8" ht="26">
      <c r="B38" s="1074" t="s">
        <v>55</v>
      </c>
      <c r="C38" s="1071"/>
      <c r="D38" s="1071">
        <v>630879</v>
      </c>
      <c r="E38" s="1069" t="s">
        <v>20</v>
      </c>
      <c r="F38" s="403">
        <v>0</v>
      </c>
      <c r="G38" s="404">
        <v>14625</v>
      </c>
    </row>
    <row r="39" spans="1:8">
      <c r="B39" s="1069" t="s">
        <v>20</v>
      </c>
      <c r="C39" s="403">
        <v>45000</v>
      </c>
      <c r="D39" s="403">
        <v>0</v>
      </c>
      <c r="E39" s="1070" t="s">
        <v>21</v>
      </c>
      <c r="F39" s="1071">
        <v>0</v>
      </c>
      <c r="G39" s="1075">
        <v>14625</v>
      </c>
    </row>
    <row r="40" spans="1:8" ht="13.5" thickBot="1">
      <c r="B40" s="1070" t="s">
        <v>21</v>
      </c>
      <c r="C40" s="1071">
        <v>45000</v>
      </c>
      <c r="D40" s="1071">
        <v>0</v>
      </c>
      <c r="E40" s="1078"/>
      <c r="F40" s="401"/>
      <c r="G40" s="402"/>
    </row>
    <row r="41" spans="1:8" ht="118.5" customHeight="1" thickBot="1">
      <c r="B41" s="1597" t="s">
        <v>394</v>
      </c>
      <c r="C41" s="1598"/>
      <c r="D41" s="1598"/>
      <c r="E41" s="1598"/>
      <c r="F41" s="1598"/>
      <c r="G41" s="1599"/>
    </row>
    <row r="42" spans="1:8" ht="13.5" thickBot="1"/>
    <row r="43" spans="1:8" ht="13.5">
      <c r="A43" s="397">
        <f>A24+1</f>
        <v>47</v>
      </c>
      <c r="B43" s="1054" t="s">
        <v>106</v>
      </c>
      <c r="C43" s="399"/>
      <c r="D43" s="1057"/>
      <c r="E43" s="1054" t="s">
        <v>106</v>
      </c>
      <c r="F43" s="398"/>
      <c r="G43" s="1055"/>
      <c r="H43" s="1058" t="s">
        <v>154</v>
      </c>
    </row>
    <row r="44" spans="1:8">
      <c r="A44" s="1059"/>
      <c r="B44" s="1060" t="s">
        <v>8</v>
      </c>
      <c r="C44" s="1061"/>
      <c r="D44" s="1062"/>
      <c r="E44" s="1060" t="s">
        <v>8</v>
      </c>
      <c r="F44" s="1061"/>
      <c r="G44" s="1062"/>
    </row>
    <row r="45" spans="1:8" ht="13.5">
      <c r="A45" s="1059"/>
      <c r="B45" s="1064" t="s">
        <v>122</v>
      </c>
      <c r="C45" s="1065"/>
      <c r="D45" s="1066"/>
      <c r="E45" s="1064" t="s">
        <v>254</v>
      </c>
      <c r="F45" s="1065"/>
      <c r="G45" s="1066"/>
    </row>
    <row r="46" spans="1:8">
      <c r="A46" s="1059"/>
      <c r="B46" s="1068" t="s">
        <v>46</v>
      </c>
      <c r="C46" s="401">
        <v>6639540</v>
      </c>
      <c r="D46" s="402">
        <v>-3666</v>
      </c>
      <c r="E46" s="1068" t="s">
        <v>46</v>
      </c>
      <c r="F46" s="401">
        <v>2438716</v>
      </c>
      <c r="G46" s="402">
        <v>11689</v>
      </c>
    </row>
    <row r="47" spans="1:8" ht="26">
      <c r="B47" s="1069" t="s">
        <v>24</v>
      </c>
      <c r="C47" s="1071">
        <v>365476</v>
      </c>
      <c r="D47" s="1075">
        <v>0</v>
      </c>
      <c r="E47" s="1069" t="s">
        <v>11</v>
      </c>
      <c r="F47" s="403">
        <v>2438716</v>
      </c>
      <c r="G47" s="404">
        <v>11689</v>
      </c>
    </row>
    <row r="48" spans="1:8" ht="26">
      <c r="B48" s="1069" t="s">
        <v>11</v>
      </c>
      <c r="C48" s="403">
        <v>6274064</v>
      </c>
      <c r="D48" s="404">
        <v>-3666</v>
      </c>
      <c r="E48" s="1070" t="s">
        <v>12</v>
      </c>
      <c r="F48" s="1071">
        <v>2438716</v>
      </c>
      <c r="G48" s="1075">
        <v>11689</v>
      </c>
    </row>
    <row r="49" spans="2:7" ht="26">
      <c r="B49" s="1070" t="s">
        <v>12</v>
      </c>
      <c r="C49" s="1071">
        <v>6274064</v>
      </c>
      <c r="D49" s="1075">
        <v>-3666</v>
      </c>
      <c r="E49" s="1068" t="s">
        <v>47</v>
      </c>
      <c r="F49" s="401">
        <v>2438716</v>
      </c>
      <c r="G49" s="402">
        <v>11689</v>
      </c>
    </row>
    <row r="50" spans="2:7">
      <c r="B50" s="1068" t="s">
        <v>47</v>
      </c>
      <c r="C50" s="401">
        <v>6639540</v>
      </c>
      <c r="D50" s="402">
        <v>-3666</v>
      </c>
      <c r="E50" s="1069" t="s">
        <v>14</v>
      </c>
      <c r="F50" s="403">
        <v>2091575</v>
      </c>
      <c r="G50" s="404">
        <v>11689</v>
      </c>
    </row>
    <row r="51" spans="2:7">
      <c r="B51" s="1069" t="s">
        <v>14</v>
      </c>
      <c r="C51" s="403">
        <v>6408495</v>
      </c>
      <c r="D51" s="404">
        <v>0</v>
      </c>
      <c r="E51" s="1070" t="s">
        <v>16</v>
      </c>
      <c r="F51" s="403">
        <v>973438</v>
      </c>
      <c r="G51" s="404">
        <v>0</v>
      </c>
    </row>
    <row r="52" spans="2:7">
      <c r="B52" s="1070" t="s">
        <v>16</v>
      </c>
      <c r="C52" s="403">
        <v>5788891</v>
      </c>
      <c r="D52" s="404">
        <v>0</v>
      </c>
      <c r="E52" s="1072" t="s">
        <v>18</v>
      </c>
      <c r="F52" s="1071">
        <v>167357</v>
      </c>
      <c r="G52" s="1075">
        <v>0</v>
      </c>
    </row>
    <row r="53" spans="2:7">
      <c r="B53" s="1072" t="s">
        <v>18</v>
      </c>
      <c r="C53" s="1071">
        <v>3358239</v>
      </c>
      <c r="D53" s="1075">
        <v>0</v>
      </c>
      <c r="E53" s="1072" t="s">
        <v>19</v>
      </c>
      <c r="F53" s="1071">
        <v>806081</v>
      </c>
      <c r="G53" s="1075">
        <v>0</v>
      </c>
    </row>
    <row r="54" spans="2:7">
      <c r="B54" s="1072" t="s">
        <v>19</v>
      </c>
      <c r="C54" s="1071">
        <v>2430652</v>
      </c>
      <c r="D54" s="1075">
        <v>0</v>
      </c>
      <c r="E54" s="1070" t="s">
        <v>15</v>
      </c>
      <c r="F54" s="403">
        <v>340652</v>
      </c>
      <c r="G54" s="404">
        <v>11689</v>
      </c>
    </row>
    <row r="55" spans="2:7">
      <c r="B55" s="1070" t="s">
        <v>15</v>
      </c>
      <c r="C55" s="403">
        <v>619604</v>
      </c>
      <c r="D55" s="404">
        <v>0</v>
      </c>
      <c r="E55" s="1072" t="s">
        <v>17</v>
      </c>
      <c r="F55" s="1071">
        <v>340652</v>
      </c>
      <c r="G55" s="1075">
        <v>11689</v>
      </c>
    </row>
    <row r="56" spans="2:7" ht="26">
      <c r="B56" s="1072" t="s">
        <v>25</v>
      </c>
      <c r="C56" s="1071">
        <v>619604</v>
      </c>
      <c r="D56" s="1075">
        <v>0</v>
      </c>
      <c r="E56" s="1070" t="s">
        <v>26</v>
      </c>
      <c r="F56" s="403">
        <v>777485</v>
      </c>
      <c r="G56" s="404">
        <v>0</v>
      </c>
    </row>
    <row r="57" spans="2:7">
      <c r="B57" s="1069" t="s">
        <v>20</v>
      </c>
      <c r="C57" s="403">
        <v>231045</v>
      </c>
      <c r="D57" s="404">
        <v>-3666</v>
      </c>
      <c r="E57" s="1072" t="s">
        <v>27</v>
      </c>
      <c r="F57" s="403">
        <v>1909</v>
      </c>
      <c r="G57" s="404">
        <v>0</v>
      </c>
    </row>
    <row r="58" spans="2:7" ht="26">
      <c r="B58" s="1070" t="s">
        <v>21</v>
      </c>
      <c r="C58" s="1071">
        <v>231045</v>
      </c>
      <c r="D58" s="1075">
        <v>-3666</v>
      </c>
      <c r="E58" s="1073" t="s">
        <v>28</v>
      </c>
      <c r="F58" s="1071">
        <v>1909</v>
      </c>
      <c r="G58" s="1075">
        <v>0</v>
      </c>
    </row>
    <row r="59" spans="2:7" ht="26">
      <c r="B59" s="1064" t="s">
        <v>254</v>
      </c>
      <c r="C59" s="1065"/>
      <c r="D59" s="1066"/>
      <c r="E59" s="1072" t="s">
        <v>29</v>
      </c>
      <c r="F59" s="403">
        <v>775576</v>
      </c>
      <c r="G59" s="404">
        <v>0</v>
      </c>
    </row>
    <row r="60" spans="2:7" ht="26">
      <c r="B60" s="1068" t="s">
        <v>46</v>
      </c>
      <c r="C60" s="401">
        <v>2438716</v>
      </c>
      <c r="D60" s="402">
        <v>-2073</v>
      </c>
      <c r="E60" s="1073" t="s">
        <v>63</v>
      </c>
      <c r="F60" s="1071">
        <v>756907</v>
      </c>
      <c r="G60" s="1075">
        <v>0</v>
      </c>
    </row>
    <row r="61" spans="2:7" ht="39">
      <c r="B61" s="1069" t="s">
        <v>11</v>
      </c>
      <c r="C61" s="403">
        <v>2438716</v>
      </c>
      <c r="D61" s="404">
        <v>-2073</v>
      </c>
      <c r="E61" s="1073" t="s">
        <v>30</v>
      </c>
      <c r="F61" s="1071">
        <v>18669</v>
      </c>
      <c r="G61" s="1075">
        <v>0</v>
      </c>
    </row>
    <row r="62" spans="2:7" ht="26">
      <c r="B62" s="1070" t="s">
        <v>12</v>
      </c>
      <c r="C62" s="1071">
        <v>2438716</v>
      </c>
      <c r="D62" s="1075">
        <v>-2073</v>
      </c>
      <c r="E62" s="1069" t="s">
        <v>20</v>
      </c>
      <c r="F62" s="403">
        <v>347141</v>
      </c>
      <c r="G62" s="404">
        <v>0</v>
      </c>
    </row>
    <row r="63" spans="2:7">
      <c r="B63" s="1068" t="s">
        <v>47</v>
      </c>
      <c r="C63" s="401">
        <v>2438716</v>
      </c>
      <c r="D63" s="402">
        <v>-2073</v>
      </c>
      <c r="E63" s="1070" t="s">
        <v>71</v>
      </c>
      <c r="F63" s="403">
        <v>347141</v>
      </c>
      <c r="G63" s="404">
        <v>0</v>
      </c>
    </row>
    <row r="64" spans="2:7" ht="26">
      <c r="B64" s="1069" t="s">
        <v>14</v>
      </c>
      <c r="C64" s="403">
        <v>2091575</v>
      </c>
      <c r="D64" s="404">
        <v>-2073</v>
      </c>
      <c r="E64" s="1072" t="s">
        <v>116</v>
      </c>
      <c r="F64" s="403">
        <v>347141</v>
      </c>
      <c r="G64" s="404">
        <v>0</v>
      </c>
    </row>
    <row r="65" spans="2:7" ht="26.5" thickBot="1">
      <c r="B65" s="1070" t="s">
        <v>16</v>
      </c>
      <c r="C65" s="403">
        <v>973438</v>
      </c>
      <c r="D65" s="404">
        <v>0</v>
      </c>
      <c r="E65" s="1079" t="s">
        <v>117</v>
      </c>
      <c r="F65" s="1080">
        <v>347141</v>
      </c>
      <c r="G65" s="1081">
        <v>0</v>
      </c>
    </row>
    <row r="66" spans="2:7">
      <c r="B66" s="1072" t="s">
        <v>18</v>
      </c>
      <c r="C66" s="1071">
        <v>167357</v>
      </c>
      <c r="D66" s="1075">
        <v>0</v>
      </c>
    </row>
    <row r="67" spans="2:7">
      <c r="B67" s="1072" t="s">
        <v>19</v>
      </c>
      <c r="C67" s="1071">
        <v>806081</v>
      </c>
      <c r="D67" s="1075">
        <v>0</v>
      </c>
    </row>
    <row r="68" spans="2:7">
      <c r="B68" s="1070" t="s">
        <v>15</v>
      </c>
      <c r="C68" s="403">
        <v>340652</v>
      </c>
      <c r="D68" s="404">
        <v>-2073</v>
      </c>
    </row>
    <row r="69" spans="2:7">
      <c r="B69" s="1072" t="s">
        <v>17</v>
      </c>
      <c r="C69" s="1071">
        <v>340652</v>
      </c>
      <c r="D69" s="1075">
        <v>-2073</v>
      </c>
    </row>
    <row r="70" spans="2:7" ht="26">
      <c r="B70" s="1070" t="s">
        <v>26</v>
      </c>
      <c r="C70" s="403">
        <v>777485</v>
      </c>
      <c r="D70" s="404">
        <v>0</v>
      </c>
    </row>
    <row r="71" spans="2:7">
      <c r="B71" s="1072" t="s">
        <v>27</v>
      </c>
      <c r="C71" s="403">
        <v>1909</v>
      </c>
      <c r="D71" s="404">
        <v>0</v>
      </c>
    </row>
    <row r="72" spans="2:7" ht="26">
      <c r="B72" s="1073" t="s">
        <v>28</v>
      </c>
      <c r="C72" s="1071">
        <v>1909</v>
      </c>
      <c r="D72" s="1075">
        <v>0</v>
      </c>
    </row>
    <row r="73" spans="2:7" ht="26">
      <c r="B73" s="1072" t="s">
        <v>29</v>
      </c>
      <c r="C73" s="403">
        <v>775576</v>
      </c>
      <c r="D73" s="404">
        <v>0</v>
      </c>
    </row>
    <row r="74" spans="2:7" ht="26">
      <c r="B74" s="1073" t="s">
        <v>63</v>
      </c>
      <c r="C74" s="1071">
        <v>756907</v>
      </c>
      <c r="D74" s="1075">
        <v>0</v>
      </c>
    </row>
    <row r="75" spans="2:7" ht="39">
      <c r="B75" s="1073" t="s">
        <v>30</v>
      </c>
      <c r="C75" s="1071">
        <v>18669</v>
      </c>
      <c r="D75" s="1075">
        <v>0</v>
      </c>
    </row>
    <row r="76" spans="2:7">
      <c r="B76" s="1069" t="s">
        <v>20</v>
      </c>
      <c r="C76" s="403">
        <v>347141</v>
      </c>
      <c r="D76" s="404">
        <v>0</v>
      </c>
    </row>
    <row r="77" spans="2:7">
      <c r="B77" s="1070" t="s">
        <v>71</v>
      </c>
      <c r="C77" s="403">
        <v>347141</v>
      </c>
      <c r="D77" s="404">
        <v>0</v>
      </c>
    </row>
    <row r="78" spans="2:7" ht="26">
      <c r="B78" s="1072" t="s">
        <v>116</v>
      </c>
      <c r="C78" s="403">
        <v>347141</v>
      </c>
      <c r="D78" s="404">
        <v>0</v>
      </c>
    </row>
    <row r="79" spans="2:7" ht="26">
      <c r="B79" s="1073" t="s">
        <v>117</v>
      </c>
      <c r="C79" s="1071">
        <v>347141</v>
      </c>
      <c r="D79" s="1075"/>
    </row>
    <row r="80" spans="2:7" ht="13.5">
      <c r="B80" s="1064" t="s">
        <v>255</v>
      </c>
      <c r="C80" s="1065"/>
      <c r="D80" s="1066"/>
    </row>
    <row r="81" spans="2:4">
      <c r="B81" s="1068" t="s">
        <v>46</v>
      </c>
      <c r="C81" s="401">
        <v>2090591</v>
      </c>
      <c r="D81" s="402">
        <v>-3284</v>
      </c>
    </row>
    <row r="82" spans="2:4">
      <c r="B82" s="1069" t="s">
        <v>11</v>
      </c>
      <c r="C82" s="403">
        <v>2090591</v>
      </c>
      <c r="D82" s="404">
        <v>-3284</v>
      </c>
    </row>
    <row r="83" spans="2:4" ht="26">
      <c r="B83" s="1070" t="s">
        <v>12</v>
      </c>
      <c r="C83" s="1071">
        <v>2090591</v>
      </c>
      <c r="D83" s="1075">
        <v>-3284</v>
      </c>
    </row>
    <row r="84" spans="2:4">
      <c r="B84" s="1068" t="s">
        <v>47</v>
      </c>
      <c r="C84" s="401">
        <v>2090591</v>
      </c>
      <c r="D84" s="402">
        <v>-3284</v>
      </c>
    </row>
    <row r="85" spans="2:4">
      <c r="B85" s="1069" t="s">
        <v>14</v>
      </c>
      <c r="C85" s="403">
        <v>2076296</v>
      </c>
      <c r="D85" s="404">
        <v>-3284</v>
      </c>
    </row>
    <row r="86" spans="2:4" ht="26">
      <c r="B86" s="1070" t="s">
        <v>26</v>
      </c>
      <c r="C86" s="403">
        <v>2076296</v>
      </c>
      <c r="D86" s="404">
        <v>-3284</v>
      </c>
    </row>
    <row r="87" spans="2:4" ht="26">
      <c r="B87" s="1072" t="s">
        <v>29</v>
      </c>
      <c r="C87" s="403">
        <v>2076296</v>
      </c>
      <c r="D87" s="404">
        <v>-3284</v>
      </c>
    </row>
    <row r="88" spans="2:4" ht="39">
      <c r="B88" s="1073" t="s">
        <v>30</v>
      </c>
      <c r="C88" s="1071">
        <v>2076296</v>
      </c>
      <c r="D88" s="1075">
        <v>-3284</v>
      </c>
    </row>
    <row r="89" spans="2:4">
      <c r="B89" s="1069" t="s">
        <v>20</v>
      </c>
      <c r="C89" s="403">
        <v>14295</v>
      </c>
      <c r="D89" s="404">
        <v>0</v>
      </c>
    </row>
    <row r="90" spans="2:4">
      <c r="B90" s="1070" t="s">
        <v>71</v>
      </c>
      <c r="C90" s="403">
        <v>14295</v>
      </c>
      <c r="D90" s="404">
        <v>0</v>
      </c>
    </row>
    <row r="91" spans="2:4" ht="26">
      <c r="B91" s="1072" t="s">
        <v>116</v>
      </c>
      <c r="C91" s="403">
        <v>14295</v>
      </c>
      <c r="D91" s="404">
        <v>0</v>
      </c>
    </row>
    <row r="92" spans="2:4" ht="39">
      <c r="B92" s="1073" t="s">
        <v>118</v>
      </c>
      <c r="C92" s="1071">
        <v>14295</v>
      </c>
      <c r="D92" s="1075"/>
    </row>
    <row r="93" spans="2:4" ht="13.5">
      <c r="B93" s="1064" t="s">
        <v>123</v>
      </c>
      <c r="C93" s="1065"/>
      <c r="D93" s="1066"/>
    </row>
    <row r="94" spans="2:4">
      <c r="B94" s="1068" t="s">
        <v>46</v>
      </c>
      <c r="C94" s="401">
        <v>9589829</v>
      </c>
      <c r="D94" s="402">
        <v>-1200</v>
      </c>
    </row>
    <row r="95" spans="2:4">
      <c r="B95" s="1069" t="s">
        <v>49</v>
      </c>
      <c r="C95" s="403">
        <v>60735</v>
      </c>
      <c r="D95" s="404">
        <v>0</v>
      </c>
    </row>
    <row r="96" spans="2:4">
      <c r="B96" s="1070" t="s">
        <v>50</v>
      </c>
      <c r="C96" s="403">
        <v>60735</v>
      </c>
      <c r="D96" s="404">
        <v>0</v>
      </c>
    </row>
    <row r="97" spans="2:4">
      <c r="B97" s="1072" t="s">
        <v>51</v>
      </c>
      <c r="C97" s="403">
        <v>60735</v>
      </c>
      <c r="D97" s="404">
        <v>0</v>
      </c>
    </row>
    <row r="98" spans="2:4" ht="26">
      <c r="B98" s="1073" t="s">
        <v>52</v>
      </c>
      <c r="C98" s="403">
        <v>60735</v>
      </c>
      <c r="D98" s="404">
        <v>0</v>
      </c>
    </row>
    <row r="99" spans="2:4" ht="26">
      <c r="B99" s="1074" t="s">
        <v>53</v>
      </c>
      <c r="C99" s="1071">
        <v>60735</v>
      </c>
      <c r="D99" s="1075">
        <v>0</v>
      </c>
    </row>
    <row r="100" spans="2:4">
      <c r="B100" s="1069" t="s">
        <v>11</v>
      </c>
      <c r="C100" s="403">
        <v>9529094</v>
      </c>
      <c r="D100" s="404">
        <v>-1200</v>
      </c>
    </row>
    <row r="101" spans="2:4" ht="26">
      <c r="B101" s="1070" t="s">
        <v>12</v>
      </c>
      <c r="C101" s="1071">
        <v>9529094</v>
      </c>
      <c r="D101" s="1075">
        <v>-1200</v>
      </c>
    </row>
    <row r="102" spans="2:4">
      <c r="B102" s="1068" t="s">
        <v>47</v>
      </c>
      <c r="C102" s="401">
        <v>9589829</v>
      </c>
      <c r="D102" s="402">
        <v>-1200</v>
      </c>
    </row>
    <row r="103" spans="2:4">
      <c r="B103" s="1069" t="s">
        <v>14</v>
      </c>
      <c r="C103" s="403">
        <v>8858740</v>
      </c>
      <c r="D103" s="404">
        <v>-1200</v>
      </c>
    </row>
    <row r="104" spans="2:4">
      <c r="B104" s="1070" t="s">
        <v>16</v>
      </c>
      <c r="C104" s="403">
        <v>8822440</v>
      </c>
      <c r="D104" s="404">
        <v>-1200</v>
      </c>
    </row>
    <row r="105" spans="2:4">
      <c r="B105" s="1072" t="s">
        <v>18</v>
      </c>
      <c r="C105" s="1071">
        <v>4540887</v>
      </c>
      <c r="D105" s="1075">
        <v>0</v>
      </c>
    </row>
    <row r="106" spans="2:4">
      <c r="B106" s="1072" t="s">
        <v>19</v>
      </c>
      <c r="C106" s="1071">
        <v>4281553</v>
      </c>
      <c r="D106" s="1075">
        <v>-1200</v>
      </c>
    </row>
    <row r="107" spans="2:4" ht="26">
      <c r="B107" s="1070" t="s">
        <v>26</v>
      </c>
      <c r="C107" s="403">
        <v>36300</v>
      </c>
      <c r="D107" s="404">
        <v>0</v>
      </c>
    </row>
    <row r="108" spans="2:4" ht="26">
      <c r="B108" s="1072" t="s">
        <v>29</v>
      </c>
      <c r="C108" s="403">
        <v>36300</v>
      </c>
      <c r="D108" s="404">
        <v>0</v>
      </c>
    </row>
    <row r="109" spans="2:4" ht="26">
      <c r="B109" s="1073" t="s">
        <v>63</v>
      </c>
      <c r="C109" s="1071">
        <v>36300</v>
      </c>
      <c r="D109" s="1075">
        <v>0</v>
      </c>
    </row>
    <row r="110" spans="2:4">
      <c r="B110" s="1069" t="s">
        <v>20</v>
      </c>
      <c r="C110" s="403">
        <v>731089</v>
      </c>
      <c r="D110" s="404">
        <v>0</v>
      </c>
    </row>
    <row r="111" spans="2:4">
      <c r="B111" s="1070" t="s">
        <v>21</v>
      </c>
      <c r="C111" s="1071">
        <v>731089</v>
      </c>
      <c r="D111" s="1075">
        <v>0</v>
      </c>
    </row>
    <row r="112" spans="2:4" ht="13.5">
      <c r="B112" s="1064" t="s">
        <v>23</v>
      </c>
      <c r="C112" s="1065"/>
      <c r="D112" s="1066"/>
    </row>
    <row r="113" spans="2:4">
      <c r="B113" s="1068" t="s">
        <v>46</v>
      </c>
      <c r="C113" s="401">
        <v>9566735</v>
      </c>
      <c r="D113" s="402">
        <v>-1466</v>
      </c>
    </row>
    <row r="114" spans="2:4" ht="26">
      <c r="B114" s="1069" t="s">
        <v>24</v>
      </c>
      <c r="C114" s="1071">
        <v>6615</v>
      </c>
      <c r="D114" s="1075">
        <v>0</v>
      </c>
    </row>
    <row r="115" spans="2:4">
      <c r="B115" s="1069" t="s">
        <v>11</v>
      </c>
      <c r="C115" s="403">
        <v>9560120</v>
      </c>
      <c r="D115" s="404">
        <v>-1466</v>
      </c>
    </row>
    <row r="116" spans="2:4" ht="26">
      <c r="B116" s="1070" t="s">
        <v>12</v>
      </c>
      <c r="C116" s="1071">
        <v>9560120</v>
      </c>
      <c r="D116" s="1075">
        <v>-1466</v>
      </c>
    </row>
    <row r="117" spans="2:4">
      <c r="B117" s="1068" t="s">
        <v>47</v>
      </c>
      <c r="C117" s="401">
        <v>9566735</v>
      </c>
      <c r="D117" s="402">
        <v>-1466</v>
      </c>
    </row>
    <row r="118" spans="2:4">
      <c r="B118" s="1069" t="s">
        <v>14</v>
      </c>
      <c r="C118" s="403">
        <v>9423266</v>
      </c>
      <c r="D118" s="404">
        <v>-1466</v>
      </c>
    </row>
    <row r="119" spans="2:4">
      <c r="B119" s="1070" t="s">
        <v>16</v>
      </c>
      <c r="C119" s="403">
        <v>9418917</v>
      </c>
      <c r="D119" s="404">
        <v>-1466</v>
      </c>
    </row>
    <row r="120" spans="2:4">
      <c r="B120" s="1072" t="s">
        <v>18</v>
      </c>
      <c r="C120" s="1071">
        <v>8385834</v>
      </c>
      <c r="D120" s="1075">
        <v>0</v>
      </c>
    </row>
    <row r="121" spans="2:4">
      <c r="B121" s="1072" t="s">
        <v>19</v>
      </c>
      <c r="C121" s="1071">
        <v>1033083</v>
      </c>
      <c r="D121" s="1075">
        <v>-1466</v>
      </c>
    </row>
    <row r="122" spans="2:4" ht="26">
      <c r="B122" s="1070" t="s">
        <v>26</v>
      </c>
      <c r="C122" s="403">
        <v>4349</v>
      </c>
      <c r="D122" s="404">
        <v>0</v>
      </c>
    </row>
    <row r="123" spans="2:4">
      <c r="B123" s="1072" t="s">
        <v>27</v>
      </c>
      <c r="C123" s="403">
        <v>4349</v>
      </c>
      <c r="D123" s="404">
        <v>0</v>
      </c>
    </row>
    <row r="124" spans="2:4" ht="26">
      <c r="B124" s="1073" t="s">
        <v>28</v>
      </c>
      <c r="C124" s="1071">
        <v>4349</v>
      </c>
      <c r="D124" s="1075">
        <v>0</v>
      </c>
    </row>
    <row r="125" spans="2:4" ht="27" customHeight="1">
      <c r="B125" s="1069" t="s">
        <v>20</v>
      </c>
      <c r="C125" s="403">
        <v>143469</v>
      </c>
      <c r="D125" s="404">
        <v>0</v>
      </c>
    </row>
    <row r="126" spans="2:4" ht="13.5" thickBot="1">
      <c r="B126" s="1070" t="s">
        <v>21</v>
      </c>
      <c r="C126" s="1071">
        <v>143469</v>
      </c>
      <c r="D126" s="1075">
        <v>0</v>
      </c>
    </row>
    <row r="127" spans="2:4" ht="13.5">
      <c r="B127" s="1082" t="s">
        <v>106</v>
      </c>
      <c r="C127" s="1083"/>
      <c r="D127" s="1084"/>
    </row>
    <row r="128" spans="2:4">
      <c r="B128" s="1085" t="s">
        <v>36</v>
      </c>
      <c r="C128" s="1086"/>
      <c r="D128" s="1087"/>
    </row>
    <row r="129" spans="2:4">
      <c r="B129" s="1088" t="s">
        <v>37</v>
      </c>
      <c r="C129" s="1065"/>
      <c r="D129" s="1066"/>
    </row>
    <row r="130" spans="2:4" ht="18" customHeight="1">
      <c r="B130" s="1089" t="s">
        <v>48</v>
      </c>
      <c r="C130" s="1090"/>
      <c r="D130" s="1091"/>
    </row>
    <row r="131" spans="2:4">
      <c r="B131" s="1068" t="s">
        <v>46</v>
      </c>
      <c r="C131" s="401">
        <v>38611354</v>
      </c>
      <c r="D131" s="402">
        <v>0</v>
      </c>
    </row>
    <row r="132" spans="2:4" ht="26">
      <c r="B132" s="1069" t="s">
        <v>24</v>
      </c>
      <c r="C132" s="1071">
        <v>1029076</v>
      </c>
      <c r="D132" s="1075">
        <v>0</v>
      </c>
    </row>
    <row r="133" spans="2:4">
      <c r="B133" s="1069" t="s">
        <v>49</v>
      </c>
      <c r="C133" s="403">
        <v>60735</v>
      </c>
      <c r="D133" s="404">
        <v>0</v>
      </c>
    </row>
    <row r="134" spans="2:4">
      <c r="B134" s="1070" t="s">
        <v>50</v>
      </c>
      <c r="C134" s="403">
        <v>60735</v>
      </c>
      <c r="D134" s="404">
        <v>0</v>
      </c>
    </row>
    <row r="135" spans="2:4">
      <c r="B135" s="1072" t="s">
        <v>51</v>
      </c>
      <c r="C135" s="403">
        <v>60735</v>
      </c>
      <c r="D135" s="404">
        <v>0</v>
      </c>
    </row>
    <row r="136" spans="2:4" ht="26">
      <c r="B136" s="1073" t="s">
        <v>52</v>
      </c>
      <c r="C136" s="403">
        <v>60735</v>
      </c>
      <c r="D136" s="404">
        <v>0</v>
      </c>
    </row>
    <row r="137" spans="2:4" ht="26">
      <c r="B137" s="1074" t="s">
        <v>53</v>
      </c>
      <c r="C137" s="1071">
        <v>60735</v>
      </c>
      <c r="D137" s="1075">
        <v>0</v>
      </c>
    </row>
    <row r="138" spans="2:4">
      <c r="B138" s="1069" t="s">
        <v>11</v>
      </c>
      <c r="C138" s="403">
        <v>37521543</v>
      </c>
      <c r="D138" s="404">
        <v>0</v>
      </c>
    </row>
    <row r="139" spans="2:4" ht="26">
      <c r="B139" s="1070" t="s">
        <v>12</v>
      </c>
      <c r="C139" s="1071">
        <v>37521543</v>
      </c>
      <c r="D139" s="1075">
        <v>0</v>
      </c>
    </row>
    <row r="140" spans="2:4">
      <c r="B140" s="1068" t="s">
        <v>47</v>
      </c>
      <c r="C140" s="401">
        <v>38611354</v>
      </c>
      <c r="D140" s="402">
        <v>0</v>
      </c>
    </row>
    <row r="141" spans="2:4">
      <c r="B141" s="1069" t="s">
        <v>14</v>
      </c>
      <c r="C141" s="403">
        <v>36910333</v>
      </c>
      <c r="D141" s="404">
        <v>3666</v>
      </c>
    </row>
    <row r="142" spans="2:4">
      <c r="B142" s="1070" t="s">
        <v>16</v>
      </c>
      <c r="C142" s="403">
        <v>28750763</v>
      </c>
      <c r="D142" s="404">
        <v>-2666</v>
      </c>
    </row>
    <row r="143" spans="2:4">
      <c r="B143" s="1072" t="s">
        <v>18</v>
      </c>
      <c r="C143" s="1071">
        <v>18644950</v>
      </c>
      <c r="D143" s="1075">
        <v>0</v>
      </c>
    </row>
    <row r="144" spans="2:4">
      <c r="B144" s="1072" t="s">
        <v>19</v>
      </c>
      <c r="C144" s="1071">
        <v>10105813</v>
      </c>
      <c r="D144" s="1075">
        <v>-2666</v>
      </c>
    </row>
    <row r="145" spans="2:4">
      <c r="B145" s="1070" t="s">
        <v>15</v>
      </c>
      <c r="C145" s="403">
        <v>4350901</v>
      </c>
      <c r="D145" s="404">
        <v>9616</v>
      </c>
    </row>
    <row r="146" spans="2:4">
      <c r="B146" s="1072" t="s">
        <v>17</v>
      </c>
      <c r="C146" s="1071">
        <v>3731297</v>
      </c>
      <c r="D146" s="1075">
        <v>9616</v>
      </c>
    </row>
    <row r="147" spans="2:4">
      <c r="B147" s="1072" t="s">
        <v>25</v>
      </c>
      <c r="C147" s="1071">
        <v>619604</v>
      </c>
      <c r="D147" s="1075">
        <v>0</v>
      </c>
    </row>
    <row r="148" spans="2:4" ht="26">
      <c r="B148" s="1070" t="s">
        <v>38</v>
      </c>
      <c r="C148" s="403">
        <v>174239</v>
      </c>
      <c r="D148" s="404">
        <v>0</v>
      </c>
    </row>
    <row r="149" spans="2:4">
      <c r="B149" s="1072" t="s">
        <v>39</v>
      </c>
      <c r="C149" s="1071">
        <v>174239</v>
      </c>
      <c r="D149" s="1075">
        <v>0</v>
      </c>
    </row>
    <row r="150" spans="2:4" ht="26">
      <c r="B150" s="1070" t="s">
        <v>26</v>
      </c>
      <c r="C150" s="403">
        <v>3634430</v>
      </c>
      <c r="D150" s="404">
        <v>-3284</v>
      </c>
    </row>
    <row r="151" spans="2:4">
      <c r="B151" s="1072" t="s">
        <v>27</v>
      </c>
      <c r="C151" s="403">
        <v>6258</v>
      </c>
      <c r="D151" s="404">
        <v>0</v>
      </c>
    </row>
    <row r="152" spans="2:4" ht="26">
      <c r="B152" s="1073" t="s">
        <v>28</v>
      </c>
      <c r="C152" s="1071">
        <v>6258</v>
      </c>
      <c r="D152" s="1075">
        <v>0</v>
      </c>
    </row>
    <row r="153" spans="2:4" ht="26">
      <c r="B153" s="1072" t="s">
        <v>29</v>
      </c>
      <c r="C153" s="403">
        <v>3628172</v>
      </c>
      <c r="D153" s="404">
        <v>-3284</v>
      </c>
    </row>
    <row r="154" spans="2:4" ht="26">
      <c r="B154" s="1073" t="s">
        <v>63</v>
      </c>
      <c r="C154" s="1071">
        <v>1183207</v>
      </c>
      <c r="D154" s="1075">
        <v>0</v>
      </c>
    </row>
    <row r="155" spans="2:4" ht="39">
      <c r="B155" s="1073" t="s">
        <v>30</v>
      </c>
      <c r="C155" s="1071">
        <v>2444965</v>
      </c>
      <c r="D155" s="1075">
        <v>-3284</v>
      </c>
    </row>
    <row r="156" spans="2:4">
      <c r="B156" s="1069" t="s">
        <v>20</v>
      </c>
      <c r="C156" s="403">
        <v>1701021</v>
      </c>
      <c r="D156" s="404">
        <v>-3666</v>
      </c>
    </row>
    <row r="157" spans="2:4">
      <c r="B157" s="1070" t="s">
        <v>21</v>
      </c>
      <c r="C157" s="1071">
        <v>1339585</v>
      </c>
      <c r="D157" s="1075">
        <v>-3666</v>
      </c>
    </row>
    <row r="158" spans="2:4">
      <c r="B158" s="1070" t="s">
        <v>71</v>
      </c>
      <c r="C158" s="403">
        <v>361436</v>
      </c>
      <c r="D158" s="404">
        <v>0</v>
      </c>
    </row>
    <row r="159" spans="2:4" ht="26">
      <c r="B159" s="1072" t="s">
        <v>116</v>
      </c>
      <c r="C159" s="403">
        <v>361436</v>
      </c>
      <c r="D159" s="404">
        <v>0</v>
      </c>
    </row>
    <row r="160" spans="2:4" ht="26">
      <c r="B160" s="1073" t="s">
        <v>117</v>
      </c>
      <c r="C160" s="1071">
        <v>347141</v>
      </c>
      <c r="D160" s="1075">
        <v>0</v>
      </c>
    </row>
    <row r="161" spans="2:4" ht="39">
      <c r="B161" s="1073" t="s">
        <v>118</v>
      </c>
      <c r="C161" s="1071">
        <v>14295</v>
      </c>
      <c r="D161" s="1075">
        <v>0</v>
      </c>
    </row>
    <row r="162" spans="2:4" ht="18" customHeight="1">
      <c r="B162" s="1092" t="s">
        <v>62</v>
      </c>
      <c r="C162" s="1093"/>
      <c r="D162" s="1094"/>
    </row>
    <row r="163" spans="2:4">
      <c r="B163" s="1068" t="s">
        <v>46</v>
      </c>
      <c r="C163" s="401">
        <v>38527445</v>
      </c>
      <c r="D163" s="402">
        <v>0</v>
      </c>
    </row>
    <row r="164" spans="2:4" ht="26">
      <c r="B164" s="1069" t="s">
        <v>24</v>
      </c>
      <c r="C164" s="1071">
        <v>1029076</v>
      </c>
      <c r="D164" s="1075">
        <v>0</v>
      </c>
    </row>
    <row r="165" spans="2:4">
      <c r="B165" s="1069" t="s">
        <v>49</v>
      </c>
      <c r="C165" s="403">
        <v>60735</v>
      </c>
      <c r="D165" s="404">
        <v>0</v>
      </c>
    </row>
    <row r="166" spans="2:4">
      <c r="B166" s="1070" t="s">
        <v>50</v>
      </c>
      <c r="C166" s="403">
        <v>60735</v>
      </c>
      <c r="D166" s="404">
        <v>0</v>
      </c>
    </row>
    <row r="167" spans="2:4">
      <c r="B167" s="1072" t="s">
        <v>51</v>
      </c>
      <c r="C167" s="403">
        <v>60735</v>
      </c>
      <c r="D167" s="404">
        <v>0</v>
      </c>
    </row>
    <row r="168" spans="2:4" ht="26">
      <c r="B168" s="1073" t="s">
        <v>52</v>
      </c>
      <c r="C168" s="403">
        <v>60735</v>
      </c>
      <c r="D168" s="404">
        <v>0</v>
      </c>
    </row>
    <row r="169" spans="2:4" ht="26">
      <c r="B169" s="1074" t="s">
        <v>53</v>
      </c>
      <c r="C169" s="1071">
        <v>60735</v>
      </c>
      <c r="D169" s="1075">
        <v>0</v>
      </c>
    </row>
    <row r="170" spans="2:4">
      <c r="B170" s="1069" t="s">
        <v>11</v>
      </c>
      <c r="C170" s="403">
        <v>37437634</v>
      </c>
      <c r="D170" s="404">
        <v>0</v>
      </c>
    </row>
    <row r="171" spans="2:4" ht="26">
      <c r="B171" s="1070" t="s">
        <v>12</v>
      </c>
      <c r="C171" s="1071">
        <v>37437634</v>
      </c>
      <c r="D171" s="1075">
        <v>0</v>
      </c>
    </row>
    <row r="172" spans="2:4">
      <c r="B172" s="1068" t="s">
        <v>47</v>
      </c>
      <c r="C172" s="401">
        <v>38527445</v>
      </c>
      <c r="D172" s="402">
        <v>0</v>
      </c>
    </row>
    <row r="173" spans="2:4">
      <c r="B173" s="1069" t="s">
        <v>14</v>
      </c>
      <c r="C173" s="403">
        <v>36826424</v>
      </c>
      <c r="D173" s="404">
        <v>3666</v>
      </c>
    </row>
    <row r="174" spans="2:4">
      <c r="B174" s="1070" t="s">
        <v>16</v>
      </c>
      <c r="C174" s="403">
        <v>28695715</v>
      </c>
      <c r="D174" s="404">
        <v>-2666</v>
      </c>
    </row>
    <row r="175" spans="2:4">
      <c r="B175" s="1072" t="s">
        <v>18</v>
      </c>
      <c r="C175" s="1071">
        <v>18664894</v>
      </c>
      <c r="D175" s="1075">
        <v>0</v>
      </c>
    </row>
    <row r="176" spans="2:4">
      <c r="B176" s="1072" t="s">
        <v>19</v>
      </c>
      <c r="C176" s="1071">
        <v>10030821</v>
      </c>
      <c r="D176" s="1075">
        <v>-2666</v>
      </c>
    </row>
    <row r="177" spans="2:4">
      <c r="B177" s="1070" t="s">
        <v>15</v>
      </c>
      <c r="C177" s="403">
        <v>4357810</v>
      </c>
      <c r="D177" s="404">
        <v>9616</v>
      </c>
    </row>
    <row r="178" spans="2:4">
      <c r="B178" s="1072" t="s">
        <v>17</v>
      </c>
      <c r="C178" s="1071">
        <v>3738206</v>
      </c>
      <c r="D178" s="1075">
        <v>9616</v>
      </c>
    </row>
    <row r="179" spans="2:4">
      <c r="B179" s="1072" t="s">
        <v>25</v>
      </c>
      <c r="C179" s="1071">
        <v>619604</v>
      </c>
      <c r="D179" s="1075">
        <v>0</v>
      </c>
    </row>
    <row r="180" spans="2:4" ht="26">
      <c r="B180" s="1070" t="s">
        <v>38</v>
      </c>
      <c r="C180" s="403">
        <v>174239</v>
      </c>
      <c r="D180" s="404">
        <v>0</v>
      </c>
    </row>
    <row r="181" spans="2:4">
      <c r="B181" s="1072" t="s">
        <v>395</v>
      </c>
      <c r="C181" s="1071"/>
      <c r="D181" s="1075">
        <v>0</v>
      </c>
    </row>
    <row r="182" spans="2:4">
      <c r="B182" s="1072" t="s">
        <v>39</v>
      </c>
      <c r="C182" s="1071">
        <v>174239</v>
      </c>
      <c r="D182" s="1075">
        <v>0</v>
      </c>
    </row>
    <row r="183" spans="2:4" ht="26">
      <c r="B183" s="1070" t="s">
        <v>26</v>
      </c>
      <c r="C183" s="403">
        <v>3598660</v>
      </c>
      <c r="D183" s="404">
        <v>-3284</v>
      </c>
    </row>
    <row r="184" spans="2:4">
      <c r="B184" s="1072" t="s">
        <v>27</v>
      </c>
      <c r="C184" s="403">
        <v>4349</v>
      </c>
      <c r="D184" s="404">
        <v>0</v>
      </c>
    </row>
    <row r="185" spans="2:4" ht="26">
      <c r="B185" s="1073" t="s">
        <v>28</v>
      </c>
      <c r="C185" s="1071">
        <v>4349</v>
      </c>
      <c r="D185" s="1075">
        <v>0</v>
      </c>
    </row>
    <row r="186" spans="2:4" ht="26">
      <c r="B186" s="1072" t="s">
        <v>29</v>
      </c>
      <c r="C186" s="403">
        <v>3594311</v>
      </c>
      <c r="D186" s="404">
        <v>-3284</v>
      </c>
    </row>
    <row r="187" spans="2:4" ht="26">
      <c r="B187" s="1073" t="s">
        <v>63</v>
      </c>
      <c r="C187" s="1071">
        <v>1149346</v>
      </c>
      <c r="D187" s="1075">
        <v>0</v>
      </c>
    </row>
    <row r="188" spans="2:4" ht="39">
      <c r="B188" s="1073" t="s">
        <v>30</v>
      </c>
      <c r="C188" s="1071">
        <v>2444965</v>
      </c>
      <c r="D188" s="1075">
        <v>-3284</v>
      </c>
    </row>
    <row r="189" spans="2:4">
      <c r="B189" s="1069" t="s">
        <v>20</v>
      </c>
      <c r="C189" s="403">
        <v>1701021</v>
      </c>
      <c r="D189" s="404">
        <v>-3666</v>
      </c>
    </row>
    <row r="190" spans="2:4">
      <c r="B190" s="1070" t="s">
        <v>21</v>
      </c>
      <c r="C190" s="1071">
        <v>1339585</v>
      </c>
      <c r="D190" s="1075">
        <v>-3666</v>
      </c>
    </row>
    <row r="191" spans="2:4">
      <c r="B191" s="1070" t="s">
        <v>71</v>
      </c>
      <c r="C191" s="403">
        <v>361436</v>
      </c>
      <c r="D191" s="404">
        <v>0</v>
      </c>
    </row>
    <row r="192" spans="2:4" ht="26">
      <c r="B192" s="1072" t="s">
        <v>116</v>
      </c>
      <c r="C192" s="403">
        <v>361436</v>
      </c>
      <c r="D192" s="404">
        <v>0</v>
      </c>
    </row>
    <row r="193" spans="1:8" ht="26">
      <c r="B193" s="1073" t="s">
        <v>117</v>
      </c>
      <c r="C193" s="1071">
        <v>347141</v>
      </c>
      <c r="D193" s="1075">
        <v>0</v>
      </c>
    </row>
    <row r="194" spans="1:8" ht="39.5" thickBot="1">
      <c r="B194" s="1073" t="s">
        <v>118</v>
      </c>
      <c r="C194" s="1071">
        <v>14295</v>
      </c>
      <c r="D194" s="1075">
        <v>0</v>
      </c>
    </row>
    <row r="195" spans="1:8" ht="155.25" customHeight="1" thickBot="1">
      <c r="B195" s="1612" t="s">
        <v>396</v>
      </c>
      <c r="C195" s="1613"/>
      <c r="D195" s="1613"/>
      <c r="E195" s="1613"/>
      <c r="F195" s="1613"/>
      <c r="G195" s="1614"/>
    </row>
    <row r="196" spans="1:8" ht="16.5" customHeight="1" thickBot="1"/>
    <row r="197" spans="1:8" ht="13.5">
      <c r="A197" s="397">
        <f>A43+1</f>
        <v>48</v>
      </c>
      <c r="B197" s="1054" t="s">
        <v>106</v>
      </c>
      <c r="C197" s="399"/>
      <c r="D197" s="1055"/>
      <c r="H197" s="1058" t="s">
        <v>154</v>
      </c>
    </row>
    <row r="198" spans="1:8">
      <c r="A198" s="1059"/>
      <c r="B198" s="1060" t="s">
        <v>8</v>
      </c>
      <c r="C198" s="1061"/>
      <c r="D198" s="1062"/>
    </row>
    <row r="199" spans="1:8" ht="13.5">
      <c r="A199" s="1059"/>
      <c r="B199" s="1064" t="s">
        <v>255</v>
      </c>
      <c r="C199" s="1065"/>
      <c r="D199" s="1066"/>
    </row>
    <row r="200" spans="1:8">
      <c r="A200" s="1059"/>
      <c r="B200" s="1068" t="s">
        <v>46</v>
      </c>
      <c r="C200" s="401">
        <v>2090591</v>
      </c>
      <c r="D200" s="402">
        <v>0</v>
      </c>
    </row>
    <row r="201" spans="1:8">
      <c r="B201" s="1069" t="s">
        <v>11</v>
      </c>
      <c r="C201" s="403">
        <v>2090591</v>
      </c>
      <c r="D201" s="404">
        <v>0</v>
      </c>
    </row>
    <row r="202" spans="1:8" ht="26">
      <c r="B202" s="1070" t="s">
        <v>12</v>
      </c>
      <c r="C202" s="1071">
        <v>2090591</v>
      </c>
      <c r="D202" s="1075">
        <v>0</v>
      </c>
    </row>
    <row r="203" spans="1:8">
      <c r="B203" s="1068" t="s">
        <v>47</v>
      </c>
      <c r="C203" s="401">
        <v>2090591</v>
      </c>
      <c r="D203" s="402">
        <v>0</v>
      </c>
    </row>
    <row r="204" spans="1:8">
      <c r="B204" s="1069" t="s">
        <v>14</v>
      </c>
      <c r="C204" s="403">
        <v>2076296</v>
      </c>
      <c r="D204" s="404">
        <v>-431</v>
      </c>
    </row>
    <row r="205" spans="1:8" ht="26">
      <c r="B205" s="1070" t="s">
        <v>26</v>
      </c>
      <c r="C205" s="403">
        <v>2076296</v>
      </c>
      <c r="D205" s="404">
        <v>-431</v>
      </c>
    </row>
    <row r="206" spans="1:8" ht="26">
      <c r="B206" s="1072" t="s">
        <v>29</v>
      </c>
      <c r="C206" s="403">
        <v>2076296</v>
      </c>
      <c r="D206" s="404">
        <v>-431</v>
      </c>
    </row>
    <row r="207" spans="1:8" ht="39">
      <c r="B207" s="1073" t="s">
        <v>30</v>
      </c>
      <c r="C207" s="1071">
        <v>2076296</v>
      </c>
      <c r="D207" s="1075">
        <v>-431</v>
      </c>
    </row>
    <row r="208" spans="1:8">
      <c r="B208" s="1069" t="s">
        <v>20</v>
      </c>
      <c r="C208" s="403">
        <v>14295</v>
      </c>
      <c r="D208" s="404">
        <v>431</v>
      </c>
    </row>
    <row r="209" spans="2:4">
      <c r="B209" s="1070" t="s">
        <v>71</v>
      </c>
      <c r="C209" s="403">
        <v>14295</v>
      </c>
      <c r="D209" s="404">
        <v>431</v>
      </c>
    </row>
    <row r="210" spans="2:4" ht="26">
      <c r="B210" s="1072" t="s">
        <v>116</v>
      </c>
      <c r="C210" s="403">
        <v>14295</v>
      </c>
      <c r="D210" s="404">
        <v>431</v>
      </c>
    </row>
    <row r="211" spans="2:4" ht="39.5" thickBot="1">
      <c r="B211" s="1073" t="s">
        <v>118</v>
      </c>
      <c r="C211" s="1071">
        <v>14295</v>
      </c>
      <c r="D211" s="1075">
        <v>431</v>
      </c>
    </row>
    <row r="212" spans="2:4" ht="13.5">
      <c r="B212" s="1082" t="s">
        <v>106</v>
      </c>
      <c r="C212" s="1083"/>
      <c r="D212" s="1084"/>
    </row>
    <row r="213" spans="2:4">
      <c r="B213" s="1085" t="s">
        <v>36</v>
      </c>
      <c r="C213" s="1086"/>
      <c r="D213" s="1087"/>
    </row>
    <row r="214" spans="2:4">
      <c r="B214" s="1088" t="s">
        <v>37</v>
      </c>
      <c r="C214" s="1065"/>
      <c r="D214" s="1066"/>
    </row>
    <row r="215" spans="2:4">
      <c r="B215" s="1089" t="s">
        <v>48</v>
      </c>
      <c r="C215" s="1090"/>
      <c r="D215" s="1091"/>
    </row>
    <row r="216" spans="2:4">
      <c r="B216" s="1068" t="s">
        <v>46</v>
      </c>
      <c r="C216" s="401">
        <v>38611354</v>
      </c>
      <c r="D216" s="402">
        <v>0</v>
      </c>
    </row>
    <row r="217" spans="2:4" ht="26">
      <c r="B217" s="1069" t="s">
        <v>24</v>
      </c>
      <c r="C217" s="1071">
        <v>1029076</v>
      </c>
      <c r="D217" s="1075">
        <v>0</v>
      </c>
    </row>
    <row r="218" spans="2:4">
      <c r="B218" s="1069" t="s">
        <v>49</v>
      </c>
      <c r="C218" s="403">
        <v>60735</v>
      </c>
      <c r="D218" s="404">
        <v>0</v>
      </c>
    </row>
    <row r="219" spans="2:4">
      <c r="B219" s="1070" t="s">
        <v>50</v>
      </c>
      <c r="C219" s="403">
        <v>60735</v>
      </c>
      <c r="D219" s="404">
        <v>0</v>
      </c>
    </row>
    <row r="220" spans="2:4">
      <c r="B220" s="1072" t="s">
        <v>51</v>
      </c>
      <c r="C220" s="403">
        <v>60735</v>
      </c>
      <c r="D220" s="404">
        <v>0</v>
      </c>
    </row>
    <row r="221" spans="2:4" ht="26">
      <c r="B221" s="1073" t="s">
        <v>52</v>
      </c>
      <c r="C221" s="403">
        <v>60735</v>
      </c>
      <c r="D221" s="404">
        <v>0</v>
      </c>
    </row>
    <row r="222" spans="2:4" ht="26">
      <c r="B222" s="1074" t="s">
        <v>53</v>
      </c>
      <c r="C222" s="1071">
        <v>60735</v>
      </c>
      <c r="D222" s="1075">
        <v>0</v>
      </c>
    </row>
    <row r="223" spans="2:4">
      <c r="B223" s="1069" t="s">
        <v>11</v>
      </c>
      <c r="C223" s="403">
        <v>37521543</v>
      </c>
      <c r="D223" s="404">
        <v>0</v>
      </c>
    </row>
    <row r="224" spans="2:4" ht="26">
      <c r="B224" s="1070" t="s">
        <v>12</v>
      </c>
      <c r="C224" s="1071">
        <v>37521543</v>
      </c>
      <c r="D224" s="1075">
        <v>0</v>
      </c>
    </row>
    <row r="225" spans="2:4">
      <c r="B225" s="1068" t="s">
        <v>47</v>
      </c>
      <c r="C225" s="401">
        <v>38611354</v>
      </c>
      <c r="D225" s="402">
        <v>0</v>
      </c>
    </row>
    <row r="226" spans="2:4">
      <c r="B226" s="1069" t="s">
        <v>14</v>
      </c>
      <c r="C226" s="403">
        <v>36910333</v>
      </c>
      <c r="D226" s="404">
        <v>-431</v>
      </c>
    </row>
    <row r="227" spans="2:4">
      <c r="B227" s="1070" t="s">
        <v>16</v>
      </c>
      <c r="C227" s="403">
        <v>28750763</v>
      </c>
      <c r="D227" s="404">
        <v>0</v>
      </c>
    </row>
    <row r="228" spans="2:4">
      <c r="B228" s="1072" t="s">
        <v>18</v>
      </c>
      <c r="C228" s="1071">
        <v>18644950</v>
      </c>
      <c r="D228" s="1075">
        <v>0</v>
      </c>
    </row>
    <row r="229" spans="2:4">
      <c r="B229" s="1072" t="s">
        <v>19</v>
      </c>
      <c r="C229" s="1071">
        <v>10105813</v>
      </c>
      <c r="D229" s="1075">
        <v>0</v>
      </c>
    </row>
    <row r="230" spans="2:4">
      <c r="B230" s="1070" t="s">
        <v>15</v>
      </c>
      <c r="C230" s="403">
        <v>4350901</v>
      </c>
      <c r="D230" s="404">
        <v>0</v>
      </c>
    </row>
    <row r="231" spans="2:4">
      <c r="B231" s="1072" t="s">
        <v>17</v>
      </c>
      <c r="C231" s="1071">
        <v>3731297</v>
      </c>
      <c r="D231" s="1075">
        <v>0</v>
      </c>
    </row>
    <row r="232" spans="2:4">
      <c r="B232" s="1072" t="s">
        <v>25</v>
      </c>
      <c r="C232" s="1071">
        <v>619604</v>
      </c>
      <c r="D232" s="1075">
        <v>0</v>
      </c>
    </row>
    <row r="233" spans="2:4" ht="26">
      <c r="B233" s="1070" t="s">
        <v>38</v>
      </c>
      <c r="C233" s="403">
        <v>174239</v>
      </c>
      <c r="D233" s="404">
        <v>0</v>
      </c>
    </row>
    <row r="234" spans="2:4">
      <c r="B234" s="1072" t="s">
        <v>39</v>
      </c>
      <c r="C234" s="1071">
        <v>174239</v>
      </c>
      <c r="D234" s="1075">
        <v>0</v>
      </c>
    </row>
    <row r="235" spans="2:4" ht="26">
      <c r="B235" s="1070" t="s">
        <v>26</v>
      </c>
      <c r="C235" s="403">
        <v>3634430</v>
      </c>
      <c r="D235" s="404">
        <v>-431</v>
      </c>
    </row>
    <row r="236" spans="2:4">
      <c r="B236" s="1072" t="s">
        <v>27</v>
      </c>
      <c r="C236" s="403">
        <v>6258</v>
      </c>
      <c r="D236" s="404">
        <v>0</v>
      </c>
    </row>
    <row r="237" spans="2:4" ht="26">
      <c r="B237" s="1073" t="s">
        <v>28</v>
      </c>
      <c r="C237" s="1071">
        <v>6258</v>
      </c>
      <c r="D237" s="1075">
        <v>0</v>
      </c>
    </row>
    <row r="238" spans="2:4" ht="26">
      <c r="B238" s="1072" t="s">
        <v>29</v>
      </c>
      <c r="C238" s="403">
        <v>3628172</v>
      </c>
      <c r="D238" s="404">
        <v>-431</v>
      </c>
    </row>
    <row r="239" spans="2:4" ht="26">
      <c r="B239" s="1073" t="s">
        <v>63</v>
      </c>
      <c r="C239" s="1071">
        <v>1183207</v>
      </c>
      <c r="D239" s="1075">
        <v>0</v>
      </c>
    </row>
    <row r="240" spans="2:4" ht="39">
      <c r="B240" s="1073" t="s">
        <v>30</v>
      </c>
      <c r="C240" s="1071">
        <v>2444965</v>
      </c>
      <c r="D240" s="1075">
        <v>-431</v>
      </c>
    </row>
    <row r="241" spans="2:4">
      <c r="B241" s="1069" t="s">
        <v>20</v>
      </c>
      <c r="C241" s="403">
        <v>1701021</v>
      </c>
      <c r="D241" s="404">
        <v>431</v>
      </c>
    </row>
    <row r="242" spans="2:4">
      <c r="B242" s="1070" t="s">
        <v>21</v>
      </c>
      <c r="C242" s="1071">
        <v>1339585</v>
      </c>
      <c r="D242" s="1075">
        <v>0</v>
      </c>
    </row>
    <row r="243" spans="2:4">
      <c r="B243" s="1070" t="s">
        <v>71</v>
      </c>
      <c r="C243" s="403">
        <v>361436</v>
      </c>
      <c r="D243" s="404">
        <v>431</v>
      </c>
    </row>
    <row r="244" spans="2:4" ht="26">
      <c r="B244" s="1072" t="s">
        <v>116</v>
      </c>
      <c r="C244" s="403">
        <v>361436</v>
      </c>
      <c r="D244" s="404">
        <v>431</v>
      </c>
    </row>
    <row r="245" spans="2:4" ht="26">
      <c r="B245" s="1073" t="s">
        <v>117</v>
      </c>
      <c r="C245" s="1071">
        <v>347141</v>
      </c>
      <c r="D245" s="1075">
        <v>0</v>
      </c>
    </row>
    <row r="246" spans="2:4" ht="39">
      <c r="B246" s="1073" t="s">
        <v>118</v>
      </c>
      <c r="C246" s="1071">
        <v>14295</v>
      </c>
      <c r="D246" s="1075">
        <v>431</v>
      </c>
    </row>
    <row r="247" spans="2:4">
      <c r="B247" s="1092" t="s">
        <v>62</v>
      </c>
      <c r="C247" s="1093"/>
      <c r="D247" s="1094"/>
    </row>
    <row r="248" spans="2:4">
      <c r="B248" s="1068" t="s">
        <v>46</v>
      </c>
      <c r="C248" s="401">
        <v>38527445</v>
      </c>
      <c r="D248" s="402">
        <v>0</v>
      </c>
    </row>
    <row r="249" spans="2:4" ht="26">
      <c r="B249" s="1069" t="s">
        <v>24</v>
      </c>
      <c r="C249" s="1071">
        <v>1029076</v>
      </c>
      <c r="D249" s="1075">
        <v>0</v>
      </c>
    </row>
    <row r="250" spans="2:4">
      <c r="B250" s="1069" t="s">
        <v>49</v>
      </c>
      <c r="C250" s="403">
        <v>60735</v>
      </c>
      <c r="D250" s="404">
        <v>0</v>
      </c>
    </row>
    <row r="251" spans="2:4">
      <c r="B251" s="1070" t="s">
        <v>50</v>
      </c>
      <c r="C251" s="403">
        <v>60735</v>
      </c>
      <c r="D251" s="404">
        <v>0</v>
      </c>
    </row>
    <row r="252" spans="2:4">
      <c r="B252" s="1072" t="s">
        <v>51</v>
      </c>
      <c r="C252" s="403">
        <v>60735</v>
      </c>
      <c r="D252" s="404">
        <v>0</v>
      </c>
    </row>
    <row r="253" spans="2:4" ht="26">
      <c r="B253" s="1073" t="s">
        <v>52</v>
      </c>
      <c r="C253" s="403">
        <v>60735</v>
      </c>
      <c r="D253" s="404">
        <v>0</v>
      </c>
    </row>
    <row r="254" spans="2:4" ht="26">
      <c r="B254" s="1074" t="s">
        <v>53</v>
      </c>
      <c r="C254" s="1071">
        <v>60735</v>
      </c>
      <c r="D254" s="1075">
        <v>0</v>
      </c>
    </row>
    <row r="255" spans="2:4">
      <c r="B255" s="1069" t="s">
        <v>11</v>
      </c>
      <c r="C255" s="403">
        <v>37437634</v>
      </c>
      <c r="D255" s="404">
        <v>0</v>
      </c>
    </row>
    <row r="256" spans="2:4" ht="26">
      <c r="B256" s="1070" t="s">
        <v>12</v>
      </c>
      <c r="C256" s="1071">
        <v>37437634</v>
      </c>
      <c r="D256" s="1075">
        <v>0</v>
      </c>
    </row>
    <row r="257" spans="2:4">
      <c r="B257" s="1068" t="s">
        <v>47</v>
      </c>
      <c r="C257" s="401">
        <v>38527445</v>
      </c>
      <c r="D257" s="402">
        <v>0</v>
      </c>
    </row>
    <row r="258" spans="2:4">
      <c r="B258" s="1069" t="s">
        <v>14</v>
      </c>
      <c r="C258" s="403">
        <v>36826424</v>
      </c>
      <c r="D258" s="404">
        <v>-431</v>
      </c>
    </row>
    <row r="259" spans="2:4">
      <c r="B259" s="1070" t="s">
        <v>16</v>
      </c>
      <c r="C259" s="403">
        <v>28695715</v>
      </c>
      <c r="D259" s="404">
        <v>0</v>
      </c>
    </row>
    <row r="260" spans="2:4">
      <c r="B260" s="1072" t="s">
        <v>18</v>
      </c>
      <c r="C260" s="1071">
        <v>18664894</v>
      </c>
      <c r="D260" s="1075">
        <v>0</v>
      </c>
    </row>
    <row r="261" spans="2:4">
      <c r="B261" s="1072" t="s">
        <v>19</v>
      </c>
      <c r="C261" s="1071">
        <v>10030821</v>
      </c>
      <c r="D261" s="1075">
        <v>0</v>
      </c>
    </row>
    <row r="262" spans="2:4">
      <c r="B262" s="1070" t="s">
        <v>15</v>
      </c>
      <c r="C262" s="403">
        <v>4357810</v>
      </c>
      <c r="D262" s="404">
        <v>0</v>
      </c>
    </row>
    <row r="263" spans="2:4">
      <c r="B263" s="1072" t="s">
        <v>17</v>
      </c>
      <c r="C263" s="1071">
        <v>3738206</v>
      </c>
      <c r="D263" s="1075">
        <v>0</v>
      </c>
    </row>
    <row r="264" spans="2:4">
      <c r="B264" s="1072" t="s">
        <v>25</v>
      </c>
      <c r="C264" s="1071">
        <v>619604</v>
      </c>
      <c r="D264" s="1075">
        <v>0</v>
      </c>
    </row>
    <row r="265" spans="2:4" ht="26">
      <c r="B265" s="1070" t="s">
        <v>38</v>
      </c>
      <c r="C265" s="403">
        <v>174239</v>
      </c>
      <c r="D265" s="404">
        <v>0</v>
      </c>
    </row>
    <row r="266" spans="2:4">
      <c r="B266" s="1072" t="s">
        <v>39</v>
      </c>
      <c r="C266" s="1071">
        <v>174239</v>
      </c>
      <c r="D266" s="1075">
        <v>0</v>
      </c>
    </row>
    <row r="267" spans="2:4" ht="26">
      <c r="B267" s="1070" t="s">
        <v>26</v>
      </c>
      <c r="C267" s="403">
        <v>3598660</v>
      </c>
      <c r="D267" s="404">
        <v>-431</v>
      </c>
    </row>
    <row r="268" spans="2:4">
      <c r="B268" s="1072" t="s">
        <v>27</v>
      </c>
      <c r="C268" s="403">
        <v>4349</v>
      </c>
      <c r="D268" s="404">
        <v>0</v>
      </c>
    </row>
    <row r="269" spans="2:4" ht="26">
      <c r="B269" s="1073" t="s">
        <v>28</v>
      </c>
      <c r="C269" s="1071">
        <v>4349</v>
      </c>
      <c r="D269" s="1075">
        <v>0</v>
      </c>
    </row>
    <row r="270" spans="2:4" ht="26">
      <c r="B270" s="1072" t="s">
        <v>29</v>
      </c>
      <c r="C270" s="403">
        <v>3594311</v>
      </c>
      <c r="D270" s="404">
        <v>-431</v>
      </c>
    </row>
    <row r="271" spans="2:4" ht="26">
      <c r="B271" s="1073" t="s">
        <v>63</v>
      </c>
      <c r="C271" s="1071">
        <v>1149346</v>
      </c>
      <c r="D271" s="1075">
        <v>0</v>
      </c>
    </row>
    <row r="272" spans="2:4" ht="39">
      <c r="B272" s="1073" t="s">
        <v>30</v>
      </c>
      <c r="C272" s="1071">
        <v>2444965</v>
      </c>
      <c r="D272" s="1075">
        <v>-431</v>
      </c>
    </row>
    <row r="273" spans="2:4">
      <c r="B273" s="1069" t="s">
        <v>20</v>
      </c>
      <c r="C273" s="403">
        <v>1701021</v>
      </c>
      <c r="D273" s="404">
        <v>431</v>
      </c>
    </row>
    <row r="274" spans="2:4">
      <c r="B274" s="1070" t="s">
        <v>21</v>
      </c>
      <c r="C274" s="1071">
        <v>1339585</v>
      </c>
      <c r="D274" s="1075">
        <v>0</v>
      </c>
    </row>
    <row r="275" spans="2:4">
      <c r="B275" s="1070" t="s">
        <v>71</v>
      </c>
      <c r="C275" s="403">
        <v>361436</v>
      </c>
      <c r="D275" s="404">
        <v>431</v>
      </c>
    </row>
    <row r="276" spans="2:4" ht="26">
      <c r="B276" s="1072" t="s">
        <v>116</v>
      </c>
      <c r="C276" s="403">
        <v>361436</v>
      </c>
      <c r="D276" s="404">
        <v>431</v>
      </c>
    </row>
    <row r="277" spans="2:4" ht="26">
      <c r="B277" s="1073" t="s">
        <v>117</v>
      </c>
      <c r="C277" s="1071">
        <v>347141</v>
      </c>
      <c r="D277" s="1075">
        <v>0</v>
      </c>
    </row>
    <row r="278" spans="2:4" ht="39.5" thickBot="1">
      <c r="B278" s="1073" t="s">
        <v>118</v>
      </c>
      <c r="C278" s="1071">
        <v>14295</v>
      </c>
      <c r="D278" s="1075">
        <v>431</v>
      </c>
    </row>
    <row r="279" spans="2:4" ht="233.25" customHeight="1" thickBot="1">
      <c r="B279" s="1615" t="s">
        <v>256</v>
      </c>
      <c r="C279" s="1616"/>
      <c r="D279" s="1617"/>
    </row>
  </sheetData>
  <mergeCells count="4">
    <mergeCell ref="B22:G22"/>
    <mergeCell ref="B41:G41"/>
    <mergeCell ref="B195:G195"/>
    <mergeCell ref="B279:D279"/>
  </mergeCells>
  <pageMargins left="0.19685039370078741" right="0.15748031496062992" top="0.31496062992125984" bottom="0.35433070866141736" header="0.19685039370078741" footer="0"/>
  <pageSetup paperSize="9" scale="85" fitToHeight="0" orientation="landscape" r:id="rId1"/>
  <headerFooter alignWithMargins="0">
    <oddFooter>&amp;L&amp;"Arial,Slīpraksts"&amp;8&amp;F&amp;C&amp;P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A43F8-1D9F-4E62-9F91-A35F7570BF26}">
  <sheetPr>
    <tabColor theme="3" tint="0.89999084444715716"/>
  </sheetPr>
  <dimension ref="A1:H71"/>
  <sheetViews>
    <sheetView zoomScale="80" zoomScaleNormal="80" workbookViewId="0">
      <pane ySplit="1" topLeftCell="A2" activePane="bottomLeft" state="frozen"/>
      <selection pane="bottomLeft"/>
    </sheetView>
  </sheetViews>
  <sheetFormatPr defaultRowHeight="14.5"/>
  <cols>
    <col min="1" max="1" width="5.81640625" customWidth="1"/>
    <col min="2" max="2" width="43.7265625" customWidth="1"/>
    <col min="3" max="3" width="16.7265625" customWidth="1"/>
    <col min="4" max="4" width="12.453125" customWidth="1"/>
    <col min="5" max="5" width="43.1796875" customWidth="1"/>
    <col min="6" max="6" width="13.453125" customWidth="1"/>
    <col min="7" max="7" width="12.7265625" customWidth="1"/>
    <col min="8" max="8" width="14.54296875" customWidth="1"/>
  </cols>
  <sheetData>
    <row r="1" spans="1:8" ht="39.5" thickBot="1">
      <c r="A1" s="396"/>
      <c r="B1" s="393"/>
      <c r="C1" s="394" t="s">
        <v>2</v>
      </c>
      <c r="D1" s="393" t="s">
        <v>4</v>
      </c>
      <c r="E1" s="312"/>
      <c r="F1" s="393" t="s">
        <v>2</v>
      </c>
      <c r="G1" s="395" t="s">
        <v>4</v>
      </c>
      <c r="H1" s="395" t="s">
        <v>1</v>
      </c>
    </row>
    <row r="3" spans="1:8">
      <c r="B3" s="46" t="s">
        <v>132</v>
      </c>
    </row>
    <row r="4" spans="1:8">
      <c r="B4" s="173"/>
      <c r="C4" s="900"/>
      <c r="D4" s="900"/>
      <c r="E4" s="900"/>
      <c r="F4" s="900"/>
      <c r="G4" s="900"/>
    </row>
    <row r="5" spans="1:8" ht="15" thickBot="1">
      <c r="B5" s="916"/>
      <c r="C5" s="917"/>
      <c r="D5" s="917"/>
      <c r="G5" s="78"/>
    </row>
    <row r="6" spans="1:8">
      <c r="A6" s="1430">
        <f>VARAM!A197+1</f>
        <v>49</v>
      </c>
      <c r="B6" s="68" t="s">
        <v>58</v>
      </c>
      <c r="C6" s="69"/>
      <c r="D6" s="70"/>
      <c r="E6" s="71" t="s">
        <v>132</v>
      </c>
      <c r="F6" s="901"/>
      <c r="G6" s="902"/>
      <c r="H6" s="994" t="s">
        <v>154</v>
      </c>
    </row>
    <row r="7" spans="1:8">
      <c r="A7" s="1031"/>
      <c r="B7" s="65" t="s">
        <v>59</v>
      </c>
      <c r="C7" s="64"/>
      <c r="D7" s="72"/>
      <c r="E7" s="65" t="s">
        <v>8</v>
      </c>
      <c r="F7" s="903"/>
      <c r="G7" s="904"/>
    </row>
    <row r="8" spans="1:8">
      <c r="A8" s="1031"/>
      <c r="B8" s="99" t="s">
        <v>286</v>
      </c>
      <c r="C8" s="64"/>
      <c r="D8" s="72"/>
      <c r="E8" s="146" t="s">
        <v>440</v>
      </c>
      <c r="F8" s="1553"/>
      <c r="G8" s="1554"/>
    </row>
    <row r="9" spans="1:8">
      <c r="A9" s="1031"/>
      <c r="B9" s="1367" t="s">
        <v>35</v>
      </c>
      <c r="C9" s="906"/>
      <c r="D9" s="73"/>
      <c r="E9" s="66" t="s">
        <v>46</v>
      </c>
      <c r="F9" s="907">
        <v>68807638</v>
      </c>
      <c r="G9" s="73">
        <v>1000000</v>
      </c>
    </row>
    <row r="10" spans="1:8" ht="26">
      <c r="A10" s="1031"/>
      <c r="B10" s="1368" t="s">
        <v>441</v>
      </c>
      <c r="C10" s="906">
        <v>341141400</v>
      </c>
      <c r="D10" s="73">
        <v>1000000</v>
      </c>
      <c r="E10" s="65" t="s">
        <v>133</v>
      </c>
      <c r="F10" s="909">
        <v>61777852</v>
      </c>
      <c r="G10" s="74">
        <v>1000000</v>
      </c>
    </row>
    <row r="11" spans="1:8" ht="26">
      <c r="A11" s="1031"/>
      <c r="B11" s="67"/>
      <c r="C11" s="908"/>
      <c r="D11" s="74"/>
      <c r="E11" s="65" t="s">
        <v>134</v>
      </c>
      <c r="F11" s="909">
        <v>61777852</v>
      </c>
      <c r="G11" s="74">
        <v>1000000</v>
      </c>
    </row>
    <row r="12" spans="1:8">
      <c r="A12" s="1031"/>
      <c r="B12" s="66"/>
      <c r="C12" s="906"/>
      <c r="D12" s="73"/>
      <c r="E12" s="66" t="s">
        <v>47</v>
      </c>
      <c r="F12" s="907">
        <v>68807638</v>
      </c>
      <c r="G12" s="73">
        <v>1000000</v>
      </c>
    </row>
    <row r="13" spans="1:8">
      <c r="A13" s="1031"/>
      <c r="B13" s="910"/>
      <c r="C13" s="908"/>
      <c r="D13" s="74"/>
      <c r="E13" s="910" t="s">
        <v>135</v>
      </c>
      <c r="F13" s="909">
        <v>65410726</v>
      </c>
      <c r="G13" s="74">
        <v>1000000</v>
      </c>
    </row>
    <row r="14" spans="1:8" ht="26.5">
      <c r="A14" s="1031"/>
      <c r="B14" s="910"/>
      <c r="C14" s="908"/>
      <c r="D14" s="74"/>
      <c r="E14" s="910" t="s">
        <v>137</v>
      </c>
      <c r="F14" s="909">
        <v>4528217</v>
      </c>
      <c r="G14" s="74">
        <v>1000000</v>
      </c>
    </row>
    <row r="15" spans="1:8" ht="15" thickBot="1">
      <c r="A15" s="1031"/>
      <c r="B15" s="911"/>
      <c r="C15" s="912"/>
      <c r="D15" s="75"/>
      <c r="E15" s="911" t="s">
        <v>138</v>
      </c>
      <c r="F15" s="913">
        <v>4524317</v>
      </c>
      <c r="G15" s="75">
        <v>1000000</v>
      </c>
    </row>
    <row r="16" spans="1:8" ht="46.5" customHeight="1" thickBot="1">
      <c r="A16" s="1031"/>
      <c r="B16" s="1590" t="s">
        <v>442</v>
      </c>
      <c r="C16" s="1591"/>
      <c r="D16" s="1591"/>
      <c r="E16" s="1591"/>
      <c r="F16" s="1591"/>
      <c r="G16" s="1592"/>
    </row>
    <row r="17" spans="1:8" ht="15" thickBot="1">
      <c r="A17" s="1031"/>
      <c r="E17" s="919"/>
      <c r="F17" s="918"/>
      <c r="G17" s="918"/>
    </row>
    <row r="18" spans="1:8">
      <c r="A18" s="1430">
        <f>A6+1</f>
        <v>50</v>
      </c>
      <c r="B18" s="68" t="s">
        <v>58</v>
      </c>
      <c r="C18" s="69"/>
      <c r="D18" s="70"/>
      <c r="E18" s="71" t="s">
        <v>132</v>
      </c>
      <c r="F18" s="901"/>
      <c r="G18" s="902"/>
      <c r="H18" s="994" t="s">
        <v>154</v>
      </c>
    </row>
    <row r="19" spans="1:8">
      <c r="A19" s="1031"/>
      <c r="B19" s="65" t="s">
        <v>59</v>
      </c>
      <c r="C19" s="64"/>
      <c r="D19" s="72"/>
      <c r="E19" s="65" t="s">
        <v>8</v>
      </c>
      <c r="F19" s="903"/>
      <c r="G19" s="904"/>
    </row>
    <row r="20" spans="1:8" ht="27">
      <c r="A20" s="1031"/>
      <c r="B20" s="99" t="s">
        <v>286</v>
      </c>
      <c r="C20" s="64"/>
      <c r="D20" s="72"/>
      <c r="E20" s="146" t="s">
        <v>287</v>
      </c>
      <c r="F20" s="1553"/>
      <c r="G20" s="1554"/>
    </row>
    <row r="21" spans="1:8">
      <c r="A21" s="1031"/>
      <c r="B21" s="1367" t="s">
        <v>35</v>
      </c>
      <c r="C21" s="906"/>
      <c r="D21" s="73"/>
      <c r="E21" s="66" t="s">
        <v>46</v>
      </c>
      <c r="F21" s="907">
        <v>16992668</v>
      </c>
      <c r="G21" s="73">
        <v>402908</v>
      </c>
    </row>
    <row r="22" spans="1:8" ht="26">
      <c r="A22" s="1031"/>
      <c r="B22" s="1368" t="s">
        <v>441</v>
      </c>
      <c r="C22" s="906">
        <v>341141400</v>
      </c>
      <c r="D22" s="73">
        <v>402908</v>
      </c>
      <c r="E22" s="65" t="s">
        <v>133</v>
      </c>
      <c r="F22" s="909">
        <v>16992668</v>
      </c>
      <c r="G22" s="74">
        <v>402908</v>
      </c>
    </row>
    <row r="23" spans="1:8" ht="26">
      <c r="A23" s="1031"/>
      <c r="B23" s="67"/>
      <c r="C23" s="908"/>
      <c r="D23" s="74"/>
      <c r="E23" s="65" t="s">
        <v>134</v>
      </c>
      <c r="F23" s="909">
        <v>16992668</v>
      </c>
      <c r="G23" s="74">
        <v>402908</v>
      </c>
    </row>
    <row r="24" spans="1:8">
      <c r="A24" s="1031"/>
      <c r="B24" s="66"/>
      <c r="C24" s="906"/>
      <c r="D24" s="73"/>
      <c r="E24" s="66" t="s">
        <v>47</v>
      </c>
      <c r="F24" s="907">
        <v>16992668</v>
      </c>
      <c r="G24" s="73">
        <v>402908</v>
      </c>
    </row>
    <row r="25" spans="1:8">
      <c r="A25" s="1031"/>
      <c r="B25" s="910"/>
      <c r="C25" s="908"/>
      <c r="D25" s="74"/>
      <c r="E25" s="910" t="s">
        <v>135</v>
      </c>
      <c r="F25" s="909">
        <v>16992668</v>
      </c>
      <c r="G25" s="74">
        <v>402908</v>
      </c>
    </row>
    <row r="26" spans="1:8" ht="26.5">
      <c r="A26" s="1031"/>
      <c r="B26" s="910"/>
      <c r="C26" s="908"/>
      <c r="D26" s="74"/>
      <c r="E26" s="910" t="s">
        <v>137</v>
      </c>
      <c r="F26" s="909">
        <v>15542668</v>
      </c>
      <c r="G26" s="74">
        <v>402908</v>
      </c>
    </row>
    <row r="27" spans="1:8" ht="15" thickBot="1">
      <c r="A27" s="1031"/>
      <c r="B27" s="911"/>
      <c r="C27" s="912"/>
      <c r="D27" s="75"/>
      <c r="E27" s="911" t="s">
        <v>138</v>
      </c>
      <c r="F27" s="913">
        <v>15542668</v>
      </c>
      <c r="G27" s="75">
        <v>402908</v>
      </c>
    </row>
    <row r="28" spans="1:8" ht="47.25" customHeight="1" thickBot="1">
      <c r="A28" s="1031"/>
      <c r="B28" s="1590" t="s">
        <v>474</v>
      </c>
      <c r="C28" s="1591"/>
      <c r="D28" s="1591"/>
      <c r="E28" s="1591"/>
      <c r="F28" s="1591"/>
      <c r="G28" s="1592"/>
    </row>
    <row r="29" spans="1:8" ht="15" thickBot="1">
      <c r="A29" s="1031"/>
    </row>
    <row r="30" spans="1:8">
      <c r="A30" s="1433">
        <f>A18+1</f>
        <v>51</v>
      </c>
      <c r="B30" s="68" t="s">
        <v>6</v>
      </c>
      <c r="C30" s="69"/>
      <c r="D30" s="70"/>
      <c r="E30" s="71" t="s">
        <v>132</v>
      </c>
      <c r="F30" s="901"/>
      <c r="G30" s="902"/>
      <c r="H30" s="994" t="s">
        <v>154</v>
      </c>
    </row>
    <row r="31" spans="1:8">
      <c r="A31" s="1031"/>
      <c r="B31" s="65" t="s">
        <v>8</v>
      </c>
      <c r="C31" s="64"/>
      <c r="D31" s="72"/>
      <c r="E31" s="65" t="s">
        <v>8</v>
      </c>
      <c r="F31" s="903"/>
      <c r="G31" s="904"/>
    </row>
    <row r="32" spans="1:8" ht="27">
      <c r="A32" s="1031"/>
      <c r="B32" s="1519" t="s">
        <v>142</v>
      </c>
      <c r="C32" s="1519"/>
      <c r="D32" s="1519"/>
      <c r="E32" s="1519" t="s">
        <v>287</v>
      </c>
      <c r="F32" s="1519"/>
      <c r="G32" s="1520"/>
    </row>
    <row r="33" spans="1:8">
      <c r="A33" s="1031"/>
      <c r="B33" s="1368" t="s">
        <v>46</v>
      </c>
      <c r="C33" s="906">
        <v>4901865</v>
      </c>
      <c r="D33" s="73">
        <f t="shared" ref="D33:D38" si="0">D34</f>
        <v>-151282</v>
      </c>
      <c r="E33" s="66" t="s">
        <v>46</v>
      </c>
      <c r="F33" s="907">
        <v>16992668</v>
      </c>
      <c r="G33" s="73">
        <v>151282</v>
      </c>
    </row>
    <row r="34" spans="1:8">
      <c r="A34" s="1031"/>
      <c r="B34" s="1479" t="s">
        <v>11</v>
      </c>
      <c r="C34" s="908">
        <v>4901865</v>
      </c>
      <c r="D34" s="74">
        <f t="shared" si="0"/>
        <v>-151282</v>
      </c>
      <c r="E34" s="65" t="s">
        <v>133</v>
      </c>
      <c r="F34" s="909">
        <v>16992668</v>
      </c>
      <c r="G34" s="74">
        <v>151282</v>
      </c>
    </row>
    <row r="35" spans="1:8" ht="26">
      <c r="A35" s="1031"/>
      <c r="B35" s="1480" t="s">
        <v>12</v>
      </c>
      <c r="C35" s="908">
        <v>4901865</v>
      </c>
      <c r="D35" s="74">
        <f t="shared" si="0"/>
        <v>-151282</v>
      </c>
      <c r="E35" s="65" t="s">
        <v>134</v>
      </c>
      <c r="F35" s="909">
        <v>16992668</v>
      </c>
      <c r="G35" s="74">
        <v>151282</v>
      </c>
    </row>
    <row r="36" spans="1:8">
      <c r="A36" s="1031"/>
      <c r="B36" s="66" t="s">
        <v>47</v>
      </c>
      <c r="C36" s="906">
        <v>4901865</v>
      </c>
      <c r="D36" s="73">
        <f t="shared" si="0"/>
        <v>-151282</v>
      </c>
      <c r="E36" s="66" t="s">
        <v>47</v>
      </c>
      <c r="F36" s="907">
        <v>16992668</v>
      </c>
      <c r="G36" s="73">
        <v>151282</v>
      </c>
    </row>
    <row r="37" spans="1:8">
      <c r="A37" s="1031"/>
      <c r="B37" s="1422" t="s">
        <v>14</v>
      </c>
      <c r="C37" s="908">
        <v>4901865</v>
      </c>
      <c r="D37" s="74">
        <f t="shared" si="0"/>
        <v>-151282</v>
      </c>
      <c r="E37" s="910" t="s">
        <v>135</v>
      </c>
      <c r="F37" s="909">
        <v>16992668</v>
      </c>
      <c r="G37" s="74">
        <v>151282</v>
      </c>
    </row>
    <row r="38" spans="1:8" ht="26.5">
      <c r="A38" s="1031"/>
      <c r="B38" s="1422" t="s">
        <v>15</v>
      </c>
      <c r="C38" s="908">
        <v>4901865</v>
      </c>
      <c r="D38" s="74">
        <f t="shared" si="0"/>
        <v>-151282</v>
      </c>
      <c r="E38" s="910" t="s">
        <v>137</v>
      </c>
      <c r="F38" s="909">
        <v>15542668</v>
      </c>
      <c r="G38" s="74">
        <v>151282</v>
      </c>
    </row>
    <row r="39" spans="1:8" ht="15" thickBot="1">
      <c r="A39" s="1031"/>
      <c r="B39" s="1481" t="s">
        <v>17</v>
      </c>
      <c r="C39" s="912">
        <v>4901865</v>
      </c>
      <c r="D39" s="75">
        <f>-151282</f>
        <v>-151282</v>
      </c>
      <c r="E39" s="911" t="s">
        <v>138</v>
      </c>
      <c r="F39" s="913">
        <v>15542668</v>
      </c>
      <c r="G39" s="75">
        <v>151282</v>
      </c>
    </row>
    <row r="40" spans="1:8" ht="44.25" customHeight="1" thickBot="1">
      <c r="A40" s="1031"/>
      <c r="B40" s="1590" t="s">
        <v>475</v>
      </c>
      <c r="C40" s="1591"/>
      <c r="D40" s="1591"/>
      <c r="E40" s="1591"/>
      <c r="F40" s="1591"/>
      <c r="G40" s="1592"/>
    </row>
    <row r="41" spans="1:8" ht="15" thickBot="1">
      <c r="A41" s="1031"/>
    </row>
    <row r="42" spans="1:8" ht="27">
      <c r="A42" s="1433">
        <f>A30+1</f>
        <v>52</v>
      </c>
      <c r="B42" s="463" t="s">
        <v>443</v>
      </c>
      <c r="C42" s="852"/>
      <c r="D42" s="1447"/>
      <c r="E42" s="71" t="s">
        <v>6</v>
      </c>
      <c r="F42" s="69"/>
      <c r="G42" s="766"/>
      <c r="H42" s="994" t="s">
        <v>154</v>
      </c>
    </row>
    <row r="43" spans="1:8">
      <c r="A43" s="1031"/>
      <c r="B43" s="81" t="s">
        <v>8</v>
      </c>
      <c r="C43" s="853"/>
      <c r="D43" s="1448"/>
      <c r="E43" s="65" t="s">
        <v>8</v>
      </c>
      <c r="F43" s="64"/>
      <c r="G43" s="775"/>
      <c r="H43" s="776"/>
    </row>
    <row r="44" spans="1:8" ht="27">
      <c r="A44" s="1031"/>
      <c r="B44" s="1519" t="s">
        <v>444</v>
      </c>
      <c r="C44" s="1520"/>
      <c r="D44" s="1521"/>
      <c r="E44" s="1519" t="s">
        <v>142</v>
      </c>
      <c r="F44" s="1519"/>
      <c r="G44" s="1520"/>
      <c r="H44" s="776"/>
    </row>
    <row r="45" spans="1:8">
      <c r="A45" s="1031"/>
      <c r="B45" s="1375" t="s">
        <v>46</v>
      </c>
      <c r="C45" s="118">
        <v>61405741</v>
      </c>
      <c r="D45" s="1454">
        <v>-450000</v>
      </c>
      <c r="E45" s="1368" t="s">
        <v>46</v>
      </c>
      <c r="F45" s="906">
        <v>4901865</v>
      </c>
      <c r="G45" s="781">
        <v>450000</v>
      </c>
      <c r="H45" s="776"/>
    </row>
    <row r="46" spans="1:8">
      <c r="A46" s="1031"/>
      <c r="B46" s="1482" t="s">
        <v>11</v>
      </c>
      <c r="C46" s="119">
        <v>61405741</v>
      </c>
      <c r="D46" s="1456">
        <v>-450000</v>
      </c>
      <c r="E46" s="1479" t="s">
        <v>11</v>
      </c>
      <c r="F46" s="908">
        <v>4901865</v>
      </c>
      <c r="G46" s="785">
        <v>450000</v>
      </c>
      <c r="H46" s="776"/>
    </row>
    <row r="47" spans="1:8" ht="26">
      <c r="A47" s="1031"/>
      <c r="B47" s="1483" t="s">
        <v>12</v>
      </c>
      <c r="C47" s="119">
        <v>61405741</v>
      </c>
      <c r="D47" s="1456">
        <v>-450000</v>
      </c>
      <c r="E47" s="1480" t="s">
        <v>12</v>
      </c>
      <c r="F47" s="908">
        <v>4901865</v>
      </c>
      <c r="G47" s="785">
        <v>450000</v>
      </c>
      <c r="H47" s="776"/>
    </row>
    <row r="48" spans="1:8">
      <c r="A48" s="1031"/>
      <c r="B48" s="76" t="s">
        <v>47</v>
      </c>
      <c r="C48" s="118">
        <v>61405741</v>
      </c>
      <c r="D48" s="1454">
        <v>-450000</v>
      </c>
      <c r="E48" s="66" t="s">
        <v>47</v>
      </c>
      <c r="F48" s="906">
        <v>4901865</v>
      </c>
      <c r="G48" s="785">
        <v>450000</v>
      </c>
      <c r="H48" s="776"/>
    </row>
    <row r="49" spans="1:8">
      <c r="A49" s="1031"/>
      <c r="B49" s="1484" t="s">
        <v>14</v>
      </c>
      <c r="C49" s="119">
        <v>61405741</v>
      </c>
      <c r="D49" s="1458">
        <v>-450000</v>
      </c>
      <c r="E49" s="1422" t="s">
        <v>14</v>
      </c>
      <c r="F49" s="908">
        <v>4901865</v>
      </c>
      <c r="G49" s="1461">
        <v>450000</v>
      </c>
      <c r="H49" s="776"/>
    </row>
    <row r="50" spans="1:8" ht="26.5">
      <c r="A50" s="1031"/>
      <c r="B50" s="1484" t="s">
        <v>15</v>
      </c>
      <c r="C50" s="119">
        <v>61405741</v>
      </c>
      <c r="D50" s="1462">
        <v>-450000</v>
      </c>
      <c r="E50" s="1422" t="s">
        <v>15</v>
      </c>
      <c r="F50" s="908">
        <v>4901865</v>
      </c>
      <c r="G50" s="788">
        <v>450000</v>
      </c>
      <c r="H50" s="776"/>
    </row>
    <row r="51" spans="1:8" ht="15" thickBot="1">
      <c r="A51" s="1031"/>
      <c r="B51" s="1485" t="s">
        <v>17</v>
      </c>
      <c r="C51" s="1522">
        <v>61405741</v>
      </c>
      <c r="D51" s="1489">
        <v>-450000</v>
      </c>
      <c r="E51" s="1481" t="s">
        <v>17</v>
      </c>
      <c r="F51" s="912">
        <v>4901865</v>
      </c>
      <c r="G51" s="788">
        <v>450000</v>
      </c>
      <c r="H51" s="776"/>
    </row>
    <row r="52" spans="1:8" ht="27">
      <c r="A52" s="1031"/>
      <c r="B52" s="463" t="s">
        <v>443</v>
      </c>
      <c r="C52" s="313"/>
      <c r="D52" s="1447"/>
      <c r="E52" s="71" t="s">
        <v>6</v>
      </c>
      <c r="F52" s="313"/>
      <c r="G52" s="1447"/>
      <c r="H52" s="776"/>
    </row>
    <row r="53" spans="1:8">
      <c r="A53" s="1031"/>
      <c r="B53" s="1523" t="s">
        <v>36</v>
      </c>
      <c r="C53" s="1530"/>
      <c r="D53" s="1469"/>
      <c r="E53" s="1534" t="s">
        <v>36</v>
      </c>
      <c r="F53" s="1546"/>
      <c r="G53" s="1462"/>
      <c r="H53" s="776"/>
    </row>
    <row r="54" spans="1:8">
      <c r="A54" s="1031"/>
      <c r="B54" s="1524" t="s">
        <v>37</v>
      </c>
      <c r="C54" s="1531"/>
      <c r="D54" s="1527"/>
      <c r="E54" s="1535" t="s">
        <v>37</v>
      </c>
      <c r="F54" s="1547"/>
      <c r="G54" s="1545"/>
      <c r="H54" s="776"/>
    </row>
    <row r="55" spans="1:8">
      <c r="A55" s="1031"/>
      <c r="B55" s="1525" t="s">
        <v>48</v>
      </c>
      <c r="C55" s="1532"/>
      <c r="D55" s="1528"/>
      <c r="E55" s="1536" t="s">
        <v>48</v>
      </c>
      <c r="F55" s="1532"/>
      <c r="G55" s="1528"/>
      <c r="H55" s="816"/>
    </row>
    <row r="56" spans="1:8">
      <c r="A56" s="1031"/>
      <c r="B56" s="115" t="s">
        <v>46</v>
      </c>
      <c r="C56" s="118">
        <v>62154236</v>
      </c>
      <c r="D56" s="1454">
        <v>-450000</v>
      </c>
      <c r="E56" s="1537" t="s">
        <v>46</v>
      </c>
      <c r="F56" s="1548">
        <v>841606476</v>
      </c>
      <c r="G56" s="1454">
        <v>450000</v>
      </c>
      <c r="H56" s="776"/>
    </row>
    <row r="57" spans="1:8">
      <c r="A57" s="1031"/>
      <c r="B57" s="742" t="s">
        <v>11</v>
      </c>
      <c r="C57" s="119">
        <v>62154236</v>
      </c>
      <c r="D57" s="1456">
        <v>-450000</v>
      </c>
      <c r="E57" s="1538" t="s">
        <v>11</v>
      </c>
      <c r="F57" s="1549">
        <v>841606476</v>
      </c>
      <c r="G57" s="1458">
        <v>450000</v>
      </c>
      <c r="H57" s="776"/>
    </row>
    <row r="58" spans="1:8" ht="26.5">
      <c r="A58" s="1031"/>
      <c r="B58" s="742" t="s">
        <v>12</v>
      </c>
      <c r="C58" s="119">
        <v>62154236</v>
      </c>
      <c r="D58" s="1456">
        <v>-450000</v>
      </c>
      <c r="E58" s="1539" t="s">
        <v>12</v>
      </c>
      <c r="F58" s="1546">
        <v>841606476</v>
      </c>
      <c r="G58" s="1462">
        <v>450000</v>
      </c>
      <c r="H58" s="776"/>
    </row>
    <row r="59" spans="1:8">
      <c r="A59" s="1031"/>
      <c r="B59" s="115" t="s">
        <v>47</v>
      </c>
      <c r="C59" s="118">
        <v>62154236</v>
      </c>
      <c r="D59" s="1454">
        <v>-450000</v>
      </c>
      <c r="E59" s="1540" t="s">
        <v>47</v>
      </c>
      <c r="F59" s="1550">
        <v>841606476</v>
      </c>
      <c r="G59" s="1469">
        <v>450000</v>
      </c>
      <c r="H59" s="776"/>
    </row>
    <row r="60" spans="1:8">
      <c r="A60" s="1031"/>
      <c r="B60" s="1486" t="s">
        <v>14</v>
      </c>
      <c r="C60" s="119">
        <v>62150636</v>
      </c>
      <c r="D60" s="1458">
        <v>-450000</v>
      </c>
      <c r="E60" s="1541" t="s">
        <v>14</v>
      </c>
      <c r="F60" s="1546">
        <v>841606476</v>
      </c>
      <c r="G60" s="1462">
        <v>450000</v>
      </c>
      <c r="H60" s="776"/>
    </row>
    <row r="61" spans="1:8" ht="26.5">
      <c r="A61" s="1031"/>
      <c r="B61" s="1484" t="s">
        <v>15</v>
      </c>
      <c r="C61" s="119">
        <v>61405741</v>
      </c>
      <c r="D61" s="1458">
        <v>-450000</v>
      </c>
      <c r="E61" s="1539" t="s">
        <v>15</v>
      </c>
      <c r="F61" s="1546">
        <v>841606476</v>
      </c>
      <c r="G61" s="1462">
        <v>450000</v>
      </c>
      <c r="H61" s="776"/>
    </row>
    <row r="62" spans="1:8" ht="15" thickBot="1">
      <c r="A62" s="1031"/>
      <c r="B62" s="1487" t="s">
        <v>17</v>
      </c>
      <c r="C62" s="1001">
        <v>61405741</v>
      </c>
      <c r="D62" s="1488">
        <v>-450000</v>
      </c>
      <c r="E62" s="1542" t="s">
        <v>17</v>
      </c>
      <c r="F62" s="1551">
        <v>841606476</v>
      </c>
      <c r="G62" s="1488">
        <v>450000</v>
      </c>
      <c r="H62" s="776"/>
    </row>
    <row r="63" spans="1:8">
      <c r="A63" s="1031"/>
      <c r="B63" s="1526" t="s">
        <v>62</v>
      </c>
      <c r="C63" s="1533"/>
      <c r="D63" s="1529"/>
      <c r="E63" s="1543" t="s">
        <v>62</v>
      </c>
      <c r="F63" s="1533"/>
      <c r="G63" s="1529"/>
      <c r="H63" s="816"/>
    </row>
    <row r="64" spans="1:8">
      <c r="A64" s="1031"/>
      <c r="B64" s="115" t="s">
        <v>46</v>
      </c>
      <c r="C64" s="118">
        <v>62154236</v>
      </c>
      <c r="D64" s="1454">
        <v>-450000</v>
      </c>
      <c r="E64" s="1537" t="s">
        <v>46</v>
      </c>
      <c r="F64" s="1548">
        <v>890165818</v>
      </c>
      <c r="G64" s="1454">
        <v>450000</v>
      </c>
      <c r="H64" s="776"/>
    </row>
    <row r="65" spans="1:8">
      <c r="A65" s="1031"/>
      <c r="B65" s="742" t="s">
        <v>11</v>
      </c>
      <c r="C65" s="119">
        <v>62154236</v>
      </c>
      <c r="D65" s="1456">
        <v>-450000</v>
      </c>
      <c r="E65" s="1538" t="s">
        <v>11</v>
      </c>
      <c r="F65" s="1549">
        <v>890165818</v>
      </c>
      <c r="G65" s="1458">
        <v>450000</v>
      </c>
      <c r="H65" s="776"/>
    </row>
    <row r="66" spans="1:8" ht="26.5">
      <c r="A66" s="1031"/>
      <c r="B66" s="742" t="s">
        <v>12</v>
      </c>
      <c r="C66" s="119">
        <v>62154236</v>
      </c>
      <c r="D66" s="1456">
        <v>-450000</v>
      </c>
      <c r="E66" s="1539" t="s">
        <v>12</v>
      </c>
      <c r="F66" s="1546">
        <v>890165818</v>
      </c>
      <c r="G66" s="1462">
        <v>450000</v>
      </c>
      <c r="H66" s="776"/>
    </row>
    <row r="67" spans="1:8">
      <c r="A67" s="1031"/>
      <c r="B67" s="115" t="s">
        <v>47</v>
      </c>
      <c r="C67" s="118">
        <v>62154236</v>
      </c>
      <c r="D67" s="1454">
        <v>-450000</v>
      </c>
      <c r="E67" s="1540" t="s">
        <v>47</v>
      </c>
      <c r="F67" s="1550">
        <v>890165818</v>
      </c>
      <c r="G67" s="1469">
        <v>450000</v>
      </c>
      <c r="H67" s="776"/>
    </row>
    <row r="68" spans="1:8">
      <c r="A68" s="1031"/>
      <c r="B68" s="1486" t="s">
        <v>14</v>
      </c>
      <c r="C68" s="119">
        <v>62150636</v>
      </c>
      <c r="D68" s="1458">
        <v>-450000</v>
      </c>
      <c r="E68" s="1541" t="s">
        <v>14</v>
      </c>
      <c r="F68" s="1546">
        <v>890165818</v>
      </c>
      <c r="G68" s="1462">
        <v>450000</v>
      </c>
      <c r="H68" s="776"/>
    </row>
    <row r="69" spans="1:8" ht="26.5">
      <c r="A69" s="1031"/>
      <c r="B69" s="1484" t="s">
        <v>15</v>
      </c>
      <c r="C69" s="119">
        <v>61405741</v>
      </c>
      <c r="D69" s="1458">
        <v>-450000</v>
      </c>
      <c r="E69" s="1539" t="s">
        <v>15</v>
      </c>
      <c r="F69" s="1546">
        <v>890165818</v>
      </c>
      <c r="G69" s="1462">
        <v>450000</v>
      </c>
      <c r="H69" s="776"/>
    </row>
    <row r="70" spans="1:8" ht="15" thickBot="1">
      <c r="A70" s="1031"/>
      <c r="B70" s="1485" t="s">
        <v>17</v>
      </c>
      <c r="C70" s="855">
        <v>61405741</v>
      </c>
      <c r="D70" s="1489">
        <v>-450000</v>
      </c>
      <c r="E70" s="1544" t="s">
        <v>17</v>
      </c>
      <c r="F70" s="1552">
        <v>890165818</v>
      </c>
      <c r="G70" s="1489">
        <v>450000</v>
      </c>
      <c r="H70" s="776"/>
    </row>
    <row r="71" spans="1:8" ht="54" customHeight="1" thickBot="1">
      <c r="A71" s="1031"/>
      <c r="B71" s="1618" t="s">
        <v>476</v>
      </c>
      <c r="C71" s="1619"/>
      <c r="D71" s="1619"/>
      <c r="E71" s="1619"/>
      <c r="F71" s="1619"/>
      <c r="G71" s="1620"/>
      <c r="H71" s="831"/>
    </row>
  </sheetData>
  <mergeCells count="4">
    <mergeCell ref="B71:G71"/>
    <mergeCell ref="B16:G16"/>
    <mergeCell ref="B28:G28"/>
    <mergeCell ref="B40:G40"/>
  </mergeCells>
  <pageMargins left="0.39370078740157483" right="0.35433070866141736" top="0.43307086614173229" bottom="0.51181102362204722" header="0.31496062992125984" footer="0.19685039370078741"/>
  <pageSetup paperSize="9" scale="85" fitToHeight="0" orientation="landscape" r:id="rId1"/>
  <headerFooter>
    <oddFooter>&amp;L&amp;F&amp;C&amp;P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EFFA0-299B-4298-B666-A62962C4ADA0}">
  <sheetPr>
    <tabColor theme="3" tint="0.89999084444715716"/>
  </sheetPr>
  <dimension ref="A1:H265"/>
  <sheetViews>
    <sheetView zoomScale="80" zoomScaleNormal="80" workbookViewId="0">
      <pane ySplit="1" topLeftCell="A2" activePane="bottomLeft" state="frozen"/>
      <selection pane="bottomLeft"/>
    </sheetView>
  </sheetViews>
  <sheetFormatPr defaultRowHeight="14.5"/>
  <cols>
    <col min="1" max="1" width="6.54296875" customWidth="1"/>
    <col min="2" max="2" width="40" customWidth="1"/>
    <col min="3" max="3" width="15.26953125" customWidth="1"/>
    <col min="4" max="4" width="12.54296875" customWidth="1"/>
    <col min="5" max="5" width="39.81640625" customWidth="1"/>
    <col min="6" max="6" width="14.26953125" customWidth="1"/>
    <col min="7" max="7" width="13.453125" customWidth="1"/>
    <col min="8" max="8" width="16" customWidth="1"/>
  </cols>
  <sheetData>
    <row r="1" spans="1:8" ht="40.5" customHeight="1" thickBot="1">
      <c r="A1" s="758"/>
      <c r="B1" s="1000"/>
      <c r="C1" s="759" t="s">
        <v>2</v>
      </c>
      <c r="D1" s="759" t="s">
        <v>4</v>
      </c>
      <c r="E1" s="1000"/>
      <c r="F1" s="759" t="s">
        <v>2</v>
      </c>
      <c r="G1" s="759" t="s">
        <v>4</v>
      </c>
      <c r="H1" s="759" t="s">
        <v>1</v>
      </c>
    </row>
    <row r="2" spans="1:8">
      <c r="A2" s="760"/>
      <c r="B2" s="761"/>
      <c r="C2" s="761"/>
      <c r="D2" s="761"/>
      <c r="E2" s="761"/>
      <c r="F2" s="761"/>
      <c r="G2" s="761"/>
      <c r="H2" s="760"/>
    </row>
    <row r="3" spans="1:8" ht="15">
      <c r="A3" s="762"/>
      <c r="B3" s="28" t="s">
        <v>158</v>
      </c>
      <c r="C3" s="763"/>
      <c r="D3" s="763"/>
      <c r="E3" s="763"/>
      <c r="F3" s="763"/>
      <c r="G3" s="763"/>
      <c r="H3" s="760"/>
    </row>
    <row r="4" spans="1:8" ht="15.5" thickBot="1">
      <c r="A4" s="762"/>
      <c r="B4" s="761"/>
      <c r="C4" s="763"/>
      <c r="D4" s="763"/>
      <c r="E4" s="763"/>
      <c r="F4" s="763"/>
      <c r="G4" s="763"/>
      <c r="H4" s="760"/>
    </row>
    <row r="5" spans="1:8">
      <c r="A5" s="1473">
        <f>+KM!A42+1</f>
        <v>53</v>
      </c>
      <c r="B5" s="764" t="s">
        <v>42</v>
      </c>
      <c r="C5" s="765"/>
      <c r="D5" s="766"/>
      <c r="E5" s="767" t="s">
        <v>282</v>
      </c>
      <c r="F5" s="765"/>
      <c r="G5" s="766"/>
      <c r="H5" s="994" t="s">
        <v>154</v>
      </c>
    </row>
    <row r="6" spans="1:8">
      <c r="A6" s="769"/>
      <c r="B6" s="770" t="s">
        <v>8</v>
      </c>
      <c r="C6" s="771"/>
      <c r="D6" s="772"/>
      <c r="E6" s="773" t="s">
        <v>8</v>
      </c>
      <c r="F6" s="774"/>
      <c r="G6" s="775"/>
      <c r="H6" s="776"/>
    </row>
    <row r="7" spans="1:8" ht="27">
      <c r="A7" s="769"/>
      <c r="B7" s="146" t="s">
        <v>240</v>
      </c>
      <c r="C7" s="777"/>
      <c r="D7" s="778"/>
      <c r="E7" s="146" t="s">
        <v>283</v>
      </c>
      <c r="F7" s="777"/>
      <c r="G7" s="778"/>
      <c r="H7" s="776"/>
    </row>
    <row r="8" spans="1:8">
      <c r="A8" s="769"/>
      <c r="B8" s="779" t="s">
        <v>46</v>
      </c>
      <c r="C8" s="780">
        <v>865631661</v>
      </c>
      <c r="D8" s="781"/>
      <c r="E8" s="782" t="s">
        <v>46</v>
      </c>
      <c r="F8" s="780">
        <f>F15</f>
        <v>24037550</v>
      </c>
      <c r="G8" s="781">
        <f>G13</f>
        <v>3000000</v>
      </c>
      <c r="H8" s="776"/>
    </row>
    <row r="9" spans="1:8" ht="26.5">
      <c r="A9" s="769"/>
      <c r="B9" s="1506" t="s">
        <v>24</v>
      </c>
      <c r="C9" s="783">
        <v>16660444</v>
      </c>
      <c r="D9" s="781"/>
      <c r="E9" s="784" t="s">
        <v>49</v>
      </c>
      <c r="F9" s="783">
        <v>0</v>
      </c>
      <c r="G9" s="785">
        <f>G10</f>
        <v>3000000</v>
      </c>
      <c r="H9" s="776"/>
    </row>
    <row r="10" spans="1:8">
      <c r="A10" s="769"/>
      <c r="B10" s="1506" t="s">
        <v>49</v>
      </c>
      <c r="C10" s="783">
        <v>734400</v>
      </c>
      <c r="D10" s="781"/>
      <c r="E10" s="784" t="s">
        <v>50</v>
      </c>
      <c r="F10" s="783">
        <v>0</v>
      </c>
      <c r="G10" s="785">
        <f>G11</f>
        <v>3000000</v>
      </c>
      <c r="H10" s="776"/>
    </row>
    <row r="11" spans="1:8">
      <c r="A11" s="769"/>
      <c r="B11" s="1506" t="s">
        <v>50</v>
      </c>
      <c r="C11" s="783">
        <v>734400</v>
      </c>
      <c r="D11" s="781"/>
      <c r="E11" s="784" t="s">
        <v>51</v>
      </c>
      <c r="F11" s="783">
        <v>0</v>
      </c>
      <c r="G11" s="785">
        <f>G12</f>
        <v>3000000</v>
      </c>
      <c r="H11" s="776"/>
    </row>
    <row r="12" spans="1:8" ht="26.5">
      <c r="A12" s="769"/>
      <c r="B12" s="786" t="s">
        <v>51</v>
      </c>
      <c r="C12" s="787">
        <v>734400</v>
      </c>
      <c r="D12" s="788"/>
      <c r="E12" s="784" t="s">
        <v>52</v>
      </c>
      <c r="F12" s="783">
        <v>0</v>
      </c>
      <c r="G12" s="785">
        <f>G13</f>
        <v>3000000</v>
      </c>
      <c r="H12" s="776"/>
    </row>
    <row r="13" spans="1:8" ht="39">
      <c r="A13" s="769"/>
      <c r="B13" s="786" t="s">
        <v>52</v>
      </c>
      <c r="C13" s="787">
        <v>734400</v>
      </c>
      <c r="D13" s="789"/>
      <c r="E13" s="790" t="s">
        <v>53</v>
      </c>
      <c r="F13" s="791">
        <v>0</v>
      </c>
      <c r="G13" s="788">
        <f>G18</f>
        <v>3000000</v>
      </c>
      <c r="H13" s="776"/>
    </row>
    <row r="14" spans="1:8" ht="39">
      <c r="A14" s="769"/>
      <c r="B14" s="786" t="s">
        <v>53</v>
      </c>
      <c r="C14" s="787">
        <v>734400</v>
      </c>
      <c r="D14" s="789"/>
      <c r="E14" s="786" t="s">
        <v>11</v>
      </c>
      <c r="F14" s="791">
        <f>F15</f>
        <v>24037550</v>
      </c>
      <c r="G14" s="788">
        <v>0</v>
      </c>
      <c r="H14" s="776"/>
    </row>
    <row r="15" spans="1:8" ht="26.5">
      <c r="A15" s="769"/>
      <c r="B15" s="786" t="s">
        <v>11</v>
      </c>
      <c r="C15" s="787">
        <v>848236817</v>
      </c>
      <c r="D15" s="789"/>
      <c r="E15" s="792" t="s">
        <v>12</v>
      </c>
      <c r="F15" s="793">
        <v>24037550</v>
      </c>
      <c r="G15" s="789">
        <v>0</v>
      </c>
      <c r="H15" s="776"/>
    </row>
    <row r="16" spans="1:8" ht="26.5">
      <c r="A16" s="769"/>
      <c r="B16" s="794" t="s">
        <v>12</v>
      </c>
      <c r="C16" s="795">
        <v>848236817</v>
      </c>
      <c r="D16" s="796"/>
      <c r="E16" s="797" t="s">
        <v>47</v>
      </c>
      <c r="F16" s="798">
        <f>F19</f>
        <v>24037550</v>
      </c>
      <c r="G16" s="796">
        <f>G19</f>
        <v>3000000</v>
      </c>
      <c r="H16" s="776"/>
    </row>
    <row r="17" spans="1:8">
      <c r="A17" s="769"/>
      <c r="B17" s="799" t="s">
        <v>47</v>
      </c>
      <c r="C17" s="800">
        <v>852490346</v>
      </c>
      <c r="D17" s="796">
        <v>0</v>
      </c>
      <c r="E17" s="792" t="s">
        <v>14</v>
      </c>
      <c r="F17" s="793">
        <f>F18</f>
        <v>24037550</v>
      </c>
      <c r="G17" s="789">
        <f>G18</f>
        <v>3000000</v>
      </c>
      <c r="H17" s="776"/>
    </row>
    <row r="18" spans="1:8" ht="26.5">
      <c r="A18" s="769"/>
      <c r="B18" s="794" t="s">
        <v>14</v>
      </c>
      <c r="C18" s="795">
        <v>442153383</v>
      </c>
      <c r="D18" s="789">
        <v>0</v>
      </c>
      <c r="E18" s="792" t="s">
        <v>15</v>
      </c>
      <c r="F18" s="793">
        <f>F19</f>
        <v>24037550</v>
      </c>
      <c r="G18" s="789">
        <f>G19</f>
        <v>3000000</v>
      </c>
      <c r="H18" s="776"/>
    </row>
    <row r="19" spans="1:8">
      <c r="A19" s="769"/>
      <c r="B19" s="794" t="s">
        <v>16</v>
      </c>
      <c r="C19" s="795">
        <v>432946139</v>
      </c>
      <c r="D19" s="789">
        <v>-3000000</v>
      </c>
      <c r="E19" s="792" t="s">
        <v>17</v>
      </c>
      <c r="F19" s="793">
        <v>24037550</v>
      </c>
      <c r="G19" s="789">
        <v>3000000</v>
      </c>
      <c r="H19" s="776"/>
    </row>
    <row r="20" spans="1:8">
      <c r="A20" s="769"/>
      <c r="B20" s="794" t="s">
        <v>19</v>
      </c>
      <c r="C20" s="795">
        <v>432946139</v>
      </c>
      <c r="D20" s="789">
        <v>-3000000</v>
      </c>
      <c r="E20" s="792"/>
      <c r="F20" s="793"/>
      <c r="G20" s="789"/>
      <c r="H20" s="776"/>
    </row>
    <row r="21" spans="1:8" ht="26.5">
      <c r="A21" s="769"/>
      <c r="B21" s="794" t="s">
        <v>15</v>
      </c>
      <c r="C21" s="795">
        <v>2580554</v>
      </c>
      <c r="D21" s="789"/>
      <c r="E21" s="792"/>
      <c r="F21" s="793"/>
      <c r="G21" s="789"/>
      <c r="H21" s="776"/>
    </row>
    <row r="22" spans="1:8">
      <c r="A22" s="769"/>
      <c r="B22" s="794" t="s">
        <v>17</v>
      </c>
      <c r="C22" s="795">
        <v>2222554</v>
      </c>
      <c r="D22" s="789"/>
      <c r="E22" s="792"/>
      <c r="F22" s="793"/>
      <c r="G22" s="789"/>
      <c r="H22" s="776"/>
    </row>
    <row r="23" spans="1:8">
      <c r="A23" s="769"/>
      <c r="B23" s="801" t="s">
        <v>25</v>
      </c>
      <c r="C23" s="802">
        <v>358000</v>
      </c>
      <c r="D23" s="803"/>
      <c r="E23" s="804"/>
      <c r="F23" s="805"/>
      <c r="G23" s="803"/>
      <c r="H23" s="776"/>
    </row>
    <row r="24" spans="1:8" ht="26.5">
      <c r="A24" s="769"/>
      <c r="B24" s="801" t="s">
        <v>26</v>
      </c>
      <c r="C24" s="802">
        <v>6626690</v>
      </c>
      <c r="D24" s="803">
        <v>3000000</v>
      </c>
      <c r="E24" s="804"/>
      <c r="F24" s="805"/>
      <c r="G24" s="803"/>
      <c r="H24" s="776"/>
    </row>
    <row r="25" spans="1:8" ht="26.5">
      <c r="A25" s="769"/>
      <c r="B25" s="801" t="s">
        <v>27</v>
      </c>
      <c r="C25" s="802">
        <v>6195689</v>
      </c>
      <c r="D25" s="803">
        <v>3000000</v>
      </c>
      <c r="E25" s="804"/>
      <c r="F25" s="805"/>
      <c r="G25" s="803"/>
      <c r="H25" s="776"/>
    </row>
    <row r="26" spans="1:8" ht="26.5">
      <c r="A26" s="769"/>
      <c r="B26" s="801" t="s">
        <v>28</v>
      </c>
      <c r="C26" s="802">
        <v>523603</v>
      </c>
      <c r="D26" s="803"/>
      <c r="E26" s="804"/>
      <c r="F26" s="805"/>
      <c r="G26" s="803"/>
      <c r="H26" s="776"/>
    </row>
    <row r="27" spans="1:8" ht="26.5">
      <c r="A27" s="769"/>
      <c r="B27" s="801" t="s">
        <v>54</v>
      </c>
      <c r="C27" s="802">
        <v>5672086</v>
      </c>
      <c r="D27" s="803">
        <v>3000000</v>
      </c>
      <c r="E27" s="804"/>
      <c r="F27" s="805"/>
      <c r="G27" s="803"/>
      <c r="H27" s="776"/>
    </row>
    <row r="28" spans="1:8" ht="39.5">
      <c r="A28" s="769"/>
      <c r="B28" s="801" t="s">
        <v>55</v>
      </c>
      <c r="C28" s="802">
        <v>5672086</v>
      </c>
      <c r="D28" s="803">
        <v>3000000</v>
      </c>
      <c r="E28" s="804"/>
      <c r="F28" s="805"/>
      <c r="G28" s="803"/>
      <c r="H28" s="776"/>
    </row>
    <row r="29" spans="1:8" ht="26.5">
      <c r="A29" s="769"/>
      <c r="B29" s="801" t="s">
        <v>29</v>
      </c>
      <c r="C29" s="802">
        <v>431001</v>
      </c>
      <c r="D29" s="803"/>
      <c r="E29" s="804"/>
      <c r="F29" s="805"/>
      <c r="G29" s="803"/>
      <c r="H29" s="776"/>
    </row>
    <row r="30" spans="1:8" ht="52.5">
      <c r="A30" s="769"/>
      <c r="B30" s="801" t="s">
        <v>30</v>
      </c>
      <c r="C30" s="802">
        <v>431001</v>
      </c>
      <c r="D30" s="803"/>
      <c r="E30" s="804"/>
      <c r="F30" s="805"/>
      <c r="G30" s="803"/>
      <c r="H30" s="776"/>
    </row>
    <row r="31" spans="1:8">
      <c r="A31" s="769"/>
      <c r="B31" s="801" t="s">
        <v>20</v>
      </c>
      <c r="C31" s="802">
        <v>410336963</v>
      </c>
      <c r="D31" s="803"/>
      <c r="E31" s="804"/>
      <c r="F31" s="805"/>
      <c r="G31" s="803"/>
      <c r="H31" s="776"/>
    </row>
    <row r="32" spans="1:8">
      <c r="A32" s="769"/>
      <c r="B32" s="801" t="s">
        <v>21</v>
      </c>
      <c r="C32" s="802">
        <v>410336963</v>
      </c>
      <c r="D32" s="803"/>
      <c r="E32" s="804"/>
      <c r="F32" s="805"/>
      <c r="G32" s="803"/>
      <c r="H32" s="776"/>
    </row>
    <row r="33" spans="1:8">
      <c r="A33" s="769"/>
      <c r="B33" s="801" t="s">
        <v>31</v>
      </c>
      <c r="C33" s="802">
        <v>13141315</v>
      </c>
      <c r="D33" s="803"/>
      <c r="E33" s="804"/>
      <c r="F33" s="805"/>
      <c r="G33" s="803"/>
      <c r="H33" s="776"/>
    </row>
    <row r="34" spans="1:8">
      <c r="A34" s="769"/>
      <c r="B34" s="801" t="s">
        <v>32</v>
      </c>
      <c r="C34" s="802">
        <v>-13141315</v>
      </c>
      <c r="D34" s="803"/>
      <c r="E34" s="804"/>
      <c r="F34" s="805"/>
      <c r="G34" s="803"/>
      <c r="H34" s="776"/>
    </row>
    <row r="35" spans="1:8" ht="15" thickBot="1">
      <c r="A35" s="769"/>
      <c r="B35" s="801" t="s">
        <v>56</v>
      </c>
      <c r="C35" s="802">
        <v>-13141315</v>
      </c>
      <c r="D35" s="803"/>
      <c r="E35" s="804"/>
      <c r="F35" s="805"/>
      <c r="G35" s="803"/>
      <c r="H35" s="776"/>
    </row>
    <row r="36" spans="1:8">
      <c r="A36" s="769"/>
      <c r="B36" s="764" t="s">
        <v>42</v>
      </c>
      <c r="C36" s="765"/>
      <c r="D36" s="766"/>
      <c r="E36" s="767" t="s">
        <v>282</v>
      </c>
      <c r="F36" s="765"/>
      <c r="G36" s="766"/>
      <c r="H36" s="776"/>
    </row>
    <row r="37" spans="1:8">
      <c r="A37" s="769"/>
      <c r="B37" s="770" t="s">
        <v>36</v>
      </c>
      <c r="C37" s="795"/>
      <c r="D37" s="796"/>
      <c r="E37" s="773" t="s">
        <v>36</v>
      </c>
      <c r="F37" s="793"/>
      <c r="G37" s="789"/>
      <c r="H37" s="776"/>
    </row>
    <row r="38" spans="1:8">
      <c r="A38" s="769"/>
      <c r="B38" s="806" t="s">
        <v>37</v>
      </c>
      <c r="C38" s="807"/>
      <c r="D38" s="808"/>
      <c r="E38" s="809" t="s">
        <v>37</v>
      </c>
      <c r="F38" s="810"/>
      <c r="G38" s="811"/>
      <c r="H38" s="776"/>
    </row>
    <row r="39" spans="1:8">
      <c r="A39" s="769"/>
      <c r="B39" s="812" t="s">
        <v>48</v>
      </c>
      <c r="C39" s="813"/>
      <c r="D39" s="814"/>
      <c r="E39" s="815" t="s">
        <v>48</v>
      </c>
      <c r="F39" s="813"/>
      <c r="G39" s="814"/>
      <c r="H39" s="816"/>
    </row>
    <row r="40" spans="1:8">
      <c r="A40" s="769"/>
      <c r="B40" s="779" t="s">
        <v>46</v>
      </c>
      <c r="C40" s="780">
        <v>1627570946</v>
      </c>
      <c r="D40" s="781"/>
      <c r="E40" s="782" t="s">
        <v>46</v>
      </c>
      <c r="F40" s="780">
        <f>F41+F47</f>
        <v>1940090704</v>
      </c>
      <c r="G40" s="781">
        <f>G41+G47+G42</f>
        <v>3000000</v>
      </c>
      <c r="H40" s="776"/>
    </row>
    <row r="41" spans="1:8" ht="26.5">
      <c r="A41" s="769"/>
      <c r="B41" s="786" t="s">
        <v>24</v>
      </c>
      <c r="C41" s="787">
        <v>23327637</v>
      </c>
      <c r="D41" s="788"/>
      <c r="E41" s="784" t="s">
        <v>24</v>
      </c>
      <c r="F41" s="783">
        <v>23921900</v>
      </c>
      <c r="G41" s="785">
        <v>0</v>
      </c>
      <c r="H41" s="776"/>
    </row>
    <row r="42" spans="1:8">
      <c r="A42" s="769"/>
      <c r="B42" s="786" t="s">
        <v>49</v>
      </c>
      <c r="C42" s="787">
        <v>734400</v>
      </c>
      <c r="D42" s="788"/>
      <c r="E42" s="784" t="s">
        <v>49</v>
      </c>
      <c r="F42" s="783">
        <v>0</v>
      </c>
      <c r="G42" s="785">
        <f>G43</f>
        <v>3000000</v>
      </c>
      <c r="H42" s="776"/>
    </row>
    <row r="43" spans="1:8">
      <c r="A43" s="769"/>
      <c r="B43" s="786" t="s">
        <v>50</v>
      </c>
      <c r="C43" s="787">
        <v>734400</v>
      </c>
      <c r="D43" s="788"/>
      <c r="E43" s="784" t="s">
        <v>50</v>
      </c>
      <c r="F43" s="783">
        <v>0</v>
      </c>
      <c r="G43" s="785">
        <f>G44</f>
        <v>3000000</v>
      </c>
      <c r="H43" s="776"/>
    </row>
    <row r="44" spans="1:8">
      <c r="A44" s="769"/>
      <c r="B44" s="786" t="s">
        <v>51</v>
      </c>
      <c r="C44" s="787">
        <v>734400</v>
      </c>
      <c r="D44" s="788"/>
      <c r="E44" s="784" t="s">
        <v>51</v>
      </c>
      <c r="F44" s="783">
        <v>0</v>
      </c>
      <c r="G44" s="785">
        <f>G45</f>
        <v>3000000</v>
      </c>
      <c r="H44" s="776"/>
    </row>
    <row r="45" spans="1:8" ht="26.5">
      <c r="A45" s="769"/>
      <c r="B45" s="786" t="s">
        <v>52</v>
      </c>
      <c r="C45" s="787">
        <v>734400</v>
      </c>
      <c r="D45" s="788"/>
      <c r="E45" s="784" t="s">
        <v>52</v>
      </c>
      <c r="F45" s="783">
        <v>0</v>
      </c>
      <c r="G45" s="785">
        <f>G46</f>
        <v>3000000</v>
      </c>
      <c r="H45" s="776"/>
    </row>
    <row r="46" spans="1:8" ht="39.5">
      <c r="A46" s="769"/>
      <c r="B46" s="786" t="s">
        <v>53</v>
      </c>
      <c r="C46" s="787">
        <v>734400</v>
      </c>
      <c r="D46" s="788"/>
      <c r="E46" s="784" t="s">
        <v>53</v>
      </c>
      <c r="F46" s="783">
        <v>0</v>
      </c>
      <c r="G46" s="785">
        <f>G49</f>
        <v>3000000</v>
      </c>
      <c r="H46" s="776"/>
    </row>
    <row r="47" spans="1:8">
      <c r="A47" s="769"/>
      <c r="B47" s="794" t="s">
        <v>11</v>
      </c>
      <c r="C47" s="795">
        <v>1603508909</v>
      </c>
      <c r="D47" s="789"/>
      <c r="E47" s="790" t="s">
        <v>11</v>
      </c>
      <c r="F47" s="791">
        <f>F48</f>
        <v>1916168804</v>
      </c>
      <c r="G47" s="788">
        <f>G48</f>
        <v>0</v>
      </c>
      <c r="H47" s="776"/>
    </row>
    <row r="48" spans="1:8" ht="26.5">
      <c r="A48" s="769"/>
      <c r="B48" s="794" t="s">
        <v>12</v>
      </c>
      <c r="C48" s="795">
        <v>1603508909</v>
      </c>
      <c r="D48" s="789"/>
      <c r="E48" s="792" t="s">
        <v>12</v>
      </c>
      <c r="F48" s="793">
        <v>1916168804</v>
      </c>
      <c r="G48" s="789"/>
      <c r="H48" s="776"/>
    </row>
    <row r="49" spans="1:8">
      <c r="A49" s="769"/>
      <c r="B49" s="799" t="s">
        <v>47</v>
      </c>
      <c r="C49" s="800">
        <v>1627570946</v>
      </c>
      <c r="D49" s="796">
        <v>0</v>
      </c>
      <c r="E49" s="797" t="s">
        <v>47</v>
      </c>
      <c r="F49" s="798">
        <f>F50+F65</f>
        <v>1940540704</v>
      </c>
      <c r="G49" s="796">
        <f>G50+G65</f>
        <v>3000000</v>
      </c>
      <c r="H49" s="776"/>
    </row>
    <row r="50" spans="1:8">
      <c r="A50" s="769"/>
      <c r="B50" s="794" t="s">
        <v>14</v>
      </c>
      <c r="C50" s="795">
        <v>1136342155</v>
      </c>
      <c r="D50" s="789">
        <v>0</v>
      </c>
      <c r="E50" s="817" t="s">
        <v>14</v>
      </c>
      <c r="F50" s="793">
        <f>F51+F54+F57+F59</f>
        <v>1937189402</v>
      </c>
      <c r="G50" s="789">
        <f>G51+G54+G57+G59</f>
        <v>3000000</v>
      </c>
      <c r="H50" s="776"/>
    </row>
    <row r="51" spans="1:8">
      <c r="A51" s="769"/>
      <c r="B51" s="794" t="s">
        <v>16</v>
      </c>
      <c r="C51" s="795">
        <v>1069104567</v>
      </c>
      <c r="D51" s="789">
        <f>D53</f>
        <v>-3000000</v>
      </c>
      <c r="E51" s="792" t="s">
        <v>16</v>
      </c>
      <c r="F51" s="793">
        <f>F52+F53</f>
        <v>161756270</v>
      </c>
      <c r="G51" s="789">
        <f>G52+G53</f>
        <v>0</v>
      </c>
      <c r="H51" s="776"/>
    </row>
    <row r="52" spans="1:8">
      <c r="A52" s="769"/>
      <c r="B52" s="794" t="s">
        <v>18</v>
      </c>
      <c r="C52" s="795">
        <v>453165928</v>
      </c>
      <c r="D52" s="789"/>
      <c r="E52" s="792" t="s">
        <v>18</v>
      </c>
      <c r="F52" s="793">
        <v>138684920</v>
      </c>
      <c r="G52" s="789"/>
      <c r="H52" s="776"/>
    </row>
    <row r="53" spans="1:8">
      <c r="A53" s="769"/>
      <c r="B53" s="794" t="s">
        <v>19</v>
      </c>
      <c r="C53" s="795">
        <v>615938639</v>
      </c>
      <c r="D53" s="789">
        <v>-3000000</v>
      </c>
      <c r="E53" s="792" t="s">
        <v>19</v>
      </c>
      <c r="F53" s="793">
        <v>23071350</v>
      </c>
      <c r="G53" s="789"/>
      <c r="H53" s="776"/>
    </row>
    <row r="54" spans="1:8" ht="26.5">
      <c r="A54" s="769"/>
      <c r="B54" s="794" t="s">
        <v>15</v>
      </c>
      <c r="C54" s="795">
        <v>28173820</v>
      </c>
      <c r="D54" s="789"/>
      <c r="E54" s="818" t="s">
        <v>15</v>
      </c>
      <c r="F54" s="793">
        <f>F55+F56</f>
        <v>1702613027</v>
      </c>
      <c r="G54" s="789">
        <f>G55</f>
        <v>3000000</v>
      </c>
      <c r="H54" s="776"/>
    </row>
    <row r="55" spans="1:8">
      <c r="A55" s="769"/>
      <c r="B55" s="794" t="s">
        <v>17</v>
      </c>
      <c r="C55" s="795">
        <v>4038003</v>
      </c>
      <c r="D55" s="789"/>
      <c r="E55" s="792" t="s">
        <v>17</v>
      </c>
      <c r="F55" s="793">
        <v>1700741641</v>
      </c>
      <c r="G55" s="789">
        <v>3000000</v>
      </c>
      <c r="H55" s="776"/>
    </row>
    <row r="56" spans="1:8">
      <c r="A56" s="769"/>
      <c r="B56" s="794" t="s">
        <v>25</v>
      </c>
      <c r="C56" s="795">
        <v>24135817</v>
      </c>
      <c r="D56" s="789"/>
      <c r="E56" s="792" t="s">
        <v>25</v>
      </c>
      <c r="F56" s="793">
        <v>1871386</v>
      </c>
      <c r="G56" s="789"/>
      <c r="H56" s="776"/>
    </row>
    <row r="57" spans="1:8" ht="26.5">
      <c r="A57" s="769"/>
      <c r="B57" s="794" t="s">
        <v>38</v>
      </c>
      <c r="C57" s="795">
        <v>18245816</v>
      </c>
      <c r="D57" s="789"/>
      <c r="E57" s="792" t="s">
        <v>38</v>
      </c>
      <c r="F57" s="793">
        <f>F58</f>
        <v>417391</v>
      </c>
      <c r="G57" s="789">
        <f>G58</f>
        <v>0</v>
      </c>
      <c r="H57" s="776"/>
    </row>
    <row r="58" spans="1:8">
      <c r="A58" s="769"/>
      <c r="B58" s="794" t="s">
        <v>39</v>
      </c>
      <c r="C58" s="795">
        <v>18245816</v>
      </c>
      <c r="D58" s="789"/>
      <c r="E58" s="792" t="s">
        <v>39</v>
      </c>
      <c r="F58" s="793">
        <v>417391</v>
      </c>
      <c r="G58" s="789"/>
      <c r="H58" s="776"/>
    </row>
    <row r="59" spans="1:8" ht="39.5">
      <c r="A59" s="769"/>
      <c r="B59" s="794" t="s">
        <v>26</v>
      </c>
      <c r="C59" s="795">
        <v>20817952</v>
      </c>
      <c r="D59" s="789">
        <v>3000000</v>
      </c>
      <c r="E59" s="818" t="s">
        <v>26</v>
      </c>
      <c r="F59" s="793">
        <f>F60+F62</f>
        <v>72402714</v>
      </c>
      <c r="G59" s="789">
        <f>G60+G62</f>
        <v>0</v>
      </c>
      <c r="H59" s="776"/>
    </row>
    <row r="60" spans="1:8" ht="26.5">
      <c r="A60" s="769"/>
      <c r="B60" s="794" t="s">
        <v>27</v>
      </c>
      <c r="C60" s="795">
        <v>13514349</v>
      </c>
      <c r="D60" s="789">
        <v>3000000</v>
      </c>
      <c r="E60" s="818" t="s">
        <v>27</v>
      </c>
      <c r="F60" s="793">
        <f>F61</f>
        <v>2408</v>
      </c>
      <c r="G60" s="789">
        <f>G61</f>
        <v>0</v>
      </c>
      <c r="H60" s="776"/>
    </row>
    <row r="61" spans="1:8" ht="26.5">
      <c r="A61" s="769"/>
      <c r="B61" s="794" t="s">
        <v>28</v>
      </c>
      <c r="C61" s="795">
        <v>537427</v>
      </c>
      <c r="D61" s="789"/>
      <c r="E61" s="818" t="s">
        <v>28</v>
      </c>
      <c r="F61" s="793">
        <v>2408</v>
      </c>
      <c r="G61" s="789"/>
      <c r="H61" s="776"/>
    </row>
    <row r="62" spans="1:8" ht="26.5">
      <c r="A62" s="769"/>
      <c r="B62" s="794" t="s">
        <v>54</v>
      </c>
      <c r="C62" s="795">
        <v>12976922</v>
      </c>
      <c r="D62" s="789">
        <v>3000000</v>
      </c>
      <c r="E62" s="818" t="s">
        <v>29</v>
      </c>
      <c r="F62" s="793">
        <f>F63+F64</f>
        <v>72400306</v>
      </c>
      <c r="G62" s="789">
        <f>G64</f>
        <v>0</v>
      </c>
      <c r="H62" s="776"/>
    </row>
    <row r="63" spans="1:8" ht="39.5">
      <c r="A63" s="769"/>
      <c r="B63" s="794" t="s">
        <v>55</v>
      </c>
      <c r="C63" s="795">
        <v>12976922</v>
      </c>
      <c r="D63" s="789">
        <v>3000000</v>
      </c>
      <c r="E63" s="818" t="s">
        <v>63</v>
      </c>
      <c r="F63" s="793">
        <v>2853988</v>
      </c>
      <c r="G63" s="789"/>
      <c r="H63" s="776"/>
    </row>
    <row r="64" spans="1:8" ht="52.5">
      <c r="A64" s="769"/>
      <c r="B64" s="794" t="s">
        <v>29</v>
      </c>
      <c r="C64" s="795">
        <v>7303603</v>
      </c>
      <c r="D64" s="796"/>
      <c r="E64" s="818" t="s">
        <v>30</v>
      </c>
      <c r="F64" s="793">
        <v>69546318</v>
      </c>
      <c r="G64" s="789"/>
      <c r="H64" s="776"/>
    </row>
    <row r="65" spans="1:8" ht="26.5">
      <c r="A65" s="769"/>
      <c r="B65" s="794" t="s">
        <v>63</v>
      </c>
      <c r="C65" s="795">
        <v>4058</v>
      </c>
      <c r="D65" s="796"/>
      <c r="E65" s="792" t="s">
        <v>20</v>
      </c>
      <c r="F65" s="793">
        <f>F66</f>
        <v>3351302</v>
      </c>
      <c r="G65" s="789">
        <f>G66</f>
        <v>0</v>
      </c>
      <c r="H65" s="776"/>
    </row>
    <row r="66" spans="1:8" ht="52.5">
      <c r="A66" s="769"/>
      <c r="B66" s="794" t="s">
        <v>30</v>
      </c>
      <c r="C66" s="795">
        <v>7299545</v>
      </c>
      <c r="D66" s="796"/>
      <c r="E66" s="792" t="s">
        <v>21</v>
      </c>
      <c r="F66" s="793">
        <v>3351302</v>
      </c>
      <c r="G66" s="789"/>
      <c r="H66" s="776"/>
    </row>
    <row r="67" spans="1:8">
      <c r="A67" s="769"/>
      <c r="B67" s="794" t="s">
        <v>20</v>
      </c>
      <c r="C67" s="795">
        <v>491228791</v>
      </c>
      <c r="D67" s="796"/>
      <c r="E67" s="792" t="s">
        <v>31</v>
      </c>
      <c r="F67" s="793">
        <f>F40-F49</f>
        <v>-450000</v>
      </c>
      <c r="G67" s="789">
        <f>G40-G49</f>
        <v>0</v>
      </c>
      <c r="H67" s="776"/>
    </row>
    <row r="68" spans="1:8">
      <c r="A68" s="769"/>
      <c r="B68" s="794" t="s">
        <v>21</v>
      </c>
      <c r="C68" s="795">
        <v>491096791</v>
      </c>
      <c r="D68" s="796"/>
      <c r="E68" s="792" t="s">
        <v>32</v>
      </c>
      <c r="F68" s="793">
        <f>F69</f>
        <v>450000</v>
      </c>
      <c r="G68" s="789">
        <f>G69</f>
        <v>0</v>
      </c>
      <c r="H68" s="776"/>
    </row>
    <row r="69" spans="1:8">
      <c r="A69" s="769"/>
      <c r="B69" s="794" t="s">
        <v>71</v>
      </c>
      <c r="C69" s="795">
        <v>132000</v>
      </c>
      <c r="D69" s="796"/>
      <c r="E69" s="819" t="s">
        <v>33</v>
      </c>
      <c r="F69" s="793">
        <f>F70</f>
        <v>450000</v>
      </c>
      <c r="G69" s="789">
        <f>G70</f>
        <v>0</v>
      </c>
      <c r="H69" s="776"/>
    </row>
    <row r="70" spans="1:8" ht="39.5">
      <c r="A70" s="769"/>
      <c r="B70" s="794" t="s">
        <v>116</v>
      </c>
      <c r="C70" s="795">
        <v>132000</v>
      </c>
      <c r="D70" s="796"/>
      <c r="E70" s="820" t="s">
        <v>34</v>
      </c>
      <c r="F70" s="821">
        <v>450000</v>
      </c>
      <c r="G70" s="822"/>
      <c r="H70" s="776"/>
    </row>
    <row r="71" spans="1:8" ht="53" thickBot="1">
      <c r="A71" s="769"/>
      <c r="B71" s="801" t="s">
        <v>118</v>
      </c>
      <c r="C71" s="802">
        <v>132000</v>
      </c>
      <c r="D71" s="823"/>
      <c r="E71" s="820"/>
      <c r="F71" s="821"/>
      <c r="G71" s="822"/>
      <c r="H71" s="776"/>
    </row>
    <row r="72" spans="1:8">
      <c r="A72" s="769"/>
      <c r="B72" s="824" t="s">
        <v>62</v>
      </c>
      <c r="C72" s="825"/>
      <c r="D72" s="826"/>
      <c r="E72" s="827" t="s">
        <v>62</v>
      </c>
      <c r="F72" s="825"/>
      <c r="G72" s="826"/>
      <c r="H72" s="816"/>
    </row>
    <row r="73" spans="1:8">
      <c r="A73" s="769"/>
      <c r="B73" s="779" t="s">
        <v>46</v>
      </c>
      <c r="C73" s="780">
        <v>1651851798</v>
      </c>
      <c r="D73" s="781"/>
      <c r="E73" s="782" t="s">
        <v>46</v>
      </c>
      <c r="F73" s="780">
        <f>F74+F80</f>
        <v>1940158888</v>
      </c>
      <c r="G73" s="781">
        <f>G74+G80+G75</f>
        <v>3000000</v>
      </c>
      <c r="H73" s="776"/>
    </row>
    <row r="74" spans="1:8" ht="26.5">
      <c r="A74" s="769"/>
      <c r="B74" s="786" t="s">
        <v>24</v>
      </c>
      <c r="C74" s="787">
        <v>23327637</v>
      </c>
      <c r="D74" s="788"/>
      <c r="E74" s="784" t="s">
        <v>24</v>
      </c>
      <c r="F74" s="783">
        <v>23921900</v>
      </c>
      <c r="G74" s="785">
        <v>0</v>
      </c>
      <c r="H74" s="776"/>
    </row>
    <row r="75" spans="1:8">
      <c r="A75" s="769"/>
      <c r="B75" s="786" t="s">
        <v>49</v>
      </c>
      <c r="C75" s="787">
        <v>734400</v>
      </c>
      <c r="D75" s="788"/>
      <c r="E75" s="784" t="s">
        <v>49</v>
      </c>
      <c r="F75" s="783">
        <v>0</v>
      </c>
      <c r="G75" s="785">
        <f>G76</f>
        <v>3000000</v>
      </c>
      <c r="H75" s="776"/>
    </row>
    <row r="76" spans="1:8">
      <c r="A76" s="769"/>
      <c r="B76" s="786" t="s">
        <v>50</v>
      </c>
      <c r="C76" s="787">
        <v>734400</v>
      </c>
      <c r="D76" s="788"/>
      <c r="E76" s="784" t="s">
        <v>50</v>
      </c>
      <c r="F76" s="783">
        <v>0</v>
      </c>
      <c r="G76" s="785">
        <f>G77</f>
        <v>3000000</v>
      </c>
      <c r="H76" s="776"/>
    </row>
    <row r="77" spans="1:8">
      <c r="A77" s="769"/>
      <c r="B77" s="786" t="s">
        <v>51</v>
      </c>
      <c r="C77" s="787">
        <v>734400</v>
      </c>
      <c r="D77" s="788"/>
      <c r="E77" s="784" t="s">
        <v>51</v>
      </c>
      <c r="F77" s="783">
        <v>0</v>
      </c>
      <c r="G77" s="785">
        <f>G78</f>
        <v>3000000</v>
      </c>
      <c r="H77" s="776"/>
    </row>
    <row r="78" spans="1:8" ht="26.5">
      <c r="A78" s="769"/>
      <c r="B78" s="786" t="s">
        <v>52</v>
      </c>
      <c r="C78" s="787">
        <v>734400</v>
      </c>
      <c r="D78" s="788"/>
      <c r="E78" s="784" t="s">
        <v>52</v>
      </c>
      <c r="F78" s="783">
        <v>0</v>
      </c>
      <c r="G78" s="785">
        <f>G79</f>
        <v>3000000</v>
      </c>
      <c r="H78" s="776"/>
    </row>
    <row r="79" spans="1:8" ht="39.5">
      <c r="A79" s="769"/>
      <c r="B79" s="786" t="s">
        <v>53</v>
      </c>
      <c r="C79" s="787">
        <v>734400</v>
      </c>
      <c r="D79" s="788"/>
      <c r="E79" s="784" t="s">
        <v>53</v>
      </c>
      <c r="F79" s="783">
        <v>0</v>
      </c>
      <c r="G79" s="785">
        <f>G82</f>
        <v>3000000</v>
      </c>
      <c r="H79" s="776"/>
    </row>
    <row r="80" spans="1:8">
      <c r="A80" s="769"/>
      <c r="B80" s="794" t="s">
        <v>11</v>
      </c>
      <c r="C80" s="795">
        <v>1627789761</v>
      </c>
      <c r="D80" s="789"/>
      <c r="E80" s="790" t="s">
        <v>11</v>
      </c>
      <c r="F80" s="791">
        <f>F81</f>
        <v>1916236988</v>
      </c>
      <c r="G80" s="788">
        <f>G81</f>
        <v>0</v>
      </c>
      <c r="H80" s="776"/>
    </row>
    <row r="81" spans="1:8" ht="26.5">
      <c r="A81" s="769"/>
      <c r="B81" s="794" t="s">
        <v>12</v>
      </c>
      <c r="C81" s="800">
        <v>1627789761</v>
      </c>
      <c r="D81" s="796"/>
      <c r="E81" s="792" t="s">
        <v>12</v>
      </c>
      <c r="F81" s="793">
        <v>1916236988</v>
      </c>
      <c r="G81" s="789"/>
      <c r="H81" s="776"/>
    </row>
    <row r="82" spans="1:8">
      <c r="A82" s="769"/>
      <c r="B82" s="799" t="s">
        <v>47</v>
      </c>
      <c r="C82" s="800">
        <v>1651851798</v>
      </c>
      <c r="D82" s="796">
        <v>0</v>
      </c>
      <c r="E82" s="797" t="s">
        <v>47</v>
      </c>
      <c r="F82" s="798">
        <f>F83+F98</f>
        <v>1940608888</v>
      </c>
      <c r="G82" s="796">
        <f>G83+G98</f>
        <v>3000000</v>
      </c>
      <c r="H82" s="776"/>
    </row>
    <row r="83" spans="1:8">
      <c r="A83" s="769"/>
      <c r="B83" s="794" t="s">
        <v>14</v>
      </c>
      <c r="C83" s="795">
        <v>1173658010</v>
      </c>
      <c r="D83" s="789">
        <v>0</v>
      </c>
      <c r="E83" s="817" t="s">
        <v>14</v>
      </c>
      <c r="F83" s="793">
        <f>F84+F87+F90+F92</f>
        <v>1937257586</v>
      </c>
      <c r="G83" s="789">
        <f>G84+G87+G90+G92</f>
        <v>3000000</v>
      </c>
      <c r="H83" s="776"/>
    </row>
    <row r="84" spans="1:8">
      <c r="A84" s="769"/>
      <c r="B84" s="794" t="s">
        <v>16</v>
      </c>
      <c r="C84" s="795">
        <v>1107236401</v>
      </c>
      <c r="D84" s="789">
        <f>D86</f>
        <v>-3000000</v>
      </c>
      <c r="E84" s="792" t="s">
        <v>16</v>
      </c>
      <c r="F84" s="793">
        <f>F85+F86</f>
        <v>161824454</v>
      </c>
      <c r="G84" s="789">
        <f>G85+G86</f>
        <v>0</v>
      </c>
      <c r="H84" s="776"/>
    </row>
    <row r="85" spans="1:8">
      <c r="A85" s="769"/>
      <c r="B85" s="794" t="s">
        <v>18</v>
      </c>
      <c r="C85" s="795">
        <v>501358572</v>
      </c>
      <c r="D85" s="789"/>
      <c r="E85" s="792" t="s">
        <v>18</v>
      </c>
      <c r="F85" s="793">
        <v>138759279</v>
      </c>
      <c r="G85" s="789"/>
      <c r="H85" s="776"/>
    </row>
    <row r="86" spans="1:8">
      <c r="A86" s="769"/>
      <c r="B86" s="794" t="s">
        <v>19</v>
      </c>
      <c r="C86" s="795">
        <v>605877829</v>
      </c>
      <c r="D86" s="789">
        <v>-3000000</v>
      </c>
      <c r="E86" s="792" t="s">
        <v>19</v>
      </c>
      <c r="F86" s="793">
        <v>23065175</v>
      </c>
      <c r="G86" s="789"/>
      <c r="H86" s="776"/>
    </row>
    <row r="87" spans="1:8" ht="26.5">
      <c r="A87" s="769"/>
      <c r="B87" s="794" t="s">
        <v>15</v>
      </c>
      <c r="C87" s="795">
        <v>28696684</v>
      </c>
      <c r="D87" s="789"/>
      <c r="E87" s="818" t="s">
        <v>15</v>
      </c>
      <c r="F87" s="793">
        <f>F88+F89</f>
        <v>1702613027</v>
      </c>
      <c r="G87" s="789">
        <f>G88</f>
        <v>3000000</v>
      </c>
      <c r="H87" s="776"/>
    </row>
    <row r="88" spans="1:8">
      <c r="A88" s="769"/>
      <c r="B88" s="794" t="s">
        <v>17</v>
      </c>
      <c r="C88" s="795">
        <v>4298761</v>
      </c>
      <c r="D88" s="789"/>
      <c r="E88" s="792" t="s">
        <v>17</v>
      </c>
      <c r="F88" s="793">
        <v>1700741641</v>
      </c>
      <c r="G88" s="789">
        <v>3000000</v>
      </c>
      <c r="H88" s="776"/>
    </row>
    <row r="89" spans="1:8">
      <c r="A89" s="769"/>
      <c r="B89" s="794" t="s">
        <v>25</v>
      </c>
      <c r="C89" s="795">
        <v>24397923</v>
      </c>
      <c r="D89" s="789"/>
      <c r="E89" s="792" t="s">
        <v>25</v>
      </c>
      <c r="F89" s="793">
        <v>1871386</v>
      </c>
      <c r="G89" s="789"/>
      <c r="H89" s="776"/>
    </row>
    <row r="90" spans="1:8" ht="26.5">
      <c r="A90" s="769"/>
      <c r="B90" s="794" t="s">
        <v>38</v>
      </c>
      <c r="C90" s="795">
        <v>18245816</v>
      </c>
      <c r="D90" s="789"/>
      <c r="E90" s="792" t="s">
        <v>38</v>
      </c>
      <c r="F90" s="793">
        <f>F91</f>
        <v>417391</v>
      </c>
      <c r="G90" s="789">
        <f>G91</f>
        <v>0</v>
      </c>
      <c r="H90" s="776"/>
    </row>
    <row r="91" spans="1:8">
      <c r="A91" s="769"/>
      <c r="B91" s="794" t="s">
        <v>39</v>
      </c>
      <c r="C91" s="795">
        <v>18245816</v>
      </c>
      <c r="D91" s="789"/>
      <c r="E91" s="792" t="s">
        <v>39</v>
      </c>
      <c r="F91" s="793">
        <v>417391</v>
      </c>
      <c r="G91" s="789"/>
      <c r="H91" s="776"/>
    </row>
    <row r="92" spans="1:8" ht="39.5">
      <c r="A92" s="769"/>
      <c r="B92" s="794" t="s">
        <v>26</v>
      </c>
      <c r="C92" s="795">
        <v>19479109</v>
      </c>
      <c r="D92" s="789">
        <v>3000000</v>
      </c>
      <c r="E92" s="818" t="s">
        <v>26</v>
      </c>
      <c r="F92" s="793">
        <f>F93+F95</f>
        <v>72402714</v>
      </c>
      <c r="G92" s="789">
        <f>G93+G95</f>
        <v>0</v>
      </c>
      <c r="H92" s="776"/>
    </row>
    <row r="93" spans="1:8" ht="26.5">
      <c r="A93" s="769"/>
      <c r="B93" s="794" t="s">
        <v>27</v>
      </c>
      <c r="C93" s="795">
        <v>12175506</v>
      </c>
      <c r="D93" s="789">
        <v>3000000</v>
      </c>
      <c r="E93" s="818" t="s">
        <v>27</v>
      </c>
      <c r="F93" s="793">
        <f>F94</f>
        <v>2408</v>
      </c>
      <c r="G93" s="789">
        <f>G94</f>
        <v>0</v>
      </c>
      <c r="H93" s="776"/>
    </row>
    <row r="94" spans="1:8" ht="26.5">
      <c r="A94" s="769"/>
      <c r="B94" s="794" t="s">
        <v>28</v>
      </c>
      <c r="C94" s="795">
        <v>537427</v>
      </c>
      <c r="D94" s="789"/>
      <c r="E94" s="818" t="s">
        <v>28</v>
      </c>
      <c r="F94" s="793">
        <v>2408</v>
      </c>
      <c r="G94" s="789"/>
      <c r="H94" s="776"/>
    </row>
    <row r="95" spans="1:8" ht="26.5">
      <c r="A95" s="769"/>
      <c r="B95" s="794" t="s">
        <v>54</v>
      </c>
      <c r="C95" s="795">
        <v>11638079</v>
      </c>
      <c r="D95" s="789">
        <v>3000000</v>
      </c>
      <c r="E95" s="818" t="s">
        <v>29</v>
      </c>
      <c r="F95" s="793">
        <f>F96+F97</f>
        <v>72400306</v>
      </c>
      <c r="G95" s="789">
        <f>G97</f>
        <v>0</v>
      </c>
      <c r="H95" s="776"/>
    </row>
    <row r="96" spans="1:8" ht="39.5">
      <c r="A96" s="769"/>
      <c r="B96" s="794" t="s">
        <v>55</v>
      </c>
      <c r="C96" s="795">
        <v>11638079</v>
      </c>
      <c r="D96" s="789">
        <v>3000000</v>
      </c>
      <c r="E96" s="818" t="s">
        <v>63</v>
      </c>
      <c r="F96" s="793">
        <v>2853988</v>
      </c>
      <c r="G96" s="789"/>
      <c r="H96" s="776"/>
    </row>
    <row r="97" spans="1:8" ht="52.5">
      <c r="A97" s="769"/>
      <c r="B97" s="794" t="s">
        <v>29</v>
      </c>
      <c r="C97" s="795">
        <v>7303603</v>
      </c>
      <c r="D97" s="796"/>
      <c r="E97" s="818" t="s">
        <v>30</v>
      </c>
      <c r="F97" s="793">
        <v>69546318</v>
      </c>
      <c r="G97" s="789"/>
      <c r="H97" s="776"/>
    </row>
    <row r="98" spans="1:8" ht="26.5">
      <c r="A98" s="769"/>
      <c r="B98" s="794" t="s">
        <v>63</v>
      </c>
      <c r="C98" s="795">
        <v>4058</v>
      </c>
      <c r="D98" s="796"/>
      <c r="E98" s="792" t="s">
        <v>20</v>
      </c>
      <c r="F98" s="1336">
        <f>F99</f>
        <v>3351302</v>
      </c>
      <c r="G98" s="789">
        <f>G99</f>
        <v>0</v>
      </c>
      <c r="H98" s="776"/>
    </row>
    <row r="99" spans="1:8" ht="52.5">
      <c r="A99" s="769"/>
      <c r="B99" s="794" t="s">
        <v>30</v>
      </c>
      <c r="C99" s="795">
        <v>7299545</v>
      </c>
      <c r="D99" s="796"/>
      <c r="E99" s="792" t="s">
        <v>21</v>
      </c>
      <c r="F99" s="793">
        <v>3351302</v>
      </c>
      <c r="G99" s="789"/>
      <c r="H99" s="776"/>
    </row>
    <row r="100" spans="1:8">
      <c r="A100" s="769"/>
      <c r="B100" s="794" t="s">
        <v>20</v>
      </c>
      <c r="C100" s="795">
        <v>478193788</v>
      </c>
      <c r="D100" s="796"/>
      <c r="E100" s="792" t="s">
        <v>31</v>
      </c>
      <c r="F100" s="793">
        <f>F73-F82</f>
        <v>-450000</v>
      </c>
      <c r="G100" s="789">
        <f>G73-G82</f>
        <v>0</v>
      </c>
      <c r="H100" s="776"/>
    </row>
    <row r="101" spans="1:8">
      <c r="A101" s="769"/>
      <c r="B101" s="794" t="s">
        <v>21</v>
      </c>
      <c r="C101" s="795">
        <v>478061788</v>
      </c>
      <c r="D101" s="796"/>
      <c r="E101" s="792" t="s">
        <v>32</v>
      </c>
      <c r="F101" s="793">
        <f>F103</f>
        <v>450000</v>
      </c>
      <c r="G101" s="789">
        <f>G103</f>
        <v>0</v>
      </c>
      <c r="H101" s="776"/>
    </row>
    <row r="102" spans="1:8">
      <c r="A102" s="769"/>
      <c r="B102" s="794" t="s">
        <v>71</v>
      </c>
      <c r="C102" s="795">
        <v>132000</v>
      </c>
      <c r="D102" s="796"/>
      <c r="E102" s="819" t="s">
        <v>33</v>
      </c>
      <c r="F102" s="793">
        <f>F103</f>
        <v>450000</v>
      </c>
      <c r="G102" s="789">
        <f>G103</f>
        <v>0</v>
      </c>
      <c r="H102" s="776"/>
    </row>
    <row r="103" spans="1:8" ht="39.5">
      <c r="A103" s="769"/>
      <c r="B103" s="794" t="s">
        <v>116</v>
      </c>
      <c r="C103" s="795">
        <v>132000</v>
      </c>
      <c r="D103" s="796"/>
      <c r="E103" s="820" t="s">
        <v>34</v>
      </c>
      <c r="F103" s="821">
        <v>450000</v>
      </c>
      <c r="G103" s="822"/>
      <c r="H103" s="776"/>
    </row>
    <row r="104" spans="1:8" ht="53" thickBot="1">
      <c r="A104" s="769"/>
      <c r="B104" s="794" t="s">
        <v>118</v>
      </c>
      <c r="C104" s="795">
        <v>132000</v>
      </c>
      <c r="D104" s="796"/>
      <c r="E104" s="828"/>
      <c r="F104" s="829"/>
      <c r="G104" s="830"/>
      <c r="H104" s="776"/>
    </row>
    <row r="105" spans="1:8" ht="64.5" customHeight="1" thickBot="1">
      <c r="A105" s="768"/>
      <c r="B105" s="1621" t="s">
        <v>328</v>
      </c>
      <c r="C105" s="1622"/>
      <c r="D105" s="1622"/>
      <c r="E105" s="1622"/>
      <c r="F105" s="1622"/>
      <c r="G105" s="1623"/>
      <c r="H105" s="831"/>
    </row>
    <row r="106" spans="1:8" ht="15" thickBot="1">
      <c r="A106" s="769"/>
      <c r="B106" s="776"/>
      <c r="C106" s="776"/>
      <c r="D106" s="776"/>
      <c r="E106" s="776"/>
      <c r="F106" s="776"/>
      <c r="G106" s="776"/>
      <c r="H106" s="776"/>
    </row>
    <row r="107" spans="1:8">
      <c r="A107" s="762">
        <f>A5+1</f>
        <v>54</v>
      </c>
      <c r="B107" s="1401" t="s">
        <v>282</v>
      </c>
      <c r="C107" s="765"/>
      <c r="D107" s="766"/>
      <c r="E107" s="1402" t="s">
        <v>282</v>
      </c>
      <c r="F107" s="765"/>
      <c r="G107" s="766"/>
      <c r="H107" s="994" t="s">
        <v>154</v>
      </c>
    </row>
    <row r="108" spans="1:8">
      <c r="A108" s="762"/>
      <c r="B108" s="1403" t="s">
        <v>8</v>
      </c>
      <c r="C108" s="771"/>
      <c r="D108" s="772"/>
      <c r="E108" s="773" t="s">
        <v>8</v>
      </c>
      <c r="F108" s="774"/>
      <c r="G108" s="775"/>
      <c r="H108" s="760"/>
    </row>
    <row r="109" spans="1:8" ht="26.5">
      <c r="B109" s="1404" t="s">
        <v>459</v>
      </c>
      <c r="C109" s="1405"/>
      <c r="D109" s="1406"/>
      <c r="E109" s="1407" t="s">
        <v>460</v>
      </c>
      <c r="F109" s="1405"/>
      <c r="G109" s="1406"/>
    </row>
    <row r="110" spans="1:8">
      <c r="B110" s="1408" t="s">
        <v>46</v>
      </c>
      <c r="C110" s="1409">
        <f>C111+C112</f>
        <v>684101815</v>
      </c>
      <c r="D110" s="1410">
        <f>D112</f>
        <v>-50000</v>
      </c>
      <c r="E110" s="1411" t="s">
        <v>46</v>
      </c>
      <c r="F110" s="1409">
        <f>F117</f>
        <v>0</v>
      </c>
      <c r="G110" s="1410">
        <f>G116</f>
        <v>50000</v>
      </c>
    </row>
    <row r="111" spans="1:8" ht="26.5">
      <c r="B111" s="1408" t="s">
        <v>24</v>
      </c>
      <c r="C111" s="1412">
        <v>1047098</v>
      </c>
      <c r="D111" s="1413"/>
      <c r="E111" s="786" t="s">
        <v>11</v>
      </c>
      <c r="F111" s="791">
        <f>F112</f>
        <v>0</v>
      </c>
      <c r="G111" s="788">
        <f>G112</f>
        <v>50000</v>
      </c>
    </row>
    <row r="112" spans="1:8" ht="26.5">
      <c r="B112" s="786" t="s">
        <v>11</v>
      </c>
      <c r="C112" s="787">
        <f>C113</f>
        <v>683054717</v>
      </c>
      <c r="D112" s="1413">
        <f>D113</f>
        <v>-50000</v>
      </c>
      <c r="E112" s="792" t="s">
        <v>12</v>
      </c>
      <c r="F112" s="793">
        <v>0</v>
      </c>
      <c r="G112" s="789">
        <f>G113</f>
        <v>50000</v>
      </c>
    </row>
    <row r="113" spans="1:8" ht="26.5">
      <c r="B113" s="794" t="s">
        <v>12</v>
      </c>
      <c r="C113" s="795">
        <v>683054717</v>
      </c>
      <c r="D113" s="1413">
        <f>D114</f>
        <v>-50000</v>
      </c>
      <c r="E113" s="797" t="s">
        <v>47</v>
      </c>
      <c r="F113" s="798">
        <f>F115</f>
        <v>0</v>
      </c>
      <c r="G113" s="796">
        <f>G115</f>
        <v>50000</v>
      </c>
    </row>
    <row r="114" spans="1:8">
      <c r="B114" s="799" t="s">
        <v>47</v>
      </c>
      <c r="C114" s="800">
        <f>C115</f>
        <v>684101815</v>
      </c>
      <c r="D114" s="1414">
        <f>D115</f>
        <v>-50000</v>
      </c>
      <c r="E114" s="792" t="s">
        <v>14</v>
      </c>
      <c r="F114" s="793">
        <f>F115</f>
        <v>0</v>
      </c>
      <c r="G114" s="789">
        <f>G115</f>
        <v>50000</v>
      </c>
    </row>
    <row r="115" spans="1:8" ht="26.5">
      <c r="B115" s="794" t="s">
        <v>14</v>
      </c>
      <c r="C115" s="795">
        <f>C116</f>
        <v>684101815</v>
      </c>
      <c r="D115" s="789">
        <f>D116</f>
        <v>-50000</v>
      </c>
      <c r="E115" s="792" t="s">
        <v>15</v>
      </c>
      <c r="F115" s="793">
        <f>F116</f>
        <v>0</v>
      </c>
      <c r="G115" s="789">
        <f>G116</f>
        <v>50000</v>
      </c>
    </row>
    <row r="116" spans="1:8" ht="26.5">
      <c r="B116" s="794" t="s">
        <v>15</v>
      </c>
      <c r="C116" s="795">
        <f>C117</f>
        <v>684101815</v>
      </c>
      <c r="D116" s="789">
        <f>D117</f>
        <v>-50000</v>
      </c>
      <c r="E116" s="792" t="s">
        <v>17</v>
      </c>
      <c r="F116" s="793">
        <v>0</v>
      </c>
      <c r="G116" s="789">
        <v>50000</v>
      </c>
    </row>
    <row r="117" spans="1:8" ht="15" thickBot="1">
      <c r="B117" s="794" t="s">
        <v>17</v>
      </c>
      <c r="C117" s="795">
        <v>684101815</v>
      </c>
      <c r="D117" s="789">
        <v>-50000</v>
      </c>
      <c r="E117" s="1415"/>
      <c r="F117" s="829"/>
      <c r="G117" s="830"/>
    </row>
    <row r="118" spans="1:8" ht="147" customHeight="1" thickBot="1">
      <c r="B118" s="1621" t="s">
        <v>461</v>
      </c>
      <c r="C118" s="1622"/>
      <c r="D118" s="1622"/>
      <c r="E118" s="1622"/>
      <c r="F118" s="1622"/>
      <c r="G118" s="1623"/>
    </row>
    <row r="119" spans="1:8" ht="15" thickBot="1"/>
    <row r="120" spans="1:8">
      <c r="A120" s="1473">
        <f>A107+1</f>
        <v>55</v>
      </c>
      <c r="B120" s="1446" t="s">
        <v>126</v>
      </c>
      <c r="C120" s="578"/>
      <c r="D120" s="1447"/>
      <c r="E120" s="1402" t="s">
        <v>282</v>
      </c>
      <c r="F120" s="765"/>
      <c r="G120" s="766"/>
      <c r="H120" s="994" t="s">
        <v>154</v>
      </c>
    </row>
    <row r="121" spans="1:8">
      <c r="A121" s="769"/>
      <c r="B121" s="81" t="s">
        <v>8</v>
      </c>
      <c r="C121" s="580"/>
      <c r="D121" s="1448"/>
      <c r="E121" s="773" t="s">
        <v>8</v>
      </c>
      <c r="F121" s="774"/>
      <c r="G121" s="775"/>
      <c r="H121" s="776"/>
    </row>
    <row r="122" spans="1:8" ht="27">
      <c r="A122" s="769"/>
      <c r="B122" s="142" t="s">
        <v>438</v>
      </c>
      <c r="C122" s="582"/>
      <c r="D122" s="1449"/>
      <c r="E122" s="1450" t="s">
        <v>462</v>
      </c>
      <c r="F122" s="1451"/>
      <c r="G122" s="1452"/>
      <c r="H122" s="776"/>
    </row>
    <row r="123" spans="1:8">
      <c r="A123" s="769"/>
      <c r="B123" s="115" t="s">
        <v>46</v>
      </c>
      <c r="C123" s="1453">
        <v>587604862</v>
      </c>
      <c r="D123" s="1454">
        <v>-4800000</v>
      </c>
      <c r="E123" s="782" t="s">
        <v>46</v>
      </c>
      <c r="F123" s="780">
        <v>230662566</v>
      </c>
      <c r="G123" s="781">
        <f>G126</f>
        <v>4800000</v>
      </c>
      <c r="H123" s="776"/>
    </row>
    <row r="124" spans="1:8" ht="26.5">
      <c r="A124" s="769"/>
      <c r="B124" s="742" t="s">
        <v>11</v>
      </c>
      <c r="C124" s="1455">
        <v>587604862</v>
      </c>
      <c r="D124" s="1456">
        <f>D125</f>
        <v>-4800000</v>
      </c>
      <c r="E124" s="784" t="s">
        <v>24</v>
      </c>
      <c r="F124" s="783">
        <v>13304</v>
      </c>
      <c r="G124" s="785"/>
      <c r="H124" s="776"/>
    </row>
    <row r="125" spans="1:8" ht="26.5">
      <c r="A125" s="769"/>
      <c r="B125" s="742" t="s">
        <v>12</v>
      </c>
      <c r="C125" s="1455">
        <v>587604862</v>
      </c>
      <c r="D125" s="1456">
        <v>-4800000</v>
      </c>
      <c r="E125" s="784" t="s">
        <v>11</v>
      </c>
      <c r="F125" s="783">
        <v>230649262</v>
      </c>
      <c r="G125" s="785">
        <f>G126</f>
        <v>4800000</v>
      </c>
      <c r="H125" s="776"/>
    </row>
    <row r="126" spans="1:8" ht="26.5">
      <c r="A126" s="769"/>
      <c r="B126" s="115" t="s">
        <v>47</v>
      </c>
      <c r="C126" s="1453">
        <v>587604862</v>
      </c>
      <c r="D126" s="1454">
        <v>-4800000</v>
      </c>
      <c r="E126" s="784" t="s">
        <v>12</v>
      </c>
      <c r="F126" s="783">
        <v>230649262</v>
      </c>
      <c r="G126" s="785">
        <v>4800000</v>
      </c>
      <c r="H126" s="776"/>
    </row>
    <row r="127" spans="1:8">
      <c r="A127" s="769"/>
      <c r="B127" s="1457" t="s">
        <v>14</v>
      </c>
      <c r="C127" s="1455">
        <v>587604862</v>
      </c>
      <c r="D127" s="1458">
        <v>-4800000</v>
      </c>
      <c r="E127" s="1459" t="s">
        <v>47</v>
      </c>
      <c r="F127" s="1460">
        <v>230662566</v>
      </c>
      <c r="G127" s="1461">
        <f>G128</f>
        <v>4800000</v>
      </c>
      <c r="H127" s="776"/>
    </row>
    <row r="128" spans="1:8">
      <c r="A128" s="769"/>
      <c r="B128" s="1457" t="s">
        <v>439</v>
      </c>
      <c r="C128" s="1455">
        <v>583997248</v>
      </c>
      <c r="D128" s="1462">
        <v>-4800000</v>
      </c>
      <c r="E128" s="790" t="s">
        <v>14</v>
      </c>
      <c r="F128" s="791">
        <v>230662566</v>
      </c>
      <c r="G128" s="788">
        <f>G129</f>
        <v>4800000</v>
      </c>
      <c r="H128" s="776"/>
    </row>
    <row r="129" spans="1:8" ht="26">
      <c r="A129" s="769"/>
      <c r="B129" s="786"/>
      <c r="C129" s="787"/>
      <c r="D129" s="789"/>
      <c r="E129" s="786" t="s">
        <v>15</v>
      </c>
      <c r="F129" s="791">
        <v>228488790</v>
      </c>
      <c r="G129" s="788">
        <f>G130</f>
        <v>4800000</v>
      </c>
      <c r="H129" s="776"/>
    </row>
    <row r="130" spans="1:8">
      <c r="A130" s="769"/>
      <c r="B130" s="786"/>
      <c r="C130" s="787"/>
      <c r="D130" s="789"/>
      <c r="E130" s="792" t="s">
        <v>17</v>
      </c>
      <c r="F130" s="793">
        <v>228488790</v>
      </c>
      <c r="G130" s="789">
        <v>4800000</v>
      </c>
      <c r="H130" s="776"/>
    </row>
    <row r="131" spans="1:8" ht="39.5">
      <c r="A131" s="769"/>
      <c r="B131" s="794"/>
      <c r="C131" s="795"/>
      <c r="D131" s="796"/>
      <c r="E131" s="1463" t="s">
        <v>26</v>
      </c>
      <c r="F131" s="1336">
        <v>2173776</v>
      </c>
      <c r="G131" s="1464"/>
      <c r="H131" s="776"/>
    </row>
    <row r="132" spans="1:8" ht="26.5">
      <c r="A132" s="769"/>
      <c r="B132" s="799"/>
      <c r="C132" s="800"/>
      <c r="D132" s="796"/>
      <c r="E132" s="792" t="s">
        <v>29</v>
      </c>
      <c r="F132" s="793">
        <v>2173776</v>
      </c>
      <c r="G132" s="789"/>
      <c r="H132" s="776"/>
    </row>
    <row r="133" spans="1:8" ht="27" thickBot="1">
      <c r="A133" s="769"/>
      <c r="B133" s="794"/>
      <c r="C133" s="795"/>
      <c r="D133" s="789"/>
      <c r="E133" s="792" t="s">
        <v>63</v>
      </c>
      <c r="F133" s="793">
        <v>2173776</v>
      </c>
      <c r="G133" s="789"/>
      <c r="H133" s="776"/>
    </row>
    <row r="134" spans="1:8">
      <c r="A134" s="769"/>
      <c r="B134" s="764" t="s">
        <v>453</v>
      </c>
      <c r="C134" s="765"/>
      <c r="D134" s="766"/>
      <c r="E134" s="1402" t="s">
        <v>282</v>
      </c>
      <c r="F134" s="765"/>
      <c r="G134" s="766"/>
      <c r="H134" s="776"/>
    </row>
    <row r="135" spans="1:8">
      <c r="A135" s="769"/>
      <c r="B135" s="770" t="s">
        <v>36</v>
      </c>
      <c r="C135" s="795"/>
      <c r="D135" s="796"/>
      <c r="E135" s="773" t="s">
        <v>36</v>
      </c>
      <c r="F135" s="793"/>
      <c r="G135" s="789"/>
      <c r="H135" s="776"/>
    </row>
    <row r="136" spans="1:8">
      <c r="A136" s="769"/>
      <c r="B136" s="806" t="s">
        <v>37</v>
      </c>
      <c r="C136" s="807"/>
      <c r="D136" s="808"/>
      <c r="E136" s="809" t="s">
        <v>37</v>
      </c>
      <c r="F136" s="810"/>
      <c r="G136" s="811"/>
      <c r="H136" s="776"/>
    </row>
    <row r="137" spans="1:8">
      <c r="A137" s="769"/>
      <c r="B137" s="812" t="s">
        <v>48</v>
      </c>
      <c r="C137" s="813"/>
      <c r="D137" s="814"/>
      <c r="E137" s="815" t="s">
        <v>48</v>
      </c>
      <c r="F137" s="813"/>
      <c r="G137" s="814"/>
      <c r="H137" s="816"/>
    </row>
    <row r="138" spans="1:8">
      <c r="A138" s="769"/>
      <c r="B138" s="115" t="s">
        <v>46</v>
      </c>
      <c r="C138" s="1453">
        <v>1291802177</v>
      </c>
      <c r="D138" s="1454">
        <f>D139</f>
        <v>-3778064</v>
      </c>
      <c r="E138" s="782" t="s">
        <v>46</v>
      </c>
      <c r="F138" s="780">
        <f>F139+F140</f>
        <v>1940090704</v>
      </c>
      <c r="G138" s="781">
        <f>G140</f>
        <v>3778064</v>
      </c>
      <c r="H138" s="776"/>
    </row>
    <row r="139" spans="1:8" ht="26.5">
      <c r="A139" s="769"/>
      <c r="B139" s="742" t="s">
        <v>11</v>
      </c>
      <c r="C139" s="1455">
        <v>1289920323</v>
      </c>
      <c r="D139" s="1462">
        <f>D140</f>
        <v>-3778064</v>
      </c>
      <c r="E139" s="784" t="s">
        <v>24</v>
      </c>
      <c r="F139" s="783">
        <v>23921900</v>
      </c>
      <c r="G139" s="785"/>
      <c r="H139" s="776"/>
    </row>
    <row r="140" spans="1:8" ht="26.5">
      <c r="A140" s="769"/>
      <c r="B140" s="742" t="s">
        <v>12</v>
      </c>
      <c r="C140" s="1455">
        <v>1289920323</v>
      </c>
      <c r="D140" s="1462">
        <v>-3778064</v>
      </c>
      <c r="E140" s="790" t="s">
        <v>11</v>
      </c>
      <c r="F140" s="791">
        <f>F141</f>
        <v>1916168804</v>
      </c>
      <c r="G140" s="788">
        <f>G141</f>
        <v>3778064</v>
      </c>
      <c r="H140" s="776"/>
    </row>
    <row r="141" spans="1:8" ht="26.5">
      <c r="A141" s="769"/>
      <c r="B141" s="115" t="s">
        <v>47</v>
      </c>
      <c r="C141" s="1453">
        <v>1287707357</v>
      </c>
      <c r="D141" s="1465">
        <f>D142</f>
        <v>-3778064</v>
      </c>
      <c r="E141" s="792" t="s">
        <v>12</v>
      </c>
      <c r="F141" s="793">
        <v>1916168804</v>
      </c>
      <c r="G141" s="789">
        <v>3778064</v>
      </c>
      <c r="H141" s="776"/>
    </row>
    <row r="142" spans="1:8">
      <c r="A142" s="769"/>
      <c r="B142" s="1457" t="s">
        <v>14</v>
      </c>
      <c r="C142" s="1455">
        <v>1278545593</v>
      </c>
      <c r="D142" s="1466">
        <f>D143</f>
        <v>-3778064</v>
      </c>
      <c r="E142" s="797" t="s">
        <v>47</v>
      </c>
      <c r="F142" s="798">
        <f>F143+F158</f>
        <v>1940540704</v>
      </c>
      <c r="G142" s="796">
        <f>G143+G158</f>
        <v>3778064</v>
      </c>
      <c r="H142" s="776"/>
    </row>
    <row r="143" spans="1:8">
      <c r="A143" s="769"/>
      <c r="B143" s="1457" t="s">
        <v>439</v>
      </c>
      <c r="C143" s="1455">
        <v>643028885</v>
      </c>
      <c r="D143" s="1462">
        <v>-3778064</v>
      </c>
      <c r="E143" s="817" t="s">
        <v>14</v>
      </c>
      <c r="F143" s="793">
        <f>F144+F147+F150+F152</f>
        <v>1937189402</v>
      </c>
      <c r="G143" s="789">
        <f>G144+G147+G150+G152</f>
        <v>3778064</v>
      </c>
      <c r="H143" s="776"/>
    </row>
    <row r="144" spans="1:8">
      <c r="A144" s="769"/>
      <c r="B144" s="1457"/>
      <c r="C144" s="1467"/>
      <c r="D144" s="1462"/>
      <c r="E144" s="792" t="s">
        <v>16</v>
      </c>
      <c r="F144" s="793">
        <f>F145+F146</f>
        <v>161756270</v>
      </c>
      <c r="G144" s="789"/>
      <c r="H144" s="776"/>
    </row>
    <row r="145" spans="1:8">
      <c r="A145" s="769"/>
      <c r="B145" s="794"/>
      <c r="C145" s="795"/>
      <c r="D145" s="789"/>
      <c r="E145" s="792" t="s">
        <v>18</v>
      </c>
      <c r="F145" s="793">
        <v>138684920</v>
      </c>
      <c r="G145" s="789"/>
      <c r="H145" s="776"/>
    </row>
    <row r="146" spans="1:8">
      <c r="A146" s="769"/>
      <c r="B146" s="794"/>
      <c r="C146" s="795"/>
      <c r="D146" s="789"/>
      <c r="E146" s="792" t="s">
        <v>19</v>
      </c>
      <c r="F146" s="793">
        <v>23071350</v>
      </c>
      <c r="G146" s="789"/>
      <c r="H146" s="776"/>
    </row>
    <row r="147" spans="1:8" ht="26.5">
      <c r="A147" s="769"/>
      <c r="B147" s="794"/>
      <c r="C147" s="795"/>
      <c r="D147" s="789"/>
      <c r="E147" s="818" t="s">
        <v>15</v>
      </c>
      <c r="F147" s="793">
        <f>F148+F149</f>
        <v>1702613027</v>
      </c>
      <c r="G147" s="789">
        <f>G148</f>
        <v>3778064</v>
      </c>
      <c r="H147" s="776"/>
    </row>
    <row r="148" spans="1:8">
      <c r="A148" s="769"/>
      <c r="B148" s="794"/>
      <c r="C148" s="795"/>
      <c r="D148" s="789"/>
      <c r="E148" s="792" t="s">
        <v>17</v>
      </c>
      <c r="F148" s="793">
        <v>1700741641</v>
      </c>
      <c r="G148" s="789">
        <v>3778064</v>
      </c>
      <c r="H148" s="776"/>
    </row>
    <row r="149" spans="1:8">
      <c r="A149" s="769"/>
      <c r="B149" s="794"/>
      <c r="C149" s="795"/>
      <c r="D149" s="789"/>
      <c r="E149" s="792" t="s">
        <v>25</v>
      </c>
      <c r="F149" s="793">
        <v>1871386</v>
      </c>
      <c r="G149" s="789"/>
      <c r="H149" s="776"/>
    </row>
    <row r="150" spans="1:8" ht="26.5">
      <c r="A150" s="769"/>
      <c r="B150" s="794"/>
      <c r="C150" s="795"/>
      <c r="D150" s="789"/>
      <c r="E150" s="792" t="s">
        <v>38</v>
      </c>
      <c r="F150" s="793">
        <f>F151</f>
        <v>417391</v>
      </c>
      <c r="G150" s="789"/>
      <c r="H150" s="776"/>
    </row>
    <row r="151" spans="1:8">
      <c r="A151" s="769"/>
      <c r="B151" s="794"/>
      <c r="C151" s="795"/>
      <c r="D151" s="789"/>
      <c r="E151" s="792" t="s">
        <v>39</v>
      </c>
      <c r="F151" s="793">
        <v>417391</v>
      </c>
      <c r="G151" s="789"/>
      <c r="H151" s="776"/>
    </row>
    <row r="152" spans="1:8" ht="39.5">
      <c r="A152" s="769"/>
      <c r="B152" s="794"/>
      <c r="C152" s="795"/>
      <c r="D152" s="789"/>
      <c r="E152" s="818" t="s">
        <v>26</v>
      </c>
      <c r="F152" s="793">
        <f>F153+F155</f>
        <v>72402714</v>
      </c>
      <c r="G152" s="789"/>
      <c r="H152" s="776"/>
    </row>
    <row r="153" spans="1:8" ht="26.5">
      <c r="A153" s="769"/>
      <c r="B153" s="794"/>
      <c r="C153" s="795"/>
      <c r="D153" s="789"/>
      <c r="E153" s="818" t="s">
        <v>27</v>
      </c>
      <c r="F153" s="793">
        <f>F154</f>
        <v>2408</v>
      </c>
      <c r="G153" s="789"/>
      <c r="H153" s="776"/>
    </row>
    <row r="154" spans="1:8" ht="26.5">
      <c r="A154" s="769"/>
      <c r="B154" s="794"/>
      <c r="C154" s="795"/>
      <c r="D154" s="789"/>
      <c r="E154" s="818" t="s">
        <v>28</v>
      </c>
      <c r="F154" s="793">
        <v>2408</v>
      </c>
      <c r="G154" s="789"/>
      <c r="H154" s="776"/>
    </row>
    <row r="155" spans="1:8" ht="26.5">
      <c r="A155" s="769"/>
      <c r="B155" s="794"/>
      <c r="C155" s="795"/>
      <c r="D155" s="789"/>
      <c r="E155" s="818" t="s">
        <v>29</v>
      </c>
      <c r="F155" s="793">
        <f>F156+F157</f>
        <v>72400306</v>
      </c>
      <c r="G155" s="789"/>
      <c r="H155" s="776"/>
    </row>
    <row r="156" spans="1:8" ht="26.5">
      <c r="A156" s="769"/>
      <c r="B156" s="794"/>
      <c r="C156" s="795"/>
      <c r="D156" s="789"/>
      <c r="E156" s="818" t="s">
        <v>63</v>
      </c>
      <c r="F156" s="793">
        <v>2853988</v>
      </c>
      <c r="G156" s="789"/>
      <c r="H156" s="776"/>
    </row>
    <row r="157" spans="1:8" ht="52.5">
      <c r="A157" s="769"/>
      <c r="B157" s="794"/>
      <c r="C157" s="795"/>
      <c r="D157" s="796"/>
      <c r="E157" s="818" t="s">
        <v>30</v>
      </c>
      <c r="F157" s="793">
        <v>69546318</v>
      </c>
      <c r="G157" s="789"/>
      <c r="H157" s="776"/>
    </row>
    <row r="158" spans="1:8">
      <c r="A158" s="769"/>
      <c r="B158" s="794"/>
      <c r="C158" s="795"/>
      <c r="D158" s="796"/>
      <c r="E158" s="792" t="s">
        <v>20</v>
      </c>
      <c r="F158" s="793">
        <f>F159</f>
        <v>3351302</v>
      </c>
      <c r="G158" s="789"/>
      <c r="H158" s="776"/>
    </row>
    <row r="159" spans="1:8">
      <c r="A159" s="769"/>
      <c r="B159" s="794"/>
      <c r="C159" s="795"/>
      <c r="D159" s="796"/>
      <c r="E159" s="792" t="s">
        <v>21</v>
      </c>
      <c r="F159" s="793">
        <v>3351302</v>
      </c>
      <c r="G159" s="789"/>
      <c r="H159" s="776"/>
    </row>
    <row r="160" spans="1:8">
      <c r="A160" s="769"/>
      <c r="B160" s="794"/>
      <c r="C160" s="795"/>
      <c r="D160" s="796"/>
      <c r="E160" s="792" t="s">
        <v>31</v>
      </c>
      <c r="F160" s="793">
        <f>F138-F142</f>
        <v>-450000</v>
      </c>
      <c r="G160" s="789"/>
      <c r="H160" s="776"/>
    </row>
    <row r="161" spans="1:8">
      <c r="A161" s="769"/>
      <c r="B161" s="794"/>
      <c r="C161" s="795"/>
      <c r="D161" s="796"/>
      <c r="E161" s="792" t="s">
        <v>32</v>
      </c>
      <c r="F161" s="793">
        <f>F162</f>
        <v>450000</v>
      </c>
      <c r="G161" s="789"/>
      <c r="H161" s="776"/>
    </row>
    <row r="162" spans="1:8">
      <c r="A162" s="769"/>
      <c r="B162" s="794"/>
      <c r="C162" s="795"/>
      <c r="D162" s="796"/>
      <c r="E162" s="819" t="s">
        <v>33</v>
      </c>
      <c r="F162" s="793">
        <f>F163</f>
        <v>450000</v>
      </c>
      <c r="G162" s="789"/>
      <c r="H162" s="776"/>
    </row>
    <row r="163" spans="1:8" ht="40" thickBot="1">
      <c r="A163" s="769"/>
      <c r="B163" s="794"/>
      <c r="C163" s="795"/>
      <c r="D163" s="796"/>
      <c r="E163" s="820" t="s">
        <v>34</v>
      </c>
      <c r="F163" s="821">
        <v>450000</v>
      </c>
      <c r="G163" s="822"/>
      <c r="H163" s="776"/>
    </row>
    <row r="164" spans="1:8">
      <c r="A164" s="769"/>
      <c r="B164" s="824" t="s">
        <v>62</v>
      </c>
      <c r="C164" s="825"/>
      <c r="D164" s="826"/>
      <c r="E164" s="1468" t="s">
        <v>62</v>
      </c>
      <c r="F164" s="825"/>
      <c r="G164" s="826"/>
      <c r="H164" s="816"/>
    </row>
    <row r="165" spans="1:8">
      <c r="A165" s="769"/>
      <c r="B165" s="115" t="s">
        <v>46</v>
      </c>
      <c r="C165" s="1453">
        <v>1386919126</v>
      </c>
      <c r="D165" s="1454">
        <f>D166</f>
        <v>-3678064</v>
      </c>
      <c r="E165" s="782" t="s">
        <v>46</v>
      </c>
      <c r="F165" s="780">
        <f>F166+F167</f>
        <v>1940158888</v>
      </c>
      <c r="G165" s="781">
        <f>G167</f>
        <v>3678064</v>
      </c>
      <c r="H165" s="776"/>
    </row>
    <row r="166" spans="1:8" ht="26.5">
      <c r="A166" s="769"/>
      <c r="B166" s="742" t="s">
        <v>11</v>
      </c>
      <c r="C166" s="1455">
        <v>1386301326</v>
      </c>
      <c r="D166" s="1462">
        <f>D167</f>
        <v>-3678064</v>
      </c>
      <c r="E166" s="784" t="s">
        <v>24</v>
      </c>
      <c r="F166" s="783">
        <v>23921900</v>
      </c>
      <c r="G166" s="785"/>
      <c r="H166" s="776"/>
    </row>
    <row r="167" spans="1:8" ht="26.5">
      <c r="A167" s="769"/>
      <c r="B167" s="742" t="s">
        <v>12</v>
      </c>
      <c r="C167" s="1455">
        <v>1386301326</v>
      </c>
      <c r="D167" s="1462">
        <v>-3678064</v>
      </c>
      <c r="E167" s="790" t="s">
        <v>11</v>
      </c>
      <c r="F167" s="791">
        <f>F168</f>
        <v>1916236988</v>
      </c>
      <c r="G167" s="788">
        <f>G168</f>
        <v>3678064</v>
      </c>
      <c r="H167" s="776"/>
    </row>
    <row r="168" spans="1:8" ht="26.5">
      <c r="A168" s="769"/>
      <c r="B168" s="115" t="s">
        <v>47</v>
      </c>
      <c r="C168" s="1453">
        <v>1382824306</v>
      </c>
      <c r="D168" s="1469">
        <f>D169</f>
        <v>-3678064</v>
      </c>
      <c r="E168" s="792" t="s">
        <v>12</v>
      </c>
      <c r="F168" s="793">
        <v>1916236988</v>
      </c>
      <c r="G168" s="789">
        <v>3678064</v>
      </c>
      <c r="H168" s="776"/>
    </row>
    <row r="169" spans="1:8">
      <c r="A169" s="769"/>
      <c r="B169" s="1470" t="s">
        <v>14</v>
      </c>
      <c r="C169" s="1455">
        <v>1375416102</v>
      </c>
      <c r="D169" s="1462">
        <f>D170</f>
        <v>-3678064</v>
      </c>
      <c r="E169" s="797" t="s">
        <v>47</v>
      </c>
      <c r="F169" s="798">
        <f>F170+F185</f>
        <v>1940608888</v>
      </c>
      <c r="G169" s="796">
        <f>G170+G185</f>
        <v>3678064</v>
      </c>
      <c r="H169" s="776"/>
    </row>
    <row r="170" spans="1:8">
      <c r="A170" s="769"/>
      <c r="B170" s="801" t="s">
        <v>439</v>
      </c>
      <c r="C170" s="802">
        <v>722327582</v>
      </c>
      <c r="D170" s="789">
        <v>-3678064</v>
      </c>
      <c r="E170" s="817" t="s">
        <v>14</v>
      </c>
      <c r="F170" s="793">
        <f>F171+F174+F177+F179</f>
        <v>1937257586</v>
      </c>
      <c r="G170" s="789">
        <f>G171+G174+G177+G179</f>
        <v>3678064</v>
      </c>
      <c r="H170" s="776"/>
    </row>
    <row r="171" spans="1:8">
      <c r="A171" s="769"/>
      <c r="B171" s="794"/>
      <c r="C171" s="795"/>
      <c r="D171" s="789"/>
      <c r="E171" s="792" t="s">
        <v>16</v>
      </c>
      <c r="F171" s="793">
        <f>F172+F173</f>
        <v>161824454</v>
      </c>
      <c r="G171" s="789"/>
      <c r="H171" s="776"/>
    </row>
    <row r="172" spans="1:8">
      <c r="A172" s="769"/>
      <c r="B172" s="794"/>
      <c r="C172" s="795"/>
      <c r="D172" s="789"/>
      <c r="E172" s="792" t="s">
        <v>18</v>
      </c>
      <c r="F172" s="793">
        <v>138759279</v>
      </c>
      <c r="G172" s="789"/>
      <c r="H172" s="776"/>
    </row>
    <row r="173" spans="1:8">
      <c r="A173" s="769"/>
      <c r="B173" s="794"/>
      <c r="C173" s="795"/>
      <c r="D173" s="789"/>
      <c r="E173" s="792" t="s">
        <v>19</v>
      </c>
      <c r="F173" s="793">
        <v>23065175</v>
      </c>
      <c r="G173" s="789"/>
      <c r="H173" s="776"/>
    </row>
    <row r="174" spans="1:8" ht="26.5">
      <c r="A174" s="769"/>
      <c r="B174" s="794"/>
      <c r="C174" s="795"/>
      <c r="D174" s="789"/>
      <c r="E174" s="818" t="s">
        <v>15</v>
      </c>
      <c r="F174" s="793">
        <f>F175+F176</f>
        <v>1702613027</v>
      </c>
      <c r="G174" s="789">
        <f>G175</f>
        <v>3678064</v>
      </c>
      <c r="H174" s="776"/>
    </row>
    <row r="175" spans="1:8">
      <c r="A175" s="769"/>
      <c r="B175" s="794"/>
      <c r="C175" s="795"/>
      <c r="D175" s="789"/>
      <c r="E175" s="792" t="s">
        <v>17</v>
      </c>
      <c r="F175" s="793">
        <v>1700741641</v>
      </c>
      <c r="G175" s="789">
        <v>3678064</v>
      </c>
      <c r="H175" s="776"/>
    </row>
    <row r="176" spans="1:8">
      <c r="A176" s="769"/>
      <c r="B176" s="794"/>
      <c r="C176" s="795"/>
      <c r="D176" s="789"/>
      <c r="E176" s="792" t="s">
        <v>25</v>
      </c>
      <c r="F176" s="793">
        <v>1871386</v>
      </c>
      <c r="G176" s="789"/>
      <c r="H176" s="776"/>
    </row>
    <row r="177" spans="1:8" ht="26.5">
      <c r="A177" s="769"/>
      <c r="B177" s="794"/>
      <c r="C177" s="795"/>
      <c r="D177" s="789"/>
      <c r="E177" s="792" t="s">
        <v>38</v>
      </c>
      <c r="F177" s="793">
        <f>F178</f>
        <v>417391</v>
      </c>
      <c r="G177" s="789"/>
      <c r="H177" s="776"/>
    </row>
    <row r="178" spans="1:8">
      <c r="A178" s="769"/>
      <c r="B178" s="794"/>
      <c r="C178" s="795"/>
      <c r="D178" s="789"/>
      <c r="E178" s="792" t="s">
        <v>39</v>
      </c>
      <c r="F178" s="793">
        <v>417391</v>
      </c>
      <c r="G178" s="789"/>
      <c r="H178" s="776"/>
    </row>
    <row r="179" spans="1:8" ht="39.5">
      <c r="A179" s="769"/>
      <c r="B179" s="794"/>
      <c r="C179" s="795"/>
      <c r="D179" s="789"/>
      <c r="E179" s="818" t="s">
        <v>26</v>
      </c>
      <c r="F179" s="793">
        <f>F180+F182</f>
        <v>72402714</v>
      </c>
      <c r="G179" s="789"/>
      <c r="H179" s="776"/>
    </row>
    <row r="180" spans="1:8" ht="26.5">
      <c r="A180" s="769"/>
      <c r="B180" s="794"/>
      <c r="C180" s="795"/>
      <c r="D180" s="789"/>
      <c r="E180" s="818" t="s">
        <v>27</v>
      </c>
      <c r="F180" s="793">
        <f>F181</f>
        <v>2408</v>
      </c>
      <c r="G180" s="789"/>
      <c r="H180" s="776"/>
    </row>
    <row r="181" spans="1:8" ht="26.5">
      <c r="A181" s="769"/>
      <c r="B181" s="794"/>
      <c r="C181" s="795"/>
      <c r="D181" s="789"/>
      <c r="E181" s="818" t="s">
        <v>28</v>
      </c>
      <c r="F181" s="793">
        <v>2408</v>
      </c>
      <c r="G181" s="789"/>
      <c r="H181" s="776"/>
    </row>
    <row r="182" spans="1:8" ht="26.5">
      <c r="A182" s="769"/>
      <c r="B182" s="794"/>
      <c r="C182" s="795"/>
      <c r="D182" s="789"/>
      <c r="E182" s="818" t="s">
        <v>29</v>
      </c>
      <c r="F182" s="793">
        <f>F183+F184</f>
        <v>72400306</v>
      </c>
      <c r="G182" s="789"/>
      <c r="H182" s="776"/>
    </row>
    <row r="183" spans="1:8" ht="26.5">
      <c r="A183" s="769"/>
      <c r="B183" s="794"/>
      <c r="C183" s="795"/>
      <c r="D183" s="789"/>
      <c r="E183" s="818" t="s">
        <v>63</v>
      </c>
      <c r="F183" s="793">
        <v>2853988</v>
      </c>
      <c r="G183" s="789"/>
      <c r="H183" s="776"/>
    </row>
    <row r="184" spans="1:8" ht="52.5">
      <c r="A184" s="769"/>
      <c r="B184" s="794"/>
      <c r="C184" s="795"/>
      <c r="D184" s="796"/>
      <c r="E184" s="818" t="s">
        <v>30</v>
      </c>
      <c r="F184" s="793">
        <v>69546318</v>
      </c>
      <c r="G184" s="789"/>
      <c r="H184" s="776"/>
    </row>
    <row r="185" spans="1:8">
      <c r="A185" s="769"/>
      <c r="B185" s="794"/>
      <c r="C185" s="795"/>
      <c r="D185" s="796"/>
      <c r="E185" s="792" t="s">
        <v>20</v>
      </c>
      <c r="F185" s="1336">
        <f>F186</f>
        <v>3351302</v>
      </c>
      <c r="G185" s="789"/>
      <c r="H185" s="776"/>
    </row>
    <row r="186" spans="1:8">
      <c r="A186" s="769"/>
      <c r="B186" s="794"/>
      <c r="C186" s="795"/>
      <c r="D186" s="796"/>
      <c r="E186" s="792" t="s">
        <v>21</v>
      </c>
      <c r="F186" s="793">
        <v>3351302</v>
      </c>
      <c r="G186" s="789"/>
      <c r="H186" s="776"/>
    </row>
    <row r="187" spans="1:8">
      <c r="A187" s="769"/>
      <c r="B187" s="794"/>
      <c r="C187" s="795"/>
      <c r="D187" s="796"/>
      <c r="E187" s="792" t="s">
        <v>31</v>
      </c>
      <c r="F187" s="793">
        <f>F165-F169</f>
        <v>-450000</v>
      </c>
      <c r="G187" s="789"/>
      <c r="H187" s="776"/>
    </row>
    <row r="188" spans="1:8">
      <c r="A188" s="769"/>
      <c r="B188" s="794"/>
      <c r="C188" s="795"/>
      <c r="D188" s="796"/>
      <c r="E188" s="792" t="s">
        <v>32</v>
      </c>
      <c r="F188" s="793">
        <f>F190</f>
        <v>450000</v>
      </c>
      <c r="G188" s="789"/>
      <c r="H188" s="776"/>
    </row>
    <row r="189" spans="1:8">
      <c r="A189" s="769"/>
      <c r="B189" s="794"/>
      <c r="C189" s="795"/>
      <c r="D189" s="796"/>
      <c r="E189" s="819" t="s">
        <v>33</v>
      </c>
      <c r="F189" s="793">
        <f>F190</f>
        <v>450000</v>
      </c>
      <c r="G189" s="789"/>
      <c r="H189" s="776"/>
    </row>
    <row r="190" spans="1:8" ht="39.5">
      <c r="A190" s="769"/>
      <c r="B190" s="794"/>
      <c r="C190" s="795"/>
      <c r="D190" s="796"/>
      <c r="E190" s="820" t="s">
        <v>34</v>
      </c>
      <c r="F190" s="821">
        <v>450000</v>
      </c>
      <c r="G190" s="822"/>
      <c r="H190" s="776"/>
    </row>
    <row r="191" spans="1:8" ht="15" thickBot="1">
      <c r="A191" s="769"/>
      <c r="B191" s="794"/>
      <c r="C191" s="795"/>
      <c r="D191" s="796"/>
      <c r="E191" s="828"/>
      <c r="F191" s="829"/>
      <c r="G191" s="830"/>
      <c r="H191" s="776"/>
    </row>
    <row r="192" spans="1:8" ht="53.5" customHeight="1" thickBot="1">
      <c r="A192" s="768"/>
      <c r="B192" s="1621" t="s">
        <v>465</v>
      </c>
      <c r="C192" s="1622"/>
      <c r="D192" s="1622"/>
      <c r="E192" s="1622"/>
      <c r="F192" s="1622"/>
      <c r="G192" s="1623"/>
      <c r="H192" s="831"/>
    </row>
    <row r="193" spans="1:8" ht="15" thickBot="1">
      <c r="A193" s="769"/>
      <c r="B193" s="776"/>
      <c r="C193" s="776"/>
      <c r="D193" s="776"/>
      <c r="E193" s="776"/>
      <c r="F193" s="776"/>
      <c r="G193" s="776"/>
      <c r="H193" s="776"/>
    </row>
    <row r="194" spans="1:8">
      <c r="A194" s="1473">
        <f>A120+1</f>
        <v>56</v>
      </c>
      <c r="B194" s="1446" t="s">
        <v>126</v>
      </c>
      <c r="C194" s="578"/>
      <c r="D194" s="1447"/>
      <c r="E194" s="1402" t="s">
        <v>282</v>
      </c>
      <c r="F194" s="765"/>
      <c r="G194" s="766"/>
      <c r="H194" s="994" t="s">
        <v>154</v>
      </c>
    </row>
    <row r="195" spans="1:8">
      <c r="A195" s="769"/>
      <c r="B195" s="81" t="s">
        <v>8</v>
      </c>
      <c r="C195" s="580"/>
      <c r="D195" s="1448"/>
      <c r="E195" s="773" t="s">
        <v>8</v>
      </c>
      <c r="F195" s="774"/>
      <c r="G195" s="775"/>
      <c r="H195" s="776"/>
    </row>
    <row r="196" spans="1:8" ht="30" customHeight="1">
      <c r="A196" s="769"/>
      <c r="B196" s="142" t="s">
        <v>438</v>
      </c>
      <c r="C196" s="582"/>
      <c r="D196" s="1449"/>
      <c r="E196" s="1450" t="s">
        <v>463</v>
      </c>
      <c r="F196" s="1451"/>
      <c r="G196" s="1452"/>
      <c r="H196" s="776"/>
    </row>
    <row r="197" spans="1:8">
      <c r="A197" s="769"/>
      <c r="B197" s="115" t="s">
        <v>46</v>
      </c>
      <c r="C197" s="1453">
        <v>587604862</v>
      </c>
      <c r="D197" s="1454">
        <f>D198</f>
        <v>-349536</v>
      </c>
      <c r="E197" s="584" t="s">
        <v>46</v>
      </c>
      <c r="F197" s="1455">
        <v>121998342</v>
      </c>
      <c r="G197" s="781">
        <f>G199</f>
        <v>349536</v>
      </c>
      <c r="H197" s="776"/>
    </row>
    <row r="198" spans="1:8" ht="26.5">
      <c r="A198" s="769"/>
      <c r="B198" s="742" t="s">
        <v>11</v>
      </c>
      <c r="C198" s="1455">
        <v>587604862</v>
      </c>
      <c r="D198" s="1456">
        <f>D199</f>
        <v>-349536</v>
      </c>
      <c r="E198" s="587" t="s">
        <v>24</v>
      </c>
      <c r="F198" s="1455">
        <v>912416</v>
      </c>
      <c r="G198" s="785"/>
      <c r="H198" s="776"/>
    </row>
    <row r="199" spans="1:8" ht="26.5">
      <c r="A199" s="769"/>
      <c r="B199" s="742" t="s">
        <v>12</v>
      </c>
      <c r="C199" s="1455">
        <v>587604862</v>
      </c>
      <c r="D199" s="1456">
        <v>-349536</v>
      </c>
      <c r="E199" s="587" t="s">
        <v>11</v>
      </c>
      <c r="F199" s="1455">
        <v>121085926</v>
      </c>
      <c r="G199" s="785">
        <f>G200</f>
        <v>349536</v>
      </c>
      <c r="H199" s="776"/>
    </row>
    <row r="200" spans="1:8" ht="26.5">
      <c r="A200" s="769"/>
      <c r="B200" s="115" t="s">
        <v>47</v>
      </c>
      <c r="C200" s="1453">
        <v>587604862</v>
      </c>
      <c r="D200" s="1454">
        <f>D201</f>
        <v>-349536</v>
      </c>
      <c r="E200" s="590" t="s">
        <v>12</v>
      </c>
      <c r="F200" s="1455">
        <v>121085926</v>
      </c>
      <c r="G200" s="785">
        <v>349536</v>
      </c>
      <c r="H200" s="776"/>
    </row>
    <row r="201" spans="1:8">
      <c r="A201" s="769"/>
      <c r="B201" s="1457" t="s">
        <v>14</v>
      </c>
      <c r="C201" s="1455">
        <v>587604862</v>
      </c>
      <c r="D201" s="1458">
        <f>D202</f>
        <v>-349536</v>
      </c>
      <c r="E201" s="584" t="s">
        <v>47</v>
      </c>
      <c r="F201" s="1453">
        <v>121998342</v>
      </c>
      <c r="G201" s="1461">
        <f>G202</f>
        <v>349536</v>
      </c>
      <c r="H201" s="776"/>
    </row>
    <row r="202" spans="1:8">
      <c r="A202" s="769"/>
      <c r="B202" s="1457" t="s">
        <v>439</v>
      </c>
      <c r="C202" s="1455">
        <v>583997248</v>
      </c>
      <c r="D202" s="1462">
        <v>-349536</v>
      </c>
      <c r="E202" s="587" t="s">
        <v>14</v>
      </c>
      <c r="F202" s="1455">
        <v>119552253</v>
      </c>
      <c r="G202" s="788">
        <f>G203</f>
        <v>349536</v>
      </c>
      <c r="H202" s="776"/>
    </row>
    <row r="203" spans="1:8">
      <c r="A203" s="769"/>
      <c r="B203" s="786"/>
      <c r="C203" s="787"/>
      <c r="D203" s="789"/>
      <c r="E203" s="590" t="s">
        <v>16</v>
      </c>
      <c r="F203" s="1455">
        <v>119552253</v>
      </c>
      <c r="G203" s="788">
        <f>G205+G204</f>
        <v>349536</v>
      </c>
      <c r="H203" s="776"/>
    </row>
    <row r="204" spans="1:8">
      <c r="A204" s="769"/>
      <c r="B204" s="786"/>
      <c r="C204" s="787"/>
      <c r="D204" s="789"/>
      <c r="E204" s="648" t="s">
        <v>18</v>
      </c>
      <c r="F204" s="1455">
        <v>108019057</v>
      </c>
      <c r="G204" s="789">
        <v>276716</v>
      </c>
      <c r="H204" s="776"/>
    </row>
    <row r="205" spans="1:8">
      <c r="A205" s="769"/>
      <c r="B205" s="794"/>
      <c r="C205" s="795"/>
      <c r="D205" s="796"/>
      <c r="E205" s="648" t="s">
        <v>19</v>
      </c>
      <c r="F205" s="1455">
        <v>11533196</v>
      </c>
      <c r="G205" s="789">
        <v>72820</v>
      </c>
      <c r="H205" s="776"/>
    </row>
    <row r="206" spans="1:8">
      <c r="A206" s="769"/>
      <c r="B206" s="799"/>
      <c r="C206" s="800"/>
      <c r="D206" s="796"/>
      <c r="E206" s="587" t="s">
        <v>20</v>
      </c>
      <c r="F206" s="1455">
        <v>2446089</v>
      </c>
      <c r="G206" s="789"/>
      <c r="H206" s="776"/>
    </row>
    <row r="207" spans="1:8" ht="15" thickBot="1">
      <c r="A207" s="769"/>
      <c r="B207" s="794"/>
      <c r="C207" s="795"/>
      <c r="D207" s="789"/>
      <c r="E207" s="1471" t="s">
        <v>21</v>
      </c>
      <c r="F207" s="1472">
        <v>2446089</v>
      </c>
      <c r="G207" s="789"/>
      <c r="H207" s="776"/>
    </row>
    <row r="208" spans="1:8">
      <c r="A208" s="769"/>
      <c r="B208" s="764" t="s">
        <v>453</v>
      </c>
      <c r="C208" s="765"/>
      <c r="D208" s="766"/>
      <c r="E208" s="1402" t="s">
        <v>282</v>
      </c>
      <c r="F208" s="765"/>
      <c r="G208" s="766"/>
      <c r="H208" s="776"/>
    </row>
    <row r="209" spans="1:8">
      <c r="A209" s="769"/>
      <c r="B209" s="770" t="s">
        <v>36</v>
      </c>
      <c r="C209" s="795"/>
      <c r="D209" s="796"/>
      <c r="E209" s="773" t="s">
        <v>36</v>
      </c>
      <c r="F209" s="793"/>
      <c r="G209" s="789"/>
      <c r="H209" s="776"/>
    </row>
    <row r="210" spans="1:8">
      <c r="A210" s="769"/>
      <c r="B210" s="806" t="s">
        <v>37</v>
      </c>
      <c r="C210" s="807"/>
      <c r="D210" s="808"/>
      <c r="E210" s="809" t="s">
        <v>37</v>
      </c>
      <c r="F210" s="810"/>
      <c r="G210" s="811"/>
      <c r="H210" s="776"/>
    </row>
    <row r="211" spans="1:8">
      <c r="A211" s="769"/>
      <c r="B211" s="812" t="s">
        <v>48</v>
      </c>
      <c r="C211" s="813"/>
      <c r="D211" s="814"/>
      <c r="E211" s="815" t="s">
        <v>48</v>
      </c>
      <c r="F211" s="813"/>
      <c r="G211" s="814"/>
      <c r="H211" s="816"/>
    </row>
    <row r="212" spans="1:8">
      <c r="A212" s="769"/>
      <c r="B212" s="115" t="s">
        <v>46</v>
      </c>
      <c r="C212" s="1453">
        <v>1291802177</v>
      </c>
      <c r="D212" s="1454">
        <f>D213</f>
        <v>-321936</v>
      </c>
      <c r="E212" s="782" t="s">
        <v>46</v>
      </c>
      <c r="F212" s="780">
        <f>F213+F214</f>
        <v>1940090704</v>
      </c>
      <c r="G212" s="781">
        <f>G214</f>
        <v>321936</v>
      </c>
      <c r="H212" s="776"/>
    </row>
    <row r="213" spans="1:8" ht="26.5">
      <c r="A213" s="769"/>
      <c r="B213" s="742" t="s">
        <v>11</v>
      </c>
      <c r="C213" s="1455">
        <v>1289920323</v>
      </c>
      <c r="D213" s="1462">
        <f>D214</f>
        <v>-321936</v>
      </c>
      <c r="E213" s="784" t="s">
        <v>24</v>
      </c>
      <c r="F213" s="783">
        <v>23921900</v>
      </c>
      <c r="G213" s="785"/>
      <c r="H213" s="776"/>
    </row>
    <row r="214" spans="1:8" ht="26.5">
      <c r="A214" s="769"/>
      <c r="B214" s="742" t="s">
        <v>12</v>
      </c>
      <c r="C214" s="1455">
        <v>1289920323</v>
      </c>
      <c r="D214" s="1462">
        <v>-321936</v>
      </c>
      <c r="E214" s="790" t="s">
        <v>11</v>
      </c>
      <c r="F214" s="791">
        <f>F215</f>
        <v>1916168804</v>
      </c>
      <c r="G214" s="788">
        <f>G215</f>
        <v>321936</v>
      </c>
      <c r="H214" s="776"/>
    </row>
    <row r="215" spans="1:8" ht="26.5">
      <c r="A215" s="769"/>
      <c r="B215" s="115" t="s">
        <v>47</v>
      </c>
      <c r="C215" s="1453">
        <v>1287707357</v>
      </c>
      <c r="D215" s="1465">
        <f>D216</f>
        <v>-321936</v>
      </c>
      <c r="E215" s="792" t="s">
        <v>12</v>
      </c>
      <c r="F215" s="793">
        <v>1916168804</v>
      </c>
      <c r="G215" s="789">
        <v>321936</v>
      </c>
      <c r="H215" s="776"/>
    </row>
    <row r="216" spans="1:8">
      <c r="A216" s="769"/>
      <c r="B216" s="1457" t="s">
        <v>14</v>
      </c>
      <c r="C216" s="1455">
        <v>1278545593</v>
      </c>
      <c r="D216" s="1466">
        <f>D217</f>
        <v>-321936</v>
      </c>
      <c r="E216" s="797" t="s">
        <v>47</v>
      </c>
      <c r="F216" s="798">
        <f>F217+F232</f>
        <v>1940540704</v>
      </c>
      <c r="G216" s="796">
        <f>G217+G232</f>
        <v>321936</v>
      </c>
      <c r="H216" s="776"/>
    </row>
    <row r="217" spans="1:8">
      <c r="A217" s="769"/>
      <c r="B217" s="1457" t="s">
        <v>439</v>
      </c>
      <c r="C217" s="1455">
        <v>643028885</v>
      </c>
      <c r="D217" s="1462">
        <v>-321936</v>
      </c>
      <c r="E217" s="817" t="s">
        <v>14</v>
      </c>
      <c r="F217" s="793">
        <f>F218+F221+F224+F226</f>
        <v>1937189402</v>
      </c>
      <c r="G217" s="789">
        <f>G218+G221+G224+G226</f>
        <v>321936</v>
      </c>
      <c r="H217" s="776"/>
    </row>
    <row r="218" spans="1:8">
      <c r="A218" s="769"/>
      <c r="B218" s="1457"/>
      <c r="C218" s="1467"/>
      <c r="D218" s="1462"/>
      <c r="E218" s="792" t="s">
        <v>16</v>
      </c>
      <c r="F218" s="793">
        <f>F219+F220</f>
        <v>161756270</v>
      </c>
      <c r="G218" s="789">
        <f>G219+G220</f>
        <v>321936</v>
      </c>
      <c r="H218" s="776"/>
    </row>
    <row r="219" spans="1:8">
      <c r="A219" s="769"/>
      <c r="B219" s="794"/>
      <c r="C219" s="795"/>
      <c r="D219" s="789"/>
      <c r="E219" s="792" t="s">
        <v>18</v>
      </c>
      <c r="F219" s="793">
        <v>138684920</v>
      </c>
      <c r="G219" s="789">
        <v>276716</v>
      </c>
      <c r="H219" s="776"/>
    </row>
    <row r="220" spans="1:8">
      <c r="A220" s="769"/>
      <c r="B220" s="794"/>
      <c r="C220" s="795"/>
      <c r="D220" s="789"/>
      <c r="E220" s="792" t="s">
        <v>19</v>
      </c>
      <c r="F220" s="793">
        <v>23071350</v>
      </c>
      <c r="G220" s="789">
        <v>45220</v>
      </c>
      <c r="H220" s="776"/>
    </row>
    <row r="221" spans="1:8" ht="26.5">
      <c r="A221" s="769"/>
      <c r="B221" s="794"/>
      <c r="C221" s="795"/>
      <c r="D221" s="789"/>
      <c r="E221" s="818" t="s">
        <v>15</v>
      </c>
      <c r="F221" s="793">
        <f>F222+F223</f>
        <v>1702613027</v>
      </c>
      <c r="G221" s="789"/>
      <c r="H221" s="776"/>
    </row>
    <row r="222" spans="1:8">
      <c r="A222" s="769"/>
      <c r="B222" s="794"/>
      <c r="C222" s="795"/>
      <c r="D222" s="789"/>
      <c r="E222" s="792" t="s">
        <v>17</v>
      </c>
      <c r="F222" s="793">
        <v>1700741641</v>
      </c>
      <c r="G222" s="789"/>
      <c r="H222" s="776"/>
    </row>
    <row r="223" spans="1:8">
      <c r="A223" s="769"/>
      <c r="B223" s="794"/>
      <c r="C223" s="795"/>
      <c r="D223" s="789"/>
      <c r="E223" s="792" t="s">
        <v>25</v>
      </c>
      <c r="F223" s="793">
        <v>1871386</v>
      </c>
      <c r="G223" s="789"/>
      <c r="H223" s="776"/>
    </row>
    <row r="224" spans="1:8" ht="26.5">
      <c r="A224" s="769"/>
      <c r="B224" s="794"/>
      <c r="C224" s="795"/>
      <c r="D224" s="789"/>
      <c r="E224" s="792" t="s">
        <v>38</v>
      </c>
      <c r="F224" s="793">
        <f>F225</f>
        <v>417391</v>
      </c>
      <c r="G224" s="789"/>
      <c r="H224" s="776"/>
    </row>
    <row r="225" spans="1:8">
      <c r="A225" s="769"/>
      <c r="B225" s="794"/>
      <c r="C225" s="795"/>
      <c r="D225" s="789"/>
      <c r="E225" s="792" t="s">
        <v>39</v>
      </c>
      <c r="F225" s="793">
        <v>417391</v>
      </c>
      <c r="G225" s="789"/>
      <c r="H225" s="776"/>
    </row>
    <row r="226" spans="1:8" ht="39.5">
      <c r="A226" s="769"/>
      <c r="B226" s="794"/>
      <c r="C226" s="795"/>
      <c r="D226" s="789"/>
      <c r="E226" s="818" t="s">
        <v>26</v>
      </c>
      <c r="F226" s="793">
        <f>F227+F229</f>
        <v>72402714</v>
      </c>
      <c r="G226" s="789"/>
      <c r="H226" s="776"/>
    </row>
    <row r="227" spans="1:8" ht="26.5">
      <c r="A227" s="769"/>
      <c r="B227" s="794"/>
      <c r="C227" s="795"/>
      <c r="D227" s="789"/>
      <c r="E227" s="818" t="s">
        <v>27</v>
      </c>
      <c r="F227" s="793">
        <f>F228</f>
        <v>2408</v>
      </c>
      <c r="G227" s="789"/>
      <c r="H227" s="776"/>
    </row>
    <row r="228" spans="1:8" ht="26.5">
      <c r="A228" s="769"/>
      <c r="B228" s="794"/>
      <c r="C228" s="795"/>
      <c r="D228" s="789"/>
      <c r="E228" s="818" t="s">
        <v>28</v>
      </c>
      <c r="F228" s="793">
        <v>2408</v>
      </c>
      <c r="G228" s="789"/>
      <c r="H228" s="776"/>
    </row>
    <row r="229" spans="1:8" ht="26.5">
      <c r="A229" s="769"/>
      <c r="B229" s="794"/>
      <c r="C229" s="795"/>
      <c r="D229" s="789"/>
      <c r="E229" s="818" t="s">
        <v>29</v>
      </c>
      <c r="F229" s="793">
        <f>F230+F231</f>
        <v>72400306</v>
      </c>
      <c r="G229" s="789"/>
      <c r="H229" s="776"/>
    </row>
    <row r="230" spans="1:8" ht="26.5">
      <c r="A230" s="769"/>
      <c r="B230" s="794"/>
      <c r="C230" s="795"/>
      <c r="D230" s="789"/>
      <c r="E230" s="818" t="s">
        <v>63</v>
      </c>
      <c r="F230" s="793">
        <v>2853988</v>
      </c>
      <c r="G230" s="789"/>
      <c r="H230" s="776"/>
    </row>
    <row r="231" spans="1:8" ht="52.5">
      <c r="A231" s="769"/>
      <c r="B231" s="794"/>
      <c r="C231" s="795"/>
      <c r="D231" s="796"/>
      <c r="E231" s="818" t="s">
        <v>30</v>
      </c>
      <c r="F231" s="793">
        <v>69546318</v>
      </c>
      <c r="G231" s="789"/>
      <c r="H231" s="776"/>
    </row>
    <row r="232" spans="1:8">
      <c r="A232" s="769"/>
      <c r="B232" s="794"/>
      <c r="C232" s="795"/>
      <c r="D232" s="796"/>
      <c r="E232" s="792" t="s">
        <v>20</v>
      </c>
      <c r="F232" s="793">
        <f>F233</f>
        <v>3351302</v>
      </c>
      <c r="G232" s="789"/>
      <c r="H232" s="776"/>
    </row>
    <row r="233" spans="1:8">
      <c r="A233" s="769"/>
      <c r="B233" s="794"/>
      <c r="C233" s="795"/>
      <c r="D233" s="796"/>
      <c r="E233" s="792" t="s">
        <v>21</v>
      </c>
      <c r="F233" s="793">
        <v>3351302</v>
      </c>
      <c r="G233" s="789"/>
      <c r="H233" s="776"/>
    </row>
    <row r="234" spans="1:8">
      <c r="A234" s="769"/>
      <c r="B234" s="794"/>
      <c r="C234" s="795"/>
      <c r="D234" s="796"/>
      <c r="E234" s="792" t="s">
        <v>31</v>
      </c>
      <c r="F234" s="793">
        <f>F212-F216</f>
        <v>-450000</v>
      </c>
      <c r="G234" s="789"/>
      <c r="H234" s="776"/>
    </row>
    <row r="235" spans="1:8">
      <c r="A235" s="769"/>
      <c r="B235" s="794"/>
      <c r="C235" s="795"/>
      <c r="D235" s="796"/>
      <c r="E235" s="792" t="s">
        <v>32</v>
      </c>
      <c r="F235" s="793">
        <f>F236</f>
        <v>450000</v>
      </c>
      <c r="G235" s="789"/>
      <c r="H235" s="776"/>
    </row>
    <row r="236" spans="1:8">
      <c r="A236" s="769"/>
      <c r="B236" s="794"/>
      <c r="C236" s="795"/>
      <c r="D236" s="796"/>
      <c r="E236" s="819" t="s">
        <v>33</v>
      </c>
      <c r="F236" s="793">
        <f>F237</f>
        <v>450000</v>
      </c>
      <c r="G236" s="789"/>
      <c r="H236" s="776"/>
    </row>
    <row r="237" spans="1:8" ht="40" thickBot="1">
      <c r="A237" s="769"/>
      <c r="B237" s="794"/>
      <c r="C237" s="795"/>
      <c r="D237" s="796"/>
      <c r="E237" s="820" t="s">
        <v>34</v>
      </c>
      <c r="F237" s="821">
        <v>450000</v>
      </c>
      <c r="G237" s="822"/>
      <c r="H237" s="776"/>
    </row>
    <row r="238" spans="1:8">
      <c r="A238" s="769"/>
      <c r="B238" s="824" t="s">
        <v>62</v>
      </c>
      <c r="C238" s="825"/>
      <c r="D238" s="826"/>
      <c r="E238" s="1468" t="s">
        <v>62</v>
      </c>
      <c r="F238" s="825"/>
      <c r="G238" s="826"/>
      <c r="H238" s="816"/>
    </row>
    <row r="239" spans="1:8">
      <c r="A239" s="769"/>
      <c r="B239" s="115" t="s">
        <v>46</v>
      </c>
      <c r="C239" s="1453">
        <v>1386919126</v>
      </c>
      <c r="D239" s="1454">
        <f>D240</f>
        <v>-321936</v>
      </c>
      <c r="E239" s="782" t="s">
        <v>46</v>
      </c>
      <c r="F239" s="780">
        <f>F240+F241</f>
        <v>1940158888</v>
      </c>
      <c r="G239" s="781">
        <f>G241</f>
        <v>321936</v>
      </c>
      <c r="H239" s="776"/>
    </row>
    <row r="240" spans="1:8" ht="26.5">
      <c r="A240" s="769"/>
      <c r="B240" s="742" t="s">
        <v>11</v>
      </c>
      <c r="C240" s="1455">
        <v>1386301326</v>
      </c>
      <c r="D240" s="1462">
        <f>D241</f>
        <v>-321936</v>
      </c>
      <c r="E240" s="784" t="s">
        <v>24</v>
      </c>
      <c r="F240" s="783">
        <v>23921900</v>
      </c>
      <c r="G240" s="785"/>
      <c r="H240" s="776"/>
    </row>
    <row r="241" spans="1:8" ht="26.5">
      <c r="A241" s="769"/>
      <c r="B241" s="742" t="s">
        <v>12</v>
      </c>
      <c r="C241" s="1455">
        <v>1386301326</v>
      </c>
      <c r="D241" s="1462">
        <v>-321936</v>
      </c>
      <c r="E241" s="790" t="s">
        <v>11</v>
      </c>
      <c r="F241" s="791">
        <f>F242</f>
        <v>1916236988</v>
      </c>
      <c r="G241" s="788">
        <f>G242</f>
        <v>321936</v>
      </c>
      <c r="H241" s="776"/>
    </row>
    <row r="242" spans="1:8" ht="26.5">
      <c r="A242" s="769"/>
      <c r="B242" s="115" t="s">
        <v>47</v>
      </c>
      <c r="C242" s="1453">
        <v>1382824306</v>
      </c>
      <c r="D242" s="1469">
        <f>D243</f>
        <v>-321936</v>
      </c>
      <c r="E242" s="792" t="s">
        <v>12</v>
      </c>
      <c r="F242" s="793">
        <v>1916236988</v>
      </c>
      <c r="G242" s="789">
        <v>321936</v>
      </c>
      <c r="H242" s="776"/>
    </row>
    <row r="243" spans="1:8">
      <c r="A243" s="769"/>
      <c r="B243" s="1470" t="s">
        <v>14</v>
      </c>
      <c r="C243" s="1455">
        <v>1375416102</v>
      </c>
      <c r="D243" s="1462">
        <f>D244</f>
        <v>-321936</v>
      </c>
      <c r="E243" s="797" t="s">
        <v>47</v>
      </c>
      <c r="F243" s="798">
        <f>F244+F259</f>
        <v>1940608888</v>
      </c>
      <c r="G243" s="796">
        <f>G244+G259</f>
        <v>321936</v>
      </c>
      <c r="H243" s="776"/>
    </row>
    <row r="244" spans="1:8">
      <c r="A244" s="769"/>
      <c r="B244" s="801" t="s">
        <v>439</v>
      </c>
      <c r="C244" s="802">
        <v>722327582</v>
      </c>
      <c r="D244" s="789">
        <v>-321936</v>
      </c>
      <c r="E244" s="817" t="s">
        <v>14</v>
      </c>
      <c r="F244" s="793">
        <f>F245+F248+F251+F253</f>
        <v>1937257586</v>
      </c>
      <c r="G244" s="789">
        <f>G245+G248+G251+G253</f>
        <v>321936</v>
      </c>
      <c r="H244" s="776"/>
    </row>
    <row r="245" spans="1:8">
      <c r="A245" s="769"/>
      <c r="B245" s="794"/>
      <c r="C245" s="795"/>
      <c r="D245" s="789"/>
      <c r="E245" s="792" t="s">
        <v>16</v>
      </c>
      <c r="F245" s="793">
        <f>F246+F247</f>
        <v>161824454</v>
      </c>
      <c r="G245" s="789">
        <f>G247+G246</f>
        <v>321936</v>
      </c>
      <c r="H245" s="776"/>
    </row>
    <row r="246" spans="1:8">
      <c r="A246" s="769"/>
      <c r="B246" s="794"/>
      <c r="C246" s="795"/>
      <c r="D246" s="789"/>
      <c r="E246" s="792" t="s">
        <v>18</v>
      </c>
      <c r="F246" s="793">
        <v>138759279</v>
      </c>
      <c r="G246" s="789">
        <v>276716</v>
      </c>
      <c r="H246" s="776"/>
    </row>
    <row r="247" spans="1:8">
      <c r="A247" s="769"/>
      <c r="B247" s="794"/>
      <c r="C247" s="795"/>
      <c r="D247" s="789"/>
      <c r="E247" s="792" t="s">
        <v>19</v>
      </c>
      <c r="F247" s="793">
        <v>23065175</v>
      </c>
      <c r="G247" s="789">
        <v>45220</v>
      </c>
      <c r="H247" s="776"/>
    </row>
    <row r="248" spans="1:8" ht="26.5">
      <c r="A248" s="769"/>
      <c r="B248" s="794"/>
      <c r="C248" s="795"/>
      <c r="D248" s="789"/>
      <c r="E248" s="818" t="s">
        <v>15</v>
      </c>
      <c r="F248" s="793">
        <f>F249+F250</f>
        <v>1702613027</v>
      </c>
      <c r="G248" s="789"/>
      <c r="H248" s="776"/>
    </row>
    <row r="249" spans="1:8">
      <c r="A249" s="769"/>
      <c r="B249" s="794"/>
      <c r="C249" s="795"/>
      <c r="D249" s="789"/>
      <c r="E249" s="792" t="s">
        <v>17</v>
      </c>
      <c r="F249" s="793">
        <v>1700741641</v>
      </c>
      <c r="G249" s="789"/>
      <c r="H249" s="776"/>
    </row>
    <row r="250" spans="1:8">
      <c r="A250" s="769"/>
      <c r="B250" s="794"/>
      <c r="C250" s="795"/>
      <c r="D250" s="789"/>
      <c r="E250" s="792" t="s">
        <v>25</v>
      </c>
      <c r="F250" s="793">
        <v>1871386</v>
      </c>
      <c r="G250" s="789"/>
      <c r="H250" s="776"/>
    </row>
    <row r="251" spans="1:8" ht="26.5">
      <c r="A251" s="769"/>
      <c r="B251" s="794"/>
      <c r="C251" s="795"/>
      <c r="D251" s="789"/>
      <c r="E251" s="792" t="s">
        <v>38</v>
      </c>
      <c r="F251" s="793">
        <f>F252</f>
        <v>417391</v>
      </c>
      <c r="G251" s="789"/>
      <c r="H251" s="776"/>
    </row>
    <row r="252" spans="1:8">
      <c r="A252" s="769"/>
      <c r="B252" s="794"/>
      <c r="C252" s="795"/>
      <c r="D252" s="789"/>
      <c r="E252" s="792" t="s">
        <v>39</v>
      </c>
      <c r="F252" s="793">
        <v>417391</v>
      </c>
      <c r="G252" s="789"/>
      <c r="H252" s="776"/>
    </row>
    <row r="253" spans="1:8" ht="39.5">
      <c r="A253" s="769"/>
      <c r="B253" s="794"/>
      <c r="C253" s="795"/>
      <c r="D253" s="789"/>
      <c r="E253" s="818" t="s">
        <v>26</v>
      </c>
      <c r="F253" s="793">
        <f>F254+F256</f>
        <v>72402714</v>
      </c>
      <c r="G253" s="789"/>
      <c r="H253" s="776"/>
    </row>
    <row r="254" spans="1:8" ht="26.5">
      <c r="A254" s="769"/>
      <c r="B254" s="794"/>
      <c r="C254" s="795"/>
      <c r="D254" s="789"/>
      <c r="E254" s="818" t="s">
        <v>27</v>
      </c>
      <c r="F254" s="793">
        <f>F255</f>
        <v>2408</v>
      </c>
      <c r="G254" s="789"/>
      <c r="H254" s="776"/>
    </row>
    <row r="255" spans="1:8" ht="26.5">
      <c r="A255" s="769"/>
      <c r="B255" s="794"/>
      <c r="C255" s="795"/>
      <c r="D255" s="789"/>
      <c r="E255" s="818" t="s">
        <v>28</v>
      </c>
      <c r="F255" s="793">
        <v>2408</v>
      </c>
      <c r="G255" s="789"/>
      <c r="H255" s="776"/>
    </row>
    <row r="256" spans="1:8" ht="26.5">
      <c r="A256" s="769"/>
      <c r="B256" s="794"/>
      <c r="C256" s="795"/>
      <c r="D256" s="789"/>
      <c r="E256" s="818" t="s">
        <v>29</v>
      </c>
      <c r="F256" s="793">
        <f>F257+F258</f>
        <v>72400306</v>
      </c>
      <c r="G256" s="789"/>
      <c r="H256" s="776"/>
    </row>
    <row r="257" spans="1:8" ht="26.5">
      <c r="A257" s="769"/>
      <c r="B257" s="794"/>
      <c r="C257" s="795"/>
      <c r="D257" s="789"/>
      <c r="E257" s="818" t="s">
        <v>63</v>
      </c>
      <c r="F257" s="793">
        <v>2853988</v>
      </c>
      <c r="G257" s="789"/>
      <c r="H257" s="776"/>
    </row>
    <row r="258" spans="1:8" ht="52.5">
      <c r="A258" s="769"/>
      <c r="B258" s="794"/>
      <c r="C258" s="795"/>
      <c r="D258" s="796"/>
      <c r="E258" s="818" t="s">
        <v>30</v>
      </c>
      <c r="F258" s="793">
        <v>69546318</v>
      </c>
      <c r="G258" s="789"/>
      <c r="H258" s="776"/>
    </row>
    <row r="259" spans="1:8">
      <c r="A259" s="769"/>
      <c r="B259" s="794"/>
      <c r="C259" s="795"/>
      <c r="D259" s="796"/>
      <c r="E259" s="792" t="s">
        <v>20</v>
      </c>
      <c r="F259" s="1336">
        <f>F260</f>
        <v>3351302</v>
      </c>
      <c r="G259" s="789"/>
      <c r="H259" s="776"/>
    </row>
    <row r="260" spans="1:8">
      <c r="A260" s="769"/>
      <c r="B260" s="794"/>
      <c r="C260" s="795"/>
      <c r="D260" s="796"/>
      <c r="E260" s="792" t="s">
        <v>21</v>
      </c>
      <c r="F260" s="793">
        <v>3351302</v>
      </c>
      <c r="G260" s="789"/>
      <c r="H260" s="776"/>
    </row>
    <row r="261" spans="1:8">
      <c r="A261" s="769"/>
      <c r="B261" s="794"/>
      <c r="C261" s="795"/>
      <c r="D261" s="796"/>
      <c r="E261" s="792" t="s">
        <v>31</v>
      </c>
      <c r="F261" s="793">
        <f>F239-F243</f>
        <v>-450000</v>
      </c>
      <c r="G261" s="789"/>
      <c r="H261" s="776"/>
    </row>
    <row r="262" spans="1:8">
      <c r="A262" s="769"/>
      <c r="B262" s="794"/>
      <c r="C262" s="795"/>
      <c r="D262" s="796"/>
      <c r="E262" s="792" t="s">
        <v>32</v>
      </c>
      <c r="F262" s="793">
        <f>F264</f>
        <v>450000</v>
      </c>
      <c r="G262" s="789"/>
      <c r="H262" s="776"/>
    </row>
    <row r="263" spans="1:8">
      <c r="A263" s="769"/>
      <c r="B263" s="794"/>
      <c r="C263" s="795"/>
      <c r="D263" s="796"/>
      <c r="E263" s="819" t="s">
        <v>33</v>
      </c>
      <c r="F263" s="793">
        <f>F264</f>
        <v>450000</v>
      </c>
      <c r="G263" s="789"/>
      <c r="H263" s="776"/>
    </row>
    <row r="264" spans="1:8" ht="40" thickBot="1">
      <c r="A264" s="769"/>
      <c r="B264" s="794"/>
      <c r="C264" s="795"/>
      <c r="D264" s="796"/>
      <c r="E264" s="820" t="s">
        <v>34</v>
      </c>
      <c r="F264" s="821">
        <v>450000</v>
      </c>
      <c r="G264" s="822"/>
      <c r="H264" s="776"/>
    </row>
    <row r="265" spans="1:8" ht="54" customHeight="1" thickBot="1">
      <c r="A265" s="768"/>
      <c r="B265" s="1621" t="s">
        <v>464</v>
      </c>
      <c r="C265" s="1622"/>
      <c r="D265" s="1622"/>
      <c r="E265" s="1622"/>
      <c r="F265" s="1622"/>
      <c r="G265" s="1623"/>
      <c r="H265" s="831"/>
    </row>
  </sheetData>
  <mergeCells count="4">
    <mergeCell ref="B105:G105"/>
    <mergeCell ref="B118:G118"/>
    <mergeCell ref="B192:G192"/>
    <mergeCell ref="B265:G265"/>
  </mergeCells>
  <pageMargins left="0.43307086614173229" right="0.35433070866141736" top="0.39370078740157483" bottom="0.47244094488188981" header="0.27559055118110237" footer="0.19685039370078741"/>
  <pageSetup paperSize="9" scale="85" fitToHeight="0" orientation="landscape" verticalDpi="0" r:id="rId1"/>
  <headerFooter>
    <oddFooter>&amp;L&amp;F&amp;C&amp;P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F8238-F1BE-492D-9760-DAF986C74BE7}">
  <sheetPr>
    <tabColor theme="3" tint="0.89999084444715716"/>
  </sheetPr>
  <dimension ref="A1:H49"/>
  <sheetViews>
    <sheetView zoomScale="80" zoomScaleNormal="80" workbookViewId="0">
      <pane ySplit="1" topLeftCell="A2" activePane="bottomLeft" state="frozen"/>
      <selection pane="bottomLeft"/>
    </sheetView>
  </sheetViews>
  <sheetFormatPr defaultRowHeight="14.5"/>
  <cols>
    <col min="1" max="1" width="5.453125" customWidth="1"/>
    <col min="2" max="2" width="40.7265625" customWidth="1"/>
    <col min="3" max="3" width="15.1796875" customWidth="1"/>
    <col min="4" max="4" width="13.54296875" customWidth="1"/>
    <col min="5" max="5" width="41.7265625" customWidth="1"/>
    <col min="6" max="6" width="15.1796875" customWidth="1"/>
    <col min="7" max="7" width="14.26953125" customWidth="1"/>
    <col min="8" max="8" width="13.7265625" customWidth="1"/>
  </cols>
  <sheetData>
    <row r="1" spans="1:8" ht="42.75" customHeight="1" thickBot="1">
      <c r="A1" s="11"/>
      <c r="B1" s="857"/>
      <c r="C1" s="992" t="s">
        <v>2</v>
      </c>
      <c r="D1" s="992" t="s">
        <v>4</v>
      </c>
      <c r="E1" s="857"/>
      <c r="F1" s="992" t="s">
        <v>2</v>
      </c>
      <c r="G1" s="992" t="s">
        <v>4</v>
      </c>
      <c r="H1" s="993" t="s">
        <v>1</v>
      </c>
    </row>
    <row r="2" spans="1:8">
      <c r="B2" s="45"/>
      <c r="C2" s="45"/>
      <c r="D2" s="45"/>
      <c r="E2" s="45"/>
      <c r="F2" s="45"/>
      <c r="G2" s="405"/>
    </row>
    <row r="3" spans="1:8" ht="15.5">
      <c r="B3" s="28" t="s">
        <v>320</v>
      </c>
      <c r="C3" s="408"/>
      <c r="D3" s="408"/>
      <c r="E3" s="408"/>
      <c r="F3" s="408"/>
      <c r="G3" s="408"/>
    </row>
    <row r="4" spans="1:8" ht="15" thickBot="1">
      <c r="B4" s="45"/>
      <c r="C4" s="45"/>
      <c r="D4" s="45"/>
      <c r="E4" s="45"/>
      <c r="F4" s="45"/>
      <c r="G4" s="45"/>
    </row>
    <row r="5" spans="1:8">
      <c r="A5" s="1505">
        <f>VM!A194+1</f>
        <v>57</v>
      </c>
      <c r="B5" s="409" t="s">
        <v>302</v>
      </c>
      <c r="C5" s="421"/>
      <c r="D5" s="421"/>
      <c r="E5" s="427" t="s">
        <v>242</v>
      </c>
      <c r="F5" s="102"/>
      <c r="G5" s="1032"/>
      <c r="H5" s="994" t="s">
        <v>154</v>
      </c>
    </row>
    <row r="6" spans="1:8">
      <c r="A6" s="406"/>
      <c r="B6" s="410" t="s">
        <v>8</v>
      </c>
      <c r="C6" s="422"/>
      <c r="D6" s="422"/>
      <c r="E6" s="410" t="s">
        <v>8</v>
      </c>
      <c r="F6" s="96"/>
      <c r="G6" s="1034"/>
      <c r="H6" s="994"/>
    </row>
    <row r="7" spans="1:8" ht="16.5" customHeight="1">
      <c r="A7" s="406"/>
      <c r="B7" s="411" t="s">
        <v>303</v>
      </c>
      <c r="C7" s="423"/>
      <c r="D7" s="423"/>
      <c r="E7" s="428" t="s">
        <v>304</v>
      </c>
      <c r="F7" s="433"/>
      <c r="G7" s="1033"/>
    </row>
    <row r="8" spans="1:8">
      <c r="A8" s="407"/>
      <c r="B8" s="412" t="s">
        <v>46</v>
      </c>
      <c r="C8" s="1035" t="s">
        <v>305</v>
      </c>
      <c r="D8" s="424">
        <v>-90524</v>
      </c>
      <c r="E8" s="412" t="s">
        <v>46</v>
      </c>
      <c r="F8" s="458" t="s">
        <v>306</v>
      </c>
      <c r="G8" s="106">
        <v>45974</v>
      </c>
    </row>
    <row r="9" spans="1:8">
      <c r="A9" s="407"/>
      <c r="B9" s="413" t="s">
        <v>11</v>
      </c>
      <c r="C9" s="1036" t="s">
        <v>305</v>
      </c>
      <c r="D9" s="425">
        <v>-90524</v>
      </c>
      <c r="E9" s="413" t="s">
        <v>11</v>
      </c>
      <c r="F9" s="457" t="s">
        <v>307</v>
      </c>
      <c r="G9" s="107">
        <v>45974</v>
      </c>
    </row>
    <row r="10" spans="1:8" ht="26">
      <c r="A10" s="407"/>
      <c r="B10" s="413" t="s">
        <v>12</v>
      </c>
      <c r="C10" s="1036" t="s">
        <v>305</v>
      </c>
      <c r="D10" s="425">
        <v>-90524</v>
      </c>
      <c r="E10" s="413" t="s">
        <v>12</v>
      </c>
      <c r="F10" s="457" t="s">
        <v>307</v>
      </c>
      <c r="G10" s="107">
        <v>45974</v>
      </c>
    </row>
    <row r="11" spans="1:8">
      <c r="A11" s="407"/>
      <c r="B11" s="412" t="s">
        <v>47</v>
      </c>
      <c r="C11" s="1035" t="s">
        <v>305</v>
      </c>
      <c r="D11" s="424">
        <v>-90524</v>
      </c>
      <c r="E11" s="412" t="s">
        <v>47</v>
      </c>
      <c r="F11" s="458" t="s">
        <v>308</v>
      </c>
      <c r="G11" s="106">
        <v>45974</v>
      </c>
    </row>
    <row r="12" spans="1:8">
      <c r="A12" s="407"/>
      <c r="B12" s="413" t="s">
        <v>14</v>
      </c>
      <c r="C12" s="1036" t="s">
        <v>309</v>
      </c>
      <c r="D12" s="425">
        <v>-90524</v>
      </c>
      <c r="E12" s="413" t="s">
        <v>14</v>
      </c>
      <c r="F12" s="457" t="s">
        <v>310</v>
      </c>
      <c r="G12" s="107">
        <v>45974</v>
      </c>
    </row>
    <row r="13" spans="1:8">
      <c r="A13" s="407"/>
      <c r="B13" s="413" t="s">
        <v>16</v>
      </c>
      <c r="C13" s="1036" t="s">
        <v>311</v>
      </c>
      <c r="D13" s="425">
        <v>-90524</v>
      </c>
      <c r="E13" s="413" t="s">
        <v>16</v>
      </c>
      <c r="F13" s="457" t="s">
        <v>312</v>
      </c>
      <c r="G13" s="107">
        <v>45974</v>
      </c>
    </row>
    <row r="14" spans="1:8">
      <c r="A14" s="407"/>
      <c r="B14" s="413" t="s">
        <v>19</v>
      </c>
      <c r="C14" s="1036" t="s">
        <v>313</v>
      </c>
      <c r="D14" s="425">
        <v>-90524</v>
      </c>
      <c r="E14" s="1037" t="s">
        <v>18</v>
      </c>
      <c r="F14" s="1038" t="s">
        <v>314</v>
      </c>
      <c r="G14" s="107">
        <v>40790</v>
      </c>
    </row>
    <row r="15" spans="1:8">
      <c r="A15" s="407"/>
      <c r="B15" s="413"/>
      <c r="C15" s="1036"/>
      <c r="D15" s="425"/>
      <c r="E15" s="413" t="s">
        <v>19</v>
      </c>
      <c r="F15" s="457" t="s">
        <v>315</v>
      </c>
      <c r="G15" s="107">
        <v>5184</v>
      </c>
    </row>
    <row r="16" spans="1:8">
      <c r="A16" s="407"/>
      <c r="B16" s="413"/>
      <c r="C16" s="444"/>
      <c r="D16" s="425"/>
      <c r="E16" s="428" t="s">
        <v>316</v>
      </c>
      <c r="F16" s="433"/>
      <c r="G16" s="1033"/>
    </row>
    <row r="17" spans="1:7">
      <c r="A17" s="407"/>
      <c r="B17" s="413"/>
      <c r="C17" s="444"/>
      <c r="D17" s="425"/>
      <c r="E17" s="410" t="s">
        <v>8</v>
      </c>
      <c r="F17" s="96"/>
      <c r="G17" s="1034"/>
    </row>
    <row r="18" spans="1:7">
      <c r="A18" s="407"/>
      <c r="B18" s="413"/>
      <c r="C18" s="444"/>
      <c r="D18" s="425"/>
      <c r="E18" s="412" t="s">
        <v>46</v>
      </c>
      <c r="F18" s="458" t="s">
        <v>317</v>
      </c>
      <c r="G18" s="106">
        <v>44550</v>
      </c>
    </row>
    <row r="19" spans="1:7">
      <c r="A19" s="407"/>
      <c r="B19" s="413"/>
      <c r="C19" s="444"/>
      <c r="D19" s="425"/>
      <c r="E19" s="413" t="s">
        <v>11</v>
      </c>
      <c r="F19" s="457" t="s">
        <v>318</v>
      </c>
      <c r="G19" s="107">
        <v>44550</v>
      </c>
    </row>
    <row r="20" spans="1:7" ht="26">
      <c r="A20" s="407"/>
      <c r="B20" s="413"/>
      <c r="C20" s="444"/>
      <c r="D20" s="425"/>
      <c r="E20" s="413" t="s">
        <v>12</v>
      </c>
      <c r="F20" s="457" t="s">
        <v>318</v>
      </c>
      <c r="G20" s="107">
        <v>44550</v>
      </c>
    </row>
    <row r="21" spans="1:7">
      <c r="A21" s="407"/>
      <c r="B21" s="413"/>
      <c r="C21" s="444"/>
      <c r="D21" s="425"/>
      <c r="E21" s="412" t="s">
        <v>47</v>
      </c>
      <c r="F21" s="458" t="s">
        <v>317</v>
      </c>
      <c r="G21" s="106">
        <v>44550</v>
      </c>
    </row>
    <row r="22" spans="1:7">
      <c r="A22" s="407"/>
      <c r="B22" s="413"/>
      <c r="C22" s="444"/>
      <c r="D22" s="425"/>
      <c r="E22" s="413" t="s">
        <v>14</v>
      </c>
      <c r="F22" s="457" t="s">
        <v>317</v>
      </c>
      <c r="G22" s="107">
        <v>44550</v>
      </c>
    </row>
    <row r="23" spans="1:7">
      <c r="A23" s="407"/>
      <c r="B23" s="413"/>
      <c r="C23" s="444"/>
      <c r="D23" s="425"/>
      <c r="E23" s="413" t="s">
        <v>16</v>
      </c>
      <c r="F23" s="457" t="s">
        <v>319</v>
      </c>
      <c r="G23" s="107">
        <v>44550</v>
      </c>
    </row>
    <row r="24" spans="1:7" ht="15" thickBot="1">
      <c r="A24" s="407"/>
      <c r="B24" s="414"/>
      <c r="C24" s="445"/>
      <c r="D24" s="426"/>
      <c r="E24" s="414" t="s">
        <v>19</v>
      </c>
      <c r="F24" s="459" t="s">
        <v>319</v>
      </c>
      <c r="G24" s="109">
        <v>44550</v>
      </c>
    </row>
    <row r="25" spans="1:7">
      <c r="A25" s="407"/>
      <c r="B25" s="409" t="s">
        <v>302</v>
      </c>
      <c r="C25" s="440"/>
      <c r="D25" s="446"/>
      <c r="E25" s="1039" t="s">
        <v>242</v>
      </c>
      <c r="F25" s="456"/>
      <c r="G25" s="454"/>
    </row>
    <row r="26" spans="1:7">
      <c r="A26" s="407"/>
      <c r="B26" s="448" t="s">
        <v>128</v>
      </c>
      <c r="C26" s="90"/>
      <c r="D26" s="90"/>
      <c r="E26" s="448" t="s">
        <v>128</v>
      </c>
      <c r="F26" s="90"/>
      <c r="G26" s="91"/>
    </row>
    <row r="27" spans="1:7">
      <c r="A27" s="407"/>
      <c r="B27" s="411" t="s">
        <v>37</v>
      </c>
      <c r="C27" s="441"/>
      <c r="D27" s="441"/>
      <c r="E27" s="411" t="s">
        <v>37</v>
      </c>
      <c r="F27" s="441"/>
      <c r="G27" s="455"/>
    </row>
    <row r="28" spans="1:7">
      <c r="A28" s="407"/>
      <c r="B28" s="449" t="s">
        <v>5</v>
      </c>
      <c r="C28" s="442"/>
      <c r="D28" s="425"/>
      <c r="E28" s="449" t="s">
        <v>5</v>
      </c>
      <c r="F28" s="457"/>
      <c r="G28" s="107"/>
    </row>
    <row r="29" spans="1:7">
      <c r="A29" s="407"/>
      <c r="B29" s="450" t="s">
        <v>46</v>
      </c>
      <c r="C29" s="442">
        <v>3970280</v>
      </c>
      <c r="D29" s="424">
        <v>-35000</v>
      </c>
      <c r="E29" s="450" t="s">
        <v>46</v>
      </c>
      <c r="F29" s="458">
        <v>340667955</v>
      </c>
      <c r="G29" s="106">
        <v>35000</v>
      </c>
    </row>
    <row r="30" spans="1:7">
      <c r="A30" s="407"/>
      <c r="B30" s="451" t="s">
        <v>11</v>
      </c>
      <c r="C30" s="443">
        <v>3970280</v>
      </c>
      <c r="D30" s="425">
        <v>-35000</v>
      </c>
      <c r="E30" s="451" t="s">
        <v>11</v>
      </c>
      <c r="F30" s="457">
        <v>305527468</v>
      </c>
      <c r="G30" s="107">
        <v>35000</v>
      </c>
    </row>
    <row r="31" spans="1:7" ht="26">
      <c r="A31" s="407"/>
      <c r="B31" s="452" t="s">
        <v>12</v>
      </c>
      <c r="C31" s="443">
        <v>3970280</v>
      </c>
      <c r="D31" s="425">
        <v>-35000</v>
      </c>
      <c r="E31" s="452" t="s">
        <v>12</v>
      </c>
      <c r="F31" s="457">
        <v>305527468</v>
      </c>
      <c r="G31" s="107">
        <v>35000</v>
      </c>
    </row>
    <row r="32" spans="1:7">
      <c r="A32" s="407"/>
      <c r="B32" s="450" t="s">
        <v>47</v>
      </c>
      <c r="C32" s="442">
        <v>3970280</v>
      </c>
      <c r="D32" s="424">
        <v>-35000</v>
      </c>
      <c r="E32" s="450" t="s">
        <v>47</v>
      </c>
      <c r="F32" s="458">
        <v>345935458</v>
      </c>
      <c r="G32" s="106">
        <v>35000</v>
      </c>
    </row>
    <row r="33" spans="1:7">
      <c r="A33" s="407"/>
      <c r="B33" s="413" t="s">
        <v>14</v>
      </c>
      <c r="C33" s="443">
        <v>3959954</v>
      </c>
      <c r="D33" s="425">
        <v>-35000</v>
      </c>
      <c r="E33" s="413" t="s">
        <v>14</v>
      </c>
      <c r="F33" s="457">
        <v>341300842</v>
      </c>
      <c r="G33" s="107">
        <v>35000</v>
      </c>
    </row>
    <row r="34" spans="1:7">
      <c r="A34" s="407"/>
      <c r="B34" s="413" t="s">
        <v>16</v>
      </c>
      <c r="C34" s="443">
        <v>3925652</v>
      </c>
      <c r="D34" s="425">
        <v>-35000</v>
      </c>
      <c r="E34" s="413" t="s">
        <v>16</v>
      </c>
      <c r="F34" s="457">
        <v>277499425</v>
      </c>
      <c r="G34" s="107">
        <v>35000</v>
      </c>
    </row>
    <row r="35" spans="1:7">
      <c r="A35" s="407"/>
      <c r="B35" s="413" t="s">
        <v>19</v>
      </c>
      <c r="C35" s="443">
        <v>793403</v>
      </c>
      <c r="D35" s="425">
        <v>-35000</v>
      </c>
      <c r="E35" s="413" t="s">
        <v>19</v>
      </c>
      <c r="F35" s="457">
        <v>84585986</v>
      </c>
      <c r="G35" s="107">
        <v>35000</v>
      </c>
    </row>
    <row r="36" spans="1:7">
      <c r="A36" s="407"/>
      <c r="B36" s="453" t="s">
        <v>82</v>
      </c>
      <c r="C36" s="443"/>
      <c r="D36" s="447"/>
      <c r="E36" s="453" t="s">
        <v>430</v>
      </c>
      <c r="F36" s="457"/>
      <c r="G36" s="107"/>
    </row>
    <row r="37" spans="1:7">
      <c r="A37" s="407"/>
      <c r="B37" s="450" t="s">
        <v>46</v>
      </c>
      <c r="C37" s="442">
        <v>3970323</v>
      </c>
      <c r="D37" s="424">
        <v>-35000</v>
      </c>
      <c r="E37" s="450" t="s">
        <v>46</v>
      </c>
      <c r="F37" s="458">
        <v>338751244</v>
      </c>
      <c r="G37" s="106">
        <v>35000</v>
      </c>
    </row>
    <row r="38" spans="1:7">
      <c r="A38" s="407"/>
      <c r="B38" s="451" t="s">
        <v>11</v>
      </c>
      <c r="C38" s="443">
        <v>3970323</v>
      </c>
      <c r="D38" s="425">
        <v>-35000</v>
      </c>
      <c r="E38" s="451" t="s">
        <v>11</v>
      </c>
      <c r="F38" s="457">
        <v>303659247</v>
      </c>
      <c r="G38" s="107">
        <v>35000</v>
      </c>
    </row>
    <row r="39" spans="1:7" ht="26">
      <c r="A39" s="407"/>
      <c r="B39" s="452" t="s">
        <v>12</v>
      </c>
      <c r="C39" s="443">
        <v>3970323</v>
      </c>
      <c r="D39" s="425">
        <v>-35000</v>
      </c>
      <c r="E39" s="452" t="s">
        <v>12</v>
      </c>
      <c r="F39" s="457">
        <v>303659247</v>
      </c>
      <c r="G39" s="107">
        <v>35000</v>
      </c>
    </row>
    <row r="40" spans="1:7">
      <c r="A40" s="407"/>
      <c r="B40" s="450" t="s">
        <v>47</v>
      </c>
      <c r="C40" s="442">
        <v>3970323</v>
      </c>
      <c r="D40" s="424">
        <v>-35000</v>
      </c>
      <c r="E40" s="450" t="s">
        <v>47</v>
      </c>
      <c r="F40" s="458">
        <v>343564004</v>
      </c>
      <c r="G40" s="106">
        <v>35000</v>
      </c>
    </row>
    <row r="41" spans="1:7">
      <c r="A41" s="407"/>
      <c r="B41" s="413" t="s">
        <v>14</v>
      </c>
      <c r="C41" s="444">
        <v>3959997</v>
      </c>
      <c r="D41" s="425">
        <v>-35000</v>
      </c>
      <c r="E41" s="413" t="s">
        <v>14</v>
      </c>
      <c r="F41" s="457">
        <v>340264085</v>
      </c>
      <c r="G41" s="107">
        <v>35000</v>
      </c>
    </row>
    <row r="42" spans="1:7">
      <c r="A42" s="407"/>
      <c r="B42" s="413" t="s">
        <v>16</v>
      </c>
      <c r="C42" s="444">
        <v>3925695</v>
      </c>
      <c r="D42" s="425">
        <v>-35000</v>
      </c>
      <c r="E42" s="413" t="s">
        <v>16</v>
      </c>
      <c r="F42" s="457">
        <v>276371974</v>
      </c>
      <c r="G42" s="107">
        <v>35000</v>
      </c>
    </row>
    <row r="43" spans="1:7" ht="15" thickBot="1">
      <c r="A43" s="407"/>
      <c r="B43" s="414" t="s">
        <v>19</v>
      </c>
      <c r="C43" s="445">
        <v>793446</v>
      </c>
      <c r="D43" s="426">
        <v>-35000</v>
      </c>
      <c r="E43" s="414" t="s">
        <v>19</v>
      </c>
      <c r="F43" s="459">
        <v>83276239</v>
      </c>
      <c r="G43" s="109">
        <v>35000</v>
      </c>
    </row>
    <row r="44" spans="1:7" ht="72.75" customHeight="1" thickBot="1">
      <c r="A44" s="407"/>
      <c r="B44" s="1624" t="s">
        <v>321</v>
      </c>
      <c r="C44" s="1625"/>
      <c r="D44" s="1625"/>
      <c r="E44" s="1625"/>
      <c r="F44" s="1625"/>
      <c r="G44" s="1626"/>
    </row>
    <row r="45" spans="1:7">
      <c r="A45" s="407"/>
      <c r="B45" s="45"/>
      <c r="C45" s="45"/>
      <c r="D45" s="45"/>
      <c r="E45" s="45"/>
      <c r="F45" s="45"/>
      <c r="G45" s="45"/>
    </row>
    <row r="46" spans="1:7" ht="78.75" customHeight="1">
      <c r="A46" s="407"/>
      <c r="B46" s="45"/>
      <c r="C46" s="45"/>
      <c r="D46" s="45"/>
      <c r="E46" s="45"/>
      <c r="F46" s="45"/>
      <c r="G46" s="45"/>
    </row>
    <row r="47" spans="1:7">
      <c r="B47" s="45"/>
      <c r="C47" s="45"/>
      <c r="D47" s="45"/>
      <c r="E47" s="45"/>
      <c r="F47" s="45"/>
      <c r="G47" s="45"/>
    </row>
    <row r="48" spans="1:7">
      <c r="B48" s="45"/>
      <c r="C48" s="45"/>
      <c r="D48" s="45"/>
      <c r="E48" s="45"/>
      <c r="F48" s="45"/>
      <c r="G48" s="45"/>
    </row>
    <row r="49" spans="2:7">
      <c r="B49" s="45"/>
      <c r="C49" s="45"/>
      <c r="D49" s="45"/>
      <c r="E49" s="45"/>
      <c r="F49" s="45"/>
      <c r="G49" s="45"/>
    </row>
  </sheetData>
  <dataConsolidate link="1"/>
  <mergeCells count="1">
    <mergeCell ref="B44:G44"/>
  </mergeCells>
  <dataValidations count="3">
    <dataValidation type="whole" errorStyle="warning" allowBlank="1" showInputMessage="1" showErrorMessage="1" errorTitle="Kļūda" error="Jāviada skaitls" sqref="G8:G15 G18:G43" xr:uid="{F277A292-7EE7-4461-B49B-1B8DB983C192}">
      <formula1>-1000000000</formula1>
      <formula2>1000000000</formula2>
    </dataValidation>
    <dataValidation type="textLength" allowBlank="1" showInputMessage="1" showErrorMessage="1" promptTitle="Informācija" prompt="Priekšlikuma Nr. ir jāievada tikai rindā, kur ir ievadīts resors" sqref="A8:A46" xr:uid="{755EF000-2F16-4E62-988E-F19A66A70495}">
      <formula1>0</formula1>
      <formula2>0</formula2>
    </dataValidation>
    <dataValidation type="whole" errorStyle="warning" allowBlank="1" showInputMessage="1" showErrorMessage="1" errorTitle="Kļūda" error="Jāievada skaitls" sqref="D8:D43" xr:uid="{0A12B4BD-B6F8-4973-8E79-54DB2915AA52}">
      <formula1>-1000000000000</formula1>
      <formula2>1000000000000</formula2>
    </dataValidation>
  </dataValidations>
  <pageMargins left="0.39370078740157483" right="0.39370078740157483" top="0.47244094488188981" bottom="0.47244094488188981" header="0.31496062992125984" footer="0.19685039370078741"/>
  <pageSetup paperSize="9" scale="85" fitToHeight="0" orientation="landscape" r:id="rId1"/>
  <headerFooter differentFirst="1" alignWithMargins="0">
    <oddFooter>&amp;L&amp;F&amp;C&amp;P</oddFooter>
    <firstFooter>&amp;L&amp;F&amp;C&amp;P</first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720B3-6671-403F-93E9-48727DFD9608}">
  <sheetPr>
    <tabColor theme="3" tint="0.89999084444715716"/>
  </sheetPr>
  <dimension ref="A1:H39"/>
  <sheetViews>
    <sheetView zoomScale="80" zoomScaleNormal="80" workbookViewId="0">
      <pane ySplit="1" topLeftCell="A2" activePane="bottomLeft" state="frozen"/>
      <selection pane="bottomLeft"/>
    </sheetView>
  </sheetViews>
  <sheetFormatPr defaultRowHeight="14.5"/>
  <cols>
    <col min="1" max="1" width="6" customWidth="1"/>
    <col min="2" max="2" width="45.26953125" customWidth="1"/>
    <col min="3" max="4" width="14.54296875" customWidth="1"/>
    <col min="5" max="5" width="40.26953125" customWidth="1"/>
    <col min="6" max="6" width="13.26953125" customWidth="1"/>
    <col min="7" max="7" width="14.26953125" customWidth="1"/>
    <col min="8" max="8" width="14.7265625" customWidth="1"/>
  </cols>
  <sheetData>
    <row r="1" spans="1:8" ht="39" customHeight="1" thickBot="1">
      <c r="A1" s="11"/>
      <c r="B1" s="857"/>
      <c r="C1" s="992" t="s">
        <v>2</v>
      </c>
      <c r="D1" s="992" t="s">
        <v>4</v>
      </c>
      <c r="E1" s="857"/>
      <c r="F1" s="992" t="s">
        <v>2</v>
      </c>
      <c r="G1" s="992" t="s">
        <v>4</v>
      </c>
      <c r="H1" s="993" t="s">
        <v>1</v>
      </c>
    </row>
    <row r="2" spans="1:8">
      <c r="B2" s="45"/>
      <c r="C2" s="45"/>
      <c r="D2" s="45"/>
      <c r="E2" s="45"/>
      <c r="F2" s="45"/>
      <c r="G2" s="405"/>
    </row>
    <row r="3" spans="1:8" ht="15.5">
      <c r="B3" s="28" t="s">
        <v>130</v>
      </c>
      <c r="C3" s="408"/>
      <c r="D3" s="408"/>
      <c r="E3" s="408"/>
      <c r="F3" s="408"/>
      <c r="G3" s="408"/>
    </row>
    <row r="4" spans="1:8" ht="15" thickBot="1">
      <c r="B4" s="45"/>
      <c r="C4" s="45"/>
      <c r="D4" s="45"/>
      <c r="E4" s="45"/>
      <c r="F4" s="45"/>
      <c r="G4" s="45"/>
    </row>
    <row r="5" spans="1:8">
      <c r="A5" s="406">
        <f>ST!A5+1</f>
        <v>58</v>
      </c>
      <c r="B5" s="409" t="s">
        <v>257</v>
      </c>
      <c r="C5" s="415"/>
      <c r="D5" s="421"/>
      <c r="E5" s="427" t="s">
        <v>242</v>
      </c>
      <c r="F5" s="100"/>
      <c r="G5" s="102"/>
      <c r="H5" s="1031" t="s">
        <v>154</v>
      </c>
    </row>
    <row r="6" spans="1:8">
      <c r="A6" s="406"/>
      <c r="B6" s="410" t="s">
        <v>8</v>
      </c>
      <c r="C6" s="416"/>
      <c r="D6" s="422"/>
      <c r="E6" s="410" t="s">
        <v>8</v>
      </c>
      <c r="F6" s="101"/>
      <c r="G6" s="96"/>
    </row>
    <row r="7" spans="1:8" ht="26.25" customHeight="1">
      <c r="A7" s="406"/>
      <c r="B7" s="411" t="s">
        <v>131</v>
      </c>
      <c r="C7" s="417"/>
      <c r="D7" s="423"/>
      <c r="E7" s="428" t="s">
        <v>258</v>
      </c>
      <c r="F7" s="429"/>
      <c r="G7" s="433"/>
    </row>
    <row r="8" spans="1:8">
      <c r="A8" s="407"/>
      <c r="B8" s="412" t="s">
        <v>46</v>
      </c>
      <c r="C8" s="418">
        <v>57565811</v>
      </c>
      <c r="D8" s="424">
        <v>-2725</v>
      </c>
      <c r="E8" s="412" t="s">
        <v>46</v>
      </c>
      <c r="F8" s="430">
        <v>96189879</v>
      </c>
      <c r="G8" s="103">
        <v>2725</v>
      </c>
    </row>
    <row r="9" spans="1:8">
      <c r="A9" s="407"/>
      <c r="B9" s="413" t="s">
        <v>11</v>
      </c>
      <c r="C9" s="419">
        <v>57565811</v>
      </c>
      <c r="D9" s="425">
        <v>-2725</v>
      </c>
      <c r="E9" s="413" t="s">
        <v>11</v>
      </c>
      <c r="F9" s="431">
        <v>96011015</v>
      </c>
      <c r="G9" s="104">
        <v>2725</v>
      </c>
    </row>
    <row r="10" spans="1:8" ht="26">
      <c r="A10" s="407"/>
      <c r="B10" s="413" t="s">
        <v>12</v>
      </c>
      <c r="C10" s="419">
        <v>57565811</v>
      </c>
      <c r="D10" s="425">
        <v>-2725</v>
      </c>
      <c r="E10" s="413" t="s">
        <v>12</v>
      </c>
      <c r="F10" s="431">
        <v>96011015</v>
      </c>
      <c r="G10" s="104">
        <v>2725</v>
      </c>
    </row>
    <row r="11" spans="1:8">
      <c r="A11" s="407"/>
      <c r="B11" s="412" t="s">
        <v>47</v>
      </c>
      <c r="C11" s="418">
        <v>57565811</v>
      </c>
      <c r="D11" s="424">
        <v>-2725</v>
      </c>
      <c r="E11" s="412" t="s">
        <v>47</v>
      </c>
      <c r="F11" s="430">
        <v>96338674</v>
      </c>
      <c r="G11" s="103">
        <v>2725</v>
      </c>
    </row>
    <row r="12" spans="1:8">
      <c r="A12" s="407"/>
      <c r="B12" s="413" t="s">
        <v>14</v>
      </c>
      <c r="C12" s="419">
        <v>52880270</v>
      </c>
      <c r="D12" s="425">
        <v>-2725</v>
      </c>
      <c r="E12" s="413" t="s">
        <v>14</v>
      </c>
      <c r="F12" s="431">
        <v>94475199</v>
      </c>
      <c r="G12" s="104">
        <v>2725</v>
      </c>
    </row>
    <row r="13" spans="1:8">
      <c r="A13" s="407"/>
      <c r="B13" s="413" t="s">
        <v>16</v>
      </c>
      <c r="C13" s="419">
        <v>52877678</v>
      </c>
      <c r="D13" s="425">
        <v>-2725</v>
      </c>
      <c r="E13" s="413" t="s">
        <v>16</v>
      </c>
      <c r="F13" s="431">
        <v>94475199</v>
      </c>
      <c r="G13" s="104">
        <v>2725</v>
      </c>
    </row>
    <row r="14" spans="1:8" ht="15" thickBot="1">
      <c r="A14" s="407"/>
      <c r="B14" s="414" t="s">
        <v>19</v>
      </c>
      <c r="C14" s="420">
        <v>9096875</v>
      </c>
      <c r="D14" s="426">
        <v>-2725</v>
      </c>
      <c r="E14" s="414" t="s">
        <v>19</v>
      </c>
      <c r="F14" s="432">
        <v>19506568</v>
      </c>
      <c r="G14" s="105">
        <v>2725</v>
      </c>
    </row>
    <row r="15" spans="1:8">
      <c r="A15" s="407"/>
      <c r="B15" s="108" t="s">
        <v>257</v>
      </c>
      <c r="C15" s="440"/>
      <c r="D15" s="446"/>
      <c r="E15" s="427" t="s">
        <v>242</v>
      </c>
      <c r="F15" s="456"/>
      <c r="G15" s="454"/>
    </row>
    <row r="16" spans="1:8">
      <c r="A16" s="407"/>
      <c r="B16" s="93" t="s">
        <v>128</v>
      </c>
      <c r="C16" s="90"/>
      <c r="D16" s="90"/>
      <c r="E16" s="448" t="s">
        <v>128</v>
      </c>
      <c r="F16" s="90"/>
      <c r="G16" s="91"/>
    </row>
    <row r="17" spans="1:7">
      <c r="A17" s="407"/>
      <c r="B17" s="94" t="s">
        <v>37</v>
      </c>
      <c r="C17" s="441"/>
      <c r="D17" s="441"/>
      <c r="E17" s="411" t="s">
        <v>37</v>
      </c>
      <c r="F17" s="441"/>
      <c r="G17" s="455"/>
    </row>
    <row r="18" spans="1:7">
      <c r="A18" s="407"/>
      <c r="B18" s="92" t="s">
        <v>5</v>
      </c>
      <c r="C18" s="442"/>
      <c r="D18" s="425"/>
      <c r="E18" s="449" t="s">
        <v>5</v>
      </c>
      <c r="F18" s="457"/>
      <c r="G18" s="107"/>
    </row>
    <row r="19" spans="1:7">
      <c r="A19" s="407"/>
      <c r="B19" s="434" t="s">
        <v>46</v>
      </c>
      <c r="C19" s="442">
        <v>51860735</v>
      </c>
      <c r="D19" s="424">
        <v>-2725</v>
      </c>
      <c r="E19" s="450" t="s">
        <v>46</v>
      </c>
      <c r="F19" s="458">
        <v>95555775</v>
      </c>
      <c r="G19" s="106">
        <v>2725</v>
      </c>
    </row>
    <row r="20" spans="1:7">
      <c r="A20" s="407"/>
      <c r="B20" s="435" t="s">
        <v>11</v>
      </c>
      <c r="C20" s="443">
        <v>51860735</v>
      </c>
      <c r="D20" s="425">
        <v>-2725</v>
      </c>
      <c r="E20" s="451" t="s">
        <v>11</v>
      </c>
      <c r="F20" s="457">
        <v>95376911</v>
      </c>
      <c r="G20" s="107">
        <v>2725</v>
      </c>
    </row>
    <row r="21" spans="1:7" ht="26">
      <c r="A21" s="407"/>
      <c r="B21" s="436" t="s">
        <v>12</v>
      </c>
      <c r="C21" s="443">
        <v>51860735</v>
      </c>
      <c r="D21" s="425">
        <v>-2725</v>
      </c>
      <c r="E21" s="452" t="s">
        <v>12</v>
      </c>
      <c r="F21" s="457">
        <v>95376911</v>
      </c>
      <c r="G21" s="107">
        <v>2725</v>
      </c>
    </row>
    <row r="22" spans="1:7">
      <c r="A22" s="407"/>
      <c r="B22" s="434" t="s">
        <v>47</v>
      </c>
      <c r="C22" s="442">
        <v>51860735</v>
      </c>
      <c r="D22" s="424">
        <v>-2725</v>
      </c>
      <c r="E22" s="450" t="s">
        <v>47</v>
      </c>
      <c r="F22" s="458">
        <v>95555775</v>
      </c>
      <c r="G22" s="106">
        <v>2725</v>
      </c>
    </row>
    <row r="23" spans="1:7">
      <c r="A23" s="407"/>
      <c r="B23" s="437" t="s">
        <v>14</v>
      </c>
      <c r="C23" s="443">
        <v>51212793</v>
      </c>
      <c r="D23" s="425">
        <v>-2725</v>
      </c>
      <c r="E23" s="413" t="s">
        <v>14</v>
      </c>
      <c r="F23" s="457">
        <v>93692300</v>
      </c>
      <c r="G23" s="107">
        <v>2725</v>
      </c>
    </row>
    <row r="24" spans="1:7">
      <c r="A24" s="407"/>
      <c r="B24" s="437" t="s">
        <v>16</v>
      </c>
      <c r="C24" s="443">
        <v>51210201</v>
      </c>
      <c r="D24" s="425">
        <v>-2725</v>
      </c>
      <c r="E24" s="413" t="s">
        <v>16</v>
      </c>
      <c r="F24" s="457">
        <v>93692300</v>
      </c>
      <c r="G24" s="107">
        <v>2725</v>
      </c>
    </row>
    <row r="25" spans="1:7">
      <c r="A25" s="407"/>
      <c r="B25" s="437" t="s">
        <v>19</v>
      </c>
      <c r="C25" s="443">
        <v>7867381</v>
      </c>
      <c r="D25" s="425">
        <v>-2725</v>
      </c>
      <c r="E25" s="413" t="s">
        <v>19</v>
      </c>
      <c r="F25" s="457">
        <v>19731933</v>
      </c>
      <c r="G25" s="107">
        <v>2725</v>
      </c>
    </row>
    <row r="26" spans="1:7">
      <c r="A26" s="407"/>
      <c r="B26" s="438" t="s">
        <v>82</v>
      </c>
      <c r="C26" s="443"/>
      <c r="D26" s="447"/>
      <c r="E26" s="453" t="s">
        <v>430</v>
      </c>
      <c r="F26" s="457"/>
      <c r="G26" s="107"/>
    </row>
    <row r="27" spans="1:7">
      <c r="A27" s="407"/>
      <c r="B27" s="434" t="s">
        <v>46</v>
      </c>
      <c r="C27" s="442">
        <v>51881202</v>
      </c>
      <c r="D27" s="424">
        <v>-2725</v>
      </c>
      <c r="E27" s="450" t="s">
        <v>46</v>
      </c>
      <c r="F27" s="458">
        <v>94829771</v>
      </c>
      <c r="G27" s="106">
        <v>2725</v>
      </c>
    </row>
    <row r="28" spans="1:7">
      <c r="A28" s="407"/>
      <c r="B28" s="435" t="s">
        <v>11</v>
      </c>
      <c r="C28" s="443">
        <v>51881202</v>
      </c>
      <c r="D28" s="425">
        <v>-2725</v>
      </c>
      <c r="E28" s="451" t="s">
        <v>11</v>
      </c>
      <c r="F28" s="457">
        <v>94650907</v>
      </c>
      <c r="G28" s="107">
        <v>2725</v>
      </c>
    </row>
    <row r="29" spans="1:7" ht="26">
      <c r="A29" s="407"/>
      <c r="B29" s="436" t="s">
        <v>12</v>
      </c>
      <c r="C29" s="443">
        <v>51881202</v>
      </c>
      <c r="D29" s="425">
        <v>-2725</v>
      </c>
      <c r="E29" s="452" t="s">
        <v>12</v>
      </c>
      <c r="F29" s="457">
        <v>94650907</v>
      </c>
      <c r="G29" s="107">
        <v>2725</v>
      </c>
    </row>
    <row r="30" spans="1:7">
      <c r="A30" s="407"/>
      <c r="B30" s="434" t="s">
        <v>47</v>
      </c>
      <c r="C30" s="442">
        <v>51881202</v>
      </c>
      <c r="D30" s="424">
        <v>-2725</v>
      </c>
      <c r="E30" s="450" t="s">
        <v>47</v>
      </c>
      <c r="F30" s="458">
        <v>94829771</v>
      </c>
      <c r="G30" s="106">
        <v>2725</v>
      </c>
    </row>
    <row r="31" spans="1:7">
      <c r="A31" s="407"/>
      <c r="B31" s="437" t="s">
        <v>14</v>
      </c>
      <c r="C31" s="444">
        <v>51233260</v>
      </c>
      <c r="D31" s="425">
        <v>-2725</v>
      </c>
      <c r="E31" s="413" t="s">
        <v>14</v>
      </c>
      <c r="F31" s="457">
        <v>93427096</v>
      </c>
      <c r="G31" s="107">
        <v>2725</v>
      </c>
    </row>
    <row r="32" spans="1:7">
      <c r="A32" s="407"/>
      <c r="B32" s="437" t="s">
        <v>16</v>
      </c>
      <c r="C32" s="444">
        <v>51230668</v>
      </c>
      <c r="D32" s="425">
        <v>-2725</v>
      </c>
      <c r="E32" s="413" t="s">
        <v>16</v>
      </c>
      <c r="F32" s="457">
        <v>93427096</v>
      </c>
      <c r="G32" s="107">
        <v>2725</v>
      </c>
    </row>
    <row r="33" spans="1:7" ht="15" thickBot="1">
      <c r="A33" s="407"/>
      <c r="B33" s="439" t="s">
        <v>19</v>
      </c>
      <c r="C33" s="445">
        <v>7867381</v>
      </c>
      <c r="D33" s="426">
        <v>-2725</v>
      </c>
      <c r="E33" s="414" t="s">
        <v>19</v>
      </c>
      <c r="F33" s="459">
        <v>19442733</v>
      </c>
      <c r="G33" s="109">
        <v>2725</v>
      </c>
    </row>
    <row r="34" spans="1:7" ht="26.25" customHeight="1" thickBot="1">
      <c r="A34" s="407"/>
      <c r="B34" s="1627" t="s">
        <v>259</v>
      </c>
      <c r="C34" s="1628"/>
      <c r="D34" s="1628"/>
      <c r="E34" s="1629"/>
      <c r="F34" s="1629"/>
      <c r="G34" s="1630"/>
    </row>
    <row r="35" spans="1:7">
      <c r="B35" s="45"/>
      <c r="C35" s="45"/>
      <c r="D35" s="45"/>
      <c r="E35" s="45"/>
      <c r="F35" s="45"/>
      <c r="G35" s="45"/>
    </row>
    <row r="36" spans="1:7">
      <c r="B36" s="45"/>
      <c r="C36" s="45"/>
      <c r="D36" s="45"/>
      <c r="E36" s="45"/>
      <c r="F36" s="45"/>
      <c r="G36" s="45"/>
    </row>
    <row r="37" spans="1:7">
      <c r="B37" s="45"/>
      <c r="C37" s="45"/>
      <c r="D37" s="45"/>
      <c r="E37" s="45"/>
      <c r="F37" s="45"/>
      <c r="G37" s="45"/>
    </row>
    <row r="38" spans="1:7">
      <c r="B38" s="45"/>
      <c r="C38" s="45"/>
      <c r="D38" s="45"/>
      <c r="E38" s="45"/>
      <c r="F38" s="45"/>
      <c r="G38" s="45"/>
    </row>
    <row r="39" spans="1:7">
      <c r="B39" s="45"/>
      <c r="C39" s="45"/>
      <c r="D39" s="45"/>
      <c r="E39" s="45"/>
      <c r="F39" s="45"/>
      <c r="G39" s="45"/>
    </row>
  </sheetData>
  <dataConsolidate link="1"/>
  <mergeCells count="1">
    <mergeCell ref="B34:G34"/>
  </mergeCells>
  <dataValidations count="3">
    <dataValidation type="whole" errorStyle="warning" allowBlank="1" showInputMessage="1" showErrorMessage="1" errorTitle="Kļūda" error="Jāievada skaitls" sqref="D8:D33" xr:uid="{8C26C4DD-3C7B-4605-AD46-5DE0EDE58F3A}">
      <formula1>-1000000000000</formula1>
      <formula2>1000000000000</formula2>
    </dataValidation>
    <dataValidation type="whole" errorStyle="warning" allowBlank="1" showInputMessage="1" showErrorMessage="1" errorTitle="Kļūda" error="Jāviada skaitls" sqref="G8:G33" xr:uid="{373956F9-8D68-4A25-8E82-629155E209A0}">
      <formula1>-1000000000</formula1>
      <formula2>1000000000</formula2>
    </dataValidation>
    <dataValidation type="textLength" allowBlank="1" showInputMessage="1" showErrorMessage="1" promptTitle="Informācija" prompt="Priekšlikuma Nr. ir jāievada tikai rindā, kur ir ievadīts resors" sqref="A8:A34" xr:uid="{328464B8-42A8-4BCA-800A-ECA0AD40582B}">
      <formula1>0</formula1>
      <formula2>0</formula2>
    </dataValidation>
  </dataValidations>
  <pageMargins left="0.35433070866141736" right="0.35433070866141736" top="0.43307086614173229" bottom="0.43307086614173229" header="0.27559055118110237" footer="0.23622047244094491"/>
  <pageSetup paperSize="9" scale="85" fitToHeight="0" orientation="landscape" r:id="rId1"/>
  <headerFooter differentFirst="1" alignWithMargins="0">
    <oddHeader>&amp;C&amp;P</oddHeader>
    <oddFooter>&amp;L&amp;F&amp;C&amp;P</oddFooter>
    <firstFooter>&amp;L&amp;F&amp;C&amp;P</first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FEC3F-870E-45FC-AA15-F78EABD57F19}">
  <sheetPr>
    <tabColor theme="3" tint="0.89999084444715716"/>
  </sheetPr>
  <dimension ref="A1:BP110"/>
  <sheetViews>
    <sheetView zoomScale="80" zoomScaleNormal="80" workbookViewId="0">
      <pane ySplit="1" topLeftCell="A2" activePane="bottomLeft" state="frozen"/>
      <selection pane="bottomLeft" activeCell="A2" sqref="A2"/>
    </sheetView>
  </sheetViews>
  <sheetFormatPr defaultColWidth="8.81640625" defaultRowHeight="14.5"/>
  <cols>
    <col min="1" max="1" width="4.453125" style="36" customWidth="1"/>
    <col min="2" max="2" width="41.7265625" style="37" customWidth="1"/>
    <col min="3" max="3" width="14.54296875" style="37" customWidth="1"/>
    <col min="4" max="4" width="12.453125" style="38" customWidth="1"/>
    <col min="5" max="5" width="43.7265625" style="37" customWidth="1"/>
    <col min="6" max="6" width="14.7265625" style="37" customWidth="1"/>
    <col min="7" max="7" width="13.7265625" style="38" customWidth="1"/>
    <col min="8" max="8" width="15" style="574" customWidth="1"/>
    <col min="9" max="38" width="14.7265625" style="574" customWidth="1"/>
    <col min="39" max="42" width="12" bestFit="1" customWidth="1"/>
  </cols>
  <sheetData>
    <row r="1" spans="1:68" ht="44.25" customHeight="1" thickBot="1">
      <c r="A1" s="11"/>
      <c r="B1" s="857"/>
      <c r="C1" s="992" t="s">
        <v>2</v>
      </c>
      <c r="D1" s="992" t="s">
        <v>4</v>
      </c>
      <c r="E1" s="857"/>
      <c r="F1" s="992" t="s">
        <v>2</v>
      </c>
      <c r="G1" s="992" t="s">
        <v>4</v>
      </c>
      <c r="H1" s="993" t="s">
        <v>1</v>
      </c>
    </row>
    <row r="2" spans="1:68" ht="18">
      <c r="B2" s="575"/>
      <c r="C2" s="575"/>
      <c r="D2" s="575"/>
      <c r="E2" s="575"/>
      <c r="F2" s="575"/>
    </row>
    <row r="3" spans="1:68" ht="15.5">
      <c r="B3" s="28" t="s">
        <v>150</v>
      </c>
      <c r="C3" s="698"/>
      <c r="D3" s="698"/>
      <c r="E3" s="698"/>
      <c r="F3" s="698"/>
      <c r="G3" s="698"/>
    </row>
    <row r="4" spans="1:68" ht="15" thickBot="1">
      <c r="B4" s="1593"/>
      <c r="C4" s="1593"/>
      <c r="D4" s="1593"/>
      <c r="E4" s="1593"/>
      <c r="F4" s="1593"/>
      <c r="G4" s="1593"/>
    </row>
    <row r="5" spans="1:68">
      <c r="A5" s="39">
        <f>Prokuratūra!A5+1</f>
        <v>59</v>
      </c>
      <c r="B5" s="577" t="s">
        <v>136</v>
      </c>
      <c r="C5" s="578"/>
      <c r="D5" s="579"/>
      <c r="E5" s="577" t="s">
        <v>136</v>
      </c>
      <c r="F5" s="578"/>
      <c r="G5" s="579"/>
      <c r="H5" s="994" t="s">
        <v>154</v>
      </c>
      <c r="I5" s="576"/>
      <c r="J5" s="576"/>
      <c r="L5" s="576"/>
      <c r="M5" s="576"/>
      <c r="N5" s="576"/>
      <c r="O5" s="576"/>
      <c r="P5" s="576"/>
      <c r="Q5" s="576"/>
      <c r="R5" s="576"/>
      <c r="S5" s="576"/>
      <c r="T5" s="576"/>
      <c r="U5" s="576"/>
      <c r="V5" s="576"/>
      <c r="W5" s="576"/>
      <c r="X5" s="576"/>
      <c r="Y5" s="576"/>
      <c r="Z5" s="576"/>
      <c r="AA5" s="576"/>
      <c r="AB5" s="576"/>
      <c r="AC5" s="576"/>
      <c r="AD5" s="576"/>
      <c r="AE5" s="576"/>
      <c r="AF5" s="576"/>
      <c r="AG5" s="576"/>
      <c r="AH5" s="576"/>
      <c r="AI5" s="576"/>
      <c r="AJ5" s="576"/>
      <c r="AK5" s="576"/>
      <c r="AL5" s="576"/>
      <c r="AW5" s="44"/>
      <c r="AX5" s="44"/>
      <c r="AY5" s="44"/>
      <c r="AZ5" s="44"/>
      <c r="BA5" s="44"/>
      <c r="BB5" s="44"/>
      <c r="BC5" s="44"/>
      <c r="BD5" s="44"/>
      <c r="BE5" s="44"/>
      <c r="BF5" s="44"/>
      <c r="BG5" s="44"/>
      <c r="BH5" s="44"/>
      <c r="BI5" s="44"/>
      <c r="BJ5" s="44"/>
      <c r="BK5" s="44"/>
      <c r="BL5" s="44"/>
      <c r="BM5" s="44"/>
      <c r="BN5" s="44"/>
      <c r="BO5" s="44"/>
      <c r="BP5" s="44"/>
    </row>
    <row r="6" spans="1:68">
      <c r="A6" s="40"/>
      <c r="B6" s="353" t="s">
        <v>8</v>
      </c>
      <c r="C6" s="580"/>
      <c r="D6" s="581"/>
      <c r="E6" s="353" t="s">
        <v>8</v>
      </c>
      <c r="F6" s="580"/>
      <c r="G6" s="581"/>
      <c r="H6" s="576"/>
      <c r="I6" s="576"/>
      <c r="J6" s="576"/>
      <c r="L6" s="576"/>
      <c r="M6" s="576"/>
      <c r="N6" s="576"/>
      <c r="O6" s="576"/>
      <c r="P6" s="576"/>
      <c r="Q6" s="576"/>
      <c r="R6" s="576"/>
      <c r="S6" s="576"/>
      <c r="T6" s="576"/>
      <c r="U6" s="576"/>
      <c r="V6" s="576"/>
      <c r="W6" s="576"/>
      <c r="X6" s="576"/>
      <c r="Y6" s="576"/>
      <c r="Z6" s="576"/>
      <c r="AA6" s="576"/>
      <c r="AB6" s="576"/>
      <c r="AC6" s="576"/>
      <c r="AD6" s="576"/>
      <c r="AE6" s="576"/>
      <c r="AF6" s="576"/>
      <c r="AG6" s="576"/>
      <c r="AH6" s="576"/>
      <c r="AI6" s="576"/>
      <c r="AJ6" s="576"/>
      <c r="AK6" s="576"/>
      <c r="AL6" s="576"/>
      <c r="AW6" s="44"/>
      <c r="AX6" s="44"/>
      <c r="AY6" s="44"/>
      <c r="AZ6" s="44"/>
      <c r="BA6" s="44"/>
      <c r="BB6" s="44"/>
      <c r="BC6" s="44"/>
      <c r="BD6" s="44"/>
      <c r="BE6" s="44"/>
      <c r="BF6" s="44"/>
      <c r="BG6" s="44"/>
      <c r="BH6" s="44"/>
      <c r="BI6" s="44"/>
      <c r="BJ6" s="44"/>
      <c r="BK6" s="44"/>
      <c r="BL6" s="44"/>
      <c r="BM6" s="44"/>
      <c r="BN6" s="44"/>
      <c r="BO6" s="44"/>
      <c r="BP6" s="44"/>
    </row>
    <row r="7" spans="1:68" ht="54" customHeight="1">
      <c r="A7" s="41"/>
      <c r="B7" s="155" t="s">
        <v>151</v>
      </c>
      <c r="C7" s="582"/>
      <c r="D7" s="583"/>
      <c r="E7" s="155" t="s">
        <v>273</v>
      </c>
      <c r="F7" s="582"/>
      <c r="G7" s="583"/>
      <c r="H7" s="576"/>
      <c r="I7" s="576"/>
      <c r="L7" s="576"/>
      <c r="O7" s="576"/>
      <c r="P7" s="576"/>
      <c r="Q7" s="576"/>
      <c r="R7" s="576"/>
      <c r="S7" s="576"/>
      <c r="T7" s="576"/>
      <c r="U7" s="576"/>
      <c r="AJ7" s="576"/>
      <c r="AW7" s="44"/>
      <c r="AX7" s="44"/>
      <c r="AY7" s="44"/>
      <c r="AZ7" s="44"/>
      <c r="BA7" s="44"/>
      <c r="BB7" s="44"/>
      <c r="BC7" s="44"/>
      <c r="BD7" s="44"/>
      <c r="BE7" s="44"/>
      <c r="BF7" s="44"/>
      <c r="BG7" s="44"/>
      <c r="BH7" s="44"/>
      <c r="BI7" s="44"/>
      <c r="BJ7" s="44"/>
      <c r="BK7" s="44"/>
      <c r="BL7" s="44"/>
      <c r="BM7" s="44"/>
      <c r="BN7" s="44"/>
      <c r="BO7" s="44"/>
      <c r="BP7" s="44"/>
    </row>
    <row r="8" spans="1:68">
      <c r="A8" s="41"/>
      <c r="B8" s="584" t="s">
        <v>46</v>
      </c>
      <c r="C8" s="585">
        <v>73959529</v>
      </c>
      <c r="D8" s="585">
        <v>-195940</v>
      </c>
      <c r="E8" s="584" t="s">
        <v>46</v>
      </c>
      <c r="F8" s="585">
        <v>527435015</v>
      </c>
      <c r="G8" s="586">
        <v>195940</v>
      </c>
      <c r="H8" s="576"/>
      <c r="I8" s="625"/>
      <c r="J8" s="626"/>
      <c r="L8" s="576"/>
      <c r="M8" s="576"/>
      <c r="O8" s="576"/>
      <c r="P8" s="576"/>
      <c r="Q8" s="576"/>
      <c r="R8" s="576"/>
      <c r="S8" s="576"/>
      <c r="T8" s="576"/>
      <c r="U8" s="576"/>
      <c r="AJ8" s="576"/>
      <c r="AK8" s="576"/>
      <c r="AW8" s="44"/>
      <c r="AX8" s="44"/>
      <c r="AY8" s="44"/>
      <c r="AZ8" s="44"/>
      <c r="BA8" s="44"/>
      <c r="BB8" s="44"/>
      <c r="BC8" s="44"/>
      <c r="BD8" s="44"/>
      <c r="BE8" s="44"/>
      <c r="BF8" s="44"/>
      <c r="BG8" s="44"/>
      <c r="BH8" s="44"/>
      <c r="BI8" s="44"/>
      <c r="BJ8" s="44"/>
      <c r="BK8" s="44"/>
      <c r="BL8" s="44"/>
      <c r="BM8" s="44"/>
      <c r="BN8" s="44"/>
      <c r="BO8" s="44"/>
      <c r="BP8" s="44"/>
    </row>
    <row r="9" spans="1:68">
      <c r="A9" s="41"/>
      <c r="B9" s="587" t="s">
        <v>11</v>
      </c>
      <c r="C9" s="588">
        <v>73959529</v>
      </c>
      <c r="D9" s="588">
        <v>-195940</v>
      </c>
      <c r="E9" s="587" t="s">
        <v>11</v>
      </c>
      <c r="F9" s="588">
        <v>527435015</v>
      </c>
      <c r="G9" s="589">
        <v>195940</v>
      </c>
      <c r="H9" s="576"/>
      <c r="I9" s="627"/>
      <c r="J9" s="576"/>
      <c r="L9" s="576"/>
      <c r="M9" s="576"/>
      <c r="O9" s="576"/>
      <c r="P9" s="576"/>
      <c r="Q9" s="576"/>
      <c r="R9" s="576"/>
      <c r="S9" s="576"/>
      <c r="T9" s="576"/>
      <c r="U9" s="576"/>
      <c r="AJ9" s="576"/>
      <c r="AK9" s="576"/>
      <c r="AW9" s="44"/>
      <c r="AX9" s="44"/>
      <c r="AY9" s="44"/>
      <c r="AZ9" s="44"/>
      <c r="BA9" s="44"/>
      <c r="BB9" s="44"/>
      <c r="BC9" s="44"/>
      <c r="BD9" s="44"/>
      <c r="BE9" s="44"/>
      <c r="BF9" s="44"/>
      <c r="BG9" s="44"/>
      <c r="BH9" s="44"/>
      <c r="BI9" s="44"/>
      <c r="BJ9" s="44"/>
      <c r="BK9" s="44"/>
      <c r="BL9" s="44"/>
      <c r="BM9" s="44"/>
      <c r="BN9" s="44"/>
      <c r="BO9" s="44"/>
      <c r="BP9" s="44"/>
    </row>
    <row r="10" spans="1:68" ht="26.5">
      <c r="A10" s="41"/>
      <c r="B10" s="590" t="s">
        <v>12</v>
      </c>
      <c r="C10" s="588">
        <v>73959529</v>
      </c>
      <c r="D10" s="588">
        <v>-195940</v>
      </c>
      <c r="E10" s="590" t="s">
        <v>12</v>
      </c>
      <c r="F10" s="588">
        <v>527435015</v>
      </c>
      <c r="G10" s="589">
        <v>195940</v>
      </c>
      <c r="H10" s="576"/>
      <c r="I10" s="628"/>
      <c r="J10" s="44"/>
      <c r="L10" s="576"/>
      <c r="M10" s="576"/>
      <c r="O10" s="576"/>
      <c r="P10" s="576"/>
      <c r="Q10" s="576"/>
      <c r="R10" s="576"/>
      <c r="S10" s="576"/>
      <c r="T10" s="576"/>
      <c r="U10" s="576"/>
      <c r="AJ10" s="576"/>
      <c r="AK10" s="576"/>
      <c r="AW10" s="44"/>
      <c r="AX10" s="44"/>
      <c r="AY10" s="44"/>
      <c r="AZ10" s="44"/>
      <c r="BA10" s="44"/>
      <c r="BB10" s="44"/>
      <c r="BC10" s="44"/>
      <c r="BD10" s="44"/>
      <c r="BE10" s="44"/>
      <c r="BF10" s="44"/>
      <c r="BG10" s="44"/>
      <c r="BH10" s="44"/>
      <c r="BI10" s="44"/>
      <c r="BJ10" s="44"/>
      <c r="BK10" s="44"/>
      <c r="BL10" s="44"/>
      <c r="BM10" s="44"/>
      <c r="BN10" s="44"/>
      <c r="BO10" s="44"/>
      <c r="BP10" s="44"/>
    </row>
    <row r="11" spans="1:68">
      <c r="A11" s="34"/>
      <c r="B11" s="584" t="s">
        <v>47</v>
      </c>
      <c r="C11" s="585">
        <v>73959529</v>
      </c>
      <c r="D11" s="585">
        <v>-195940</v>
      </c>
      <c r="E11" s="584" t="s">
        <v>47</v>
      </c>
      <c r="F11" s="585">
        <v>527435015</v>
      </c>
      <c r="G11" s="586">
        <v>195940</v>
      </c>
      <c r="H11" s="576"/>
      <c r="I11" s="628"/>
      <c r="J11" s="44"/>
      <c r="L11" s="576"/>
      <c r="M11" s="576"/>
      <c r="O11" s="576"/>
      <c r="P11" s="576"/>
      <c r="Q11" s="576"/>
      <c r="R11" s="576"/>
      <c r="S11" s="576"/>
      <c r="T11" s="576"/>
      <c r="U11" s="576"/>
      <c r="AJ11" s="576"/>
      <c r="AK11" s="576"/>
      <c r="AW11" s="44"/>
      <c r="AX11" s="44"/>
      <c r="AY11" s="44"/>
      <c r="AZ11" s="44"/>
      <c r="BA11" s="44"/>
      <c r="BB11" s="44"/>
      <c r="BC11" s="44"/>
      <c r="BD11" s="44"/>
      <c r="BE11" s="44"/>
      <c r="BF11" s="44"/>
      <c r="BG11" s="44"/>
      <c r="BH11" s="44"/>
      <c r="BI11" s="44"/>
      <c r="BJ11" s="44"/>
      <c r="BK11" s="44"/>
      <c r="BL11" s="44"/>
      <c r="BM11" s="44"/>
      <c r="BN11" s="44"/>
      <c r="BO11" s="44"/>
      <c r="BP11" s="44"/>
    </row>
    <row r="12" spans="1:68">
      <c r="A12" s="34"/>
      <c r="B12" s="597" t="s">
        <v>14</v>
      </c>
      <c r="C12" s="588">
        <v>73959529</v>
      </c>
      <c r="D12" s="588">
        <v>-195940</v>
      </c>
      <c r="E12" s="597" t="s">
        <v>14</v>
      </c>
      <c r="F12" s="588">
        <v>527435015</v>
      </c>
      <c r="G12" s="589">
        <v>195940</v>
      </c>
      <c r="H12" s="576"/>
      <c r="I12" s="628"/>
      <c r="J12" s="44"/>
      <c r="L12" s="576"/>
      <c r="M12" s="576"/>
      <c r="O12" s="576"/>
      <c r="P12" s="576"/>
      <c r="Q12" s="576"/>
      <c r="R12" s="576"/>
      <c r="S12" s="576"/>
      <c r="T12" s="576"/>
      <c r="U12" s="576"/>
      <c r="AJ12" s="576"/>
      <c r="AK12" s="576"/>
      <c r="AW12" s="44"/>
      <c r="AX12" s="44"/>
      <c r="AY12" s="44"/>
      <c r="AZ12" s="44"/>
      <c r="BA12" s="44"/>
      <c r="BB12" s="44"/>
      <c r="BC12" s="44"/>
      <c r="BD12" s="44"/>
      <c r="BE12" s="44"/>
      <c r="BF12" s="44"/>
      <c r="BG12" s="44"/>
      <c r="BH12" s="44"/>
      <c r="BI12" s="44"/>
      <c r="BJ12" s="44"/>
      <c r="BK12" s="44"/>
      <c r="BL12" s="44"/>
      <c r="BM12" s="44"/>
      <c r="BN12" s="44"/>
      <c r="BO12" s="44"/>
      <c r="BP12" s="44"/>
    </row>
    <row r="13" spans="1:68" ht="39.5">
      <c r="A13" s="34"/>
      <c r="B13" s="587" t="s">
        <v>26</v>
      </c>
      <c r="C13" s="588">
        <v>73959529</v>
      </c>
      <c r="D13" s="588">
        <v>-195940</v>
      </c>
      <c r="E13" s="587" t="s">
        <v>26</v>
      </c>
      <c r="F13" s="588">
        <v>527435015</v>
      </c>
      <c r="G13" s="589">
        <v>195940</v>
      </c>
      <c r="H13" s="576"/>
      <c r="I13" s="628"/>
      <c r="J13" s="44"/>
      <c r="L13" s="576"/>
      <c r="M13" s="576"/>
      <c r="O13" s="576"/>
      <c r="P13" s="576"/>
      <c r="Q13" s="576"/>
      <c r="R13" s="576"/>
      <c r="S13" s="576"/>
      <c r="T13" s="576"/>
      <c r="U13" s="576"/>
      <c r="AJ13" s="576"/>
      <c r="AK13" s="576"/>
      <c r="AW13" s="44"/>
      <c r="AX13" s="44"/>
      <c r="AY13" s="44"/>
      <c r="AZ13" s="44"/>
      <c r="BA13" s="44"/>
      <c r="BB13" s="44"/>
      <c r="BC13" s="44"/>
      <c r="BD13" s="44"/>
      <c r="BE13" s="44"/>
      <c r="BF13" s="44"/>
      <c r="BG13" s="44"/>
      <c r="BH13" s="44"/>
      <c r="BI13" s="44"/>
      <c r="BJ13" s="44"/>
      <c r="BK13" s="44"/>
      <c r="BL13" s="44"/>
      <c r="BM13" s="44"/>
      <c r="BN13" s="44"/>
      <c r="BO13" s="44"/>
      <c r="BP13" s="44"/>
    </row>
    <row r="14" spans="1:68" ht="26.5">
      <c r="A14" s="34"/>
      <c r="B14" s="590" t="s">
        <v>29</v>
      </c>
      <c r="C14" s="588">
        <v>73959529</v>
      </c>
      <c r="D14" s="588">
        <v>-195940</v>
      </c>
      <c r="E14" s="590" t="s">
        <v>29</v>
      </c>
      <c r="F14" s="588">
        <v>527435015</v>
      </c>
      <c r="G14" s="589">
        <v>195940</v>
      </c>
      <c r="H14" s="576"/>
      <c r="I14" s="629"/>
      <c r="J14"/>
      <c r="L14" s="576"/>
      <c r="M14" s="576"/>
      <c r="O14" s="576"/>
      <c r="P14" s="576"/>
      <c r="Q14" s="576"/>
      <c r="R14" s="576"/>
      <c r="S14" s="576"/>
      <c r="T14" s="576"/>
      <c r="U14" s="576"/>
      <c r="AJ14" s="576"/>
      <c r="AK14" s="576"/>
      <c r="AW14" s="44"/>
      <c r="AX14" s="44"/>
      <c r="AY14" s="44"/>
      <c r="AZ14" s="44"/>
      <c r="BA14" s="44"/>
      <c r="BB14" s="44"/>
      <c r="BC14" s="44"/>
      <c r="BD14" s="44"/>
      <c r="BE14" s="44"/>
      <c r="BF14" s="44"/>
      <c r="BG14" s="44"/>
      <c r="BH14" s="44"/>
      <c r="BI14" s="44"/>
      <c r="BJ14" s="44"/>
      <c r="BK14" s="44"/>
      <c r="BL14" s="44"/>
      <c r="BM14" s="44"/>
      <c r="BN14" s="44"/>
      <c r="BO14" s="44"/>
      <c r="BP14" s="44"/>
    </row>
    <row r="15" spans="1:68" ht="27" thickBot="1">
      <c r="A15" s="34"/>
      <c r="B15" s="648" t="s">
        <v>63</v>
      </c>
      <c r="C15" s="588">
        <v>73959529</v>
      </c>
      <c r="D15" s="588">
        <v>-195940</v>
      </c>
      <c r="E15" s="648" t="s">
        <v>63</v>
      </c>
      <c r="F15" s="588">
        <v>527435015</v>
      </c>
      <c r="G15" s="589">
        <v>195940</v>
      </c>
      <c r="H15" s="576"/>
      <c r="I15" s="629"/>
      <c r="J15"/>
      <c r="L15" s="576"/>
      <c r="M15" s="576"/>
      <c r="O15" s="576"/>
      <c r="P15" s="576"/>
      <c r="Q15" s="576"/>
      <c r="R15" s="576"/>
      <c r="S15" s="576"/>
      <c r="T15" s="576"/>
      <c r="U15" s="576"/>
      <c r="AJ15" s="576"/>
      <c r="AK15" s="576"/>
      <c r="AW15" s="44"/>
      <c r="AX15" s="44"/>
      <c r="AY15" s="44"/>
      <c r="AZ15" s="44"/>
      <c r="BA15" s="44"/>
      <c r="BB15" s="44"/>
      <c r="BC15" s="44"/>
      <c r="BD15" s="44"/>
      <c r="BE15" s="44"/>
      <c r="BF15" s="44"/>
      <c r="BG15" s="44"/>
      <c r="BH15" s="44"/>
      <c r="BI15" s="44"/>
      <c r="BJ15" s="44"/>
      <c r="BK15" s="44"/>
      <c r="BL15" s="44"/>
      <c r="BM15" s="44"/>
      <c r="BN15" s="44"/>
      <c r="BO15" s="44"/>
      <c r="BP15" s="44"/>
    </row>
    <row r="16" spans="1:68">
      <c r="B16" s="577" t="s">
        <v>136</v>
      </c>
      <c r="C16" s="578"/>
      <c r="D16" s="579"/>
      <c r="E16" s="577" t="s">
        <v>136</v>
      </c>
      <c r="F16" s="578"/>
      <c r="G16" s="579"/>
      <c r="H16" s="44"/>
      <c r="I16"/>
      <c r="J16"/>
      <c r="L16" s="44"/>
      <c r="M16" s="44"/>
      <c r="N16" s="44"/>
      <c r="O16" s="44"/>
      <c r="P16" s="576"/>
      <c r="Q16" s="576"/>
      <c r="R16" s="576"/>
      <c r="S16" s="576"/>
      <c r="T16" s="576"/>
      <c r="U16" s="576"/>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row>
    <row r="17" spans="2:57">
      <c r="B17" s="353" t="s">
        <v>36</v>
      </c>
      <c r="C17" s="580"/>
      <c r="D17" s="581"/>
      <c r="E17" s="353" t="s">
        <v>36</v>
      </c>
      <c r="F17" s="580"/>
      <c r="G17" s="581"/>
      <c r="H17" s="44"/>
      <c r="I17"/>
      <c r="J17"/>
      <c r="L17" s="44"/>
      <c r="M17" s="44"/>
      <c r="N17" s="44"/>
      <c r="O17" s="44"/>
      <c r="P17" s="576"/>
      <c r="Q17" s="576"/>
      <c r="R17" s="576"/>
      <c r="S17" s="576"/>
      <c r="T17" s="576"/>
      <c r="U17" s="576"/>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row>
    <row r="18" spans="2:57">
      <c r="B18" s="606" t="s">
        <v>37</v>
      </c>
      <c r="C18" s="607"/>
      <c r="D18" s="608"/>
      <c r="E18" s="606" t="s">
        <v>37</v>
      </c>
      <c r="F18" s="607"/>
      <c r="G18" s="608"/>
      <c r="H18" s="44"/>
      <c r="I18"/>
      <c r="J18"/>
      <c r="L18" s="44"/>
      <c r="M18" s="44"/>
      <c r="N18" s="44"/>
      <c r="O18" s="44"/>
      <c r="P18" s="576"/>
      <c r="Q18" s="576"/>
      <c r="R18" s="576"/>
      <c r="S18" s="576"/>
      <c r="T18" s="576"/>
      <c r="U18" s="576"/>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row>
    <row r="19" spans="2:57">
      <c r="B19" s="619" t="s">
        <v>125</v>
      </c>
      <c r="C19" s="620"/>
      <c r="D19" s="621"/>
      <c r="E19" s="619" t="s">
        <v>125</v>
      </c>
      <c r="F19" s="620"/>
      <c r="G19" s="621"/>
      <c r="H19" s="44"/>
      <c r="I19"/>
      <c r="J19"/>
      <c r="L19" s="44"/>
      <c r="M19" s="44"/>
      <c r="N19" s="44"/>
      <c r="O19" s="44"/>
      <c r="P19" s="576"/>
      <c r="Q19" s="576"/>
      <c r="R19" s="576"/>
      <c r="S19" s="576"/>
      <c r="T19" s="576"/>
      <c r="U19" s="576"/>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row>
    <row r="20" spans="2:57">
      <c r="B20" s="584" t="s">
        <v>46</v>
      </c>
      <c r="C20" s="585">
        <v>718551985</v>
      </c>
      <c r="D20" s="585">
        <v>-141879</v>
      </c>
      <c r="E20" s="584" t="s">
        <v>46</v>
      </c>
      <c r="F20" s="585">
        <v>718551985</v>
      </c>
      <c r="G20" s="586">
        <v>141879</v>
      </c>
      <c r="H20" s="44"/>
      <c r="I20"/>
      <c r="J20"/>
      <c r="L20" s="44"/>
      <c r="M20" s="44"/>
      <c r="N20" s="44"/>
      <c r="O20" s="44"/>
      <c r="P20" s="576"/>
      <c r="Q20" s="576"/>
      <c r="R20" s="576"/>
      <c r="S20" s="576"/>
      <c r="T20" s="576"/>
      <c r="U20" s="576"/>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row>
    <row r="21" spans="2:57">
      <c r="B21" s="587" t="s">
        <v>11</v>
      </c>
      <c r="C21" s="588">
        <v>718551985</v>
      </c>
      <c r="D21" s="588">
        <v>-141879</v>
      </c>
      <c r="E21" s="587" t="s">
        <v>11</v>
      </c>
      <c r="F21" s="588">
        <v>718551985</v>
      </c>
      <c r="G21" s="589">
        <v>141879</v>
      </c>
      <c r="H21" s="44"/>
      <c r="I21"/>
      <c r="J21"/>
      <c r="L21" s="44"/>
      <c r="M21" s="44"/>
      <c r="N21" s="44"/>
      <c r="O21" s="44"/>
      <c r="P21" s="576"/>
      <c r="Q21" s="576"/>
      <c r="R21" s="576"/>
      <c r="S21" s="576"/>
      <c r="T21" s="576"/>
      <c r="U21" s="576"/>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row>
    <row r="22" spans="2:57" ht="26.5">
      <c r="B22" s="590" t="s">
        <v>12</v>
      </c>
      <c r="C22" s="588">
        <v>718551985</v>
      </c>
      <c r="D22" s="588">
        <v>-141879</v>
      </c>
      <c r="E22" s="590" t="s">
        <v>12</v>
      </c>
      <c r="F22" s="588">
        <v>718551985</v>
      </c>
      <c r="G22" s="589">
        <v>141879</v>
      </c>
      <c r="H22" s="44"/>
      <c r="I22"/>
      <c r="J22"/>
      <c r="L22" s="44"/>
      <c r="M22" s="44"/>
      <c r="N22" s="44"/>
      <c r="O22" s="44"/>
      <c r="P22" s="576"/>
      <c r="Q22" s="576"/>
      <c r="R22" s="576"/>
      <c r="S22" s="576"/>
      <c r="T22" s="576"/>
      <c r="U22" s="576"/>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row>
    <row r="23" spans="2:57">
      <c r="B23" s="584" t="s">
        <v>47</v>
      </c>
      <c r="C23" s="585">
        <v>718551985</v>
      </c>
      <c r="D23" s="585">
        <v>-141879</v>
      </c>
      <c r="E23" s="584" t="s">
        <v>47</v>
      </c>
      <c r="F23" s="585">
        <v>718551985</v>
      </c>
      <c r="G23" s="586">
        <v>141879</v>
      </c>
      <c r="H23" s="44"/>
      <c r="I23"/>
      <c r="J23"/>
      <c r="L23" s="44"/>
      <c r="M23" s="44"/>
      <c r="N23" s="44"/>
      <c r="O23" s="44"/>
      <c r="P23" s="576"/>
      <c r="Q23" s="576"/>
      <c r="R23" s="576"/>
      <c r="S23" s="576"/>
      <c r="T23" s="576"/>
      <c r="U23" s="576"/>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row>
    <row r="24" spans="2:57">
      <c r="B24" s="597" t="s">
        <v>14</v>
      </c>
      <c r="C24" s="588">
        <v>718551985</v>
      </c>
      <c r="D24" s="588">
        <v>-141879</v>
      </c>
      <c r="E24" s="597" t="s">
        <v>14</v>
      </c>
      <c r="F24" s="588">
        <v>718551985</v>
      </c>
      <c r="G24" s="589">
        <v>141879</v>
      </c>
      <c r="H24" s="44"/>
      <c r="I24"/>
      <c r="J24"/>
      <c r="L24" s="44"/>
      <c r="M24" s="44"/>
      <c r="N24" s="44"/>
      <c r="O24" s="44"/>
      <c r="P24" s="576"/>
      <c r="Q24" s="576"/>
      <c r="R24" s="576"/>
      <c r="S24" s="576"/>
      <c r="T24" s="576"/>
      <c r="U24" s="576"/>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row>
    <row r="25" spans="2:57" ht="39.5">
      <c r="B25" s="587" t="s">
        <v>26</v>
      </c>
      <c r="C25" s="588">
        <v>718551985</v>
      </c>
      <c r="D25" s="588">
        <v>-141879</v>
      </c>
      <c r="E25" s="587" t="s">
        <v>26</v>
      </c>
      <c r="F25" s="588">
        <v>718551985</v>
      </c>
      <c r="G25" s="589">
        <v>141879</v>
      </c>
      <c r="H25" s="44"/>
      <c r="I25"/>
      <c r="J25"/>
      <c r="L25" s="44"/>
      <c r="M25" s="44"/>
      <c r="N25" s="44"/>
      <c r="O25" s="44"/>
      <c r="P25" s="576"/>
      <c r="Q25" s="576"/>
      <c r="R25" s="576"/>
      <c r="S25" s="576"/>
      <c r="T25" s="576"/>
      <c r="U25" s="576"/>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row>
    <row r="26" spans="2:57" ht="26.5">
      <c r="B26" s="590" t="s">
        <v>29</v>
      </c>
      <c r="C26" s="588">
        <v>718551985</v>
      </c>
      <c r="D26" s="588">
        <v>-141879</v>
      </c>
      <c r="E26" s="590" t="s">
        <v>29</v>
      </c>
      <c r="F26" s="588">
        <v>718551985</v>
      </c>
      <c r="G26" s="589">
        <v>141879</v>
      </c>
      <c r="H26" s="44"/>
      <c r="I26"/>
      <c r="J26"/>
      <c r="L26" s="44"/>
      <c r="M26" s="44"/>
      <c r="N26" s="44"/>
      <c r="O26" s="44"/>
      <c r="P26" s="576"/>
      <c r="Q26" s="576"/>
      <c r="R26" s="576"/>
      <c r="S26" s="576"/>
      <c r="T26" s="576"/>
      <c r="U26" s="576"/>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row>
    <row r="27" spans="2:57" ht="26.5">
      <c r="B27" s="639" t="s">
        <v>63</v>
      </c>
      <c r="C27" s="640">
        <v>718551985</v>
      </c>
      <c r="D27" s="641">
        <v>-141879</v>
      </c>
      <c r="E27" s="639" t="s">
        <v>63</v>
      </c>
      <c r="F27" s="640">
        <v>718551985</v>
      </c>
      <c r="G27" s="641">
        <v>141879</v>
      </c>
      <c r="H27" s="44"/>
      <c r="I27"/>
      <c r="J27"/>
      <c r="L27" s="44"/>
      <c r="M27" s="44"/>
      <c r="N27" s="44"/>
      <c r="O27" s="44"/>
      <c r="P27" s="576"/>
      <c r="Q27" s="576"/>
      <c r="R27" s="576"/>
      <c r="S27" s="576"/>
      <c r="T27" s="576"/>
      <c r="U27" s="576"/>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row>
    <row r="28" spans="2:57">
      <c r="B28" s="619" t="s">
        <v>246</v>
      </c>
      <c r="C28" s="620"/>
      <c r="D28" s="621"/>
      <c r="E28" s="619" t="s">
        <v>246</v>
      </c>
      <c r="F28" s="620"/>
      <c r="G28" s="621"/>
      <c r="H28" s="44"/>
      <c r="I28"/>
      <c r="J28"/>
      <c r="L28" s="44"/>
      <c r="M28" s="44"/>
      <c r="N28" s="44"/>
      <c r="O28" s="44"/>
      <c r="P28" s="576"/>
      <c r="Q28" s="576"/>
      <c r="R28" s="576"/>
      <c r="S28" s="576"/>
      <c r="T28" s="576"/>
      <c r="U28" s="576"/>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row>
    <row r="29" spans="2:57">
      <c r="B29" s="584" t="s">
        <v>46</v>
      </c>
      <c r="C29" s="585">
        <v>714551985</v>
      </c>
      <c r="D29" s="585">
        <v>-141879</v>
      </c>
      <c r="E29" s="584" t="s">
        <v>46</v>
      </c>
      <c r="F29" s="585">
        <v>714551985</v>
      </c>
      <c r="G29" s="586">
        <v>141879</v>
      </c>
      <c r="H29" s="44"/>
      <c r="I29"/>
      <c r="J29"/>
      <c r="L29" s="44"/>
      <c r="M29" s="44"/>
      <c r="N29" s="44"/>
      <c r="O29" s="44"/>
      <c r="P29" s="576"/>
      <c r="Q29" s="576"/>
      <c r="R29" s="576"/>
      <c r="S29" s="576"/>
      <c r="T29" s="576"/>
      <c r="U29" s="576"/>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row>
    <row r="30" spans="2:57">
      <c r="B30" s="587" t="s">
        <v>11</v>
      </c>
      <c r="C30" s="588">
        <v>714551985</v>
      </c>
      <c r="D30" s="588">
        <v>-141879</v>
      </c>
      <c r="E30" s="587" t="s">
        <v>11</v>
      </c>
      <c r="F30" s="588">
        <v>714551985</v>
      </c>
      <c r="G30" s="589">
        <v>141879</v>
      </c>
      <c r="H30" s="44"/>
      <c r="I30"/>
      <c r="J30"/>
      <c r="L30" s="44"/>
      <c r="M30" s="44"/>
      <c r="N30" s="44"/>
      <c r="O30" s="44"/>
      <c r="P30" s="576"/>
      <c r="Q30" s="576"/>
      <c r="R30" s="576"/>
      <c r="S30" s="576"/>
      <c r="T30" s="576"/>
      <c r="U30" s="576"/>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row>
    <row r="31" spans="2:57" ht="26.5">
      <c r="B31" s="590" t="s">
        <v>12</v>
      </c>
      <c r="C31" s="588">
        <v>714551985</v>
      </c>
      <c r="D31" s="588">
        <v>-141879</v>
      </c>
      <c r="E31" s="590" t="s">
        <v>12</v>
      </c>
      <c r="F31" s="588">
        <v>714551985</v>
      </c>
      <c r="G31" s="589">
        <v>141879</v>
      </c>
      <c r="H31" s="44"/>
      <c r="I31"/>
      <c r="J31"/>
      <c r="L31" s="44"/>
      <c r="M31" s="44"/>
      <c r="N31" s="44"/>
      <c r="O31" s="44"/>
      <c r="P31" s="576"/>
      <c r="Q31" s="576"/>
      <c r="R31" s="576"/>
      <c r="S31" s="576"/>
      <c r="T31" s="576"/>
      <c r="U31" s="576"/>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row>
    <row r="32" spans="2:57">
      <c r="B32" s="584" t="s">
        <v>47</v>
      </c>
      <c r="C32" s="585">
        <v>714551985</v>
      </c>
      <c r="D32" s="585">
        <v>-141879</v>
      </c>
      <c r="E32" s="584" t="s">
        <v>47</v>
      </c>
      <c r="F32" s="585">
        <v>714551985</v>
      </c>
      <c r="G32" s="586">
        <v>141879</v>
      </c>
      <c r="H32" s="44"/>
      <c r="I32"/>
      <c r="J32"/>
      <c r="L32" s="44"/>
      <c r="M32" s="44"/>
      <c r="N32" s="44"/>
      <c r="O32" s="44"/>
      <c r="P32" s="576"/>
      <c r="Q32" s="576"/>
      <c r="R32" s="576"/>
      <c r="S32" s="576"/>
      <c r="T32" s="576"/>
      <c r="U32" s="576"/>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row>
    <row r="33" spans="1:68">
      <c r="B33" s="597" t="s">
        <v>14</v>
      </c>
      <c r="C33" s="588">
        <v>714551985</v>
      </c>
      <c r="D33" s="588">
        <v>-141879</v>
      </c>
      <c r="E33" s="597" t="s">
        <v>14</v>
      </c>
      <c r="F33" s="588">
        <v>714551985</v>
      </c>
      <c r="G33" s="589">
        <v>141879</v>
      </c>
      <c r="H33" s="44"/>
      <c r="I33"/>
      <c r="J33"/>
      <c r="L33" s="44"/>
      <c r="M33" s="44"/>
      <c r="N33" s="44"/>
      <c r="O33" s="44"/>
      <c r="P33" s="576"/>
      <c r="Q33" s="576"/>
      <c r="R33" s="576"/>
      <c r="S33" s="576"/>
      <c r="T33" s="576"/>
      <c r="U33" s="576"/>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row>
    <row r="34" spans="1:68" ht="39.5">
      <c r="B34" s="587" t="s">
        <v>26</v>
      </c>
      <c r="C34" s="588">
        <v>714551985</v>
      </c>
      <c r="D34" s="588">
        <v>-141879</v>
      </c>
      <c r="E34" s="587" t="s">
        <v>26</v>
      </c>
      <c r="F34" s="588">
        <v>714551985</v>
      </c>
      <c r="G34" s="589">
        <v>141879</v>
      </c>
      <c r="H34" s="44"/>
      <c r="I34"/>
      <c r="J34"/>
      <c r="L34" s="44"/>
      <c r="M34" s="44"/>
      <c r="N34" s="44"/>
      <c r="O34" s="44"/>
      <c r="P34" s="576"/>
      <c r="Q34" s="576"/>
      <c r="R34" s="576"/>
      <c r="S34" s="576"/>
      <c r="T34" s="576"/>
      <c r="U34" s="576"/>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row>
    <row r="35" spans="1:68" ht="26.5">
      <c r="B35" s="590" t="s">
        <v>29</v>
      </c>
      <c r="C35" s="588">
        <v>714551985</v>
      </c>
      <c r="D35" s="588">
        <v>-141879</v>
      </c>
      <c r="E35" s="590" t="s">
        <v>29</v>
      </c>
      <c r="F35" s="588">
        <v>714551985</v>
      </c>
      <c r="G35" s="589">
        <v>141879</v>
      </c>
      <c r="H35" s="44"/>
      <c r="I35"/>
      <c r="J35"/>
      <c r="L35" s="44"/>
      <c r="M35" s="44"/>
      <c r="N35" s="44"/>
      <c r="O35" s="44"/>
      <c r="P35" s="576"/>
      <c r="Q35" s="576"/>
      <c r="R35" s="576"/>
      <c r="S35" s="576"/>
      <c r="T35" s="576"/>
      <c r="U35" s="576"/>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row>
    <row r="36" spans="1:68" ht="27" thickBot="1">
      <c r="B36" s="639" t="s">
        <v>63</v>
      </c>
      <c r="C36" s="640">
        <v>714551985</v>
      </c>
      <c r="D36" s="641">
        <v>-141879</v>
      </c>
      <c r="E36" s="639" t="s">
        <v>63</v>
      </c>
      <c r="F36" s="640">
        <v>714551985</v>
      </c>
      <c r="G36" s="641">
        <v>141879</v>
      </c>
      <c r="H36" s="44"/>
      <c r="I36"/>
      <c r="J36"/>
      <c r="L36" s="44"/>
      <c r="M36" s="44"/>
      <c r="N36" s="44"/>
      <c r="O36" s="44"/>
      <c r="P36" s="576"/>
      <c r="Q36" s="576"/>
      <c r="R36" s="576"/>
      <c r="S36" s="576"/>
      <c r="T36" s="576"/>
      <c r="U36" s="576"/>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row>
    <row r="37" spans="1:68" ht="88.5" customHeight="1" thickBot="1">
      <c r="A37"/>
      <c r="B37" s="1597" t="s">
        <v>379</v>
      </c>
      <c r="C37" s="1598"/>
      <c r="D37" s="1598"/>
      <c r="E37" s="1598"/>
      <c r="F37" s="1598"/>
      <c r="G37" s="1599"/>
      <c r="H37" s="576"/>
      <c r="L37" s="576"/>
      <c r="M37" s="576"/>
      <c r="N37" s="576"/>
      <c r="O37" s="576"/>
      <c r="P37" s="576"/>
      <c r="Q37" s="576"/>
      <c r="R37" s="576"/>
      <c r="S37" s="576"/>
      <c r="T37" s="576"/>
      <c r="U37" s="576"/>
      <c r="V37" s="576"/>
      <c r="W37" s="576"/>
      <c r="X37" s="576"/>
      <c r="Y37" s="576"/>
      <c r="Z37" s="576"/>
      <c r="AA37" s="576"/>
      <c r="AB37" s="576"/>
      <c r="AC37" s="576"/>
      <c r="AD37" s="576"/>
      <c r="AE37" s="576"/>
      <c r="AF37" s="576"/>
      <c r="AG37" s="576"/>
      <c r="AH37" s="576"/>
      <c r="AI37" s="576"/>
      <c r="AJ37" s="576"/>
      <c r="AK37" s="576"/>
      <c r="AL37" s="576"/>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row>
    <row r="38" spans="1:68" ht="15.75" customHeight="1" thickBot="1">
      <c r="A38"/>
      <c r="B38"/>
      <c r="C38"/>
      <c r="D38"/>
      <c r="E38"/>
      <c r="F38"/>
      <c r="G38"/>
      <c r="H38" s="576"/>
      <c r="I38" s="576"/>
      <c r="J38" s="576"/>
      <c r="L38" s="576"/>
      <c r="M38" s="576"/>
      <c r="N38" s="576"/>
      <c r="O38" s="576"/>
      <c r="P38" s="576"/>
      <c r="Q38" s="576"/>
      <c r="R38" s="576"/>
      <c r="S38" s="576"/>
      <c r="T38" s="576"/>
      <c r="U38" s="576"/>
      <c r="V38" s="576"/>
      <c r="W38" s="576"/>
      <c r="X38" s="576"/>
      <c r="Y38" s="576"/>
      <c r="Z38" s="576"/>
      <c r="AA38" s="576"/>
      <c r="AB38" s="576"/>
      <c r="AC38" s="576"/>
      <c r="AD38" s="576"/>
      <c r="AE38" s="576"/>
      <c r="AF38" s="576"/>
      <c r="AG38" s="576"/>
      <c r="AH38" s="576"/>
      <c r="AI38" s="576"/>
      <c r="AJ38" s="576"/>
      <c r="AK38" s="576"/>
      <c r="AL38" s="576"/>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row>
    <row r="39" spans="1:68">
      <c r="A39" s="39">
        <f>A5+1</f>
        <v>60</v>
      </c>
      <c r="B39" s="577" t="s">
        <v>136</v>
      </c>
      <c r="C39" s="578"/>
      <c r="D39" s="579"/>
      <c r="E39" s="577" t="s">
        <v>136</v>
      </c>
      <c r="F39" s="578"/>
      <c r="G39" s="579"/>
      <c r="H39" s="994" t="s">
        <v>154</v>
      </c>
      <c r="I39" s="576"/>
      <c r="J39" s="576"/>
      <c r="L39" s="576"/>
      <c r="M39" s="576"/>
      <c r="N39" s="576"/>
      <c r="O39" s="576"/>
      <c r="P39" s="576"/>
      <c r="Q39" s="576"/>
      <c r="R39" s="576"/>
      <c r="S39" s="576"/>
      <c r="T39" s="576"/>
      <c r="U39" s="576"/>
      <c r="V39" s="576"/>
      <c r="W39" s="576"/>
      <c r="X39" s="576"/>
      <c r="Y39" s="576"/>
      <c r="Z39" s="576"/>
      <c r="AA39" s="576"/>
      <c r="AB39" s="576"/>
      <c r="AC39" s="576"/>
      <c r="AD39" s="576"/>
      <c r="AE39" s="576"/>
      <c r="AF39" s="576"/>
      <c r="AG39" s="576"/>
      <c r="AH39" s="576"/>
      <c r="AI39" s="576"/>
      <c r="AJ39" s="576"/>
      <c r="AK39" s="576"/>
      <c r="AL39" s="576"/>
      <c r="AW39" s="44"/>
      <c r="AX39" s="44"/>
      <c r="AY39" s="44"/>
      <c r="AZ39" s="44"/>
      <c r="BA39" s="44"/>
      <c r="BB39" s="44"/>
      <c r="BC39" s="44"/>
      <c r="BD39" s="44"/>
      <c r="BE39" s="44"/>
      <c r="BF39" s="44"/>
      <c r="BG39" s="44"/>
      <c r="BH39" s="44"/>
      <c r="BI39" s="44"/>
      <c r="BJ39" s="44"/>
      <c r="BK39" s="44"/>
      <c r="BL39" s="44"/>
      <c r="BM39" s="44"/>
      <c r="BN39" s="44"/>
      <c r="BO39" s="44"/>
      <c r="BP39" s="44"/>
    </row>
    <row r="40" spans="1:68">
      <c r="A40" s="40"/>
      <c r="B40" s="353" t="s">
        <v>8</v>
      </c>
      <c r="C40" s="580"/>
      <c r="D40" s="581"/>
      <c r="E40" s="353" t="s">
        <v>8</v>
      </c>
      <c r="F40" s="580"/>
      <c r="G40" s="581"/>
      <c r="H40" s="576"/>
      <c r="I40" s="576"/>
      <c r="J40" s="576"/>
      <c r="L40" s="576"/>
      <c r="M40" s="576"/>
      <c r="N40" s="576"/>
      <c r="O40" s="576"/>
      <c r="P40" s="576"/>
      <c r="Q40" s="576"/>
      <c r="R40" s="576"/>
      <c r="S40" s="576"/>
      <c r="T40" s="576"/>
      <c r="U40" s="576"/>
      <c r="V40" s="576"/>
      <c r="W40" s="576"/>
      <c r="X40" s="576"/>
      <c r="Y40" s="576"/>
      <c r="Z40" s="576"/>
      <c r="AA40" s="576"/>
      <c r="AB40" s="576"/>
      <c r="AC40" s="576"/>
      <c r="AD40" s="576"/>
      <c r="AE40" s="576"/>
      <c r="AF40" s="576"/>
      <c r="AG40" s="576"/>
      <c r="AH40" s="576"/>
      <c r="AI40" s="576"/>
      <c r="AJ40" s="576"/>
      <c r="AK40" s="576"/>
      <c r="AL40" s="576"/>
      <c r="AW40" s="44"/>
      <c r="AX40" s="44"/>
      <c r="AY40" s="44"/>
      <c r="AZ40" s="44"/>
      <c r="BA40" s="44"/>
      <c r="BB40" s="44"/>
      <c r="BC40" s="44"/>
      <c r="BD40" s="44"/>
      <c r="BE40" s="44"/>
      <c r="BF40" s="44"/>
      <c r="BG40" s="44"/>
      <c r="BH40" s="44"/>
      <c r="BI40" s="44"/>
      <c r="BJ40" s="44"/>
      <c r="BK40" s="44"/>
      <c r="BL40" s="44"/>
      <c r="BM40" s="44"/>
      <c r="BN40" s="44"/>
      <c r="BO40" s="44"/>
      <c r="BP40" s="44"/>
    </row>
    <row r="41" spans="1:68" ht="68.25" customHeight="1">
      <c r="A41" s="41"/>
      <c r="B41" s="155" t="s">
        <v>160</v>
      </c>
      <c r="C41" s="582"/>
      <c r="D41" s="583"/>
      <c r="E41" s="155" t="s">
        <v>273</v>
      </c>
      <c r="F41" s="582"/>
      <c r="G41" s="583"/>
      <c r="H41" s="576"/>
      <c r="I41" s="576"/>
      <c r="L41" s="576"/>
      <c r="O41" s="576"/>
      <c r="P41" s="576"/>
      <c r="Q41" s="576"/>
      <c r="R41" s="576"/>
      <c r="S41" s="576"/>
      <c r="T41" s="576"/>
      <c r="U41" s="576"/>
      <c r="AJ41" s="576"/>
      <c r="AW41" s="44"/>
      <c r="AX41" s="44"/>
      <c r="AY41" s="44"/>
      <c r="AZ41" s="44"/>
      <c r="BA41" s="44"/>
      <c r="BB41" s="44"/>
      <c r="BC41" s="44"/>
      <c r="BD41" s="44"/>
      <c r="BE41" s="44"/>
      <c r="BF41" s="44"/>
      <c r="BG41" s="44"/>
      <c r="BH41" s="44"/>
      <c r="BI41" s="44"/>
      <c r="BJ41" s="44"/>
      <c r="BK41" s="44"/>
      <c r="BL41" s="44"/>
      <c r="BM41" s="44"/>
      <c r="BN41" s="44"/>
      <c r="BO41" s="44"/>
      <c r="BP41" s="44"/>
    </row>
    <row r="42" spans="1:68">
      <c r="A42" s="41"/>
      <c r="B42" s="584" t="s">
        <v>46</v>
      </c>
      <c r="C42" s="585">
        <v>72828648</v>
      </c>
      <c r="D42" s="585">
        <v>-844320</v>
      </c>
      <c r="E42" s="584" t="s">
        <v>46</v>
      </c>
      <c r="F42" s="585">
        <v>527435015</v>
      </c>
      <c r="G42" s="586">
        <v>844320</v>
      </c>
      <c r="H42" s="576"/>
      <c r="I42" s="625"/>
      <c r="J42" s="626"/>
      <c r="L42" s="576"/>
      <c r="M42" s="576"/>
      <c r="O42" s="576"/>
      <c r="P42" s="576"/>
      <c r="Q42" s="576"/>
      <c r="R42" s="576"/>
      <c r="S42" s="576"/>
      <c r="T42" s="576"/>
      <c r="U42" s="576"/>
      <c r="AJ42" s="576"/>
      <c r="AK42" s="576"/>
      <c r="AW42" s="44"/>
      <c r="AX42" s="44"/>
      <c r="AY42" s="44"/>
      <c r="AZ42" s="44"/>
      <c r="BA42" s="44"/>
      <c r="BB42" s="44"/>
      <c r="BC42" s="44"/>
      <c r="BD42" s="44"/>
      <c r="BE42" s="44"/>
      <c r="BF42" s="44"/>
      <c r="BG42" s="44"/>
      <c r="BH42" s="44"/>
      <c r="BI42" s="44"/>
      <c r="BJ42" s="44"/>
      <c r="BK42" s="44"/>
      <c r="BL42" s="44"/>
      <c r="BM42" s="44"/>
      <c r="BN42" s="44"/>
      <c r="BO42" s="44"/>
      <c r="BP42" s="44"/>
    </row>
    <row r="43" spans="1:68">
      <c r="A43" s="41"/>
      <c r="B43" s="587" t="s">
        <v>11</v>
      </c>
      <c r="C43" s="588">
        <v>72828648</v>
      </c>
      <c r="D43" s="588">
        <v>-844320</v>
      </c>
      <c r="E43" s="587" t="s">
        <v>11</v>
      </c>
      <c r="F43" s="588">
        <v>527435015</v>
      </c>
      <c r="G43" s="589">
        <v>844320</v>
      </c>
      <c r="H43" s="576"/>
      <c r="I43" s="627"/>
      <c r="J43" s="576"/>
      <c r="L43" s="576"/>
      <c r="M43" s="576"/>
      <c r="O43" s="576"/>
      <c r="P43" s="576"/>
      <c r="Q43" s="576"/>
      <c r="R43" s="576"/>
      <c r="S43" s="576"/>
      <c r="T43" s="576"/>
      <c r="U43" s="576"/>
      <c r="AJ43" s="576"/>
      <c r="AK43" s="576"/>
      <c r="AW43" s="44"/>
      <c r="AX43" s="44"/>
      <c r="AY43" s="44"/>
      <c r="AZ43" s="44"/>
      <c r="BA43" s="44"/>
      <c r="BB43" s="44"/>
      <c r="BC43" s="44"/>
      <c r="BD43" s="44"/>
      <c r="BE43" s="44"/>
      <c r="BF43" s="44"/>
      <c r="BG43" s="44"/>
      <c r="BH43" s="44"/>
      <c r="BI43" s="44"/>
      <c r="BJ43" s="44"/>
      <c r="BK43" s="44"/>
      <c r="BL43" s="44"/>
      <c r="BM43" s="44"/>
      <c r="BN43" s="44"/>
      <c r="BO43" s="44"/>
      <c r="BP43" s="44"/>
    </row>
    <row r="44" spans="1:68" ht="26.5">
      <c r="A44" s="41"/>
      <c r="B44" s="590" t="s">
        <v>12</v>
      </c>
      <c r="C44" s="588">
        <v>72828648</v>
      </c>
      <c r="D44" s="588">
        <v>-844320</v>
      </c>
      <c r="E44" s="590" t="s">
        <v>12</v>
      </c>
      <c r="F44" s="588">
        <v>527435015</v>
      </c>
      <c r="G44" s="589">
        <v>844320</v>
      </c>
      <c r="H44" s="576"/>
      <c r="I44" s="628"/>
      <c r="J44" s="44"/>
      <c r="L44" s="576"/>
      <c r="M44" s="576"/>
      <c r="O44" s="576"/>
      <c r="P44" s="576"/>
      <c r="Q44" s="576"/>
      <c r="R44" s="576"/>
      <c r="S44" s="576"/>
      <c r="T44" s="576"/>
      <c r="U44" s="576"/>
      <c r="AJ44" s="576"/>
      <c r="AK44" s="576"/>
      <c r="AW44" s="44"/>
      <c r="AX44" s="44"/>
      <c r="AY44" s="44"/>
      <c r="AZ44" s="44"/>
      <c r="BA44" s="44"/>
      <c r="BB44" s="44"/>
      <c r="BC44" s="44"/>
      <c r="BD44" s="44"/>
      <c r="BE44" s="44"/>
      <c r="BF44" s="44"/>
      <c r="BG44" s="44"/>
      <c r="BH44" s="44"/>
      <c r="BI44" s="44"/>
      <c r="BJ44" s="44"/>
      <c r="BK44" s="44"/>
      <c r="BL44" s="44"/>
      <c r="BM44" s="44"/>
      <c r="BN44" s="44"/>
      <c r="BO44" s="44"/>
      <c r="BP44" s="44"/>
    </row>
    <row r="45" spans="1:68">
      <c r="A45" s="34"/>
      <c r="B45" s="584" t="s">
        <v>47</v>
      </c>
      <c r="C45" s="585">
        <v>72828648</v>
      </c>
      <c r="D45" s="585">
        <v>-844320</v>
      </c>
      <c r="E45" s="584" t="s">
        <v>47</v>
      </c>
      <c r="F45" s="585">
        <v>527435015</v>
      </c>
      <c r="G45" s="586">
        <v>844320</v>
      </c>
      <c r="H45" s="576"/>
      <c r="I45" s="628"/>
      <c r="J45" s="44"/>
      <c r="L45" s="576"/>
      <c r="M45" s="576"/>
      <c r="O45" s="576"/>
      <c r="P45" s="576"/>
      <c r="Q45" s="576"/>
      <c r="R45" s="576"/>
      <c r="S45" s="576"/>
      <c r="T45" s="576"/>
      <c r="U45" s="576"/>
      <c r="AJ45" s="576"/>
      <c r="AK45" s="576"/>
      <c r="AW45" s="44"/>
      <c r="AX45" s="44"/>
      <c r="AY45" s="44"/>
      <c r="AZ45" s="44"/>
      <c r="BA45" s="44"/>
      <c r="BB45" s="44"/>
      <c r="BC45" s="44"/>
      <c r="BD45" s="44"/>
      <c r="BE45" s="44"/>
      <c r="BF45" s="44"/>
      <c r="BG45" s="44"/>
      <c r="BH45" s="44"/>
      <c r="BI45" s="44"/>
      <c r="BJ45" s="44"/>
      <c r="BK45" s="44"/>
      <c r="BL45" s="44"/>
      <c r="BM45" s="44"/>
      <c r="BN45" s="44"/>
      <c r="BO45" s="44"/>
      <c r="BP45" s="44"/>
    </row>
    <row r="46" spans="1:68">
      <c r="A46" s="34"/>
      <c r="B46" s="597" t="s">
        <v>14</v>
      </c>
      <c r="C46" s="588">
        <v>72828648</v>
      </c>
      <c r="D46" s="588">
        <v>-844320</v>
      </c>
      <c r="E46" s="597" t="s">
        <v>14</v>
      </c>
      <c r="F46" s="588">
        <v>527435015</v>
      </c>
      <c r="G46" s="589">
        <v>844320</v>
      </c>
      <c r="H46" s="576"/>
      <c r="I46" s="628"/>
      <c r="J46" s="44"/>
      <c r="L46" s="576"/>
      <c r="M46" s="576"/>
      <c r="O46" s="576"/>
      <c r="P46" s="576"/>
      <c r="Q46" s="576"/>
      <c r="R46" s="576"/>
      <c r="S46" s="576"/>
      <c r="T46" s="576"/>
      <c r="U46" s="576"/>
      <c r="AJ46" s="576"/>
      <c r="AK46" s="576"/>
      <c r="AW46" s="44"/>
      <c r="AX46" s="44"/>
      <c r="AY46" s="44"/>
      <c r="AZ46" s="44"/>
      <c r="BA46" s="44"/>
      <c r="BB46" s="44"/>
      <c r="BC46" s="44"/>
      <c r="BD46" s="44"/>
      <c r="BE46" s="44"/>
      <c r="BF46" s="44"/>
      <c r="BG46" s="44"/>
      <c r="BH46" s="44"/>
      <c r="BI46" s="44"/>
      <c r="BJ46" s="44"/>
      <c r="BK46" s="44"/>
      <c r="BL46" s="44"/>
      <c r="BM46" s="44"/>
      <c r="BN46" s="44"/>
      <c r="BO46" s="44"/>
      <c r="BP46" s="44"/>
    </row>
    <row r="47" spans="1:68" ht="39.5">
      <c r="A47" s="34"/>
      <c r="B47" s="587" t="s">
        <v>26</v>
      </c>
      <c r="C47" s="588">
        <v>72828648</v>
      </c>
      <c r="D47" s="588">
        <v>-844320</v>
      </c>
      <c r="E47" s="587" t="s">
        <v>26</v>
      </c>
      <c r="F47" s="588">
        <v>527435015</v>
      </c>
      <c r="G47" s="589">
        <v>844320</v>
      </c>
      <c r="H47" s="576"/>
      <c r="I47" s="628"/>
      <c r="J47" s="44"/>
      <c r="L47" s="576"/>
      <c r="M47" s="576"/>
      <c r="O47" s="576"/>
      <c r="P47" s="576"/>
      <c r="Q47" s="576"/>
      <c r="R47" s="576"/>
      <c r="S47" s="576"/>
      <c r="T47" s="576"/>
      <c r="U47" s="576"/>
      <c r="AJ47" s="576"/>
      <c r="AK47" s="576"/>
      <c r="AW47" s="44"/>
      <c r="AX47" s="44"/>
      <c r="AY47" s="44"/>
      <c r="AZ47" s="44"/>
      <c r="BA47" s="44"/>
      <c r="BB47" s="44"/>
      <c r="BC47" s="44"/>
      <c r="BD47" s="44"/>
      <c r="BE47" s="44"/>
      <c r="BF47" s="44"/>
      <c r="BG47" s="44"/>
      <c r="BH47" s="44"/>
      <c r="BI47" s="44"/>
      <c r="BJ47" s="44"/>
      <c r="BK47" s="44"/>
      <c r="BL47" s="44"/>
      <c r="BM47" s="44"/>
      <c r="BN47" s="44"/>
      <c r="BO47" s="44"/>
      <c r="BP47" s="44"/>
    </row>
    <row r="48" spans="1:68" ht="26.5">
      <c r="A48" s="34"/>
      <c r="B48" s="590" t="s">
        <v>29</v>
      </c>
      <c r="C48" s="588">
        <v>72828648</v>
      </c>
      <c r="D48" s="588">
        <v>-844320</v>
      </c>
      <c r="E48" s="590" t="s">
        <v>29</v>
      </c>
      <c r="F48" s="588">
        <v>527435015</v>
      </c>
      <c r="G48" s="589">
        <v>844320</v>
      </c>
      <c r="H48" s="576"/>
      <c r="I48" s="629"/>
      <c r="J48"/>
      <c r="L48" s="576"/>
      <c r="M48" s="576"/>
      <c r="O48" s="576"/>
      <c r="P48" s="576"/>
      <c r="Q48" s="576"/>
      <c r="R48" s="576"/>
      <c r="S48" s="576"/>
      <c r="T48" s="576"/>
      <c r="U48" s="576"/>
      <c r="AJ48" s="576"/>
      <c r="AK48" s="576"/>
      <c r="AW48" s="44"/>
      <c r="AX48" s="44"/>
      <c r="AY48" s="44"/>
      <c r="AZ48" s="44"/>
      <c r="BA48" s="44"/>
      <c r="BB48" s="44"/>
      <c r="BC48" s="44"/>
      <c r="BD48" s="44"/>
      <c r="BE48" s="44"/>
      <c r="BF48" s="44"/>
      <c r="BG48" s="44"/>
      <c r="BH48" s="44"/>
      <c r="BI48" s="44"/>
      <c r="BJ48" s="44"/>
      <c r="BK48" s="44"/>
      <c r="BL48" s="44"/>
      <c r="BM48" s="44"/>
      <c r="BN48" s="44"/>
      <c r="BO48" s="44"/>
      <c r="BP48" s="44"/>
    </row>
    <row r="49" spans="1:68" ht="27" thickBot="1">
      <c r="A49" s="34"/>
      <c r="B49" s="648" t="s">
        <v>63</v>
      </c>
      <c r="C49" s="588">
        <v>72828648</v>
      </c>
      <c r="D49" s="588">
        <v>-844320</v>
      </c>
      <c r="E49" s="648" t="s">
        <v>63</v>
      </c>
      <c r="F49" s="588">
        <v>527435015</v>
      </c>
      <c r="G49" s="589">
        <v>844320</v>
      </c>
      <c r="H49" s="576"/>
      <c r="I49" s="629"/>
      <c r="J49"/>
      <c r="L49" s="576"/>
      <c r="M49" s="576"/>
      <c r="O49" s="576"/>
      <c r="P49" s="576"/>
      <c r="Q49" s="576"/>
      <c r="R49" s="576"/>
      <c r="S49" s="576"/>
      <c r="T49" s="576"/>
      <c r="U49" s="576"/>
      <c r="AJ49" s="576"/>
      <c r="AK49" s="576"/>
      <c r="AW49" s="44"/>
      <c r="AX49" s="44"/>
      <c r="AY49" s="44"/>
      <c r="AZ49" s="44"/>
      <c r="BA49" s="44"/>
      <c r="BB49" s="44"/>
      <c r="BC49" s="44"/>
      <c r="BD49" s="44"/>
      <c r="BE49" s="44"/>
      <c r="BF49" s="44"/>
      <c r="BG49" s="44"/>
      <c r="BH49" s="44"/>
      <c r="BI49" s="44"/>
      <c r="BJ49" s="44"/>
      <c r="BK49" s="44"/>
      <c r="BL49" s="44"/>
      <c r="BM49" s="44"/>
      <c r="BN49" s="44"/>
      <c r="BO49" s="44"/>
      <c r="BP49" s="44"/>
    </row>
    <row r="50" spans="1:68">
      <c r="B50" s="577" t="s">
        <v>136</v>
      </c>
      <c r="C50" s="578"/>
      <c r="D50" s="579"/>
      <c r="E50" s="577" t="s">
        <v>136</v>
      </c>
      <c r="F50" s="578"/>
      <c r="G50" s="579"/>
      <c r="H50" s="44"/>
      <c r="I50"/>
      <c r="J50"/>
      <c r="L50" s="44"/>
      <c r="M50" s="44"/>
      <c r="N50" s="44"/>
      <c r="O50" s="44"/>
      <c r="P50" s="576"/>
      <c r="Q50" s="576"/>
      <c r="R50" s="576"/>
      <c r="S50" s="576"/>
      <c r="T50" s="576"/>
      <c r="U50" s="576"/>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row>
    <row r="51" spans="1:68">
      <c r="B51" s="353" t="s">
        <v>36</v>
      </c>
      <c r="C51" s="580"/>
      <c r="D51" s="581"/>
      <c r="E51" s="353" t="s">
        <v>36</v>
      </c>
      <c r="F51" s="580"/>
      <c r="G51" s="581"/>
      <c r="H51" s="44"/>
      <c r="I51"/>
      <c r="J51"/>
      <c r="L51" s="44"/>
      <c r="M51" s="44"/>
      <c r="N51" s="44"/>
      <c r="O51" s="44"/>
      <c r="P51" s="576"/>
      <c r="Q51" s="576"/>
      <c r="R51" s="576"/>
      <c r="S51" s="576"/>
      <c r="T51" s="576"/>
      <c r="U51" s="576"/>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row>
    <row r="52" spans="1:68">
      <c r="B52" s="606" t="s">
        <v>37</v>
      </c>
      <c r="C52" s="607"/>
      <c r="D52" s="608"/>
      <c r="E52" s="606" t="s">
        <v>37</v>
      </c>
      <c r="F52" s="607"/>
      <c r="G52" s="608"/>
      <c r="H52" s="44"/>
      <c r="I52"/>
      <c r="J52"/>
      <c r="L52" s="44"/>
      <c r="M52" s="44"/>
      <c r="N52" s="44"/>
      <c r="O52" s="44"/>
      <c r="P52" s="576"/>
      <c r="Q52" s="576"/>
      <c r="R52" s="576"/>
      <c r="S52" s="576"/>
      <c r="T52" s="576"/>
      <c r="U52" s="576"/>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row>
    <row r="53" spans="1:68">
      <c r="B53" s="619" t="s">
        <v>125</v>
      </c>
      <c r="C53" s="620"/>
      <c r="D53" s="621"/>
      <c r="E53" s="619" t="s">
        <v>125</v>
      </c>
      <c r="F53" s="620"/>
      <c r="G53" s="621"/>
      <c r="H53" s="44"/>
      <c r="I53"/>
      <c r="J53"/>
      <c r="L53" s="44"/>
      <c r="M53" s="44"/>
      <c r="N53" s="44"/>
      <c r="O53" s="44"/>
      <c r="P53" s="576"/>
      <c r="Q53" s="576"/>
      <c r="R53" s="576"/>
      <c r="S53" s="576"/>
      <c r="T53" s="576"/>
      <c r="U53" s="576"/>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row>
    <row r="54" spans="1:68">
      <c r="B54" s="584" t="s">
        <v>46</v>
      </c>
      <c r="C54" s="585">
        <v>718551985</v>
      </c>
      <c r="D54" s="585">
        <v>-844320</v>
      </c>
      <c r="E54" s="584" t="s">
        <v>46</v>
      </c>
      <c r="F54" s="585">
        <v>718551985</v>
      </c>
      <c r="G54" s="586">
        <v>844320</v>
      </c>
      <c r="H54" s="44"/>
      <c r="I54"/>
      <c r="J54"/>
      <c r="L54" s="44"/>
      <c r="M54" s="44"/>
      <c r="N54" s="44"/>
      <c r="O54" s="44"/>
      <c r="P54" s="576"/>
      <c r="Q54" s="576"/>
      <c r="R54" s="576"/>
      <c r="S54" s="576"/>
      <c r="T54" s="576"/>
      <c r="U54" s="576"/>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row>
    <row r="55" spans="1:68">
      <c r="B55" s="587" t="s">
        <v>11</v>
      </c>
      <c r="C55" s="588">
        <v>718551985</v>
      </c>
      <c r="D55" s="588">
        <v>-844320</v>
      </c>
      <c r="E55" s="587" t="s">
        <v>11</v>
      </c>
      <c r="F55" s="588">
        <v>718551985</v>
      </c>
      <c r="G55" s="589">
        <v>844320</v>
      </c>
      <c r="H55" s="44"/>
      <c r="I55"/>
      <c r="J55"/>
      <c r="L55" s="44"/>
      <c r="M55" s="44"/>
      <c r="N55" s="44"/>
      <c r="O55" s="44"/>
      <c r="P55" s="576"/>
      <c r="Q55" s="576"/>
      <c r="R55" s="576"/>
      <c r="S55" s="576"/>
      <c r="T55" s="576"/>
      <c r="U55" s="576"/>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row>
    <row r="56" spans="1:68" ht="26.5">
      <c r="B56" s="590" t="s">
        <v>12</v>
      </c>
      <c r="C56" s="588">
        <v>718551985</v>
      </c>
      <c r="D56" s="588">
        <v>-844320</v>
      </c>
      <c r="E56" s="590" t="s">
        <v>12</v>
      </c>
      <c r="F56" s="588">
        <v>718551985</v>
      </c>
      <c r="G56" s="589">
        <v>844320</v>
      </c>
      <c r="H56" s="44"/>
      <c r="I56"/>
      <c r="J56"/>
      <c r="L56" s="44"/>
      <c r="M56" s="44"/>
      <c r="N56" s="44"/>
      <c r="O56" s="44"/>
      <c r="P56" s="576"/>
      <c r="Q56" s="576"/>
      <c r="R56" s="576"/>
      <c r="S56" s="576"/>
      <c r="T56" s="576"/>
      <c r="U56" s="576"/>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row>
    <row r="57" spans="1:68">
      <c r="B57" s="584" t="s">
        <v>47</v>
      </c>
      <c r="C57" s="585">
        <v>718551985</v>
      </c>
      <c r="D57" s="585">
        <v>-844320</v>
      </c>
      <c r="E57" s="584" t="s">
        <v>47</v>
      </c>
      <c r="F57" s="585">
        <v>718551985</v>
      </c>
      <c r="G57" s="586">
        <v>844320</v>
      </c>
      <c r="H57" s="44"/>
      <c r="I57"/>
      <c r="J57"/>
      <c r="L57" s="44"/>
      <c r="M57" s="44"/>
      <c r="N57" s="44"/>
      <c r="O57" s="44"/>
      <c r="P57" s="576"/>
      <c r="Q57" s="576"/>
      <c r="R57" s="576"/>
      <c r="S57" s="576"/>
      <c r="T57" s="576"/>
      <c r="U57" s="576"/>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row>
    <row r="58" spans="1:68">
      <c r="B58" s="597" t="s">
        <v>14</v>
      </c>
      <c r="C58" s="588">
        <v>718551985</v>
      </c>
      <c r="D58" s="588">
        <v>-844320</v>
      </c>
      <c r="E58" s="597" t="s">
        <v>14</v>
      </c>
      <c r="F58" s="588">
        <v>718551985</v>
      </c>
      <c r="G58" s="589">
        <v>844320</v>
      </c>
      <c r="H58" s="44"/>
      <c r="I58"/>
      <c r="J58"/>
      <c r="L58" s="44"/>
      <c r="M58" s="44"/>
      <c r="N58" s="44"/>
      <c r="O58" s="44"/>
      <c r="P58" s="576"/>
      <c r="Q58" s="576"/>
      <c r="R58" s="576"/>
      <c r="S58" s="576"/>
      <c r="T58" s="576"/>
      <c r="U58" s="576"/>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row>
    <row r="59" spans="1:68" ht="39.5">
      <c r="B59" s="587" t="s">
        <v>26</v>
      </c>
      <c r="C59" s="588">
        <v>718551985</v>
      </c>
      <c r="D59" s="588">
        <v>-844320</v>
      </c>
      <c r="E59" s="587" t="s">
        <v>26</v>
      </c>
      <c r="F59" s="588">
        <v>718551985</v>
      </c>
      <c r="G59" s="589">
        <v>844320</v>
      </c>
      <c r="H59" s="44"/>
      <c r="I59"/>
      <c r="J59"/>
      <c r="L59" s="44"/>
      <c r="M59" s="44"/>
      <c r="N59" s="44"/>
      <c r="O59" s="44"/>
      <c r="P59" s="576"/>
      <c r="Q59" s="576"/>
      <c r="R59" s="576"/>
      <c r="S59" s="576"/>
      <c r="T59" s="576"/>
      <c r="U59" s="576"/>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row>
    <row r="60" spans="1:68" ht="26.5">
      <c r="B60" s="590" t="s">
        <v>29</v>
      </c>
      <c r="C60" s="588">
        <v>718551985</v>
      </c>
      <c r="D60" s="588">
        <v>-844320</v>
      </c>
      <c r="E60" s="590" t="s">
        <v>29</v>
      </c>
      <c r="F60" s="588">
        <v>718551985</v>
      </c>
      <c r="G60" s="589">
        <v>844320</v>
      </c>
      <c r="H60" s="44"/>
      <c r="I60"/>
      <c r="J60"/>
      <c r="L60" s="44"/>
      <c r="M60" s="44"/>
      <c r="N60" s="44"/>
      <c r="O60" s="44"/>
      <c r="P60" s="576"/>
      <c r="Q60" s="576"/>
      <c r="R60" s="576"/>
      <c r="S60" s="576"/>
      <c r="T60" s="576"/>
      <c r="U60" s="576"/>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row>
    <row r="61" spans="1:68" ht="26.5">
      <c r="B61" s="639" t="s">
        <v>63</v>
      </c>
      <c r="C61" s="640">
        <v>718551985</v>
      </c>
      <c r="D61" s="640">
        <v>-844320</v>
      </c>
      <c r="E61" s="639" t="s">
        <v>63</v>
      </c>
      <c r="F61" s="640">
        <v>718551985</v>
      </c>
      <c r="G61" s="641">
        <v>844320</v>
      </c>
      <c r="H61" s="44"/>
      <c r="I61"/>
      <c r="J61"/>
      <c r="L61" s="44"/>
      <c r="M61" s="44"/>
      <c r="N61" s="44"/>
      <c r="O61" s="44"/>
      <c r="P61" s="576"/>
      <c r="Q61" s="576"/>
      <c r="R61" s="576"/>
      <c r="S61" s="576"/>
      <c r="T61" s="576"/>
      <c r="U61" s="576"/>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row>
    <row r="62" spans="1:68">
      <c r="B62" s="619" t="s">
        <v>246</v>
      </c>
      <c r="C62" s="620"/>
      <c r="D62" s="621"/>
      <c r="E62" s="619" t="s">
        <v>246</v>
      </c>
      <c r="F62" s="620"/>
      <c r="G62" s="621"/>
      <c r="H62" s="44"/>
      <c r="I62"/>
      <c r="J62"/>
      <c r="L62" s="44"/>
      <c r="M62" s="44"/>
      <c r="N62" s="44"/>
      <c r="O62" s="44"/>
      <c r="P62" s="576"/>
      <c r="Q62" s="576"/>
      <c r="R62" s="576"/>
      <c r="S62" s="576"/>
      <c r="T62" s="576"/>
      <c r="U62" s="576"/>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row>
    <row r="63" spans="1:68">
      <c r="B63" s="584" t="s">
        <v>46</v>
      </c>
      <c r="C63" s="585">
        <v>714551985</v>
      </c>
      <c r="D63" s="585">
        <v>-844320</v>
      </c>
      <c r="E63" s="584" t="s">
        <v>46</v>
      </c>
      <c r="F63" s="585">
        <v>714551985</v>
      </c>
      <c r="G63" s="586">
        <v>844320</v>
      </c>
      <c r="H63" s="44"/>
      <c r="I63"/>
      <c r="J63"/>
      <c r="L63" s="44"/>
      <c r="M63" s="44"/>
      <c r="N63" s="44"/>
      <c r="O63" s="44"/>
      <c r="P63" s="576"/>
      <c r="Q63" s="576"/>
      <c r="R63" s="576"/>
      <c r="S63" s="576"/>
      <c r="T63" s="576"/>
      <c r="U63" s="576"/>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row>
    <row r="64" spans="1:68">
      <c r="B64" s="587" t="s">
        <v>11</v>
      </c>
      <c r="C64" s="588">
        <v>714551985</v>
      </c>
      <c r="D64" s="588">
        <v>-844320</v>
      </c>
      <c r="E64" s="587" t="s">
        <v>11</v>
      </c>
      <c r="F64" s="588">
        <v>714551985</v>
      </c>
      <c r="G64" s="589">
        <v>844320</v>
      </c>
      <c r="H64" s="44"/>
      <c r="I64"/>
      <c r="J64"/>
      <c r="L64" s="44"/>
      <c r="M64" s="44"/>
      <c r="N64" s="44"/>
      <c r="O64" s="44"/>
      <c r="P64" s="576"/>
      <c r="Q64" s="576"/>
      <c r="R64" s="576"/>
      <c r="S64" s="576"/>
      <c r="T64" s="576"/>
      <c r="U64" s="576"/>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row>
    <row r="65" spans="1:68" ht="26.5">
      <c r="B65" s="590" t="s">
        <v>12</v>
      </c>
      <c r="C65" s="588">
        <v>714551985</v>
      </c>
      <c r="D65" s="588">
        <v>-844320</v>
      </c>
      <c r="E65" s="590" t="s">
        <v>12</v>
      </c>
      <c r="F65" s="588">
        <v>714551985</v>
      </c>
      <c r="G65" s="589">
        <v>844320</v>
      </c>
      <c r="H65" s="44"/>
      <c r="I65"/>
      <c r="J65"/>
      <c r="L65" s="44"/>
      <c r="M65" s="44"/>
      <c r="N65" s="44"/>
      <c r="O65" s="44"/>
      <c r="P65" s="576"/>
      <c r="Q65" s="576"/>
      <c r="R65" s="576"/>
      <c r="S65" s="576"/>
      <c r="T65" s="576"/>
      <c r="U65" s="576"/>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row>
    <row r="66" spans="1:68">
      <c r="B66" s="584" t="s">
        <v>47</v>
      </c>
      <c r="C66" s="585">
        <v>714551985</v>
      </c>
      <c r="D66" s="585">
        <v>-844320</v>
      </c>
      <c r="E66" s="584" t="s">
        <v>47</v>
      </c>
      <c r="F66" s="585">
        <v>714551985</v>
      </c>
      <c r="G66" s="586">
        <v>844320</v>
      </c>
      <c r="H66" s="44"/>
      <c r="I66"/>
      <c r="J66"/>
      <c r="L66" s="44"/>
      <c r="M66" s="44"/>
      <c r="N66" s="44"/>
      <c r="O66" s="44"/>
      <c r="P66" s="576"/>
      <c r="Q66" s="576"/>
      <c r="R66" s="576"/>
      <c r="S66" s="576"/>
      <c r="T66" s="576"/>
      <c r="U66" s="576"/>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row>
    <row r="67" spans="1:68">
      <c r="B67" s="597" t="s">
        <v>14</v>
      </c>
      <c r="C67" s="588">
        <v>714551985</v>
      </c>
      <c r="D67" s="588">
        <v>-844320</v>
      </c>
      <c r="E67" s="597" t="s">
        <v>14</v>
      </c>
      <c r="F67" s="588">
        <v>714551985</v>
      </c>
      <c r="G67" s="589">
        <v>844320</v>
      </c>
      <c r="H67" s="44"/>
      <c r="I67"/>
      <c r="J67"/>
      <c r="L67" s="44"/>
      <c r="M67" s="44"/>
      <c r="N67" s="44"/>
      <c r="O67" s="44"/>
      <c r="P67" s="576"/>
      <c r="Q67" s="576"/>
      <c r="R67" s="576"/>
      <c r="S67" s="576"/>
      <c r="T67" s="576"/>
      <c r="U67" s="576"/>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row>
    <row r="68" spans="1:68" ht="39.5">
      <c r="B68" s="587" t="s">
        <v>26</v>
      </c>
      <c r="C68" s="588">
        <v>714551985</v>
      </c>
      <c r="D68" s="588">
        <v>-844320</v>
      </c>
      <c r="E68" s="587" t="s">
        <v>26</v>
      </c>
      <c r="F68" s="588">
        <v>714551985</v>
      </c>
      <c r="G68" s="589">
        <v>844320</v>
      </c>
      <c r="H68" s="44"/>
      <c r="I68"/>
      <c r="J68"/>
      <c r="L68" s="44"/>
      <c r="M68" s="44"/>
      <c r="N68" s="44"/>
      <c r="O68" s="44"/>
      <c r="P68" s="576"/>
      <c r="Q68" s="576"/>
      <c r="R68" s="576"/>
      <c r="S68" s="576"/>
      <c r="T68" s="576"/>
      <c r="U68" s="576"/>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row>
    <row r="69" spans="1:68" ht="26.5">
      <c r="B69" s="590" t="s">
        <v>29</v>
      </c>
      <c r="C69" s="588">
        <v>714551985</v>
      </c>
      <c r="D69" s="588">
        <v>-844320</v>
      </c>
      <c r="E69" s="590" t="s">
        <v>29</v>
      </c>
      <c r="F69" s="588">
        <v>714551985</v>
      </c>
      <c r="G69" s="589">
        <v>844320</v>
      </c>
      <c r="H69" s="44"/>
      <c r="I69"/>
      <c r="J69"/>
      <c r="L69" s="44"/>
      <c r="M69" s="44"/>
      <c r="N69" s="44"/>
      <c r="O69" s="44"/>
      <c r="P69" s="576"/>
      <c r="Q69" s="576"/>
      <c r="R69" s="576"/>
      <c r="S69" s="576"/>
      <c r="T69" s="576"/>
      <c r="U69" s="576"/>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row>
    <row r="70" spans="1:68" ht="27" thickBot="1">
      <c r="B70" s="639" t="s">
        <v>63</v>
      </c>
      <c r="C70" s="640">
        <v>714551985</v>
      </c>
      <c r="D70" s="588">
        <v>-844320</v>
      </c>
      <c r="E70" s="639" t="s">
        <v>63</v>
      </c>
      <c r="F70" s="640">
        <v>714551985</v>
      </c>
      <c r="G70" s="589">
        <v>844320</v>
      </c>
      <c r="H70" s="44"/>
      <c r="I70"/>
      <c r="J70"/>
      <c r="L70" s="44"/>
      <c r="M70" s="44"/>
      <c r="N70" s="44"/>
      <c r="O70" s="44"/>
      <c r="P70" s="576"/>
      <c r="Q70" s="576"/>
      <c r="R70" s="576"/>
      <c r="S70" s="576"/>
      <c r="T70" s="576"/>
      <c r="U70" s="576"/>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row>
    <row r="71" spans="1:68" ht="105.75" customHeight="1" thickBot="1">
      <c r="A71"/>
      <c r="B71" s="1597" t="s">
        <v>380</v>
      </c>
      <c r="C71" s="1598"/>
      <c r="D71" s="1598"/>
      <c r="E71" s="1598"/>
      <c r="F71" s="1598"/>
      <c r="G71" s="1599"/>
      <c r="H71" s="576"/>
      <c r="L71" s="576"/>
      <c r="M71" s="576"/>
      <c r="N71" s="576"/>
      <c r="O71" s="576"/>
      <c r="P71" s="576"/>
      <c r="Q71" s="576"/>
      <c r="R71" s="576"/>
      <c r="S71" s="576"/>
      <c r="T71" s="576"/>
      <c r="U71" s="576"/>
      <c r="V71" s="576"/>
      <c r="W71" s="576"/>
      <c r="X71" s="576"/>
      <c r="Y71" s="576"/>
      <c r="Z71" s="576"/>
      <c r="AA71" s="576"/>
      <c r="AB71" s="576"/>
      <c r="AC71" s="576"/>
      <c r="AD71" s="576"/>
      <c r="AE71" s="576"/>
      <c r="AF71" s="576"/>
      <c r="AG71" s="576"/>
      <c r="AH71" s="576"/>
      <c r="AI71" s="576"/>
      <c r="AJ71" s="576"/>
      <c r="AK71" s="576"/>
      <c r="AL71" s="576"/>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row>
    <row r="72" spans="1:68" ht="16.5" customHeight="1" thickBot="1">
      <c r="A72"/>
      <c r="B72"/>
      <c r="C72"/>
      <c r="D72"/>
      <c r="E72"/>
      <c r="F72"/>
      <c r="G72"/>
      <c r="H72" s="576"/>
      <c r="I72" s="576"/>
      <c r="J72" s="576"/>
      <c r="L72" s="576"/>
      <c r="M72" s="576"/>
      <c r="N72" s="576"/>
      <c r="O72" s="576"/>
      <c r="P72" s="576"/>
      <c r="Q72" s="576"/>
      <c r="R72" s="576"/>
      <c r="S72" s="576"/>
      <c r="T72" s="576"/>
      <c r="U72" s="576"/>
      <c r="V72" s="576"/>
      <c r="W72" s="576"/>
      <c r="X72" s="576"/>
      <c r="Y72" s="576"/>
      <c r="Z72" s="576"/>
      <c r="AA72" s="576"/>
      <c r="AB72" s="576"/>
      <c r="AC72" s="576"/>
      <c r="AD72" s="576"/>
      <c r="AE72" s="576"/>
      <c r="AF72" s="576"/>
      <c r="AG72" s="576"/>
      <c r="AH72" s="576"/>
      <c r="AI72" s="576"/>
      <c r="AJ72" s="576"/>
      <c r="AK72" s="576"/>
      <c r="AL72" s="576"/>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row>
    <row r="73" spans="1:68">
      <c r="A73" s="39">
        <f>A39+1</f>
        <v>61</v>
      </c>
      <c r="B73" s="577" t="s">
        <v>136</v>
      </c>
      <c r="C73" s="578"/>
      <c r="D73" s="579"/>
      <c r="E73" s="577" t="s">
        <v>136</v>
      </c>
      <c r="F73" s="578"/>
      <c r="G73" s="579"/>
      <c r="H73" s="994" t="s">
        <v>154</v>
      </c>
      <c r="I73" s="576"/>
      <c r="J73" s="576"/>
      <c r="L73" s="576"/>
      <c r="M73" s="576"/>
      <c r="N73" s="576"/>
      <c r="O73" s="576"/>
      <c r="P73" s="576"/>
      <c r="Q73" s="576"/>
      <c r="R73" s="576"/>
      <c r="S73" s="576"/>
      <c r="T73" s="576"/>
      <c r="U73" s="576"/>
      <c r="V73" s="576"/>
      <c r="W73" s="576"/>
      <c r="X73" s="576"/>
      <c r="Y73" s="576"/>
      <c r="Z73" s="576"/>
      <c r="AA73" s="576"/>
      <c r="AB73" s="576"/>
      <c r="AC73" s="576"/>
      <c r="AD73" s="576"/>
      <c r="AE73" s="576"/>
      <c r="AF73" s="576"/>
      <c r="AG73" s="576"/>
      <c r="AH73" s="576"/>
      <c r="AI73" s="576"/>
      <c r="AJ73" s="576"/>
      <c r="AK73" s="576"/>
      <c r="AL73" s="576"/>
      <c r="AW73" s="44"/>
      <c r="AX73" s="44"/>
      <c r="AY73" s="44"/>
      <c r="AZ73" s="44"/>
      <c r="BA73" s="44"/>
      <c r="BB73" s="44"/>
      <c r="BC73" s="44"/>
      <c r="BD73" s="44"/>
      <c r="BE73" s="44"/>
      <c r="BF73" s="44"/>
      <c r="BG73" s="44"/>
      <c r="BH73" s="44"/>
      <c r="BI73" s="44"/>
      <c r="BJ73" s="44"/>
      <c r="BK73" s="44"/>
      <c r="BL73" s="44"/>
      <c r="BM73" s="44"/>
      <c r="BN73" s="44"/>
      <c r="BO73" s="44"/>
      <c r="BP73" s="44"/>
    </row>
    <row r="74" spans="1:68">
      <c r="A74" s="40"/>
      <c r="B74" s="353" t="s">
        <v>8</v>
      </c>
      <c r="C74" s="580"/>
      <c r="D74" s="581"/>
      <c r="E74" s="353" t="s">
        <v>8</v>
      </c>
      <c r="F74" s="580"/>
      <c r="G74" s="581"/>
      <c r="H74" s="576"/>
      <c r="I74" s="576"/>
      <c r="J74" s="576"/>
      <c r="L74" s="576"/>
      <c r="M74" s="576"/>
      <c r="N74" s="576"/>
      <c r="O74" s="576"/>
      <c r="P74" s="576"/>
      <c r="Q74" s="576"/>
      <c r="R74" s="576"/>
      <c r="S74" s="576"/>
      <c r="T74" s="576"/>
      <c r="U74" s="576"/>
      <c r="V74" s="576"/>
      <c r="W74" s="576"/>
      <c r="X74" s="576"/>
      <c r="Y74" s="576"/>
      <c r="Z74" s="576"/>
      <c r="AA74" s="576"/>
      <c r="AB74" s="576"/>
      <c r="AC74" s="576"/>
      <c r="AD74" s="576"/>
      <c r="AE74" s="576"/>
      <c r="AF74" s="576"/>
      <c r="AG74" s="576"/>
      <c r="AH74" s="576"/>
      <c r="AI74" s="576"/>
      <c r="AJ74" s="576"/>
      <c r="AK74" s="576"/>
      <c r="AL74" s="576"/>
      <c r="AW74" s="44"/>
      <c r="AX74" s="44"/>
      <c r="AY74" s="44"/>
      <c r="AZ74" s="44"/>
      <c r="BA74" s="44"/>
      <c r="BB74" s="44"/>
      <c r="BC74" s="44"/>
      <c r="BD74" s="44"/>
      <c r="BE74" s="44"/>
      <c r="BF74" s="44"/>
      <c r="BG74" s="44"/>
      <c r="BH74" s="44"/>
      <c r="BI74" s="44"/>
      <c r="BJ74" s="44"/>
      <c r="BK74" s="44"/>
      <c r="BL74" s="44"/>
      <c r="BM74" s="44"/>
      <c r="BN74" s="44"/>
      <c r="BO74" s="44"/>
      <c r="BP74" s="44"/>
    </row>
    <row r="75" spans="1:68" ht="61.15" customHeight="1">
      <c r="A75" s="41"/>
      <c r="B75" s="155" t="s">
        <v>273</v>
      </c>
      <c r="C75" s="582"/>
      <c r="D75" s="583"/>
      <c r="E75" s="155" t="s">
        <v>273</v>
      </c>
      <c r="F75" s="582"/>
      <c r="G75" s="583"/>
      <c r="H75" s="576"/>
      <c r="I75" s="576"/>
      <c r="L75" s="576"/>
      <c r="O75" s="576"/>
      <c r="P75" s="576"/>
      <c r="Q75" s="576"/>
      <c r="R75" s="576"/>
      <c r="S75" s="576"/>
      <c r="T75" s="576"/>
      <c r="U75" s="576"/>
      <c r="AJ75" s="576"/>
      <c r="AW75" s="44"/>
      <c r="AX75" s="44"/>
      <c r="AY75" s="44"/>
      <c r="AZ75" s="44"/>
      <c r="BA75" s="44"/>
      <c r="BB75" s="44"/>
      <c r="BC75" s="44"/>
      <c r="BD75" s="44"/>
      <c r="BE75" s="44"/>
      <c r="BF75" s="44"/>
      <c r="BG75" s="44"/>
      <c r="BH75" s="44"/>
      <c r="BI75" s="44"/>
      <c r="BJ75" s="44"/>
      <c r="BK75" s="44"/>
      <c r="BL75" s="44"/>
      <c r="BM75" s="44"/>
      <c r="BN75" s="44"/>
      <c r="BO75" s="44"/>
      <c r="BP75" s="44"/>
    </row>
    <row r="76" spans="1:68" ht="14.25" customHeight="1">
      <c r="A76" s="41"/>
      <c r="B76" s="584" t="s">
        <v>46</v>
      </c>
      <c r="C76" s="585">
        <v>527435015</v>
      </c>
      <c r="D76" s="585">
        <v>-481275</v>
      </c>
      <c r="E76" s="584" t="s">
        <v>46</v>
      </c>
      <c r="F76" s="585">
        <v>527435015</v>
      </c>
      <c r="G76" s="586">
        <v>481275</v>
      </c>
      <c r="H76" s="576"/>
      <c r="I76" s="625"/>
      <c r="J76" s="626"/>
      <c r="L76" s="576"/>
      <c r="M76" s="576"/>
      <c r="O76" s="576"/>
      <c r="P76" s="576"/>
      <c r="Q76" s="576"/>
      <c r="R76" s="576"/>
      <c r="S76" s="576"/>
      <c r="T76" s="576"/>
      <c r="U76" s="576"/>
      <c r="AJ76" s="576"/>
      <c r="AK76" s="576"/>
      <c r="AW76" s="44"/>
      <c r="AX76" s="44"/>
      <c r="AY76" s="44"/>
      <c r="AZ76" s="44"/>
      <c r="BA76" s="44"/>
      <c r="BB76" s="44"/>
      <c r="BC76" s="44"/>
      <c r="BD76" s="44"/>
      <c r="BE76" s="44"/>
      <c r="BF76" s="44"/>
      <c r="BG76" s="44"/>
      <c r="BH76" s="44"/>
      <c r="BI76" s="44"/>
      <c r="BJ76" s="44"/>
      <c r="BK76" s="44"/>
      <c r="BL76" s="44"/>
      <c r="BM76" s="44"/>
      <c r="BN76" s="44"/>
      <c r="BO76" s="44"/>
      <c r="BP76" s="44"/>
    </row>
    <row r="77" spans="1:68">
      <c r="A77" s="41"/>
      <c r="B77" s="587" t="s">
        <v>11</v>
      </c>
      <c r="C77" s="588">
        <v>527435015</v>
      </c>
      <c r="D77" s="588">
        <v>-481275</v>
      </c>
      <c r="E77" s="587" t="s">
        <v>11</v>
      </c>
      <c r="F77" s="588">
        <v>527435015</v>
      </c>
      <c r="G77" s="589">
        <v>481275</v>
      </c>
      <c r="H77" s="576"/>
      <c r="I77" s="627"/>
      <c r="J77" s="576"/>
      <c r="L77" s="576"/>
      <c r="M77" s="576"/>
      <c r="O77" s="576"/>
      <c r="P77" s="576"/>
      <c r="Q77" s="576"/>
      <c r="R77" s="576"/>
      <c r="S77" s="576"/>
      <c r="T77" s="576"/>
      <c r="U77" s="576"/>
      <c r="AJ77" s="576"/>
      <c r="AK77" s="576"/>
      <c r="AW77" s="44"/>
      <c r="AX77" s="44"/>
      <c r="AY77" s="44"/>
      <c r="AZ77" s="44"/>
      <c r="BA77" s="44"/>
      <c r="BB77" s="44"/>
      <c r="BC77" s="44"/>
      <c r="BD77" s="44"/>
      <c r="BE77" s="44"/>
      <c r="BF77" s="44"/>
      <c r="BG77" s="44"/>
      <c r="BH77" s="44"/>
      <c r="BI77" s="44"/>
      <c r="BJ77" s="44"/>
      <c r="BK77" s="44"/>
      <c r="BL77" s="44"/>
      <c r="BM77" s="44"/>
      <c r="BN77" s="44"/>
      <c r="BO77" s="44"/>
      <c r="BP77" s="44"/>
    </row>
    <row r="78" spans="1:68" ht="26.5">
      <c r="A78" s="41"/>
      <c r="B78" s="590" t="s">
        <v>12</v>
      </c>
      <c r="C78" s="588">
        <v>527435015</v>
      </c>
      <c r="D78" s="588">
        <v>-481275</v>
      </c>
      <c r="E78" s="590" t="s">
        <v>12</v>
      </c>
      <c r="F78" s="588">
        <v>527435015</v>
      </c>
      <c r="G78" s="589">
        <v>481275</v>
      </c>
      <c r="H78" s="576"/>
      <c r="I78" s="628"/>
      <c r="J78" s="44"/>
      <c r="L78" s="576"/>
      <c r="M78" s="576"/>
      <c r="O78" s="576"/>
      <c r="P78" s="576"/>
      <c r="Q78" s="576"/>
      <c r="R78" s="576"/>
      <c r="S78" s="576"/>
      <c r="T78" s="576"/>
      <c r="U78" s="576"/>
      <c r="AJ78" s="576"/>
      <c r="AK78" s="576"/>
      <c r="AW78" s="44"/>
      <c r="AX78" s="44"/>
      <c r="AY78" s="44"/>
      <c r="AZ78" s="44"/>
      <c r="BA78" s="44"/>
      <c r="BB78" s="44"/>
      <c r="BC78" s="44"/>
      <c r="BD78" s="44"/>
      <c r="BE78" s="44"/>
      <c r="BF78" s="44"/>
      <c r="BG78" s="44"/>
      <c r="BH78" s="44"/>
      <c r="BI78" s="44"/>
      <c r="BJ78" s="44"/>
      <c r="BK78" s="44"/>
      <c r="BL78" s="44"/>
      <c r="BM78" s="44"/>
      <c r="BN78" s="44"/>
      <c r="BO78" s="44"/>
      <c r="BP78" s="44"/>
    </row>
    <row r="79" spans="1:68">
      <c r="A79" s="34"/>
      <c r="B79" s="584" t="s">
        <v>47</v>
      </c>
      <c r="C79" s="585">
        <v>527435015</v>
      </c>
      <c r="D79" s="585">
        <v>-481275</v>
      </c>
      <c r="E79" s="584" t="s">
        <v>47</v>
      </c>
      <c r="F79" s="585">
        <v>527435015</v>
      </c>
      <c r="G79" s="586">
        <v>481275</v>
      </c>
      <c r="H79" s="576"/>
      <c r="I79" s="628"/>
      <c r="J79" s="44"/>
      <c r="L79" s="576"/>
      <c r="M79" s="576"/>
      <c r="O79" s="576"/>
      <c r="P79" s="576"/>
      <c r="Q79" s="576"/>
      <c r="R79" s="576"/>
      <c r="S79" s="576"/>
      <c r="T79" s="576"/>
      <c r="U79" s="576"/>
      <c r="AJ79" s="576"/>
      <c r="AK79" s="576"/>
      <c r="AW79" s="44"/>
      <c r="AX79" s="44"/>
      <c r="AY79" s="44"/>
      <c r="AZ79" s="44"/>
      <c r="BA79" s="44"/>
      <c r="BB79" s="44"/>
      <c r="BC79" s="44"/>
      <c r="BD79" s="44"/>
      <c r="BE79" s="44"/>
      <c r="BF79" s="44"/>
      <c r="BG79" s="44"/>
      <c r="BH79" s="44"/>
      <c r="BI79" s="44"/>
      <c r="BJ79" s="44"/>
      <c r="BK79" s="44"/>
      <c r="BL79" s="44"/>
      <c r="BM79" s="44"/>
      <c r="BN79" s="44"/>
      <c r="BO79" s="44"/>
      <c r="BP79" s="44"/>
    </row>
    <row r="80" spans="1:68">
      <c r="A80" s="34"/>
      <c r="B80" s="597" t="s">
        <v>14</v>
      </c>
      <c r="C80" s="588">
        <v>527435015</v>
      </c>
      <c r="D80" s="588">
        <v>-481275</v>
      </c>
      <c r="E80" s="597" t="s">
        <v>14</v>
      </c>
      <c r="F80" s="588">
        <v>527435015</v>
      </c>
      <c r="G80" s="589">
        <v>481275</v>
      </c>
      <c r="H80" s="576"/>
      <c r="I80" s="628"/>
      <c r="J80" s="44"/>
      <c r="L80" s="576"/>
      <c r="M80" s="576"/>
      <c r="O80" s="576"/>
      <c r="P80" s="576"/>
      <c r="Q80" s="576"/>
      <c r="R80" s="576"/>
      <c r="S80" s="576"/>
      <c r="T80" s="576"/>
      <c r="U80" s="576"/>
      <c r="AJ80" s="576"/>
      <c r="AK80" s="576"/>
      <c r="AW80" s="44"/>
      <c r="AX80" s="44"/>
      <c r="AY80" s="44"/>
      <c r="AZ80" s="44"/>
      <c r="BA80" s="44"/>
      <c r="BB80" s="44"/>
      <c r="BC80" s="44"/>
      <c r="BD80" s="44"/>
      <c r="BE80" s="44"/>
      <c r="BF80" s="44"/>
      <c r="BG80" s="44"/>
      <c r="BH80" s="44"/>
      <c r="BI80" s="44"/>
      <c r="BJ80" s="44"/>
      <c r="BK80" s="44"/>
      <c r="BL80" s="44"/>
      <c r="BM80" s="44"/>
      <c r="BN80" s="44"/>
      <c r="BO80" s="44"/>
      <c r="BP80" s="44"/>
    </row>
    <row r="81" spans="1:68" ht="39.5">
      <c r="A81" s="34"/>
      <c r="B81" s="587" t="s">
        <v>26</v>
      </c>
      <c r="C81" s="588">
        <v>527435015</v>
      </c>
      <c r="D81" s="588">
        <v>-481275</v>
      </c>
      <c r="E81" s="587" t="s">
        <v>26</v>
      </c>
      <c r="F81" s="588">
        <v>527435015</v>
      </c>
      <c r="G81" s="589">
        <v>481275</v>
      </c>
      <c r="H81" s="576"/>
      <c r="I81" s="628"/>
      <c r="J81" s="44"/>
      <c r="L81" s="576"/>
      <c r="M81" s="576"/>
      <c r="O81" s="576"/>
      <c r="P81" s="576"/>
      <c r="Q81" s="576"/>
      <c r="R81" s="576"/>
      <c r="S81" s="576"/>
      <c r="T81" s="576"/>
      <c r="U81" s="576"/>
      <c r="AJ81" s="576"/>
      <c r="AK81" s="576"/>
      <c r="AW81" s="44"/>
      <c r="AX81" s="44"/>
      <c r="AY81" s="44"/>
      <c r="AZ81" s="44"/>
      <c r="BA81" s="44"/>
      <c r="BB81" s="44"/>
      <c r="BC81" s="44"/>
      <c r="BD81" s="44"/>
      <c r="BE81" s="44"/>
      <c r="BF81" s="44"/>
      <c r="BG81" s="44"/>
      <c r="BH81" s="44"/>
      <c r="BI81" s="44"/>
      <c r="BJ81" s="44"/>
      <c r="BK81" s="44"/>
      <c r="BL81" s="44"/>
      <c r="BM81" s="44"/>
      <c r="BN81" s="44"/>
      <c r="BO81" s="44"/>
      <c r="BP81" s="44"/>
    </row>
    <row r="82" spans="1:68" ht="26.5">
      <c r="A82" s="34"/>
      <c r="B82" s="590" t="s">
        <v>29</v>
      </c>
      <c r="C82" s="588">
        <v>527435015</v>
      </c>
      <c r="D82" s="588">
        <v>-481275</v>
      </c>
      <c r="E82" s="590" t="s">
        <v>29</v>
      </c>
      <c r="F82" s="588">
        <v>527435015</v>
      </c>
      <c r="G82" s="589">
        <v>481275</v>
      </c>
      <c r="H82" s="576"/>
      <c r="I82" s="629"/>
      <c r="J82"/>
      <c r="L82" s="576"/>
      <c r="M82" s="576"/>
      <c r="O82" s="576"/>
      <c r="P82" s="576"/>
      <c r="Q82" s="576"/>
      <c r="R82" s="576"/>
      <c r="S82" s="576"/>
      <c r="T82" s="576"/>
      <c r="U82" s="576"/>
      <c r="AJ82" s="576"/>
      <c r="AK82" s="576"/>
      <c r="AW82" s="44"/>
      <c r="AX82" s="44"/>
      <c r="AY82" s="44"/>
      <c r="AZ82" s="44"/>
      <c r="BA82" s="44"/>
      <c r="BB82" s="44"/>
      <c r="BC82" s="44"/>
      <c r="BD82" s="44"/>
      <c r="BE82" s="44"/>
      <c r="BF82" s="44"/>
      <c r="BG82" s="44"/>
      <c r="BH82" s="44"/>
      <c r="BI82" s="44"/>
      <c r="BJ82" s="44"/>
      <c r="BK82" s="44"/>
      <c r="BL82" s="44"/>
      <c r="BM82" s="44"/>
      <c r="BN82" s="44"/>
      <c r="BO82" s="44"/>
      <c r="BP82" s="44"/>
    </row>
    <row r="83" spans="1:68" ht="27" thickBot="1">
      <c r="A83" s="34"/>
      <c r="B83" s="648" t="s">
        <v>63</v>
      </c>
      <c r="C83" s="588">
        <v>527435015</v>
      </c>
      <c r="D83" s="588">
        <v>-481275</v>
      </c>
      <c r="E83" s="648" t="s">
        <v>63</v>
      </c>
      <c r="F83" s="588">
        <v>527435015</v>
      </c>
      <c r="G83" s="589">
        <v>481275</v>
      </c>
      <c r="H83" s="576"/>
      <c r="I83" s="629"/>
      <c r="J83"/>
      <c r="L83" s="576"/>
      <c r="M83" s="576"/>
      <c r="O83" s="576"/>
      <c r="P83" s="576"/>
      <c r="Q83" s="576"/>
      <c r="R83" s="576"/>
      <c r="S83" s="576"/>
      <c r="T83" s="576"/>
      <c r="U83" s="576"/>
      <c r="AJ83" s="576"/>
      <c r="AK83" s="576"/>
      <c r="AW83" s="44"/>
      <c r="AX83" s="44"/>
      <c r="AY83" s="44"/>
      <c r="AZ83" s="44"/>
      <c r="BA83" s="44"/>
      <c r="BB83" s="44"/>
      <c r="BC83" s="44"/>
      <c r="BD83" s="44"/>
      <c r="BE83" s="44"/>
      <c r="BF83" s="44"/>
      <c r="BG83" s="44"/>
      <c r="BH83" s="44"/>
      <c r="BI83" s="44"/>
      <c r="BJ83" s="44"/>
      <c r="BK83" s="44"/>
      <c r="BL83" s="44"/>
      <c r="BM83" s="44"/>
      <c r="BN83" s="44"/>
      <c r="BO83" s="44"/>
      <c r="BP83" s="44"/>
    </row>
    <row r="84" spans="1:68">
      <c r="B84" s="577" t="s">
        <v>136</v>
      </c>
      <c r="C84" s="578"/>
      <c r="D84" s="579"/>
      <c r="E84" s="577" t="s">
        <v>136</v>
      </c>
      <c r="F84" s="578"/>
      <c r="G84" s="579"/>
      <c r="H84" s="44"/>
      <c r="I84"/>
      <c r="J84"/>
      <c r="L84" s="44"/>
      <c r="M84" s="44"/>
      <c r="N84" s="44"/>
      <c r="O84" s="44"/>
      <c r="P84" s="576"/>
      <c r="Q84" s="576"/>
      <c r="R84" s="576"/>
      <c r="S84" s="576"/>
      <c r="T84" s="576"/>
      <c r="U84" s="576"/>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row>
    <row r="85" spans="1:68">
      <c r="B85" s="353" t="s">
        <v>36</v>
      </c>
      <c r="C85" s="580"/>
      <c r="D85" s="581"/>
      <c r="E85" s="353" t="s">
        <v>36</v>
      </c>
      <c r="F85" s="580"/>
      <c r="G85" s="581"/>
      <c r="H85" s="44"/>
      <c r="I85"/>
      <c r="J85"/>
      <c r="L85" s="44"/>
      <c r="M85" s="44"/>
      <c r="N85" s="44"/>
      <c r="O85" s="44"/>
      <c r="P85" s="576"/>
      <c r="Q85" s="576"/>
      <c r="R85" s="576"/>
      <c r="S85" s="576"/>
      <c r="T85" s="576"/>
      <c r="U85" s="576"/>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row>
    <row r="86" spans="1:68">
      <c r="B86" s="606" t="s">
        <v>37</v>
      </c>
      <c r="C86" s="607"/>
      <c r="D86" s="608"/>
      <c r="E86" s="606" t="s">
        <v>37</v>
      </c>
      <c r="F86" s="607"/>
      <c r="G86" s="608"/>
      <c r="H86" s="44"/>
      <c r="I86"/>
      <c r="J86"/>
      <c r="L86" s="44"/>
      <c r="M86" s="44"/>
      <c r="N86" s="44"/>
      <c r="O86" s="44"/>
      <c r="P86" s="576"/>
      <c r="Q86" s="576"/>
      <c r="R86" s="576"/>
      <c r="S86" s="576"/>
      <c r="T86" s="576"/>
      <c r="U86" s="576"/>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row>
    <row r="87" spans="1:68">
      <c r="B87" s="619" t="s">
        <v>125</v>
      </c>
      <c r="C87" s="620"/>
      <c r="D87" s="621"/>
      <c r="E87" s="619" t="s">
        <v>125</v>
      </c>
      <c r="F87" s="620"/>
      <c r="G87" s="621"/>
      <c r="H87" s="44"/>
      <c r="I87"/>
      <c r="J87"/>
      <c r="L87" s="44"/>
      <c r="M87" s="44"/>
      <c r="N87" s="44"/>
      <c r="O87" s="44"/>
      <c r="P87" s="576"/>
      <c r="Q87" s="576"/>
      <c r="R87" s="576"/>
      <c r="S87" s="576"/>
      <c r="T87" s="576"/>
      <c r="U87" s="576"/>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row>
    <row r="88" spans="1:68">
      <c r="B88" s="584" t="s">
        <v>46</v>
      </c>
      <c r="C88" s="585">
        <v>718551985</v>
      </c>
      <c r="D88" s="585">
        <v>-319572</v>
      </c>
      <c r="E88" s="584" t="s">
        <v>46</v>
      </c>
      <c r="F88" s="585">
        <v>718551985</v>
      </c>
      <c r="G88" s="586">
        <v>319572</v>
      </c>
      <c r="H88" s="44"/>
      <c r="I88"/>
      <c r="J88"/>
      <c r="L88" s="44"/>
      <c r="M88" s="44"/>
      <c r="N88" s="44"/>
      <c r="O88" s="44"/>
      <c r="P88" s="576"/>
      <c r="Q88" s="576"/>
      <c r="R88" s="576"/>
      <c r="S88" s="576"/>
      <c r="T88" s="576"/>
      <c r="U88" s="576"/>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row>
    <row r="89" spans="1:68">
      <c r="B89" s="587" t="s">
        <v>11</v>
      </c>
      <c r="C89" s="588">
        <v>718551985</v>
      </c>
      <c r="D89" s="588">
        <v>-319572</v>
      </c>
      <c r="E89" s="587" t="s">
        <v>11</v>
      </c>
      <c r="F89" s="588">
        <v>718551985</v>
      </c>
      <c r="G89" s="589">
        <v>319572</v>
      </c>
      <c r="H89" s="44"/>
      <c r="I89"/>
      <c r="J89"/>
      <c r="L89" s="44"/>
      <c r="M89" s="44"/>
      <c r="N89" s="44"/>
      <c r="O89" s="44"/>
      <c r="P89" s="576"/>
      <c r="Q89" s="576"/>
      <c r="R89" s="576"/>
      <c r="S89" s="576"/>
      <c r="T89" s="576"/>
      <c r="U89" s="576"/>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row>
    <row r="90" spans="1:68" ht="26.5">
      <c r="B90" s="590" t="s">
        <v>12</v>
      </c>
      <c r="C90" s="588">
        <v>718551985</v>
      </c>
      <c r="D90" s="588">
        <v>-319572</v>
      </c>
      <c r="E90" s="590" t="s">
        <v>12</v>
      </c>
      <c r="F90" s="588">
        <v>718551985</v>
      </c>
      <c r="G90" s="589">
        <v>319572</v>
      </c>
      <c r="H90" s="44"/>
      <c r="I90"/>
      <c r="J90"/>
      <c r="L90" s="44"/>
      <c r="M90" s="44"/>
      <c r="N90" s="44"/>
      <c r="O90" s="44"/>
      <c r="P90" s="576"/>
      <c r="Q90" s="576"/>
      <c r="R90" s="576"/>
      <c r="S90" s="576"/>
      <c r="T90" s="576"/>
      <c r="U90" s="576"/>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row>
    <row r="91" spans="1:68">
      <c r="B91" s="584" t="s">
        <v>47</v>
      </c>
      <c r="C91" s="585">
        <v>718551985</v>
      </c>
      <c r="D91" s="585">
        <v>-319572</v>
      </c>
      <c r="E91" s="584" t="s">
        <v>47</v>
      </c>
      <c r="F91" s="585">
        <v>718551985</v>
      </c>
      <c r="G91" s="586">
        <v>319572</v>
      </c>
      <c r="H91" s="44"/>
      <c r="I91"/>
      <c r="J91"/>
      <c r="L91" s="44"/>
      <c r="M91" s="44"/>
      <c r="N91" s="44"/>
      <c r="O91" s="44"/>
      <c r="P91" s="576"/>
      <c r="Q91" s="576"/>
      <c r="R91" s="576"/>
      <c r="S91" s="576"/>
      <c r="T91" s="576"/>
      <c r="U91" s="576"/>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row>
    <row r="92" spans="1:68">
      <c r="B92" s="597" t="s">
        <v>14</v>
      </c>
      <c r="C92" s="588">
        <v>718551985</v>
      </c>
      <c r="D92" s="588">
        <v>-319572</v>
      </c>
      <c r="E92" s="597" t="s">
        <v>14</v>
      </c>
      <c r="F92" s="588">
        <v>718551985</v>
      </c>
      <c r="G92" s="589">
        <v>319572</v>
      </c>
      <c r="H92" s="44"/>
      <c r="I92"/>
      <c r="J92"/>
      <c r="L92" s="44"/>
      <c r="M92" s="44"/>
      <c r="N92" s="44"/>
      <c r="O92" s="44"/>
      <c r="P92" s="576"/>
      <c r="Q92" s="576"/>
      <c r="R92" s="576"/>
      <c r="S92" s="576"/>
      <c r="T92" s="576"/>
      <c r="U92" s="576"/>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row>
    <row r="93" spans="1:68" ht="39.5">
      <c r="B93" s="587" t="s">
        <v>26</v>
      </c>
      <c r="C93" s="588">
        <v>718551985</v>
      </c>
      <c r="D93" s="588">
        <v>-319572</v>
      </c>
      <c r="E93" s="587" t="s">
        <v>26</v>
      </c>
      <c r="F93" s="588">
        <v>718551985</v>
      </c>
      <c r="G93" s="589">
        <v>319572</v>
      </c>
      <c r="H93" s="44"/>
      <c r="I93"/>
      <c r="J93"/>
      <c r="L93" s="44"/>
      <c r="M93" s="44"/>
      <c r="N93" s="44"/>
      <c r="O93" s="44"/>
      <c r="P93" s="576"/>
      <c r="Q93" s="576"/>
      <c r="R93" s="576"/>
      <c r="S93" s="576"/>
      <c r="T93" s="576"/>
      <c r="U93" s="576"/>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row>
    <row r="94" spans="1:68" ht="26.5">
      <c r="B94" s="590" t="s">
        <v>29</v>
      </c>
      <c r="C94" s="588">
        <v>718551985</v>
      </c>
      <c r="D94" s="588">
        <v>-319572</v>
      </c>
      <c r="E94" s="590" t="s">
        <v>29</v>
      </c>
      <c r="F94" s="588">
        <v>718551985</v>
      </c>
      <c r="G94" s="589">
        <v>319572</v>
      </c>
      <c r="H94" s="44"/>
      <c r="I94"/>
      <c r="J94"/>
      <c r="L94" s="44"/>
      <c r="M94" s="44"/>
      <c r="N94" s="44"/>
      <c r="O94" s="44"/>
      <c r="P94" s="576"/>
      <c r="Q94" s="576"/>
      <c r="R94" s="576"/>
      <c r="S94" s="576"/>
      <c r="T94" s="576"/>
      <c r="U94" s="576"/>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row>
    <row r="95" spans="1:68" ht="26.5">
      <c r="B95" s="639" t="s">
        <v>63</v>
      </c>
      <c r="C95" s="640">
        <v>718551985</v>
      </c>
      <c r="D95" s="641">
        <v>-319572</v>
      </c>
      <c r="E95" s="639" t="s">
        <v>63</v>
      </c>
      <c r="F95" s="640">
        <v>718551985</v>
      </c>
      <c r="G95" s="641">
        <v>319572</v>
      </c>
      <c r="H95" s="44"/>
      <c r="I95"/>
      <c r="J95"/>
      <c r="L95" s="44"/>
      <c r="M95" s="44"/>
      <c r="N95" s="44"/>
      <c r="O95" s="44"/>
      <c r="P95" s="576"/>
      <c r="Q95" s="576"/>
      <c r="R95" s="576"/>
      <c r="S95" s="576"/>
      <c r="T95" s="576"/>
      <c r="U95" s="576"/>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row>
    <row r="96" spans="1:68">
      <c r="B96" s="619" t="s">
        <v>246</v>
      </c>
      <c r="C96" s="620"/>
      <c r="D96" s="621"/>
      <c r="E96" s="619" t="s">
        <v>246</v>
      </c>
      <c r="F96" s="620"/>
      <c r="G96" s="621"/>
      <c r="H96" s="44"/>
      <c r="I96"/>
      <c r="J96"/>
      <c r="L96" s="44"/>
      <c r="M96" s="44"/>
      <c r="N96" s="44"/>
      <c r="O96" s="44"/>
      <c r="P96" s="576"/>
      <c r="Q96" s="576"/>
      <c r="R96" s="576"/>
      <c r="S96" s="576"/>
      <c r="T96" s="576"/>
      <c r="U96" s="576"/>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row>
    <row r="97" spans="1:68">
      <c r="B97" s="584" t="s">
        <v>46</v>
      </c>
      <c r="C97" s="585">
        <v>714551985</v>
      </c>
      <c r="D97" s="585">
        <v>-319572</v>
      </c>
      <c r="E97" s="584" t="s">
        <v>46</v>
      </c>
      <c r="F97" s="585">
        <v>714551985</v>
      </c>
      <c r="G97" s="586">
        <v>319572</v>
      </c>
      <c r="H97" s="44"/>
      <c r="I97"/>
      <c r="J97"/>
      <c r="L97" s="44"/>
      <c r="M97" s="44"/>
      <c r="N97" s="44"/>
      <c r="O97" s="44"/>
      <c r="P97" s="576"/>
      <c r="Q97" s="576"/>
      <c r="R97" s="576"/>
      <c r="S97" s="576"/>
      <c r="T97" s="576"/>
      <c r="U97" s="576"/>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row>
    <row r="98" spans="1:68">
      <c r="B98" s="587" t="s">
        <v>11</v>
      </c>
      <c r="C98" s="588">
        <v>714551985</v>
      </c>
      <c r="D98" s="588">
        <v>-319572</v>
      </c>
      <c r="E98" s="587" t="s">
        <v>11</v>
      </c>
      <c r="F98" s="588">
        <v>714551985</v>
      </c>
      <c r="G98" s="589">
        <v>319572</v>
      </c>
      <c r="H98" s="44"/>
      <c r="I98"/>
      <c r="J98"/>
      <c r="L98" s="44"/>
      <c r="M98" s="44"/>
      <c r="N98" s="44"/>
      <c r="O98" s="44"/>
      <c r="P98" s="576"/>
      <c r="Q98" s="576"/>
      <c r="R98" s="576"/>
      <c r="S98" s="576"/>
      <c r="T98" s="576"/>
      <c r="U98" s="576"/>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row>
    <row r="99" spans="1:68" ht="26.5">
      <c r="B99" s="590" t="s">
        <v>12</v>
      </c>
      <c r="C99" s="588">
        <v>714551985</v>
      </c>
      <c r="D99" s="588">
        <v>-319572</v>
      </c>
      <c r="E99" s="590" t="s">
        <v>12</v>
      </c>
      <c r="F99" s="588">
        <v>714551985</v>
      </c>
      <c r="G99" s="589">
        <v>319572</v>
      </c>
      <c r="H99" s="44"/>
      <c r="I99"/>
      <c r="J99"/>
      <c r="L99" s="44"/>
      <c r="M99" s="44"/>
      <c r="N99" s="44"/>
      <c r="O99" s="44"/>
      <c r="P99" s="576"/>
      <c r="Q99" s="576"/>
      <c r="R99" s="576"/>
      <c r="S99" s="576"/>
      <c r="T99" s="576"/>
      <c r="U99" s="576"/>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row>
    <row r="100" spans="1:68">
      <c r="B100" s="584" t="s">
        <v>47</v>
      </c>
      <c r="C100" s="585">
        <v>714551985</v>
      </c>
      <c r="D100" s="585">
        <v>-319572</v>
      </c>
      <c r="E100" s="584" t="s">
        <v>47</v>
      </c>
      <c r="F100" s="585">
        <v>714551985</v>
      </c>
      <c r="G100" s="586">
        <v>319572</v>
      </c>
      <c r="H100" s="44"/>
      <c r="I100"/>
      <c r="J100"/>
      <c r="L100" s="44"/>
      <c r="M100" s="44"/>
      <c r="N100" s="44"/>
      <c r="O100" s="44"/>
      <c r="P100" s="576"/>
      <c r="Q100" s="576"/>
      <c r="R100" s="576"/>
      <c r="S100" s="576"/>
      <c r="T100" s="576"/>
      <c r="U100" s="576"/>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row>
    <row r="101" spans="1:68">
      <c r="B101" s="597" t="s">
        <v>14</v>
      </c>
      <c r="C101" s="588">
        <v>714551985</v>
      </c>
      <c r="D101" s="588">
        <v>-319572</v>
      </c>
      <c r="E101" s="597" t="s">
        <v>14</v>
      </c>
      <c r="F101" s="588">
        <v>714551985</v>
      </c>
      <c r="G101" s="589">
        <v>319572</v>
      </c>
      <c r="H101" s="44"/>
      <c r="I101"/>
      <c r="J101"/>
      <c r="L101" s="44"/>
      <c r="M101" s="44"/>
      <c r="N101" s="44"/>
      <c r="O101" s="44"/>
      <c r="P101" s="576"/>
      <c r="Q101" s="576"/>
      <c r="R101" s="576"/>
      <c r="S101" s="576"/>
      <c r="T101" s="576"/>
      <c r="U101" s="576"/>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row>
    <row r="102" spans="1:68" ht="39.5">
      <c r="B102" s="587" t="s">
        <v>26</v>
      </c>
      <c r="C102" s="588">
        <v>714551985</v>
      </c>
      <c r="D102" s="588">
        <v>-319572</v>
      </c>
      <c r="E102" s="587" t="s">
        <v>26</v>
      </c>
      <c r="F102" s="588">
        <v>714551985</v>
      </c>
      <c r="G102" s="589">
        <v>319572</v>
      </c>
      <c r="H102" s="44"/>
      <c r="I102"/>
      <c r="J102"/>
      <c r="L102" s="44"/>
      <c r="M102" s="44"/>
      <c r="N102" s="44"/>
      <c r="O102" s="44"/>
      <c r="P102" s="576"/>
      <c r="Q102" s="576"/>
      <c r="R102" s="576"/>
      <c r="S102" s="576"/>
      <c r="T102" s="576"/>
      <c r="U102" s="576"/>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row>
    <row r="103" spans="1:68" ht="26.5">
      <c r="B103" s="590" t="s">
        <v>29</v>
      </c>
      <c r="C103" s="588">
        <v>714551985</v>
      </c>
      <c r="D103" s="588">
        <v>-319572</v>
      </c>
      <c r="E103" s="590" t="s">
        <v>29</v>
      </c>
      <c r="F103" s="588">
        <v>714551985</v>
      </c>
      <c r="G103" s="589">
        <v>319572</v>
      </c>
      <c r="H103" s="44"/>
      <c r="I103"/>
      <c r="J103"/>
      <c r="L103" s="44"/>
      <c r="M103" s="44"/>
      <c r="N103" s="44"/>
      <c r="O103" s="44"/>
      <c r="P103" s="576"/>
      <c r="Q103" s="576"/>
      <c r="R103" s="576"/>
      <c r="S103" s="576"/>
      <c r="T103" s="576"/>
      <c r="U103" s="576"/>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row>
    <row r="104" spans="1:68" ht="27" thickBot="1">
      <c r="B104" s="630" t="s">
        <v>63</v>
      </c>
      <c r="C104" s="631">
        <v>714551985</v>
      </c>
      <c r="D104" s="633">
        <v>-319572</v>
      </c>
      <c r="E104" s="630" t="s">
        <v>63</v>
      </c>
      <c r="F104" s="631">
        <v>714551985</v>
      </c>
      <c r="G104" s="633">
        <v>319572</v>
      </c>
      <c r="H104" s="44"/>
      <c r="I104"/>
      <c r="J104"/>
      <c r="L104" s="44"/>
      <c r="M104" s="44"/>
      <c r="N104" s="44"/>
      <c r="O104" s="44"/>
      <c r="P104" s="576"/>
      <c r="Q104" s="576"/>
      <c r="R104" s="576"/>
      <c r="S104" s="576"/>
      <c r="T104" s="576"/>
      <c r="U104" s="576"/>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row>
    <row r="105" spans="1:68" ht="243.75" customHeight="1" thickBot="1">
      <c r="A105"/>
      <c r="B105" s="1597" t="s">
        <v>381</v>
      </c>
      <c r="C105" s="1598"/>
      <c r="D105" s="1598"/>
      <c r="E105" s="1598"/>
      <c r="F105" s="1598"/>
      <c r="G105" s="1599"/>
      <c r="H105" s="576"/>
      <c r="L105" s="576"/>
      <c r="M105" s="576"/>
      <c r="N105" s="576"/>
      <c r="O105" s="576"/>
      <c r="P105" s="576"/>
      <c r="Q105" s="576"/>
      <c r="R105" s="576"/>
      <c r="S105" s="576"/>
      <c r="T105" s="576"/>
      <c r="U105" s="576"/>
      <c r="V105" s="576"/>
      <c r="W105" s="576"/>
      <c r="X105" s="576"/>
      <c r="Y105" s="576"/>
      <c r="Z105" s="576"/>
      <c r="AA105" s="576"/>
      <c r="AB105" s="576"/>
      <c r="AC105" s="576"/>
      <c r="AD105" s="576"/>
      <c r="AE105" s="576"/>
      <c r="AF105" s="576"/>
      <c r="AG105" s="576"/>
      <c r="AH105" s="576"/>
      <c r="AI105" s="576"/>
      <c r="AJ105" s="576"/>
      <c r="AK105" s="576"/>
      <c r="AL105" s="576"/>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row>
    <row r="106" spans="1:68" ht="8.5" customHeight="1">
      <c r="A106"/>
      <c r="B106"/>
      <c r="C106"/>
      <c r="D106"/>
      <c r="E106"/>
      <c r="F106"/>
      <c r="G106"/>
      <c r="H106" s="576"/>
      <c r="I106" s="576"/>
      <c r="J106" s="576"/>
      <c r="K106" s="576"/>
      <c r="L106" s="576"/>
      <c r="M106" s="576"/>
      <c r="N106" s="576"/>
      <c r="O106" s="576"/>
      <c r="P106" s="576"/>
      <c r="Q106" s="576"/>
      <c r="R106" s="576"/>
      <c r="S106" s="576"/>
      <c r="T106" s="576"/>
      <c r="U106" s="576"/>
      <c r="V106" s="576"/>
      <c r="W106" s="576"/>
      <c r="X106" s="576"/>
      <c r="Y106" s="576"/>
      <c r="Z106" s="576"/>
      <c r="AA106" s="576"/>
      <c r="AB106" s="576"/>
      <c r="AC106" s="576"/>
      <c r="AD106" s="576"/>
      <c r="AE106" s="576"/>
      <c r="AF106" s="576"/>
      <c r="AG106" s="576"/>
      <c r="AH106" s="576"/>
      <c r="AI106" s="576"/>
      <c r="AJ106" s="576"/>
      <c r="AK106" s="576"/>
      <c r="AL106" s="576"/>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row>
    <row r="107" spans="1:68" s="694" customFormat="1" ht="13">
      <c r="A107" s="1631"/>
      <c r="B107" s="1631"/>
      <c r="C107" s="696"/>
      <c r="E107" s="695"/>
    </row>
    <row r="108" spans="1:68" s="694" customFormat="1" ht="13">
      <c r="A108" s="696"/>
      <c r="B108" s="697"/>
      <c r="E108" s="695"/>
    </row>
    <row r="109" spans="1:68" s="694" customFormat="1" ht="13">
      <c r="A109" s="696"/>
      <c r="B109" s="697"/>
      <c r="E109" s="695"/>
    </row>
    <row r="110" spans="1:68" s="694" customFormat="1" ht="13">
      <c r="A110" s="696"/>
      <c r="B110" s="697"/>
      <c r="E110" s="695"/>
    </row>
  </sheetData>
  <mergeCells count="5">
    <mergeCell ref="B105:G105"/>
    <mergeCell ref="A107:B107"/>
    <mergeCell ref="B4:G4"/>
    <mergeCell ref="B37:G37"/>
    <mergeCell ref="B71:G71"/>
  </mergeCells>
  <printOptions horizontalCentered="1"/>
  <pageMargins left="0.32" right="0.27559055118110237" top="0.39370078740157483" bottom="0.47244094488188981" header="0.23622047244094491" footer="0.27559055118110237"/>
  <pageSetup paperSize="9" scale="85" fitToHeight="0" orientation="landscape" r:id="rId1"/>
  <headerFooter>
    <oddFooter>&amp;L&amp;F&amp;C&amp;P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4F11F-3F8A-4BCB-B501-333E3E1ACD2C}">
  <sheetPr>
    <tabColor theme="3" tint="0.89999084444715716"/>
  </sheetPr>
  <dimension ref="A1:S83"/>
  <sheetViews>
    <sheetView zoomScale="80" zoomScaleNormal="80" workbookViewId="0">
      <pane ySplit="1" topLeftCell="A2" activePane="bottomLeft" state="frozen"/>
      <selection pane="bottomLeft"/>
    </sheetView>
  </sheetViews>
  <sheetFormatPr defaultColWidth="9.1796875" defaultRowHeight="15.5"/>
  <cols>
    <col min="1" max="1" width="4.453125" style="157" customWidth="1"/>
    <col min="2" max="2" width="30.7265625" style="129" customWidth="1"/>
    <col min="3" max="3" width="32.1796875" style="131" customWidth="1"/>
    <col min="4" max="4" width="32.7265625" style="131" customWidth="1"/>
    <col min="5" max="5" width="19.1796875" style="131" customWidth="1"/>
    <col min="6" max="6" width="26.81640625" style="131" customWidth="1"/>
    <col min="7" max="7" width="17.453125" style="131" customWidth="1"/>
    <col min="8" max="214" width="9.1796875" style="131"/>
    <col min="215" max="215" width="6.453125" style="131" customWidth="1"/>
    <col min="216" max="216" width="30.54296875" style="131" customWidth="1"/>
    <col min="217" max="217" width="12.81640625" style="131" customWidth="1"/>
    <col min="218" max="218" width="15.7265625" style="131" customWidth="1"/>
    <col min="219" max="470" width="9.1796875" style="131"/>
    <col min="471" max="471" width="6.453125" style="131" customWidth="1"/>
    <col min="472" max="472" width="30.54296875" style="131" customWidth="1"/>
    <col min="473" max="473" width="12.81640625" style="131" customWidth="1"/>
    <col min="474" max="474" width="15.7265625" style="131" customWidth="1"/>
    <col min="475" max="726" width="9.1796875" style="131"/>
    <col min="727" max="727" width="6.453125" style="131" customWidth="1"/>
    <col min="728" max="728" width="30.54296875" style="131" customWidth="1"/>
    <col min="729" max="729" width="12.81640625" style="131" customWidth="1"/>
    <col min="730" max="730" width="15.7265625" style="131" customWidth="1"/>
    <col min="731" max="982" width="9.1796875" style="131"/>
    <col min="983" max="983" width="6.453125" style="131" customWidth="1"/>
    <col min="984" max="984" width="30.54296875" style="131" customWidth="1"/>
    <col min="985" max="985" width="12.81640625" style="131" customWidth="1"/>
    <col min="986" max="986" width="15.7265625" style="131" customWidth="1"/>
    <col min="987" max="1238" width="9.1796875" style="131"/>
    <col min="1239" max="1239" width="6.453125" style="131" customWidth="1"/>
    <col min="1240" max="1240" width="30.54296875" style="131" customWidth="1"/>
    <col min="1241" max="1241" width="12.81640625" style="131" customWidth="1"/>
    <col min="1242" max="1242" width="15.7265625" style="131" customWidth="1"/>
    <col min="1243" max="1494" width="9.1796875" style="131"/>
    <col min="1495" max="1495" width="6.453125" style="131" customWidth="1"/>
    <col min="1496" max="1496" width="30.54296875" style="131" customWidth="1"/>
    <col min="1497" max="1497" width="12.81640625" style="131" customWidth="1"/>
    <col min="1498" max="1498" width="15.7265625" style="131" customWidth="1"/>
    <col min="1499" max="1750" width="9.1796875" style="131"/>
    <col min="1751" max="1751" width="6.453125" style="131" customWidth="1"/>
    <col min="1752" max="1752" width="30.54296875" style="131" customWidth="1"/>
    <col min="1753" max="1753" width="12.81640625" style="131" customWidth="1"/>
    <col min="1754" max="1754" width="15.7265625" style="131" customWidth="1"/>
    <col min="1755" max="2006" width="9.1796875" style="131"/>
    <col min="2007" max="2007" width="6.453125" style="131" customWidth="1"/>
    <col min="2008" max="2008" width="30.54296875" style="131" customWidth="1"/>
    <col min="2009" max="2009" width="12.81640625" style="131" customWidth="1"/>
    <col min="2010" max="2010" width="15.7265625" style="131" customWidth="1"/>
    <col min="2011" max="2262" width="9.1796875" style="131"/>
    <col min="2263" max="2263" width="6.453125" style="131" customWidth="1"/>
    <col min="2264" max="2264" width="30.54296875" style="131" customWidth="1"/>
    <col min="2265" max="2265" width="12.81640625" style="131" customWidth="1"/>
    <col min="2266" max="2266" width="15.7265625" style="131" customWidth="1"/>
    <col min="2267" max="2518" width="9.1796875" style="131"/>
    <col min="2519" max="2519" width="6.453125" style="131" customWidth="1"/>
    <col min="2520" max="2520" width="30.54296875" style="131" customWidth="1"/>
    <col min="2521" max="2521" width="12.81640625" style="131" customWidth="1"/>
    <col min="2522" max="2522" width="15.7265625" style="131" customWidth="1"/>
    <col min="2523" max="2774" width="9.1796875" style="131"/>
    <col min="2775" max="2775" width="6.453125" style="131" customWidth="1"/>
    <col min="2776" max="2776" width="30.54296875" style="131" customWidth="1"/>
    <col min="2777" max="2777" width="12.81640625" style="131" customWidth="1"/>
    <col min="2778" max="2778" width="15.7265625" style="131" customWidth="1"/>
    <col min="2779" max="3030" width="9.1796875" style="131"/>
    <col min="3031" max="3031" width="6.453125" style="131" customWidth="1"/>
    <col min="3032" max="3032" width="30.54296875" style="131" customWidth="1"/>
    <col min="3033" max="3033" width="12.81640625" style="131" customWidth="1"/>
    <col min="3034" max="3034" width="15.7265625" style="131" customWidth="1"/>
    <col min="3035" max="3286" width="9.1796875" style="131"/>
    <col min="3287" max="3287" width="6.453125" style="131" customWidth="1"/>
    <col min="3288" max="3288" width="30.54296875" style="131" customWidth="1"/>
    <col min="3289" max="3289" width="12.81640625" style="131" customWidth="1"/>
    <col min="3290" max="3290" width="15.7265625" style="131" customWidth="1"/>
    <col min="3291" max="3542" width="9.1796875" style="131"/>
    <col min="3543" max="3543" width="6.453125" style="131" customWidth="1"/>
    <col min="3544" max="3544" width="30.54296875" style="131" customWidth="1"/>
    <col min="3545" max="3545" width="12.81640625" style="131" customWidth="1"/>
    <col min="3546" max="3546" width="15.7265625" style="131" customWidth="1"/>
    <col min="3547" max="3798" width="9.1796875" style="131"/>
    <col min="3799" max="3799" width="6.453125" style="131" customWidth="1"/>
    <col min="3800" max="3800" width="30.54296875" style="131" customWidth="1"/>
    <col min="3801" max="3801" width="12.81640625" style="131" customWidth="1"/>
    <col min="3802" max="3802" width="15.7265625" style="131" customWidth="1"/>
    <col min="3803" max="4054" width="9.1796875" style="131"/>
    <col min="4055" max="4055" width="6.453125" style="131" customWidth="1"/>
    <col min="4056" max="4056" width="30.54296875" style="131" customWidth="1"/>
    <col min="4057" max="4057" width="12.81640625" style="131" customWidth="1"/>
    <col min="4058" max="4058" width="15.7265625" style="131" customWidth="1"/>
    <col min="4059" max="4310" width="9.1796875" style="131"/>
    <col min="4311" max="4311" width="6.453125" style="131" customWidth="1"/>
    <col min="4312" max="4312" width="30.54296875" style="131" customWidth="1"/>
    <col min="4313" max="4313" width="12.81640625" style="131" customWidth="1"/>
    <col min="4314" max="4314" width="15.7265625" style="131" customWidth="1"/>
    <col min="4315" max="4566" width="9.1796875" style="131"/>
    <col min="4567" max="4567" width="6.453125" style="131" customWidth="1"/>
    <col min="4568" max="4568" width="30.54296875" style="131" customWidth="1"/>
    <col min="4569" max="4569" width="12.81640625" style="131" customWidth="1"/>
    <col min="4570" max="4570" width="15.7265625" style="131" customWidth="1"/>
    <col min="4571" max="4822" width="9.1796875" style="131"/>
    <col min="4823" max="4823" width="6.453125" style="131" customWidth="1"/>
    <col min="4824" max="4824" width="30.54296875" style="131" customWidth="1"/>
    <col min="4825" max="4825" width="12.81640625" style="131" customWidth="1"/>
    <col min="4826" max="4826" width="15.7265625" style="131" customWidth="1"/>
    <col min="4827" max="5078" width="9.1796875" style="131"/>
    <col min="5079" max="5079" width="6.453125" style="131" customWidth="1"/>
    <col min="5080" max="5080" width="30.54296875" style="131" customWidth="1"/>
    <col min="5081" max="5081" width="12.81640625" style="131" customWidth="1"/>
    <col min="5082" max="5082" width="15.7265625" style="131" customWidth="1"/>
    <col min="5083" max="5334" width="9.1796875" style="131"/>
    <col min="5335" max="5335" width="6.453125" style="131" customWidth="1"/>
    <col min="5336" max="5336" width="30.54296875" style="131" customWidth="1"/>
    <col min="5337" max="5337" width="12.81640625" style="131" customWidth="1"/>
    <col min="5338" max="5338" width="15.7265625" style="131" customWidth="1"/>
    <col min="5339" max="5590" width="9.1796875" style="131"/>
    <col min="5591" max="5591" width="6.453125" style="131" customWidth="1"/>
    <col min="5592" max="5592" width="30.54296875" style="131" customWidth="1"/>
    <col min="5593" max="5593" width="12.81640625" style="131" customWidth="1"/>
    <col min="5594" max="5594" width="15.7265625" style="131" customWidth="1"/>
    <col min="5595" max="5846" width="9.1796875" style="131"/>
    <col min="5847" max="5847" width="6.453125" style="131" customWidth="1"/>
    <col min="5848" max="5848" width="30.54296875" style="131" customWidth="1"/>
    <col min="5849" max="5849" width="12.81640625" style="131" customWidth="1"/>
    <col min="5850" max="5850" width="15.7265625" style="131" customWidth="1"/>
    <col min="5851" max="6102" width="9.1796875" style="131"/>
    <col min="6103" max="6103" width="6.453125" style="131" customWidth="1"/>
    <col min="6104" max="6104" width="30.54296875" style="131" customWidth="1"/>
    <col min="6105" max="6105" width="12.81640625" style="131" customWidth="1"/>
    <col min="6106" max="6106" width="15.7265625" style="131" customWidth="1"/>
    <col min="6107" max="6358" width="9.1796875" style="131"/>
    <col min="6359" max="6359" width="6.453125" style="131" customWidth="1"/>
    <col min="6360" max="6360" width="30.54296875" style="131" customWidth="1"/>
    <col min="6361" max="6361" width="12.81640625" style="131" customWidth="1"/>
    <col min="6362" max="6362" width="15.7265625" style="131" customWidth="1"/>
    <col min="6363" max="6614" width="9.1796875" style="131"/>
    <col min="6615" max="6615" width="6.453125" style="131" customWidth="1"/>
    <col min="6616" max="6616" width="30.54296875" style="131" customWidth="1"/>
    <col min="6617" max="6617" width="12.81640625" style="131" customWidth="1"/>
    <col min="6618" max="6618" width="15.7265625" style="131" customWidth="1"/>
    <col min="6619" max="6870" width="9.1796875" style="131"/>
    <col min="6871" max="6871" width="6.453125" style="131" customWidth="1"/>
    <col min="6872" max="6872" width="30.54296875" style="131" customWidth="1"/>
    <col min="6873" max="6873" width="12.81640625" style="131" customWidth="1"/>
    <col min="6874" max="6874" width="15.7265625" style="131" customWidth="1"/>
    <col min="6875" max="7126" width="9.1796875" style="131"/>
    <col min="7127" max="7127" width="6.453125" style="131" customWidth="1"/>
    <col min="7128" max="7128" width="30.54296875" style="131" customWidth="1"/>
    <col min="7129" max="7129" width="12.81640625" style="131" customWidth="1"/>
    <col min="7130" max="7130" width="15.7265625" style="131" customWidth="1"/>
    <col min="7131" max="7382" width="9.1796875" style="131"/>
    <col min="7383" max="7383" width="6.453125" style="131" customWidth="1"/>
    <col min="7384" max="7384" width="30.54296875" style="131" customWidth="1"/>
    <col min="7385" max="7385" width="12.81640625" style="131" customWidth="1"/>
    <col min="7386" max="7386" width="15.7265625" style="131" customWidth="1"/>
    <col min="7387" max="7638" width="9.1796875" style="131"/>
    <col min="7639" max="7639" width="6.453125" style="131" customWidth="1"/>
    <col min="7640" max="7640" width="30.54296875" style="131" customWidth="1"/>
    <col min="7641" max="7641" width="12.81640625" style="131" customWidth="1"/>
    <col min="7642" max="7642" width="15.7265625" style="131" customWidth="1"/>
    <col min="7643" max="7894" width="9.1796875" style="131"/>
    <col min="7895" max="7895" width="6.453125" style="131" customWidth="1"/>
    <col min="7896" max="7896" width="30.54296875" style="131" customWidth="1"/>
    <col min="7897" max="7897" width="12.81640625" style="131" customWidth="1"/>
    <col min="7898" max="7898" width="15.7265625" style="131" customWidth="1"/>
    <col min="7899" max="8150" width="9.1796875" style="131"/>
    <col min="8151" max="8151" width="6.453125" style="131" customWidth="1"/>
    <col min="8152" max="8152" width="30.54296875" style="131" customWidth="1"/>
    <col min="8153" max="8153" width="12.81640625" style="131" customWidth="1"/>
    <col min="8154" max="8154" width="15.7265625" style="131" customWidth="1"/>
    <col min="8155" max="8406" width="9.1796875" style="131"/>
    <col min="8407" max="8407" width="6.453125" style="131" customWidth="1"/>
    <col min="8408" max="8408" width="30.54296875" style="131" customWidth="1"/>
    <col min="8409" max="8409" width="12.81640625" style="131" customWidth="1"/>
    <col min="8410" max="8410" width="15.7265625" style="131" customWidth="1"/>
    <col min="8411" max="8662" width="9.1796875" style="131"/>
    <col min="8663" max="8663" width="6.453125" style="131" customWidth="1"/>
    <col min="8664" max="8664" width="30.54296875" style="131" customWidth="1"/>
    <col min="8665" max="8665" width="12.81640625" style="131" customWidth="1"/>
    <col min="8666" max="8666" width="15.7265625" style="131" customWidth="1"/>
    <col min="8667" max="8918" width="9.1796875" style="131"/>
    <col min="8919" max="8919" width="6.453125" style="131" customWidth="1"/>
    <col min="8920" max="8920" width="30.54296875" style="131" customWidth="1"/>
    <col min="8921" max="8921" width="12.81640625" style="131" customWidth="1"/>
    <col min="8922" max="8922" width="15.7265625" style="131" customWidth="1"/>
    <col min="8923" max="9174" width="9.1796875" style="131"/>
    <col min="9175" max="9175" width="6.453125" style="131" customWidth="1"/>
    <col min="9176" max="9176" width="30.54296875" style="131" customWidth="1"/>
    <col min="9177" max="9177" width="12.81640625" style="131" customWidth="1"/>
    <col min="9178" max="9178" width="15.7265625" style="131" customWidth="1"/>
    <col min="9179" max="9430" width="9.1796875" style="131"/>
    <col min="9431" max="9431" width="6.453125" style="131" customWidth="1"/>
    <col min="9432" max="9432" width="30.54296875" style="131" customWidth="1"/>
    <col min="9433" max="9433" width="12.81640625" style="131" customWidth="1"/>
    <col min="9434" max="9434" width="15.7265625" style="131" customWidth="1"/>
    <col min="9435" max="9686" width="9.1796875" style="131"/>
    <col min="9687" max="9687" width="6.453125" style="131" customWidth="1"/>
    <col min="9688" max="9688" width="30.54296875" style="131" customWidth="1"/>
    <col min="9689" max="9689" width="12.81640625" style="131" customWidth="1"/>
    <col min="9690" max="9690" width="15.7265625" style="131" customWidth="1"/>
    <col min="9691" max="9942" width="9.1796875" style="131"/>
    <col min="9943" max="9943" width="6.453125" style="131" customWidth="1"/>
    <col min="9944" max="9944" width="30.54296875" style="131" customWidth="1"/>
    <col min="9945" max="9945" width="12.81640625" style="131" customWidth="1"/>
    <col min="9946" max="9946" width="15.7265625" style="131" customWidth="1"/>
    <col min="9947" max="10198" width="9.1796875" style="131"/>
    <col min="10199" max="10199" width="6.453125" style="131" customWidth="1"/>
    <col min="10200" max="10200" width="30.54296875" style="131" customWidth="1"/>
    <col min="10201" max="10201" width="12.81640625" style="131" customWidth="1"/>
    <col min="10202" max="10202" width="15.7265625" style="131" customWidth="1"/>
    <col min="10203" max="10454" width="9.1796875" style="131"/>
    <col min="10455" max="10455" width="6.453125" style="131" customWidth="1"/>
    <col min="10456" max="10456" width="30.54296875" style="131" customWidth="1"/>
    <col min="10457" max="10457" width="12.81640625" style="131" customWidth="1"/>
    <col min="10458" max="10458" width="15.7265625" style="131" customWidth="1"/>
    <col min="10459" max="10710" width="9.1796875" style="131"/>
    <col min="10711" max="10711" width="6.453125" style="131" customWidth="1"/>
    <col min="10712" max="10712" width="30.54296875" style="131" customWidth="1"/>
    <col min="10713" max="10713" width="12.81640625" style="131" customWidth="1"/>
    <col min="10714" max="10714" width="15.7265625" style="131" customWidth="1"/>
    <col min="10715" max="10966" width="9.1796875" style="131"/>
    <col min="10967" max="10967" width="6.453125" style="131" customWidth="1"/>
    <col min="10968" max="10968" width="30.54296875" style="131" customWidth="1"/>
    <col min="10969" max="10969" width="12.81640625" style="131" customWidth="1"/>
    <col min="10970" max="10970" width="15.7265625" style="131" customWidth="1"/>
    <col min="10971" max="11222" width="9.1796875" style="131"/>
    <col min="11223" max="11223" width="6.453125" style="131" customWidth="1"/>
    <col min="11224" max="11224" width="30.54296875" style="131" customWidth="1"/>
    <col min="11225" max="11225" width="12.81640625" style="131" customWidth="1"/>
    <col min="11226" max="11226" width="15.7265625" style="131" customWidth="1"/>
    <col min="11227" max="11478" width="9.1796875" style="131"/>
    <col min="11479" max="11479" width="6.453125" style="131" customWidth="1"/>
    <col min="11480" max="11480" width="30.54296875" style="131" customWidth="1"/>
    <col min="11481" max="11481" width="12.81640625" style="131" customWidth="1"/>
    <col min="11482" max="11482" width="15.7265625" style="131" customWidth="1"/>
    <col min="11483" max="11734" width="9.1796875" style="131"/>
    <col min="11735" max="11735" width="6.453125" style="131" customWidth="1"/>
    <col min="11736" max="11736" width="30.54296875" style="131" customWidth="1"/>
    <col min="11737" max="11737" width="12.81640625" style="131" customWidth="1"/>
    <col min="11738" max="11738" width="15.7265625" style="131" customWidth="1"/>
    <col min="11739" max="11990" width="9.1796875" style="131"/>
    <col min="11991" max="11991" width="6.453125" style="131" customWidth="1"/>
    <col min="11992" max="11992" width="30.54296875" style="131" customWidth="1"/>
    <col min="11993" max="11993" width="12.81640625" style="131" customWidth="1"/>
    <col min="11994" max="11994" width="15.7265625" style="131" customWidth="1"/>
    <col min="11995" max="12246" width="9.1796875" style="131"/>
    <col min="12247" max="12247" width="6.453125" style="131" customWidth="1"/>
    <col min="12248" max="12248" width="30.54296875" style="131" customWidth="1"/>
    <col min="12249" max="12249" width="12.81640625" style="131" customWidth="1"/>
    <col min="12250" max="12250" width="15.7265625" style="131" customWidth="1"/>
    <col min="12251" max="12502" width="9.1796875" style="131"/>
    <col min="12503" max="12503" width="6.453125" style="131" customWidth="1"/>
    <col min="12504" max="12504" width="30.54296875" style="131" customWidth="1"/>
    <col min="12505" max="12505" width="12.81640625" style="131" customWidth="1"/>
    <col min="12506" max="12506" width="15.7265625" style="131" customWidth="1"/>
    <col min="12507" max="12758" width="9.1796875" style="131"/>
    <col min="12759" max="12759" width="6.453125" style="131" customWidth="1"/>
    <col min="12760" max="12760" width="30.54296875" style="131" customWidth="1"/>
    <col min="12761" max="12761" width="12.81640625" style="131" customWidth="1"/>
    <col min="12762" max="12762" width="15.7265625" style="131" customWidth="1"/>
    <col min="12763" max="13014" width="9.1796875" style="131"/>
    <col min="13015" max="13015" width="6.453125" style="131" customWidth="1"/>
    <col min="13016" max="13016" width="30.54296875" style="131" customWidth="1"/>
    <col min="13017" max="13017" width="12.81640625" style="131" customWidth="1"/>
    <col min="13018" max="13018" width="15.7265625" style="131" customWidth="1"/>
    <col min="13019" max="13270" width="9.1796875" style="131"/>
    <col min="13271" max="13271" width="6.453125" style="131" customWidth="1"/>
    <col min="13272" max="13272" width="30.54296875" style="131" customWidth="1"/>
    <col min="13273" max="13273" width="12.81640625" style="131" customWidth="1"/>
    <col min="13274" max="13274" width="15.7265625" style="131" customWidth="1"/>
    <col min="13275" max="13526" width="9.1796875" style="131"/>
    <col min="13527" max="13527" width="6.453125" style="131" customWidth="1"/>
    <col min="13528" max="13528" width="30.54296875" style="131" customWidth="1"/>
    <col min="13529" max="13529" width="12.81640625" style="131" customWidth="1"/>
    <col min="13530" max="13530" width="15.7265625" style="131" customWidth="1"/>
    <col min="13531" max="13782" width="9.1796875" style="131"/>
    <col min="13783" max="13783" width="6.453125" style="131" customWidth="1"/>
    <col min="13784" max="13784" width="30.54296875" style="131" customWidth="1"/>
    <col min="13785" max="13785" width="12.81640625" style="131" customWidth="1"/>
    <col min="13786" max="13786" width="15.7265625" style="131" customWidth="1"/>
    <col min="13787" max="14038" width="9.1796875" style="131"/>
    <col min="14039" max="14039" width="6.453125" style="131" customWidth="1"/>
    <col min="14040" max="14040" width="30.54296875" style="131" customWidth="1"/>
    <col min="14041" max="14041" width="12.81640625" style="131" customWidth="1"/>
    <col min="14042" max="14042" width="15.7265625" style="131" customWidth="1"/>
    <col min="14043" max="14294" width="9.1796875" style="131"/>
    <col min="14295" max="14295" width="6.453125" style="131" customWidth="1"/>
    <col min="14296" max="14296" width="30.54296875" style="131" customWidth="1"/>
    <col min="14297" max="14297" width="12.81640625" style="131" customWidth="1"/>
    <col min="14298" max="14298" width="15.7265625" style="131" customWidth="1"/>
    <col min="14299" max="14550" width="9.1796875" style="131"/>
    <col min="14551" max="14551" width="6.453125" style="131" customWidth="1"/>
    <col min="14552" max="14552" width="30.54296875" style="131" customWidth="1"/>
    <col min="14553" max="14553" width="12.81640625" style="131" customWidth="1"/>
    <col min="14554" max="14554" width="15.7265625" style="131" customWidth="1"/>
    <col min="14555" max="14806" width="9.1796875" style="131"/>
    <col min="14807" max="14807" width="6.453125" style="131" customWidth="1"/>
    <col min="14808" max="14808" width="30.54296875" style="131" customWidth="1"/>
    <col min="14809" max="14809" width="12.81640625" style="131" customWidth="1"/>
    <col min="14810" max="14810" width="15.7265625" style="131" customWidth="1"/>
    <col min="14811" max="15062" width="9.1796875" style="131"/>
    <col min="15063" max="15063" width="6.453125" style="131" customWidth="1"/>
    <col min="15064" max="15064" width="30.54296875" style="131" customWidth="1"/>
    <col min="15065" max="15065" width="12.81640625" style="131" customWidth="1"/>
    <col min="15066" max="15066" width="15.7265625" style="131" customWidth="1"/>
    <col min="15067" max="15318" width="9.1796875" style="131"/>
    <col min="15319" max="15319" width="6.453125" style="131" customWidth="1"/>
    <col min="15320" max="15320" width="30.54296875" style="131" customWidth="1"/>
    <col min="15321" max="15321" width="12.81640625" style="131" customWidth="1"/>
    <col min="15322" max="15322" width="15.7265625" style="131" customWidth="1"/>
    <col min="15323" max="15574" width="9.1796875" style="131"/>
    <col min="15575" max="15575" width="6.453125" style="131" customWidth="1"/>
    <col min="15576" max="15576" width="30.54296875" style="131" customWidth="1"/>
    <col min="15577" max="15577" width="12.81640625" style="131" customWidth="1"/>
    <col min="15578" max="15578" width="15.7265625" style="131" customWidth="1"/>
    <col min="15579" max="15830" width="9.1796875" style="131"/>
    <col min="15831" max="15831" width="6.453125" style="131" customWidth="1"/>
    <col min="15832" max="15832" width="30.54296875" style="131" customWidth="1"/>
    <col min="15833" max="15833" width="12.81640625" style="131" customWidth="1"/>
    <col min="15834" max="15834" width="15.7265625" style="131" customWidth="1"/>
    <col min="15835" max="16086" width="9.1796875" style="131"/>
    <col min="16087" max="16087" width="6.453125" style="131" customWidth="1"/>
    <col min="16088" max="16088" width="30.54296875" style="131" customWidth="1"/>
    <col min="16089" max="16089" width="12.81640625" style="131" customWidth="1"/>
    <col min="16090" max="16090" width="15.7265625" style="131" customWidth="1"/>
    <col min="16091" max="16384" width="9.1796875" style="131"/>
  </cols>
  <sheetData>
    <row r="1" spans="1:19" ht="35.25" customHeight="1" thickBot="1">
      <c r="A1" s="121"/>
      <c r="B1" s="1639" t="s">
        <v>161</v>
      </c>
      <c r="C1" s="1640"/>
      <c r="D1" s="1641" t="s">
        <v>3</v>
      </c>
      <c r="E1" s="1642"/>
      <c r="F1" s="1643"/>
      <c r="G1" s="141" t="s">
        <v>1</v>
      </c>
    </row>
    <row r="2" spans="1:19" ht="14">
      <c r="A2" s="121"/>
      <c r="B2" s="714"/>
      <c r="C2" s="714"/>
      <c r="D2" s="121"/>
      <c r="E2" s="121"/>
      <c r="F2" s="121"/>
      <c r="G2" s="138"/>
    </row>
    <row r="3" spans="1:19" ht="14">
      <c r="A3" s="121"/>
      <c r="B3" s="714"/>
      <c r="C3" s="714"/>
      <c r="D3" s="121"/>
      <c r="E3" s="121"/>
      <c r="F3" s="121"/>
      <c r="G3" s="138"/>
    </row>
    <row r="4" spans="1:19" ht="16.149999999999999" customHeight="1">
      <c r="A4" s="700"/>
      <c r="B4" s="1644" t="s">
        <v>64</v>
      </c>
      <c r="C4" s="1644"/>
      <c r="D4" s="1645" t="s">
        <v>162</v>
      </c>
      <c r="E4" s="1645"/>
      <c r="F4" s="699"/>
    </row>
    <row r="5" spans="1:19" ht="16.149999999999999" customHeight="1">
      <c r="A5" s="700"/>
      <c r="B5" s="176"/>
      <c r="C5" s="176"/>
      <c r="D5" s="177"/>
      <c r="E5" s="177"/>
      <c r="F5" s="699"/>
    </row>
    <row r="6" spans="1:19">
      <c r="C6" s="722" t="s">
        <v>163</v>
      </c>
      <c r="D6" s="715"/>
      <c r="E6" s="716"/>
      <c r="F6" s="122" t="s">
        <v>163</v>
      </c>
    </row>
    <row r="7" spans="1:19" s="702" customFormat="1" ht="18.649999999999999" customHeight="1">
      <c r="D7" s="1646"/>
      <c r="E7" s="1646"/>
      <c r="F7" s="1646"/>
      <c r="I7" s="131"/>
      <c r="J7" s="131"/>
      <c r="K7" s="131"/>
      <c r="L7" s="131"/>
      <c r="M7" s="131"/>
      <c r="N7" s="131"/>
      <c r="O7" s="131"/>
      <c r="P7" s="131"/>
      <c r="Q7" s="131"/>
      <c r="R7" s="131"/>
      <c r="S7" s="131"/>
    </row>
    <row r="8" spans="1:19" s="702" customFormat="1" ht="62.25" customHeight="1">
      <c r="A8" s="39">
        <f>'62.res'!A73+1</f>
        <v>62</v>
      </c>
      <c r="B8" s="1632" t="s">
        <v>164</v>
      </c>
      <c r="C8" s="1632"/>
      <c r="D8" s="1632" t="s">
        <v>164</v>
      </c>
      <c r="E8" s="1632"/>
      <c r="F8" s="1632"/>
      <c r="G8" s="734" t="s">
        <v>154</v>
      </c>
      <c r="J8" s="131"/>
      <c r="O8" s="131"/>
      <c r="P8" s="131"/>
      <c r="Q8" s="131"/>
      <c r="R8" s="131"/>
      <c r="S8" s="131"/>
    </row>
    <row r="9" spans="1:19" s="702" customFormat="1" ht="15">
      <c r="D9" s="1632"/>
      <c r="E9" s="1632"/>
      <c r="F9" s="1632"/>
      <c r="J9" s="131"/>
      <c r="O9" s="131"/>
      <c r="P9" s="131"/>
      <c r="Q9" s="131"/>
      <c r="R9" s="131"/>
      <c r="S9" s="131"/>
    </row>
    <row r="10" spans="1:19" s="702" customFormat="1" ht="18" customHeight="1">
      <c r="D10" s="1633" t="s">
        <v>274</v>
      </c>
      <c r="E10" s="1633"/>
      <c r="F10" s="1633"/>
      <c r="J10" s="131"/>
      <c r="O10" s="131"/>
      <c r="P10" s="131"/>
      <c r="Q10" s="131"/>
      <c r="R10" s="131"/>
      <c r="S10" s="131"/>
    </row>
    <row r="11" spans="1:19" s="702" customFormat="1" ht="61.9" customHeight="1">
      <c r="B11" s="717" t="s">
        <v>165</v>
      </c>
      <c r="C11" s="718" t="s">
        <v>166</v>
      </c>
      <c r="D11" s="132" t="s">
        <v>165</v>
      </c>
      <c r="E11" s="127" t="s">
        <v>166</v>
      </c>
      <c r="F11" s="703" t="s">
        <v>167</v>
      </c>
      <c r="J11" s="131"/>
      <c r="O11" s="131"/>
      <c r="P11" s="131"/>
      <c r="Q11" s="131"/>
      <c r="R11" s="131"/>
      <c r="S11" s="131"/>
    </row>
    <row r="12" spans="1:19" s="702" customFormat="1">
      <c r="B12" s="123"/>
      <c r="C12" s="720"/>
      <c r="D12" s="727"/>
      <c r="E12" s="728"/>
      <c r="F12" s="135"/>
      <c r="J12" s="131"/>
      <c r="O12" s="131"/>
      <c r="P12" s="131"/>
      <c r="Q12" s="131"/>
      <c r="R12" s="131"/>
      <c r="S12" s="131"/>
    </row>
    <row r="13" spans="1:19" s="702" customFormat="1" ht="15.75" customHeight="1">
      <c r="B13" s="136" t="s">
        <v>168</v>
      </c>
      <c r="C13" s="719">
        <v>489844674</v>
      </c>
      <c r="D13" s="729" t="s">
        <v>169</v>
      </c>
      <c r="E13" s="732">
        <v>85949738</v>
      </c>
      <c r="F13" s="735">
        <v>441518</v>
      </c>
      <c r="J13" s="131"/>
      <c r="O13" s="131"/>
      <c r="P13" s="131"/>
      <c r="Q13" s="131"/>
      <c r="R13" s="131"/>
      <c r="S13" s="131"/>
    </row>
    <row r="14" spans="1:19" s="702" customFormat="1" ht="15.75" customHeight="1">
      <c r="D14" s="729" t="s">
        <v>170</v>
      </c>
      <c r="E14" s="732">
        <v>11993870</v>
      </c>
      <c r="F14" s="735">
        <v>124184</v>
      </c>
      <c r="J14" s="131"/>
      <c r="O14" s="131"/>
      <c r="P14" s="131"/>
      <c r="Q14" s="131"/>
      <c r="R14" s="131"/>
      <c r="S14" s="131"/>
    </row>
    <row r="15" spans="1:19" s="702" customFormat="1" ht="15.75" customHeight="1">
      <c r="D15" s="729" t="s">
        <v>171</v>
      </c>
      <c r="E15" s="732">
        <v>11405659</v>
      </c>
      <c r="F15" s="735">
        <v>12305</v>
      </c>
      <c r="J15" s="131"/>
      <c r="O15" s="131"/>
      <c r="P15" s="131"/>
      <c r="Q15" s="131"/>
      <c r="R15" s="131"/>
      <c r="S15" s="131"/>
    </row>
    <row r="16" spans="1:19" s="702" customFormat="1" ht="15.75" customHeight="1">
      <c r="D16" s="729" t="s">
        <v>172</v>
      </c>
      <c r="E16" s="732">
        <v>6305834</v>
      </c>
      <c r="F16" s="735">
        <v>25850</v>
      </c>
      <c r="J16" s="131"/>
      <c r="O16" s="131"/>
      <c r="P16" s="131"/>
      <c r="Q16" s="131"/>
      <c r="R16" s="131"/>
      <c r="S16" s="131"/>
    </row>
    <row r="17" spans="4:19" s="702" customFormat="1" ht="15.75" customHeight="1">
      <c r="D17" s="729" t="s">
        <v>173</v>
      </c>
      <c r="E17" s="732">
        <v>10611198</v>
      </c>
      <c r="F17" s="735">
        <v>32778</v>
      </c>
      <c r="J17" s="131"/>
      <c r="O17" s="131"/>
      <c r="P17" s="131"/>
      <c r="Q17" s="131"/>
      <c r="R17" s="131"/>
      <c r="S17" s="131"/>
    </row>
    <row r="18" spans="4:19" s="702" customFormat="1" ht="15.75" customHeight="1">
      <c r="D18" s="729" t="s">
        <v>174</v>
      </c>
      <c r="E18" s="732">
        <v>4938428</v>
      </c>
      <c r="F18" s="735">
        <v>37224</v>
      </c>
      <c r="J18" s="131"/>
      <c r="O18" s="131"/>
      <c r="P18" s="131"/>
      <c r="Q18" s="131"/>
      <c r="R18" s="131"/>
      <c r="S18" s="131"/>
    </row>
    <row r="19" spans="4:19" s="702" customFormat="1" ht="15.75" customHeight="1">
      <c r="D19" s="729" t="s">
        <v>175</v>
      </c>
      <c r="E19" s="732">
        <v>5952001</v>
      </c>
      <c r="F19" s="735">
        <v>14373</v>
      </c>
      <c r="J19" s="131"/>
      <c r="O19" s="131"/>
      <c r="P19" s="131"/>
      <c r="Q19" s="131"/>
      <c r="R19" s="131"/>
      <c r="S19" s="131"/>
    </row>
    <row r="20" spans="4:19" s="702" customFormat="1" ht="15.75" customHeight="1">
      <c r="D20" s="729" t="s">
        <v>176</v>
      </c>
      <c r="E20" s="732">
        <v>5152036</v>
      </c>
      <c r="F20" s="735">
        <v>0</v>
      </c>
      <c r="J20" s="131"/>
      <c r="O20" s="131"/>
      <c r="P20" s="131"/>
      <c r="Q20" s="131"/>
      <c r="R20" s="131"/>
      <c r="S20" s="131"/>
    </row>
    <row r="21" spans="4:19" s="702" customFormat="1" ht="15.75" customHeight="1">
      <c r="D21" s="729" t="s">
        <v>177</v>
      </c>
      <c r="E21" s="732">
        <v>2507156</v>
      </c>
      <c r="F21" s="735">
        <v>0</v>
      </c>
      <c r="J21" s="131"/>
      <c r="O21" s="131"/>
      <c r="P21" s="131"/>
      <c r="Q21" s="131"/>
      <c r="R21" s="131"/>
      <c r="S21" s="131"/>
    </row>
    <row r="22" spans="4:19" s="702" customFormat="1" ht="15.75" customHeight="1">
      <c r="D22" s="729" t="s">
        <v>178</v>
      </c>
      <c r="E22" s="732">
        <v>3833941</v>
      </c>
      <c r="F22" s="735">
        <v>13029</v>
      </c>
      <c r="J22" s="131"/>
      <c r="O22" s="131"/>
      <c r="P22" s="131"/>
      <c r="Q22" s="131"/>
      <c r="R22" s="131"/>
      <c r="S22" s="131"/>
    </row>
    <row r="23" spans="4:19" s="702" customFormat="1" ht="15.75" customHeight="1">
      <c r="D23" s="729" t="s">
        <v>179</v>
      </c>
      <c r="E23" s="732">
        <v>4091448</v>
      </c>
      <c r="F23" s="735">
        <v>4964</v>
      </c>
      <c r="J23" s="131"/>
      <c r="O23" s="131"/>
      <c r="P23" s="131"/>
      <c r="Q23" s="131"/>
      <c r="R23" s="131"/>
      <c r="S23" s="131"/>
    </row>
    <row r="24" spans="4:19" s="702" customFormat="1" ht="15.75" customHeight="1">
      <c r="D24" s="729" t="s">
        <v>180</v>
      </c>
      <c r="E24" s="732">
        <v>3751426</v>
      </c>
      <c r="F24" s="735">
        <v>104</v>
      </c>
      <c r="J24" s="131"/>
      <c r="O24" s="131"/>
      <c r="P24" s="131"/>
      <c r="Q24" s="131"/>
      <c r="R24" s="131"/>
      <c r="S24" s="131"/>
    </row>
    <row r="25" spans="4:19" s="702" customFormat="1" ht="15.75" customHeight="1">
      <c r="D25" s="729" t="s">
        <v>181</v>
      </c>
      <c r="E25" s="732">
        <v>7821066</v>
      </c>
      <c r="F25" s="735">
        <v>206</v>
      </c>
      <c r="J25" s="131"/>
      <c r="O25" s="131"/>
      <c r="P25" s="131"/>
      <c r="Q25" s="131"/>
      <c r="R25" s="131"/>
      <c r="S25" s="131"/>
    </row>
    <row r="26" spans="4:19" s="702" customFormat="1" ht="15.75" customHeight="1">
      <c r="D26" s="729" t="s">
        <v>182</v>
      </c>
      <c r="E26" s="732">
        <v>8265140</v>
      </c>
      <c r="F26" s="735">
        <v>310</v>
      </c>
      <c r="J26" s="131"/>
      <c r="O26" s="131"/>
      <c r="P26" s="131"/>
      <c r="Q26" s="131"/>
      <c r="R26" s="131"/>
      <c r="S26" s="131"/>
    </row>
    <row r="27" spans="4:19" s="702" customFormat="1" ht="15.75" customHeight="1">
      <c r="D27" s="729" t="s">
        <v>183</v>
      </c>
      <c r="E27" s="732">
        <v>6108266</v>
      </c>
      <c r="F27" s="735">
        <v>0</v>
      </c>
      <c r="J27" s="131"/>
      <c r="O27" s="131"/>
      <c r="P27" s="131"/>
      <c r="Q27" s="131"/>
      <c r="R27" s="131"/>
      <c r="S27" s="131"/>
    </row>
    <row r="28" spans="4:19" s="702" customFormat="1" ht="15.75" customHeight="1">
      <c r="D28" s="729" t="s">
        <v>184</v>
      </c>
      <c r="E28" s="732">
        <v>5383904</v>
      </c>
      <c r="F28" s="735">
        <v>104</v>
      </c>
      <c r="J28" s="131"/>
      <c r="O28" s="131"/>
      <c r="P28" s="131"/>
      <c r="Q28" s="131"/>
      <c r="R28" s="131"/>
      <c r="S28" s="131"/>
    </row>
    <row r="29" spans="4:19" s="702" customFormat="1" ht="15.75" customHeight="1">
      <c r="D29" s="729" t="s">
        <v>185</v>
      </c>
      <c r="E29" s="732">
        <v>2981600</v>
      </c>
      <c r="F29" s="735">
        <v>0</v>
      </c>
      <c r="J29" s="131"/>
      <c r="O29" s="131"/>
      <c r="P29" s="131"/>
      <c r="Q29" s="131"/>
      <c r="R29" s="131"/>
      <c r="S29" s="131"/>
    </row>
    <row r="30" spans="4:19" s="702" customFormat="1" ht="15.75" customHeight="1">
      <c r="D30" s="729" t="s">
        <v>186</v>
      </c>
      <c r="E30" s="732">
        <v>6607889</v>
      </c>
      <c r="F30" s="735">
        <v>3309</v>
      </c>
      <c r="J30" s="131"/>
      <c r="O30" s="131"/>
      <c r="P30" s="131"/>
      <c r="Q30" s="131"/>
      <c r="R30" s="131"/>
      <c r="S30" s="131"/>
    </row>
    <row r="31" spans="4:19" s="702" customFormat="1" ht="15.75" customHeight="1">
      <c r="D31" s="729" t="s">
        <v>187</v>
      </c>
      <c r="E31" s="732">
        <v>7315304</v>
      </c>
      <c r="F31" s="735">
        <v>5790</v>
      </c>
      <c r="J31" s="131"/>
      <c r="O31" s="131"/>
      <c r="P31" s="131"/>
      <c r="Q31" s="131"/>
      <c r="R31" s="131"/>
      <c r="S31" s="131"/>
    </row>
    <row r="32" spans="4:19" s="702" customFormat="1" ht="15.75" customHeight="1">
      <c r="D32" s="729" t="s">
        <v>188</v>
      </c>
      <c r="E32" s="732">
        <v>2551225</v>
      </c>
      <c r="F32" s="735">
        <v>3205</v>
      </c>
      <c r="J32" s="131"/>
      <c r="O32" s="131"/>
      <c r="P32" s="131"/>
      <c r="Q32" s="131"/>
      <c r="R32" s="131"/>
      <c r="S32" s="131"/>
    </row>
    <row r="33" spans="4:19" s="702" customFormat="1" ht="15.75" customHeight="1">
      <c r="D33" s="729" t="s">
        <v>189</v>
      </c>
      <c r="E33" s="732">
        <v>4791222</v>
      </c>
      <c r="F33" s="735">
        <v>0</v>
      </c>
      <c r="J33" s="131"/>
      <c r="O33" s="131"/>
      <c r="P33" s="131"/>
      <c r="Q33" s="131"/>
      <c r="R33" s="131"/>
      <c r="S33" s="131"/>
    </row>
    <row r="34" spans="4:19" s="702" customFormat="1" ht="15.75" customHeight="1">
      <c r="D34" s="729" t="s">
        <v>190</v>
      </c>
      <c r="E34" s="732">
        <v>5431038</v>
      </c>
      <c r="F34" s="735">
        <v>310</v>
      </c>
      <c r="J34" s="131"/>
      <c r="O34" s="131"/>
      <c r="P34" s="131"/>
      <c r="Q34" s="131"/>
      <c r="R34" s="131"/>
      <c r="S34" s="131"/>
    </row>
    <row r="35" spans="4:19" s="702" customFormat="1" ht="15.75" customHeight="1">
      <c r="D35" s="729" t="s">
        <v>191</v>
      </c>
      <c r="E35" s="732">
        <v>4051204</v>
      </c>
      <c r="F35" s="735">
        <v>0</v>
      </c>
      <c r="J35" s="131"/>
      <c r="O35" s="131"/>
      <c r="P35" s="131"/>
      <c r="Q35" s="131"/>
      <c r="R35" s="131"/>
      <c r="S35" s="131"/>
    </row>
    <row r="36" spans="4:19" s="702" customFormat="1" ht="15.75" customHeight="1">
      <c r="D36" s="729" t="s">
        <v>192</v>
      </c>
      <c r="E36" s="732">
        <v>1649856</v>
      </c>
      <c r="F36" s="735">
        <v>0</v>
      </c>
      <c r="J36" s="131"/>
      <c r="O36" s="131"/>
      <c r="P36" s="131"/>
      <c r="Q36" s="131"/>
      <c r="R36" s="131"/>
      <c r="S36" s="131"/>
    </row>
    <row r="37" spans="4:19" s="702" customFormat="1" ht="15.75" customHeight="1">
      <c r="D37" s="729" t="s">
        <v>193</v>
      </c>
      <c r="E37" s="732">
        <v>2894240</v>
      </c>
      <c r="F37" s="735">
        <v>6100</v>
      </c>
      <c r="J37" s="131"/>
      <c r="O37" s="131"/>
      <c r="P37" s="131"/>
      <c r="Q37" s="131"/>
      <c r="R37" s="131"/>
      <c r="S37" s="131"/>
    </row>
    <row r="38" spans="4:19" s="702" customFormat="1" ht="15.75" customHeight="1">
      <c r="D38" s="729" t="s">
        <v>194</v>
      </c>
      <c r="E38" s="732">
        <v>5483806</v>
      </c>
      <c r="F38" s="735">
        <v>0</v>
      </c>
      <c r="J38" s="131"/>
      <c r="O38" s="131"/>
      <c r="P38" s="131"/>
      <c r="Q38" s="131"/>
      <c r="R38" s="131"/>
      <c r="S38" s="131"/>
    </row>
    <row r="39" spans="4:19" s="702" customFormat="1" ht="15.75" customHeight="1">
      <c r="D39" s="729" t="s">
        <v>195</v>
      </c>
      <c r="E39" s="732">
        <v>7892800</v>
      </c>
      <c r="F39" s="735">
        <v>724</v>
      </c>
      <c r="J39" s="131"/>
      <c r="O39" s="131"/>
      <c r="P39" s="131"/>
      <c r="Q39" s="131"/>
      <c r="R39" s="131"/>
      <c r="S39" s="131"/>
    </row>
    <row r="40" spans="4:19" s="702" customFormat="1" ht="15.75" customHeight="1">
      <c r="D40" s="729" t="s">
        <v>196</v>
      </c>
      <c r="E40" s="732">
        <v>12637857</v>
      </c>
      <c r="F40" s="735">
        <v>8893</v>
      </c>
      <c r="J40" s="131"/>
      <c r="O40" s="131"/>
      <c r="P40" s="131"/>
      <c r="Q40" s="131"/>
      <c r="R40" s="131"/>
      <c r="S40" s="131"/>
    </row>
    <row r="41" spans="4:19" s="702" customFormat="1" ht="15.75" customHeight="1">
      <c r="D41" s="729" t="s">
        <v>197</v>
      </c>
      <c r="E41" s="732">
        <v>2865250</v>
      </c>
      <c r="F41" s="735">
        <v>10444</v>
      </c>
      <c r="J41" s="131"/>
      <c r="O41" s="131"/>
      <c r="P41" s="131"/>
      <c r="Q41" s="131"/>
      <c r="R41" s="131"/>
      <c r="S41" s="131"/>
    </row>
    <row r="42" spans="4:19" s="702" customFormat="1" ht="15.75" customHeight="1">
      <c r="D42" s="729" t="s">
        <v>198</v>
      </c>
      <c r="E42" s="732">
        <v>2550523</v>
      </c>
      <c r="F42" s="735">
        <v>2999</v>
      </c>
      <c r="J42" s="131"/>
      <c r="O42" s="131"/>
      <c r="P42" s="131"/>
      <c r="Q42" s="131"/>
      <c r="R42" s="131"/>
      <c r="S42" s="131"/>
    </row>
    <row r="43" spans="4:19" s="702" customFormat="1" ht="15.75" customHeight="1">
      <c r="D43" s="729" t="s">
        <v>199</v>
      </c>
      <c r="E43" s="732">
        <v>3735447</v>
      </c>
      <c r="F43" s="735">
        <v>3515</v>
      </c>
      <c r="J43" s="131"/>
      <c r="O43" s="131"/>
      <c r="P43" s="131"/>
      <c r="Q43" s="131"/>
      <c r="R43" s="131"/>
      <c r="S43" s="131"/>
    </row>
    <row r="44" spans="4:19" s="702" customFormat="1" ht="15.75" customHeight="1">
      <c r="D44" s="729" t="s">
        <v>200</v>
      </c>
      <c r="E44" s="732">
        <v>5425409</v>
      </c>
      <c r="F44" s="735">
        <v>8273</v>
      </c>
      <c r="J44" s="131"/>
      <c r="O44" s="131"/>
      <c r="P44" s="131"/>
      <c r="Q44" s="131"/>
      <c r="R44" s="131"/>
      <c r="S44" s="131"/>
    </row>
    <row r="45" spans="4:19" s="702" customFormat="1" ht="15.75" customHeight="1">
      <c r="D45" s="729" t="s">
        <v>201</v>
      </c>
      <c r="E45" s="732">
        <v>3277184</v>
      </c>
      <c r="F45" s="735">
        <v>9926</v>
      </c>
      <c r="J45" s="131"/>
      <c r="O45" s="131"/>
      <c r="P45" s="131"/>
      <c r="Q45" s="131"/>
      <c r="R45" s="131"/>
      <c r="S45" s="131"/>
    </row>
    <row r="46" spans="4:19" s="702" customFormat="1" ht="15.75" customHeight="1">
      <c r="D46" s="729" t="s">
        <v>202</v>
      </c>
      <c r="E46" s="732">
        <v>5219514</v>
      </c>
      <c r="F46" s="735">
        <v>0</v>
      </c>
      <c r="J46" s="131"/>
      <c r="O46" s="131"/>
      <c r="P46" s="131"/>
      <c r="Q46" s="131"/>
      <c r="R46" s="131"/>
      <c r="S46" s="131"/>
    </row>
    <row r="47" spans="4:19" s="702" customFormat="1" ht="15.75" customHeight="1">
      <c r="D47" s="729" t="s">
        <v>203</v>
      </c>
      <c r="E47" s="732">
        <v>1318748</v>
      </c>
      <c r="F47" s="735">
        <v>0</v>
      </c>
      <c r="J47" s="131"/>
      <c r="O47" s="131"/>
      <c r="P47" s="131"/>
      <c r="Q47" s="131"/>
      <c r="R47" s="131"/>
      <c r="S47" s="131"/>
    </row>
    <row r="48" spans="4:19" s="702" customFormat="1" ht="15.75" customHeight="1">
      <c r="D48" s="729" t="s">
        <v>204</v>
      </c>
      <c r="E48" s="732">
        <v>7476850</v>
      </c>
      <c r="F48" s="735">
        <v>104</v>
      </c>
      <c r="J48" s="131"/>
      <c r="O48" s="131"/>
      <c r="P48" s="131"/>
      <c r="Q48" s="131"/>
      <c r="R48" s="131"/>
      <c r="S48" s="131"/>
    </row>
    <row r="49" spans="1:19" s="702" customFormat="1" ht="15.75" customHeight="1">
      <c r="D49" s="729" t="s">
        <v>205</v>
      </c>
      <c r="E49" s="732">
        <v>3152360</v>
      </c>
      <c r="F49" s="735">
        <v>0</v>
      </c>
      <c r="J49" s="131"/>
      <c r="O49" s="131"/>
      <c r="P49" s="131"/>
      <c r="Q49" s="131"/>
      <c r="R49" s="131"/>
      <c r="S49" s="131"/>
    </row>
    <row r="50" spans="1:19" s="702" customFormat="1" ht="15.75" customHeight="1">
      <c r="D50" s="729" t="s">
        <v>206</v>
      </c>
      <c r="E50" s="732">
        <v>6472648</v>
      </c>
      <c r="F50" s="735">
        <v>0</v>
      </c>
      <c r="J50" s="131"/>
      <c r="O50" s="131"/>
      <c r="P50" s="131"/>
      <c r="Q50" s="131"/>
      <c r="R50" s="131"/>
      <c r="S50" s="131"/>
    </row>
    <row r="51" spans="1:19" s="702" customFormat="1" ht="15.75" customHeight="1">
      <c r="D51" s="729" t="s">
        <v>207</v>
      </c>
      <c r="E51" s="732">
        <v>8842212</v>
      </c>
      <c r="F51" s="735">
        <v>0</v>
      </c>
      <c r="J51" s="131"/>
      <c r="O51" s="131"/>
      <c r="P51" s="131"/>
      <c r="Q51" s="131"/>
      <c r="R51" s="131"/>
      <c r="S51" s="131"/>
    </row>
    <row r="52" spans="1:19" s="702" customFormat="1" ht="15.75" customHeight="1">
      <c r="D52" s="729" t="s">
        <v>208</v>
      </c>
      <c r="E52" s="732">
        <v>1373952</v>
      </c>
      <c r="F52" s="735">
        <v>0</v>
      </c>
      <c r="J52" s="131"/>
      <c r="O52" s="131"/>
      <c r="P52" s="131"/>
      <c r="Q52" s="131"/>
      <c r="R52" s="131"/>
      <c r="S52" s="131"/>
    </row>
    <row r="53" spans="1:19" s="702" customFormat="1" ht="15.75" customHeight="1">
      <c r="D53" s="729" t="s">
        <v>209</v>
      </c>
      <c r="E53" s="732">
        <v>10451643</v>
      </c>
      <c r="F53" s="735">
        <v>2275</v>
      </c>
      <c r="J53" s="131"/>
      <c r="O53" s="131"/>
      <c r="P53" s="131"/>
      <c r="Q53" s="131"/>
      <c r="R53" s="131"/>
      <c r="S53" s="131"/>
    </row>
    <row r="54" spans="1:19" s="702" customFormat="1" ht="15.75" customHeight="1">
      <c r="D54" s="729" t="s">
        <v>210</v>
      </c>
      <c r="E54" s="732">
        <v>1841180</v>
      </c>
      <c r="F54" s="735">
        <v>104</v>
      </c>
      <c r="J54" s="131"/>
      <c r="O54" s="131"/>
      <c r="P54" s="131"/>
      <c r="Q54" s="131"/>
      <c r="R54" s="131"/>
      <c r="S54" s="131"/>
    </row>
    <row r="55" spans="1:19" s="704" customFormat="1" ht="15.75" customHeight="1">
      <c r="D55" s="727" t="s">
        <v>168</v>
      </c>
      <c r="E55" s="731">
        <f>SUM(E13:E54)</f>
        <v>312362072</v>
      </c>
      <c r="F55" s="731">
        <f>SUM(F13:F54)</f>
        <v>772920</v>
      </c>
      <c r="I55" s="702"/>
      <c r="J55" s="131"/>
      <c r="K55" s="702"/>
      <c r="L55" s="702"/>
      <c r="M55" s="702"/>
      <c r="N55" s="702"/>
      <c r="O55" s="131"/>
      <c r="P55" s="131"/>
      <c r="Q55" s="131"/>
      <c r="R55" s="131"/>
      <c r="S55" s="131"/>
    </row>
    <row r="56" spans="1:19" ht="15.75" customHeight="1">
      <c r="D56" s="705"/>
      <c r="E56" s="130"/>
      <c r="I56" s="704"/>
      <c r="K56" s="704"/>
      <c r="L56" s="704"/>
      <c r="M56" s="704"/>
      <c r="N56" s="704"/>
    </row>
    <row r="57" spans="1:19" ht="15.75" customHeight="1">
      <c r="D57" s="1635" t="s">
        <v>275</v>
      </c>
      <c r="E57" s="1635"/>
      <c r="F57" s="1635"/>
    </row>
    <row r="58" spans="1:19" ht="15.75" customHeight="1">
      <c r="D58" s="132" t="s">
        <v>165</v>
      </c>
      <c r="E58" s="1636" t="s">
        <v>166</v>
      </c>
      <c r="F58" s="1636"/>
    </row>
    <row r="59" spans="1:19" s="702" customFormat="1" ht="15.75" customHeight="1">
      <c r="D59" s="729" t="s">
        <v>211</v>
      </c>
      <c r="E59" s="1637">
        <v>177326002</v>
      </c>
      <c r="F59" s="1637"/>
      <c r="I59" s="131"/>
      <c r="J59" s="131"/>
      <c r="K59" s="131"/>
      <c r="L59" s="131"/>
      <c r="M59" s="131"/>
      <c r="N59" s="131"/>
      <c r="O59" s="131"/>
      <c r="P59" s="131"/>
      <c r="Q59" s="131"/>
      <c r="R59" s="131"/>
      <c r="S59" s="131"/>
    </row>
    <row r="60" spans="1:19" ht="15.75" customHeight="1">
      <c r="D60" s="705"/>
      <c r="E60" s="130"/>
      <c r="I60" s="702"/>
      <c r="K60" s="702"/>
      <c r="L60" s="702"/>
      <c r="M60" s="702"/>
      <c r="N60" s="702"/>
    </row>
    <row r="61" spans="1:19" ht="15.75" customHeight="1">
      <c r="D61" s="175" t="s">
        <v>212</v>
      </c>
      <c r="E61" s="1638">
        <f>+E55+E59</f>
        <v>489688074</v>
      </c>
      <c r="F61" s="1638"/>
      <c r="H61" s="706"/>
    </row>
    <row r="62" spans="1:19" ht="72.75" customHeight="1">
      <c r="A62" s="705"/>
      <c r="B62" s="1634" t="s">
        <v>277</v>
      </c>
      <c r="C62" s="1634"/>
      <c r="E62" s="706"/>
      <c r="F62" s="706"/>
      <c r="G62" s="706"/>
      <c r="H62" s="706"/>
      <c r="I62" s="706"/>
      <c r="K62" s="706"/>
      <c r="L62" s="706"/>
    </row>
    <row r="63" spans="1:19" s="694" customFormat="1" ht="14">
      <c r="A63" s="721"/>
      <c r="E63" s="695"/>
      <c r="F63" s="695"/>
      <c r="G63" s="695"/>
      <c r="H63" s="695"/>
      <c r="I63" s="706"/>
      <c r="J63" s="706"/>
      <c r="K63" s="706"/>
      <c r="L63" s="706"/>
      <c r="M63" s="131"/>
      <c r="N63" s="131"/>
    </row>
    <row r="64" spans="1:19" s="711" customFormat="1" ht="14">
      <c r="A64" s="710"/>
      <c r="B64" s="707"/>
      <c r="C64" s="708"/>
      <c r="D64" s="708"/>
      <c r="E64" s="709"/>
      <c r="F64" s="709"/>
      <c r="G64" s="709"/>
      <c r="H64" s="709"/>
      <c r="I64" s="709"/>
      <c r="J64" s="709"/>
      <c r="K64" s="709"/>
      <c r="L64" s="709"/>
    </row>
    <row r="65" spans="1:14" s="711" customFormat="1" ht="14">
      <c r="A65" s="710"/>
      <c r="B65" s="707"/>
      <c r="C65" s="708"/>
      <c r="D65" s="708"/>
      <c r="E65" s="709"/>
      <c r="F65" s="709"/>
      <c r="G65" s="709"/>
      <c r="H65" s="709"/>
      <c r="I65" s="709"/>
      <c r="J65" s="709"/>
      <c r="K65" s="709"/>
      <c r="L65" s="709"/>
    </row>
    <row r="66" spans="1:14" s="711" customFormat="1" ht="14">
      <c r="A66" s="710"/>
      <c r="B66" s="707"/>
      <c r="C66" s="708"/>
      <c r="D66" s="708"/>
      <c r="E66" s="709"/>
      <c r="F66" s="709"/>
      <c r="G66" s="709"/>
      <c r="H66" s="709"/>
      <c r="I66" s="709"/>
      <c r="J66" s="709"/>
      <c r="K66" s="709"/>
      <c r="L66" s="709"/>
    </row>
    <row r="67" spans="1:14" s="711" customFormat="1" ht="14">
      <c r="A67" s="710"/>
      <c r="B67" s="707"/>
      <c r="C67" s="708"/>
      <c r="D67" s="708"/>
      <c r="E67" s="709"/>
      <c r="F67" s="709"/>
      <c r="G67" s="709"/>
      <c r="H67" s="709"/>
      <c r="I67" s="709"/>
      <c r="J67" s="709"/>
      <c r="K67" s="709"/>
      <c r="L67" s="709"/>
    </row>
    <row r="68" spans="1:14" s="711" customFormat="1" ht="14">
      <c r="A68" s="710"/>
      <c r="B68" s="707"/>
      <c r="C68" s="708"/>
      <c r="D68" s="708"/>
      <c r="E68" s="709"/>
      <c r="F68" s="709"/>
      <c r="G68" s="709"/>
      <c r="H68" s="709"/>
      <c r="I68" s="709"/>
      <c r="J68" s="709"/>
      <c r="K68" s="709"/>
      <c r="L68" s="709"/>
    </row>
    <row r="69" spans="1:14" s="711" customFormat="1" ht="14">
      <c r="A69" s="710"/>
      <c r="B69" s="707"/>
      <c r="C69" s="708"/>
      <c r="D69" s="708"/>
      <c r="E69" s="709"/>
      <c r="F69" s="709"/>
      <c r="G69" s="709"/>
      <c r="H69" s="709"/>
      <c r="I69" s="709"/>
      <c r="J69" s="709"/>
      <c r="K69" s="709"/>
      <c r="L69" s="709"/>
    </row>
    <row r="70" spans="1:14" s="711" customFormat="1" ht="14">
      <c r="A70" s="710"/>
      <c r="B70" s="707"/>
      <c r="C70" s="708"/>
      <c r="D70" s="708"/>
      <c r="E70" s="709"/>
      <c r="F70" s="709"/>
      <c r="G70" s="709"/>
      <c r="H70" s="709"/>
      <c r="I70" s="709"/>
      <c r="J70" s="709"/>
      <c r="K70" s="709"/>
      <c r="L70" s="709"/>
    </row>
    <row r="71" spans="1:14" s="711" customFormat="1" ht="14">
      <c r="A71" s="710"/>
      <c r="B71" s="707"/>
      <c r="C71" s="708"/>
      <c r="D71" s="708"/>
      <c r="E71" s="709"/>
      <c r="F71" s="709"/>
      <c r="G71" s="709"/>
      <c r="H71" s="709"/>
      <c r="I71" s="709"/>
      <c r="J71" s="709"/>
      <c r="K71" s="709"/>
      <c r="L71" s="709"/>
    </row>
    <row r="72" spans="1:14" s="711" customFormat="1" ht="14">
      <c r="A72" s="710"/>
      <c r="B72" s="707"/>
      <c r="C72" s="708"/>
      <c r="D72" s="708"/>
      <c r="E72" s="709"/>
      <c r="F72" s="709"/>
      <c r="G72" s="709"/>
      <c r="H72" s="709"/>
      <c r="I72" s="709"/>
      <c r="J72" s="709"/>
      <c r="K72" s="709"/>
      <c r="L72" s="709"/>
    </row>
    <row r="73" spans="1:14" s="711" customFormat="1" ht="14">
      <c r="A73" s="710"/>
      <c r="B73" s="707"/>
      <c r="C73" s="708"/>
      <c r="D73" s="708"/>
      <c r="E73" s="709"/>
      <c r="F73" s="709"/>
      <c r="G73" s="709"/>
      <c r="H73" s="709"/>
      <c r="I73" s="709"/>
      <c r="J73" s="709"/>
      <c r="K73" s="709"/>
      <c r="L73" s="709"/>
    </row>
    <row r="74" spans="1:14" s="711" customFormat="1" ht="14">
      <c r="A74" s="710"/>
      <c r="B74" s="707"/>
      <c r="C74" s="708"/>
      <c r="D74" s="708"/>
      <c r="E74" s="709"/>
      <c r="F74" s="709"/>
      <c r="G74" s="709"/>
      <c r="H74" s="709"/>
      <c r="I74" s="709"/>
      <c r="J74" s="709"/>
      <c r="K74" s="709"/>
      <c r="L74" s="709"/>
    </row>
    <row r="75" spans="1:14" ht="14">
      <c r="A75" s="710"/>
      <c r="B75" s="707"/>
      <c r="C75" s="708"/>
      <c r="D75" s="708"/>
      <c r="E75" s="709"/>
      <c r="F75" s="709"/>
      <c r="G75" s="709"/>
      <c r="H75" s="709"/>
      <c r="I75" s="709"/>
      <c r="J75" s="709"/>
      <c r="K75" s="709"/>
      <c r="L75" s="709"/>
      <c r="M75" s="711"/>
      <c r="N75" s="711"/>
    </row>
    <row r="76" spans="1:14" ht="14">
      <c r="A76" s="710"/>
      <c r="B76" s="707"/>
      <c r="C76" s="708"/>
      <c r="D76" s="708"/>
      <c r="E76" s="709"/>
      <c r="F76" s="709"/>
      <c r="G76" s="709"/>
      <c r="H76" s="709"/>
      <c r="I76" s="709"/>
      <c r="J76" s="709"/>
      <c r="K76" s="709"/>
      <c r="L76" s="709"/>
    </row>
    <row r="77" spans="1:14" ht="14">
      <c r="A77" s="710"/>
      <c r="B77" s="707"/>
      <c r="C77" s="708"/>
      <c r="D77" s="708"/>
      <c r="E77" s="709"/>
      <c r="F77" s="709"/>
      <c r="G77" s="709"/>
      <c r="H77" s="709"/>
      <c r="I77" s="709"/>
      <c r="J77" s="709"/>
      <c r="K77" s="709"/>
      <c r="L77" s="709"/>
    </row>
    <row r="78" spans="1:14" ht="14">
      <c r="A78" s="710"/>
      <c r="B78" s="707"/>
      <c r="C78" s="708"/>
      <c r="D78" s="708"/>
      <c r="E78" s="709"/>
      <c r="F78" s="709"/>
      <c r="G78" s="709"/>
      <c r="H78" s="709"/>
      <c r="I78" s="709"/>
      <c r="J78" s="709"/>
      <c r="K78" s="709"/>
      <c r="L78" s="709"/>
    </row>
    <row r="79" spans="1:14" ht="14">
      <c r="A79" s="710"/>
      <c r="B79" s="707"/>
      <c r="C79" s="708"/>
      <c r="D79" s="708"/>
      <c r="E79" s="709"/>
      <c r="F79" s="709"/>
      <c r="G79" s="709"/>
      <c r="H79" s="709"/>
      <c r="I79" s="709"/>
      <c r="J79" s="709"/>
      <c r="K79" s="709"/>
      <c r="L79" s="709"/>
    </row>
    <row r="80" spans="1:14" ht="14">
      <c r="A80" s="710"/>
      <c r="B80" s="707"/>
      <c r="C80" s="708"/>
      <c r="D80" s="708"/>
      <c r="E80" s="709"/>
      <c r="F80" s="709"/>
      <c r="G80" s="709"/>
      <c r="H80" s="709"/>
      <c r="I80" s="709"/>
      <c r="J80" s="709"/>
      <c r="K80" s="709"/>
      <c r="L80" s="709"/>
    </row>
    <row r="81" spans="1:12" ht="14">
      <c r="A81" s="710"/>
      <c r="B81" s="707"/>
      <c r="C81" s="708"/>
      <c r="D81" s="708"/>
      <c r="E81" s="709"/>
      <c r="F81" s="709"/>
      <c r="G81" s="709"/>
      <c r="H81" s="709"/>
      <c r="I81" s="709"/>
      <c r="J81" s="709"/>
      <c r="K81" s="709"/>
      <c r="L81" s="709"/>
    </row>
    <row r="82" spans="1:12" ht="14">
      <c r="A82" s="710"/>
      <c r="B82" s="707"/>
      <c r="C82" s="708"/>
      <c r="D82" s="708"/>
      <c r="E82" s="708"/>
      <c r="F82" s="708"/>
      <c r="G82" s="708"/>
      <c r="H82" s="708"/>
      <c r="I82" s="709"/>
      <c r="J82" s="709"/>
      <c r="K82" s="709"/>
      <c r="L82" s="709"/>
    </row>
    <row r="83" spans="1:12">
      <c r="I83" s="708"/>
      <c r="J83" s="708"/>
      <c r="K83" s="708"/>
      <c r="L83" s="708"/>
    </row>
  </sheetData>
  <mergeCells count="14">
    <mergeCell ref="B1:C1"/>
    <mergeCell ref="D1:F1"/>
    <mergeCell ref="B4:C4"/>
    <mergeCell ref="D4:E4"/>
    <mergeCell ref="B8:C8"/>
    <mergeCell ref="D7:F7"/>
    <mergeCell ref="D8:F8"/>
    <mergeCell ref="D9:F9"/>
    <mergeCell ref="D10:F10"/>
    <mergeCell ref="B62:C62"/>
    <mergeCell ref="D57:F57"/>
    <mergeCell ref="E58:F58"/>
    <mergeCell ref="E59:F59"/>
    <mergeCell ref="E61:F61"/>
  </mergeCells>
  <printOptions horizontalCentered="1"/>
  <pageMargins left="0.31496062992125984" right="0" top="0.31496062992125984" bottom="0.47244094488188981" header="0.15748031496062992" footer="0.27559055118110237"/>
  <pageSetup paperSize="9" scale="85" fitToHeight="0" orientation="landscape" horizontalDpi="180" verticalDpi="180" r:id="rId1"/>
  <headerFooter alignWithMargins="0">
    <oddFooter>&amp;L&amp;F&amp;C&amp;P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6239A-F88E-4A29-BD9F-9FE5F52CFCA3}">
  <sheetPr>
    <tabColor theme="3" tint="0.89999084444715716"/>
  </sheetPr>
  <dimension ref="A1:R64"/>
  <sheetViews>
    <sheetView zoomScale="80" zoomScaleNormal="80" workbookViewId="0">
      <pane ySplit="1" topLeftCell="A2" activePane="bottomLeft" state="frozen"/>
      <selection pane="bottomLeft"/>
    </sheetView>
  </sheetViews>
  <sheetFormatPr defaultColWidth="9.1796875" defaultRowHeight="15.5"/>
  <cols>
    <col min="1" max="1" width="7.1796875" style="131" customWidth="1"/>
    <col min="2" max="2" width="32.1796875" style="131" customWidth="1"/>
    <col min="3" max="3" width="32.81640625" style="131" customWidth="1"/>
    <col min="4" max="4" width="32.54296875" style="157" customWidth="1"/>
    <col min="5" max="5" width="20.81640625" style="129" customWidth="1"/>
    <col min="6" max="6" width="20.453125" style="131" customWidth="1"/>
    <col min="7" max="7" width="16" style="131" customWidth="1"/>
    <col min="8" max="8" width="10.26953125" style="131" bestFit="1" customWidth="1"/>
    <col min="9" max="9" width="9.1796875" style="131"/>
    <col min="10" max="10" width="10.1796875" style="131" bestFit="1" customWidth="1"/>
    <col min="11" max="210" width="9.1796875" style="131"/>
    <col min="211" max="211" width="6.453125" style="131" customWidth="1"/>
    <col min="212" max="212" width="30.54296875" style="131" customWidth="1"/>
    <col min="213" max="213" width="12.81640625" style="131" customWidth="1"/>
    <col min="214" max="214" width="15.7265625" style="131" customWidth="1"/>
    <col min="215" max="466" width="9.1796875" style="131"/>
    <col min="467" max="467" width="6.453125" style="131" customWidth="1"/>
    <col min="468" max="468" width="30.54296875" style="131" customWidth="1"/>
    <col min="469" max="469" width="12.81640625" style="131" customWidth="1"/>
    <col min="470" max="470" width="15.7265625" style="131" customWidth="1"/>
    <col min="471" max="722" width="9.1796875" style="131"/>
    <col min="723" max="723" width="6.453125" style="131" customWidth="1"/>
    <col min="724" max="724" width="30.54296875" style="131" customWidth="1"/>
    <col min="725" max="725" width="12.81640625" style="131" customWidth="1"/>
    <col min="726" max="726" width="15.7265625" style="131" customWidth="1"/>
    <col min="727" max="978" width="9.1796875" style="131"/>
    <col min="979" max="979" width="6.453125" style="131" customWidth="1"/>
    <col min="980" max="980" width="30.54296875" style="131" customWidth="1"/>
    <col min="981" max="981" width="12.81640625" style="131" customWidth="1"/>
    <col min="982" max="982" width="15.7265625" style="131" customWidth="1"/>
    <col min="983" max="1234" width="9.1796875" style="131"/>
    <col min="1235" max="1235" width="6.453125" style="131" customWidth="1"/>
    <col min="1236" max="1236" width="30.54296875" style="131" customWidth="1"/>
    <col min="1237" max="1237" width="12.81640625" style="131" customWidth="1"/>
    <col min="1238" max="1238" width="15.7265625" style="131" customWidth="1"/>
    <col min="1239" max="1490" width="9.1796875" style="131"/>
    <col min="1491" max="1491" width="6.453125" style="131" customWidth="1"/>
    <col min="1492" max="1492" width="30.54296875" style="131" customWidth="1"/>
    <col min="1493" max="1493" width="12.81640625" style="131" customWidth="1"/>
    <col min="1494" max="1494" width="15.7265625" style="131" customWidth="1"/>
    <col min="1495" max="1746" width="9.1796875" style="131"/>
    <col min="1747" max="1747" width="6.453125" style="131" customWidth="1"/>
    <col min="1748" max="1748" width="30.54296875" style="131" customWidth="1"/>
    <col min="1749" max="1749" width="12.81640625" style="131" customWidth="1"/>
    <col min="1750" max="1750" width="15.7265625" style="131" customWidth="1"/>
    <col min="1751" max="2002" width="9.1796875" style="131"/>
    <col min="2003" max="2003" width="6.453125" style="131" customWidth="1"/>
    <col min="2004" max="2004" width="30.54296875" style="131" customWidth="1"/>
    <col min="2005" max="2005" width="12.81640625" style="131" customWidth="1"/>
    <col min="2006" max="2006" width="15.7265625" style="131" customWidth="1"/>
    <col min="2007" max="2258" width="9.1796875" style="131"/>
    <col min="2259" max="2259" width="6.453125" style="131" customWidth="1"/>
    <col min="2260" max="2260" width="30.54296875" style="131" customWidth="1"/>
    <col min="2261" max="2261" width="12.81640625" style="131" customWidth="1"/>
    <col min="2262" max="2262" width="15.7265625" style="131" customWidth="1"/>
    <col min="2263" max="2514" width="9.1796875" style="131"/>
    <col min="2515" max="2515" width="6.453125" style="131" customWidth="1"/>
    <col min="2516" max="2516" width="30.54296875" style="131" customWidth="1"/>
    <col min="2517" max="2517" width="12.81640625" style="131" customWidth="1"/>
    <col min="2518" max="2518" width="15.7265625" style="131" customWidth="1"/>
    <col min="2519" max="2770" width="9.1796875" style="131"/>
    <col min="2771" max="2771" width="6.453125" style="131" customWidth="1"/>
    <col min="2772" max="2772" width="30.54296875" style="131" customWidth="1"/>
    <col min="2773" max="2773" width="12.81640625" style="131" customWidth="1"/>
    <col min="2774" max="2774" width="15.7265625" style="131" customWidth="1"/>
    <col min="2775" max="3026" width="9.1796875" style="131"/>
    <col min="3027" max="3027" width="6.453125" style="131" customWidth="1"/>
    <col min="3028" max="3028" width="30.54296875" style="131" customWidth="1"/>
    <col min="3029" max="3029" width="12.81640625" style="131" customWidth="1"/>
    <col min="3030" max="3030" width="15.7265625" style="131" customWidth="1"/>
    <col min="3031" max="3282" width="9.1796875" style="131"/>
    <col min="3283" max="3283" width="6.453125" style="131" customWidth="1"/>
    <col min="3284" max="3284" width="30.54296875" style="131" customWidth="1"/>
    <col min="3285" max="3285" width="12.81640625" style="131" customWidth="1"/>
    <col min="3286" max="3286" width="15.7265625" style="131" customWidth="1"/>
    <col min="3287" max="3538" width="9.1796875" style="131"/>
    <col min="3539" max="3539" width="6.453125" style="131" customWidth="1"/>
    <col min="3540" max="3540" width="30.54296875" style="131" customWidth="1"/>
    <col min="3541" max="3541" width="12.81640625" style="131" customWidth="1"/>
    <col min="3542" max="3542" width="15.7265625" style="131" customWidth="1"/>
    <col min="3543" max="3794" width="9.1796875" style="131"/>
    <col min="3795" max="3795" width="6.453125" style="131" customWidth="1"/>
    <col min="3796" max="3796" width="30.54296875" style="131" customWidth="1"/>
    <col min="3797" max="3797" width="12.81640625" style="131" customWidth="1"/>
    <col min="3798" max="3798" width="15.7265625" style="131" customWidth="1"/>
    <col min="3799" max="4050" width="9.1796875" style="131"/>
    <col min="4051" max="4051" width="6.453125" style="131" customWidth="1"/>
    <col min="4052" max="4052" width="30.54296875" style="131" customWidth="1"/>
    <col min="4053" max="4053" width="12.81640625" style="131" customWidth="1"/>
    <col min="4054" max="4054" width="15.7265625" style="131" customWidth="1"/>
    <col min="4055" max="4306" width="9.1796875" style="131"/>
    <col min="4307" max="4307" width="6.453125" style="131" customWidth="1"/>
    <col min="4308" max="4308" width="30.54296875" style="131" customWidth="1"/>
    <col min="4309" max="4309" width="12.81640625" style="131" customWidth="1"/>
    <col min="4310" max="4310" width="15.7265625" style="131" customWidth="1"/>
    <col min="4311" max="4562" width="9.1796875" style="131"/>
    <col min="4563" max="4563" width="6.453125" style="131" customWidth="1"/>
    <col min="4564" max="4564" width="30.54296875" style="131" customWidth="1"/>
    <col min="4565" max="4565" width="12.81640625" style="131" customWidth="1"/>
    <col min="4566" max="4566" width="15.7265625" style="131" customWidth="1"/>
    <col min="4567" max="4818" width="9.1796875" style="131"/>
    <col min="4819" max="4819" width="6.453125" style="131" customWidth="1"/>
    <col min="4820" max="4820" width="30.54296875" style="131" customWidth="1"/>
    <col min="4821" max="4821" width="12.81640625" style="131" customWidth="1"/>
    <col min="4822" max="4822" width="15.7265625" style="131" customWidth="1"/>
    <col min="4823" max="5074" width="9.1796875" style="131"/>
    <col min="5075" max="5075" width="6.453125" style="131" customWidth="1"/>
    <col min="5076" max="5076" width="30.54296875" style="131" customWidth="1"/>
    <col min="5077" max="5077" width="12.81640625" style="131" customWidth="1"/>
    <col min="5078" max="5078" width="15.7265625" style="131" customWidth="1"/>
    <col min="5079" max="5330" width="9.1796875" style="131"/>
    <col min="5331" max="5331" width="6.453125" style="131" customWidth="1"/>
    <col min="5332" max="5332" width="30.54296875" style="131" customWidth="1"/>
    <col min="5333" max="5333" width="12.81640625" style="131" customWidth="1"/>
    <col min="5334" max="5334" width="15.7265625" style="131" customWidth="1"/>
    <col min="5335" max="5586" width="9.1796875" style="131"/>
    <col min="5587" max="5587" width="6.453125" style="131" customWidth="1"/>
    <col min="5588" max="5588" width="30.54296875" style="131" customWidth="1"/>
    <col min="5589" max="5589" width="12.81640625" style="131" customWidth="1"/>
    <col min="5590" max="5590" width="15.7265625" style="131" customWidth="1"/>
    <col min="5591" max="5842" width="9.1796875" style="131"/>
    <col min="5843" max="5843" width="6.453125" style="131" customWidth="1"/>
    <col min="5844" max="5844" width="30.54296875" style="131" customWidth="1"/>
    <col min="5845" max="5845" width="12.81640625" style="131" customWidth="1"/>
    <col min="5846" max="5846" width="15.7265625" style="131" customWidth="1"/>
    <col min="5847" max="6098" width="9.1796875" style="131"/>
    <col min="6099" max="6099" width="6.453125" style="131" customWidth="1"/>
    <col min="6100" max="6100" width="30.54296875" style="131" customWidth="1"/>
    <col min="6101" max="6101" width="12.81640625" style="131" customWidth="1"/>
    <col min="6102" max="6102" width="15.7265625" style="131" customWidth="1"/>
    <col min="6103" max="6354" width="9.1796875" style="131"/>
    <col min="6355" max="6355" width="6.453125" style="131" customWidth="1"/>
    <col min="6356" max="6356" width="30.54296875" style="131" customWidth="1"/>
    <col min="6357" max="6357" width="12.81640625" style="131" customWidth="1"/>
    <col min="6358" max="6358" width="15.7265625" style="131" customWidth="1"/>
    <col min="6359" max="6610" width="9.1796875" style="131"/>
    <col min="6611" max="6611" width="6.453125" style="131" customWidth="1"/>
    <col min="6612" max="6612" width="30.54296875" style="131" customWidth="1"/>
    <col min="6613" max="6613" width="12.81640625" style="131" customWidth="1"/>
    <col min="6614" max="6614" width="15.7265625" style="131" customWidth="1"/>
    <col min="6615" max="6866" width="9.1796875" style="131"/>
    <col min="6867" max="6867" width="6.453125" style="131" customWidth="1"/>
    <col min="6868" max="6868" width="30.54296875" style="131" customWidth="1"/>
    <col min="6869" max="6869" width="12.81640625" style="131" customWidth="1"/>
    <col min="6870" max="6870" width="15.7265625" style="131" customWidth="1"/>
    <col min="6871" max="7122" width="9.1796875" style="131"/>
    <col min="7123" max="7123" width="6.453125" style="131" customWidth="1"/>
    <col min="7124" max="7124" width="30.54296875" style="131" customWidth="1"/>
    <col min="7125" max="7125" width="12.81640625" style="131" customWidth="1"/>
    <col min="7126" max="7126" width="15.7265625" style="131" customWidth="1"/>
    <col min="7127" max="7378" width="9.1796875" style="131"/>
    <col min="7379" max="7379" width="6.453125" style="131" customWidth="1"/>
    <col min="7380" max="7380" width="30.54296875" style="131" customWidth="1"/>
    <col min="7381" max="7381" width="12.81640625" style="131" customWidth="1"/>
    <col min="7382" max="7382" width="15.7265625" style="131" customWidth="1"/>
    <col min="7383" max="7634" width="9.1796875" style="131"/>
    <col min="7635" max="7635" width="6.453125" style="131" customWidth="1"/>
    <col min="7636" max="7636" width="30.54296875" style="131" customWidth="1"/>
    <col min="7637" max="7637" width="12.81640625" style="131" customWidth="1"/>
    <col min="7638" max="7638" width="15.7265625" style="131" customWidth="1"/>
    <col min="7639" max="7890" width="9.1796875" style="131"/>
    <col min="7891" max="7891" width="6.453125" style="131" customWidth="1"/>
    <col min="7892" max="7892" width="30.54296875" style="131" customWidth="1"/>
    <col min="7893" max="7893" width="12.81640625" style="131" customWidth="1"/>
    <col min="7894" max="7894" width="15.7265625" style="131" customWidth="1"/>
    <col min="7895" max="8146" width="9.1796875" style="131"/>
    <col min="8147" max="8147" width="6.453125" style="131" customWidth="1"/>
    <col min="8148" max="8148" width="30.54296875" style="131" customWidth="1"/>
    <col min="8149" max="8149" width="12.81640625" style="131" customWidth="1"/>
    <col min="8150" max="8150" width="15.7265625" style="131" customWidth="1"/>
    <col min="8151" max="8402" width="9.1796875" style="131"/>
    <col min="8403" max="8403" width="6.453125" style="131" customWidth="1"/>
    <col min="8404" max="8404" width="30.54296875" style="131" customWidth="1"/>
    <col min="8405" max="8405" width="12.81640625" style="131" customWidth="1"/>
    <col min="8406" max="8406" width="15.7265625" style="131" customWidth="1"/>
    <col min="8407" max="8658" width="9.1796875" style="131"/>
    <col min="8659" max="8659" width="6.453125" style="131" customWidth="1"/>
    <col min="8660" max="8660" width="30.54296875" style="131" customWidth="1"/>
    <col min="8661" max="8661" width="12.81640625" style="131" customWidth="1"/>
    <col min="8662" max="8662" width="15.7265625" style="131" customWidth="1"/>
    <col min="8663" max="8914" width="9.1796875" style="131"/>
    <col min="8915" max="8915" width="6.453125" style="131" customWidth="1"/>
    <col min="8916" max="8916" width="30.54296875" style="131" customWidth="1"/>
    <col min="8917" max="8917" width="12.81640625" style="131" customWidth="1"/>
    <col min="8918" max="8918" width="15.7265625" style="131" customWidth="1"/>
    <col min="8919" max="9170" width="9.1796875" style="131"/>
    <col min="9171" max="9171" width="6.453125" style="131" customWidth="1"/>
    <col min="9172" max="9172" width="30.54296875" style="131" customWidth="1"/>
    <col min="9173" max="9173" width="12.81640625" style="131" customWidth="1"/>
    <col min="9174" max="9174" width="15.7265625" style="131" customWidth="1"/>
    <col min="9175" max="9426" width="9.1796875" style="131"/>
    <col min="9427" max="9427" width="6.453125" style="131" customWidth="1"/>
    <col min="9428" max="9428" width="30.54296875" style="131" customWidth="1"/>
    <col min="9429" max="9429" width="12.81640625" style="131" customWidth="1"/>
    <col min="9430" max="9430" width="15.7265625" style="131" customWidth="1"/>
    <col min="9431" max="9682" width="9.1796875" style="131"/>
    <col min="9683" max="9683" width="6.453125" style="131" customWidth="1"/>
    <col min="9684" max="9684" width="30.54296875" style="131" customWidth="1"/>
    <col min="9685" max="9685" width="12.81640625" style="131" customWidth="1"/>
    <col min="9686" max="9686" width="15.7265625" style="131" customWidth="1"/>
    <col min="9687" max="9938" width="9.1796875" style="131"/>
    <col min="9939" max="9939" width="6.453125" style="131" customWidth="1"/>
    <col min="9940" max="9940" width="30.54296875" style="131" customWidth="1"/>
    <col min="9941" max="9941" width="12.81640625" style="131" customWidth="1"/>
    <col min="9942" max="9942" width="15.7265625" style="131" customWidth="1"/>
    <col min="9943" max="10194" width="9.1796875" style="131"/>
    <col min="10195" max="10195" width="6.453125" style="131" customWidth="1"/>
    <col min="10196" max="10196" width="30.54296875" style="131" customWidth="1"/>
    <col min="10197" max="10197" width="12.81640625" style="131" customWidth="1"/>
    <col min="10198" max="10198" width="15.7265625" style="131" customWidth="1"/>
    <col min="10199" max="10450" width="9.1796875" style="131"/>
    <col min="10451" max="10451" width="6.453125" style="131" customWidth="1"/>
    <col min="10452" max="10452" width="30.54296875" style="131" customWidth="1"/>
    <col min="10453" max="10453" width="12.81640625" style="131" customWidth="1"/>
    <col min="10454" max="10454" width="15.7265625" style="131" customWidth="1"/>
    <col min="10455" max="10706" width="9.1796875" style="131"/>
    <col min="10707" max="10707" width="6.453125" style="131" customWidth="1"/>
    <col min="10708" max="10708" width="30.54296875" style="131" customWidth="1"/>
    <col min="10709" max="10709" width="12.81640625" style="131" customWidth="1"/>
    <col min="10710" max="10710" width="15.7265625" style="131" customWidth="1"/>
    <col min="10711" max="10962" width="9.1796875" style="131"/>
    <col min="10963" max="10963" width="6.453125" style="131" customWidth="1"/>
    <col min="10964" max="10964" width="30.54296875" style="131" customWidth="1"/>
    <col min="10965" max="10965" width="12.81640625" style="131" customWidth="1"/>
    <col min="10966" max="10966" width="15.7265625" style="131" customWidth="1"/>
    <col min="10967" max="11218" width="9.1796875" style="131"/>
    <col min="11219" max="11219" width="6.453125" style="131" customWidth="1"/>
    <col min="11220" max="11220" width="30.54296875" style="131" customWidth="1"/>
    <col min="11221" max="11221" width="12.81640625" style="131" customWidth="1"/>
    <col min="11222" max="11222" width="15.7265625" style="131" customWidth="1"/>
    <col min="11223" max="11474" width="9.1796875" style="131"/>
    <col min="11475" max="11475" width="6.453125" style="131" customWidth="1"/>
    <col min="11476" max="11476" width="30.54296875" style="131" customWidth="1"/>
    <col min="11477" max="11477" width="12.81640625" style="131" customWidth="1"/>
    <col min="11478" max="11478" width="15.7265625" style="131" customWidth="1"/>
    <col min="11479" max="11730" width="9.1796875" style="131"/>
    <col min="11731" max="11731" width="6.453125" style="131" customWidth="1"/>
    <col min="11732" max="11732" width="30.54296875" style="131" customWidth="1"/>
    <col min="11733" max="11733" width="12.81640625" style="131" customWidth="1"/>
    <col min="11734" max="11734" width="15.7265625" style="131" customWidth="1"/>
    <col min="11735" max="11986" width="9.1796875" style="131"/>
    <col min="11987" max="11987" width="6.453125" style="131" customWidth="1"/>
    <col min="11988" max="11988" width="30.54296875" style="131" customWidth="1"/>
    <col min="11989" max="11989" width="12.81640625" style="131" customWidth="1"/>
    <col min="11990" max="11990" width="15.7265625" style="131" customWidth="1"/>
    <col min="11991" max="12242" width="9.1796875" style="131"/>
    <col min="12243" max="12243" width="6.453125" style="131" customWidth="1"/>
    <col min="12244" max="12244" width="30.54296875" style="131" customWidth="1"/>
    <col min="12245" max="12245" width="12.81640625" style="131" customWidth="1"/>
    <col min="12246" max="12246" width="15.7265625" style="131" customWidth="1"/>
    <col min="12247" max="12498" width="9.1796875" style="131"/>
    <col min="12499" max="12499" width="6.453125" style="131" customWidth="1"/>
    <col min="12500" max="12500" width="30.54296875" style="131" customWidth="1"/>
    <col min="12501" max="12501" width="12.81640625" style="131" customWidth="1"/>
    <col min="12502" max="12502" width="15.7265625" style="131" customWidth="1"/>
    <col min="12503" max="12754" width="9.1796875" style="131"/>
    <col min="12755" max="12755" width="6.453125" style="131" customWidth="1"/>
    <col min="12756" max="12756" width="30.54296875" style="131" customWidth="1"/>
    <col min="12757" max="12757" width="12.81640625" style="131" customWidth="1"/>
    <col min="12758" max="12758" width="15.7265625" style="131" customWidth="1"/>
    <col min="12759" max="13010" width="9.1796875" style="131"/>
    <col min="13011" max="13011" width="6.453125" style="131" customWidth="1"/>
    <col min="13012" max="13012" width="30.54296875" style="131" customWidth="1"/>
    <col min="13013" max="13013" width="12.81640625" style="131" customWidth="1"/>
    <col min="13014" max="13014" width="15.7265625" style="131" customWidth="1"/>
    <col min="13015" max="13266" width="9.1796875" style="131"/>
    <col min="13267" max="13267" width="6.453125" style="131" customWidth="1"/>
    <col min="13268" max="13268" width="30.54296875" style="131" customWidth="1"/>
    <col min="13269" max="13269" width="12.81640625" style="131" customWidth="1"/>
    <col min="13270" max="13270" width="15.7265625" style="131" customWidth="1"/>
    <col min="13271" max="13522" width="9.1796875" style="131"/>
    <col min="13523" max="13523" width="6.453125" style="131" customWidth="1"/>
    <col min="13524" max="13524" width="30.54296875" style="131" customWidth="1"/>
    <col min="13525" max="13525" width="12.81640625" style="131" customWidth="1"/>
    <col min="13526" max="13526" width="15.7265625" style="131" customWidth="1"/>
    <col min="13527" max="13778" width="9.1796875" style="131"/>
    <col min="13779" max="13779" width="6.453125" style="131" customWidth="1"/>
    <col min="13780" max="13780" width="30.54296875" style="131" customWidth="1"/>
    <col min="13781" max="13781" width="12.81640625" style="131" customWidth="1"/>
    <col min="13782" max="13782" width="15.7265625" style="131" customWidth="1"/>
    <col min="13783" max="14034" width="9.1796875" style="131"/>
    <col min="14035" max="14035" width="6.453125" style="131" customWidth="1"/>
    <col min="14036" max="14036" width="30.54296875" style="131" customWidth="1"/>
    <col min="14037" max="14037" width="12.81640625" style="131" customWidth="1"/>
    <col min="14038" max="14038" width="15.7265625" style="131" customWidth="1"/>
    <col min="14039" max="14290" width="9.1796875" style="131"/>
    <col min="14291" max="14291" width="6.453125" style="131" customWidth="1"/>
    <col min="14292" max="14292" width="30.54296875" style="131" customWidth="1"/>
    <col min="14293" max="14293" width="12.81640625" style="131" customWidth="1"/>
    <col min="14294" max="14294" width="15.7265625" style="131" customWidth="1"/>
    <col min="14295" max="14546" width="9.1796875" style="131"/>
    <col min="14547" max="14547" width="6.453125" style="131" customWidth="1"/>
    <col min="14548" max="14548" width="30.54296875" style="131" customWidth="1"/>
    <col min="14549" max="14549" width="12.81640625" style="131" customWidth="1"/>
    <col min="14550" max="14550" width="15.7265625" style="131" customWidth="1"/>
    <col min="14551" max="14802" width="9.1796875" style="131"/>
    <col min="14803" max="14803" width="6.453125" style="131" customWidth="1"/>
    <col min="14804" max="14804" width="30.54296875" style="131" customWidth="1"/>
    <col min="14805" max="14805" width="12.81640625" style="131" customWidth="1"/>
    <col min="14806" max="14806" width="15.7265625" style="131" customWidth="1"/>
    <col min="14807" max="15058" width="9.1796875" style="131"/>
    <col min="15059" max="15059" width="6.453125" style="131" customWidth="1"/>
    <col min="15060" max="15060" width="30.54296875" style="131" customWidth="1"/>
    <col min="15061" max="15061" width="12.81640625" style="131" customWidth="1"/>
    <col min="15062" max="15062" width="15.7265625" style="131" customWidth="1"/>
    <col min="15063" max="15314" width="9.1796875" style="131"/>
    <col min="15315" max="15315" width="6.453125" style="131" customWidth="1"/>
    <col min="15316" max="15316" width="30.54296875" style="131" customWidth="1"/>
    <col min="15317" max="15317" width="12.81640625" style="131" customWidth="1"/>
    <col min="15318" max="15318" width="15.7265625" style="131" customWidth="1"/>
    <col min="15319" max="15570" width="9.1796875" style="131"/>
    <col min="15571" max="15571" width="6.453125" style="131" customWidth="1"/>
    <col min="15572" max="15572" width="30.54296875" style="131" customWidth="1"/>
    <col min="15573" max="15573" width="12.81640625" style="131" customWidth="1"/>
    <col min="15574" max="15574" width="15.7265625" style="131" customWidth="1"/>
    <col min="15575" max="15826" width="9.1796875" style="131"/>
    <col min="15827" max="15827" width="6.453125" style="131" customWidth="1"/>
    <col min="15828" max="15828" width="30.54296875" style="131" customWidth="1"/>
    <col min="15829" max="15829" width="12.81640625" style="131" customWidth="1"/>
    <col min="15830" max="15830" width="15.7265625" style="131" customWidth="1"/>
    <col min="15831" max="16082" width="9.1796875" style="131"/>
    <col min="16083" max="16083" width="6.453125" style="131" customWidth="1"/>
    <col min="16084" max="16084" width="30.54296875" style="131" customWidth="1"/>
    <col min="16085" max="16085" width="12.81640625" style="131" customWidth="1"/>
    <col min="16086" max="16086" width="15.7265625" style="131" customWidth="1"/>
    <col min="16087" max="16384" width="9.1796875" style="131"/>
  </cols>
  <sheetData>
    <row r="1" spans="1:18" ht="30" customHeight="1" thickBot="1">
      <c r="A1" s="121"/>
      <c r="B1" s="1639" t="s">
        <v>161</v>
      </c>
      <c r="C1" s="1640"/>
      <c r="D1" s="1648" t="s">
        <v>3</v>
      </c>
      <c r="E1" s="1649"/>
      <c r="F1" s="1650"/>
      <c r="G1" s="141" t="s">
        <v>1</v>
      </c>
    </row>
    <row r="2" spans="1:18" ht="14">
      <c r="A2" s="121"/>
      <c r="B2" s="714"/>
      <c r="C2" s="714"/>
      <c r="D2" s="121"/>
      <c r="E2" s="121"/>
      <c r="F2" s="121"/>
      <c r="G2" s="138"/>
    </row>
    <row r="3" spans="1:18" ht="16.149999999999999" customHeight="1">
      <c r="D3" s="700"/>
      <c r="E3" s="701"/>
      <c r="F3" s="701"/>
    </row>
    <row r="4" spans="1:18" ht="16.149999999999999" customHeight="1">
      <c r="B4" s="1644" t="s">
        <v>64</v>
      </c>
      <c r="C4" s="1644"/>
      <c r="D4" s="1645" t="s">
        <v>213</v>
      </c>
      <c r="E4" s="1645"/>
      <c r="F4" s="701"/>
    </row>
    <row r="5" spans="1:18" ht="16.149999999999999" customHeight="1">
      <c r="B5" s="176"/>
      <c r="C5" s="176"/>
      <c r="D5" s="177"/>
      <c r="E5" s="177"/>
      <c r="F5" s="701"/>
    </row>
    <row r="6" spans="1:18">
      <c r="C6" s="122" t="s">
        <v>214</v>
      </c>
      <c r="E6" s="716"/>
      <c r="F6" s="723" t="s">
        <v>214</v>
      </c>
    </row>
    <row r="7" spans="1:18" s="702" customFormat="1" ht="18.649999999999999" customHeight="1">
      <c r="D7" s="1646"/>
      <c r="E7" s="1646"/>
      <c r="F7" s="1646"/>
      <c r="I7" s="131"/>
      <c r="J7" s="131"/>
      <c r="K7" s="131"/>
      <c r="L7" s="131"/>
      <c r="M7" s="131"/>
      <c r="N7" s="131"/>
      <c r="O7" s="131"/>
      <c r="P7" s="131"/>
      <c r="Q7" s="131"/>
      <c r="R7" s="131"/>
    </row>
    <row r="8" spans="1:18" s="702" customFormat="1" ht="54.65" customHeight="1">
      <c r="A8" s="39">
        <f>'6.piel.'!A8+1</f>
        <v>63</v>
      </c>
      <c r="B8" s="1632" t="s">
        <v>276</v>
      </c>
      <c r="C8" s="1632"/>
      <c r="D8" s="1632" t="s">
        <v>276</v>
      </c>
      <c r="E8" s="1632"/>
      <c r="F8" s="1632"/>
      <c r="G8" s="734" t="s">
        <v>154</v>
      </c>
      <c r="K8" s="131"/>
      <c r="N8" s="131"/>
      <c r="O8" s="131"/>
      <c r="P8" s="131"/>
      <c r="Q8" s="131"/>
      <c r="R8" s="131"/>
    </row>
    <row r="9" spans="1:18" s="702" customFormat="1" ht="15">
      <c r="D9" s="1632"/>
      <c r="E9" s="1632"/>
      <c r="F9" s="1632"/>
      <c r="K9" s="131"/>
      <c r="N9" s="131"/>
      <c r="O9" s="131"/>
      <c r="P9" s="131"/>
      <c r="Q9" s="131"/>
      <c r="R9" s="131"/>
    </row>
    <row r="10" spans="1:18" s="702" customFormat="1" ht="18" customHeight="1">
      <c r="D10" s="1633" t="s">
        <v>274</v>
      </c>
      <c r="E10" s="1633"/>
      <c r="F10" s="1633"/>
      <c r="K10" s="131"/>
      <c r="N10" s="131"/>
      <c r="O10" s="131"/>
      <c r="P10" s="131"/>
      <c r="Q10" s="131"/>
      <c r="R10" s="131"/>
    </row>
    <row r="11" spans="1:18" s="702" customFormat="1" ht="84">
      <c r="B11" s="717" t="s">
        <v>165</v>
      </c>
      <c r="C11" s="718" t="s">
        <v>166</v>
      </c>
      <c r="D11" s="132" t="s">
        <v>165</v>
      </c>
      <c r="E11" s="127" t="s">
        <v>166</v>
      </c>
      <c r="F11" s="703" t="s">
        <v>278</v>
      </c>
      <c r="K11" s="131"/>
      <c r="N11" s="131"/>
      <c r="O11" s="131"/>
      <c r="P11" s="131"/>
      <c r="Q11" s="131"/>
      <c r="R11" s="131"/>
    </row>
    <row r="12" spans="1:18" s="702" customFormat="1">
      <c r="B12" s="123"/>
      <c r="C12" s="720"/>
      <c r="D12" s="727"/>
      <c r="E12" s="728"/>
      <c r="F12" s="135"/>
      <c r="K12" s="131"/>
      <c r="N12" s="131"/>
      <c r="O12" s="131"/>
      <c r="P12" s="131"/>
      <c r="Q12" s="131"/>
      <c r="R12" s="131"/>
    </row>
    <row r="13" spans="1:18" s="702" customFormat="1" ht="15.75" customHeight="1">
      <c r="B13" s="136" t="s">
        <v>168</v>
      </c>
      <c r="C13" s="719">
        <v>37590341</v>
      </c>
      <c r="D13" s="729" t="s">
        <v>169</v>
      </c>
      <c r="E13" s="732">
        <v>8770870</v>
      </c>
      <c r="F13" s="735">
        <v>490900</v>
      </c>
      <c r="K13" s="131"/>
      <c r="N13" s="131"/>
      <c r="O13" s="131"/>
      <c r="P13" s="131"/>
      <c r="Q13" s="131"/>
      <c r="R13" s="131"/>
    </row>
    <row r="14" spans="1:18" s="702" customFormat="1" ht="15.75" customHeight="1">
      <c r="D14" s="729" t="s">
        <v>170</v>
      </c>
      <c r="E14" s="732">
        <v>1069694</v>
      </c>
      <c r="F14" s="735">
        <v>64920</v>
      </c>
      <c r="K14" s="131"/>
      <c r="N14" s="131"/>
      <c r="O14" s="131"/>
      <c r="P14" s="131"/>
      <c r="Q14" s="131"/>
      <c r="R14" s="131"/>
    </row>
    <row r="15" spans="1:18" s="702" customFormat="1" ht="15.75" customHeight="1">
      <c r="D15" s="729" t="s">
        <v>171</v>
      </c>
      <c r="E15" s="732">
        <v>894912</v>
      </c>
      <c r="F15" s="735">
        <v>44156</v>
      </c>
      <c r="K15" s="131"/>
      <c r="N15" s="131"/>
      <c r="O15" s="131"/>
      <c r="P15" s="131"/>
      <c r="Q15" s="131"/>
      <c r="R15" s="131"/>
    </row>
    <row r="16" spans="1:18" s="702" customFormat="1" ht="15.75" customHeight="1">
      <c r="D16" s="729" t="s">
        <v>172</v>
      </c>
      <c r="E16" s="732">
        <v>514618</v>
      </c>
      <c r="F16" s="735">
        <v>28630</v>
      </c>
      <c r="K16" s="131"/>
      <c r="N16" s="131"/>
      <c r="O16" s="131"/>
      <c r="P16" s="131"/>
      <c r="Q16" s="131"/>
      <c r="R16" s="131"/>
    </row>
    <row r="17" spans="4:18" s="702" customFormat="1" ht="15.75" customHeight="1">
      <c r="D17" s="729" t="s">
        <v>173</v>
      </c>
      <c r="E17" s="732">
        <v>967986</v>
      </c>
      <c r="F17" s="735">
        <v>49878</v>
      </c>
      <c r="K17" s="131"/>
      <c r="N17" s="131"/>
      <c r="O17" s="131"/>
      <c r="P17" s="131"/>
      <c r="Q17" s="131"/>
      <c r="R17" s="131"/>
    </row>
    <row r="18" spans="4:18" s="702" customFormat="1" ht="15.75" customHeight="1">
      <c r="D18" s="729" t="s">
        <v>174</v>
      </c>
      <c r="E18" s="732">
        <v>447718</v>
      </c>
      <c r="F18" s="735">
        <v>26690</v>
      </c>
      <c r="K18" s="131"/>
      <c r="N18" s="131"/>
      <c r="O18" s="131"/>
      <c r="P18" s="131"/>
      <c r="Q18" s="131"/>
      <c r="R18" s="131"/>
    </row>
    <row r="19" spans="4:18" s="702" customFormat="1" ht="15.75" customHeight="1">
      <c r="D19" s="729" t="s">
        <v>175</v>
      </c>
      <c r="E19" s="732">
        <v>434246</v>
      </c>
      <c r="F19" s="735">
        <v>23540</v>
      </c>
      <c r="K19" s="131"/>
      <c r="N19" s="131"/>
      <c r="O19" s="131"/>
      <c r="P19" s="131"/>
      <c r="Q19" s="131"/>
      <c r="R19" s="131"/>
    </row>
    <row r="20" spans="4:18" s="702" customFormat="1" ht="15.75" customHeight="1">
      <c r="D20" s="729" t="s">
        <v>176</v>
      </c>
      <c r="E20" s="732">
        <v>317464</v>
      </c>
      <c r="F20" s="735">
        <v>15912</v>
      </c>
      <c r="K20" s="131"/>
      <c r="N20" s="131"/>
      <c r="O20" s="131"/>
      <c r="P20" s="131"/>
      <c r="Q20" s="131"/>
      <c r="R20" s="131"/>
    </row>
    <row r="21" spans="4:18" s="702" customFormat="1" ht="15.75" customHeight="1">
      <c r="D21" s="729" t="s">
        <v>177</v>
      </c>
      <c r="E21" s="732">
        <v>137904</v>
      </c>
      <c r="F21" s="735">
        <v>6906</v>
      </c>
      <c r="K21" s="131"/>
      <c r="N21" s="131"/>
      <c r="O21" s="131"/>
      <c r="P21" s="131"/>
      <c r="Q21" s="131"/>
      <c r="R21" s="131"/>
    </row>
    <row r="22" spans="4:18" s="702" customFormat="1" ht="15.75" customHeight="1">
      <c r="D22" s="729" t="s">
        <v>178</v>
      </c>
      <c r="E22" s="732">
        <v>220862</v>
      </c>
      <c r="F22" s="735">
        <v>12534</v>
      </c>
      <c r="K22" s="131"/>
      <c r="N22" s="131"/>
      <c r="O22" s="131"/>
      <c r="P22" s="131"/>
      <c r="Q22" s="131"/>
      <c r="R22" s="131"/>
    </row>
    <row r="23" spans="4:18" s="702" customFormat="1" ht="15.75" customHeight="1">
      <c r="D23" s="729" t="s">
        <v>179</v>
      </c>
      <c r="E23" s="732">
        <v>380094</v>
      </c>
      <c r="F23" s="735">
        <v>19576</v>
      </c>
      <c r="K23" s="131"/>
      <c r="N23" s="131"/>
      <c r="O23" s="131"/>
      <c r="P23" s="131"/>
      <c r="Q23" s="131"/>
      <c r="R23" s="131"/>
    </row>
    <row r="24" spans="4:18" s="702" customFormat="1" ht="15.75" customHeight="1">
      <c r="D24" s="729" t="s">
        <v>180</v>
      </c>
      <c r="E24" s="732">
        <v>188196</v>
      </c>
      <c r="F24" s="735">
        <v>9484</v>
      </c>
      <c r="K24" s="131"/>
      <c r="N24" s="131"/>
      <c r="O24" s="131"/>
      <c r="P24" s="131"/>
      <c r="Q24" s="131"/>
      <c r="R24" s="131"/>
    </row>
    <row r="25" spans="4:18" s="702" customFormat="1" ht="15.75" customHeight="1">
      <c r="D25" s="729" t="s">
        <v>181</v>
      </c>
      <c r="E25" s="732">
        <v>827040</v>
      </c>
      <c r="F25" s="735">
        <v>41618</v>
      </c>
      <c r="K25" s="131"/>
      <c r="N25" s="131"/>
      <c r="O25" s="131"/>
      <c r="P25" s="131"/>
      <c r="Q25" s="131"/>
      <c r="R25" s="131"/>
    </row>
    <row r="26" spans="4:18" s="702" customFormat="1" ht="15.75" customHeight="1">
      <c r="D26" s="729" t="s">
        <v>182</v>
      </c>
      <c r="E26" s="732">
        <v>586576</v>
      </c>
      <c r="F26" s="735">
        <v>27124</v>
      </c>
      <c r="K26" s="131"/>
      <c r="N26" s="131"/>
      <c r="O26" s="131"/>
      <c r="P26" s="131"/>
      <c r="Q26" s="131"/>
      <c r="R26" s="131"/>
    </row>
    <row r="27" spans="4:18" s="702" customFormat="1" ht="15.75" customHeight="1">
      <c r="D27" s="729" t="s">
        <v>183</v>
      </c>
      <c r="E27" s="732">
        <v>404996</v>
      </c>
      <c r="F27" s="735">
        <v>20296</v>
      </c>
      <c r="K27" s="131"/>
      <c r="N27" s="131"/>
      <c r="O27" s="131"/>
      <c r="P27" s="131"/>
      <c r="Q27" s="131"/>
      <c r="R27" s="131"/>
    </row>
    <row r="28" spans="4:18" s="702" customFormat="1" ht="15.75" customHeight="1">
      <c r="D28" s="729" t="s">
        <v>184</v>
      </c>
      <c r="E28" s="732">
        <v>320882</v>
      </c>
      <c r="F28" s="735">
        <v>16186</v>
      </c>
      <c r="K28" s="131"/>
      <c r="N28" s="131"/>
      <c r="O28" s="131"/>
      <c r="P28" s="131"/>
      <c r="Q28" s="131"/>
      <c r="R28" s="131"/>
    </row>
    <row r="29" spans="4:18" s="702" customFormat="1" ht="15.75" customHeight="1">
      <c r="D29" s="729" t="s">
        <v>185</v>
      </c>
      <c r="E29" s="732">
        <v>208276</v>
      </c>
      <c r="F29" s="735">
        <v>10492</v>
      </c>
      <c r="K29" s="131"/>
      <c r="N29" s="131"/>
      <c r="O29" s="131"/>
      <c r="P29" s="131"/>
      <c r="Q29" s="131"/>
      <c r="R29" s="131"/>
    </row>
    <row r="30" spans="4:18" s="702" customFormat="1" ht="15.75" customHeight="1">
      <c r="D30" s="729" t="s">
        <v>186</v>
      </c>
      <c r="E30" s="732">
        <v>422136</v>
      </c>
      <c r="F30" s="735">
        <v>21538</v>
      </c>
      <c r="K30" s="131"/>
      <c r="N30" s="131"/>
      <c r="O30" s="131"/>
      <c r="P30" s="131"/>
      <c r="Q30" s="131"/>
      <c r="R30" s="131"/>
    </row>
    <row r="31" spans="4:18" s="702" customFormat="1" ht="15.75" customHeight="1">
      <c r="D31" s="729" t="s">
        <v>187</v>
      </c>
      <c r="E31" s="732">
        <v>471668</v>
      </c>
      <c r="F31" s="735">
        <v>24284</v>
      </c>
      <c r="K31" s="131"/>
      <c r="N31" s="131"/>
      <c r="O31" s="131"/>
      <c r="P31" s="131"/>
      <c r="Q31" s="131"/>
      <c r="R31" s="131"/>
    </row>
    <row r="32" spans="4:18" s="702" customFormat="1" ht="15.75" customHeight="1">
      <c r="D32" s="729" t="s">
        <v>188</v>
      </c>
      <c r="E32" s="732">
        <v>160296</v>
      </c>
      <c r="F32" s="735">
        <v>8390</v>
      </c>
      <c r="K32" s="131"/>
      <c r="N32" s="131"/>
      <c r="O32" s="131"/>
      <c r="P32" s="131"/>
      <c r="Q32" s="131"/>
      <c r="R32" s="131"/>
    </row>
    <row r="33" spans="4:18" s="702" customFormat="1" ht="15.75" customHeight="1">
      <c r="D33" s="729" t="s">
        <v>189</v>
      </c>
      <c r="E33" s="732">
        <v>371342</v>
      </c>
      <c r="F33" s="735">
        <v>16364</v>
      </c>
      <c r="K33" s="131"/>
      <c r="N33" s="131"/>
      <c r="O33" s="131"/>
      <c r="P33" s="131"/>
      <c r="Q33" s="131"/>
      <c r="R33" s="131"/>
    </row>
    <row r="34" spans="4:18" s="702" customFormat="1" ht="15.75" customHeight="1">
      <c r="D34" s="729" t="s">
        <v>190</v>
      </c>
      <c r="E34" s="732">
        <v>459942</v>
      </c>
      <c r="F34" s="735">
        <v>23084</v>
      </c>
      <c r="K34" s="131"/>
      <c r="N34" s="131"/>
      <c r="O34" s="131"/>
      <c r="P34" s="131"/>
      <c r="Q34" s="131"/>
      <c r="R34" s="131"/>
    </row>
    <row r="35" spans="4:18" s="702" customFormat="1" ht="15.75" customHeight="1">
      <c r="D35" s="729" t="s">
        <v>191</v>
      </c>
      <c r="E35" s="732">
        <v>263436</v>
      </c>
      <c r="F35" s="735">
        <v>13296</v>
      </c>
      <c r="K35" s="131"/>
      <c r="N35" s="131"/>
      <c r="O35" s="131"/>
      <c r="P35" s="131"/>
      <c r="Q35" s="131"/>
      <c r="R35" s="131"/>
    </row>
    <row r="36" spans="4:18" s="702" customFormat="1" ht="15.75" customHeight="1">
      <c r="D36" s="729" t="s">
        <v>192</v>
      </c>
      <c r="E36" s="732">
        <v>118496</v>
      </c>
      <c r="F36" s="735">
        <v>5914</v>
      </c>
      <c r="K36" s="131"/>
      <c r="N36" s="131"/>
      <c r="O36" s="131"/>
      <c r="P36" s="131"/>
      <c r="Q36" s="131"/>
      <c r="R36" s="131"/>
    </row>
    <row r="37" spans="4:18" s="702" customFormat="1" ht="15.75" customHeight="1">
      <c r="D37" s="729" t="s">
        <v>193</v>
      </c>
      <c r="E37" s="732">
        <v>184656</v>
      </c>
      <c r="F37" s="735">
        <v>9960</v>
      </c>
      <c r="K37" s="131"/>
      <c r="N37" s="131"/>
      <c r="O37" s="131"/>
      <c r="P37" s="131"/>
      <c r="Q37" s="131"/>
      <c r="R37" s="131"/>
    </row>
    <row r="38" spans="4:18" s="702" customFormat="1" ht="15.75" customHeight="1">
      <c r="D38" s="729" t="s">
        <v>194</v>
      </c>
      <c r="E38" s="732">
        <v>349700</v>
      </c>
      <c r="F38" s="735">
        <v>17514</v>
      </c>
      <c r="K38" s="131"/>
      <c r="N38" s="131"/>
      <c r="O38" s="131"/>
      <c r="P38" s="131"/>
      <c r="Q38" s="131"/>
      <c r="R38" s="131"/>
    </row>
    <row r="39" spans="4:18" s="702" customFormat="1" ht="15.75" customHeight="1">
      <c r="D39" s="729" t="s">
        <v>195</v>
      </c>
      <c r="E39" s="732">
        <v>733650</v>
      </c>
      <c r="F39" s="735">
        <v>36888</v>
      </c>
      <c r="K39" s="131"/>
      <c r="N39" s="131"/>
      <c r="O39" s="131"/>
      <c r="P39" s="131"/>
      <c r="Q39" s="131"/>
      <c r="R39" s="131"/>
    </row>
    <row r="40" spans="4:18" s="702" customFormat="1" ht="15.75" customHeight="1">
      <c r="D40" s="729" t="s">
        <v>196</v>
      </c>
      <c r="E40" s="732">
        <v>835566</v>
      </c>
      <c r="F40" s="735">
        <v>42826</v>
      </c>
      <c r="K40" s="131"/>
      <c r="N40" s="131"/>
      <c r="O40" s="131"/>
      <c r="P40" s="131"/>
      <c r="Q40" s="131"/>
      <c r="R40" s="131"/>
    </row>
    <row r="41" spans="4:18" s="702" customFormat="1" ht="15.75" customHeight="1">
      <c r="D41" s="729" t="s">
        <v>197</v>
      </c>
      <c r="E41" s="732">
        <v>216684</v>
      </c>
      <c r="F41" s="735">
        <v>11958</v>
      </c>
      <c r="K41" s="131"/>
      <c r="N41" s="131"/>
      <c r="O41" s="131"/>
      <c r="P41" s="131"/>
      <c r="Q41" s="131"/>
      <c r="R41" s="131"/>
    </row>
    <row r="42" spans="4:18" s="702" customFormat="1" ht="15.75" customHeight="1">
      <c r="D42" s="729" t="s">
        <v>198</v>
      </c>
      <c r="E42" s="732">
        <v>160480</v>
      </c>
      <c r="F42" s="735">
        <v>8352</v>
      </c>
      <c r="K42" s="131"/>
      <c r="N42" s="131"/>
      <c r="O42" s="131"/>
      <c r="P42" s="131"/>
      <c r="Q42" s="131"/>
      <c r="R42" s="131"/>
    </row>
    <row r="43" spans="4:18" s="702" customFormat="1" ht="15.75" customHeight="1">
      <c r="D43" s="729" t="s">
        <v>199</v>
      </c>
      <c r="E43" s="732">
        <v>232156</v>
      </c>
      <c r="F43" s="735">
        <v>11998</v>
      </c>
      <c r="K43" s="131"/>
      <c r="N43" s="131"/>
      <c r="O43" s="131"/>
      <c r="P43" s="131"/>
      <c r="Q43" s="131"/>
      <c r="R43" s="131"/>
    </row>
    <row r="44" spans="4:18" s="702" customFormat="1" ht="15.75" customHeight="1">
      <c r="D44" s="729" t="s">
        <v>200</v>
      </c>
      <c r="E44" s="732">
        <v>414282</v>
      </c>
      <c r="F44" s="735">
        <v>21646</v>
      </c>
      <c r="K44" s="131"/>
      <c r="N44" s="131"/>
      <c r="O44" s="131"/>
      <c r="P44" s="131"/>
      <c r="Q44" s="131"/>
      <c r="R44" s="131"/>
    </row>
    <row r="45" spans="4:18" s="702" customFormat="1" ht="15.75" customHeight="1">
      <c r="D45" s="729" t="s">
        <v>201</v>
      </c>
      <c r="E45" s="732">
        <v>260214</v>
      </c>
      <c r="F45" s="735">
        <v>14096</v>
      </c>
      <c r="K45" s="131"/>
      <c r="N45" s="131"/>
      <c r="O45" s="131"/>
      <c r="P45" s="131"/>
      <c r="Q45" s="131"/>
      <c r="R45" s="131"/>
    </row>
    <row r="46" spans="4:18" s="702" customFormat="1" ht="15.75" customHeight="1">
      <c r="D46" s="729" t="s">
        <v>202</v>
      </c>
      <c r="E46" s="732">
        <v>338348</v>
      </c>
      <c r="F46" s="735">
        <v>16966</v>
      </c>
      <c r="K46" s="131"/>
      <c r="N46" s="131"/>
      <c r="O46" s="131"/>
      <c r="P46" s="131"/>
      <c r="Q46" s="131"/>
      <c r="R46" s="131"/>
    </row>
    <row r="47" spans="4:18" s="702" customFormat="1" ht="15.75" customHeight="1">
      <c r="D47" s="729" t="s">
        <v>203</v>
      </c>
      <c r="E47" s="732">
        <v>98178</v>
      </c>
      <c r="F47" s="735">
        <v>4928</v>
      </c>
      <c r="K47" s="131"/>
      <c r="N47" s="131"/>
      <c r="O47" s="131"/>
      <c r="P47" s="131"/>
      <c r="Q47" s="131"/>
      <c r="R47" s="131"/>
    </row>
    <row r="48" spans="4:18" s="702" customFormat="1" ht="15.75" customHeight="1">
      <c r="D48" s="729" t="s">
        <v>204</v>
      </c>
      <c r="E48" s="732">
        <v>495560</v>
      </c>
      <c r="F48" s="735">
        <v>24908</v>
      </c>
      <c r="K48" s="131"/>
      <c r="N48" s="131"/>
      <c r="O48" s="131"/>
      <c r="P48" s="131"/>
      <c r="Q48" s="131"/>
      <c r="R48" s="131"/>
    </row>
    <row r="49" spans="2:18" s="702" customFormat="1" ht="15.75" customHeight="1">
      <c r="D49" s="729" t="s">
        <v>205</v>
      </c>
      <c r="E49" s="732">
        <v>307384</v>
      </c>
      <c r="F49" s="735">
        <v>15470</v>
      </c>
      <c r="K49" s="131"/>
      <c r="N49" s="131"/>
      <c r="O49" s="131"/>
      <c r="P49" s="131"/>
      <c r="Q49" s="131"/>
      <c r="R49" s="131"/>
    </row>
    <row r="50" spans="2:18" s="702" customFormat="1" ht="15.75" customHeight="1">
      <c r="D50" s="729" t="s">
        <v>206</v>
      </c>
      <c r="E50" s="732">
        <v>424042</v>
      </c>
      <c r="F50" s="735">
        <v>21220</v>
      </c>
      <c r="K50" s="131"/>
      <c r="N50" s="131"/>
      <c r="O50" s="131"/>
      <c r="P50" s="131"/>
      <c r="Q50" s="131"/>
      <c r="R50" s="131"/>
    </row>
    <row r="51" spans="2:18" s="702" customFormat="1" ht="15.75" customHeight="1">
      <c r="D51" s="729" t="s">
        <v>207</v>
      </c>
      <c r="E51" s="732">
        <v>567054</v>
      </c>
      <c r="F51" s="735">
        <v>28488</v>
      </c>
      <c r="K51" s="131"/>
      <c r="N51" s="131"/>
      <c r="O51" s="131"/>
      <c r="P51" s="131"/>
      <c r="Q51" s="131"/>
      <c r="R51" s="131"/>
    </row>
    <row r="52" spans="2:18" s="702" customFormat="1" ht="15.75" customHeight="1">
      <c r="D52" s="729" t="s">
        <v>208</v>
      </c>
      <c r="E52" s="732">
        <v>81722</v>
      </c>
      <c r="F52" s="735">
        <v>4102</v>
      </c>
      <c r="K52" s="131"/>
      <c r="N52" s="131"/>
      <c r="O52" s="131"/>
      <c r="P52" s="131"/>
      <c r="Q52" s="131"/>
      <c r="R52" s="131"/>
    </row>
    <row r="53" spans="2:18" s="702" customFormat="1" ht="15.75" customHeight="1">
      <c r="D53" s="729" t="s">
        <v>209</v>
      </c>
      <c r="E53" s="732">
        <v>780050</v>
      </c>
      <c r="F53" s="735">
        <v>39544</v>
      </c>
      <c r="K53" s="131"/>
      <c r="N53" s="131"/>
      <c r="O53" s="131"/>
      <c r="P53" s="131"/>
      <c r="Q53" s="131"/>
      <c r="R53" s="131"/>
    </row>
    <row r="54" spans="2:18" s="702" customFormat="1" ht="15.75" customHeight="1">
      <c r="D54" s="729" t="s">
        <v>210</v>
      </c>
      <c r="E54" s="732">
        <v>92516</v>
      </c>
      <c r="F54" s="735">
        <v>4658</v>
      </c>
      <c r="K54" s="131"/>
      <c r="N54" s="131"/>
      <c r="O54" s="131"/>
      <c r="P54" s="131"/>
      <c r="Q54" s="131"/>
      <c r="R54" s="131"/>
    </row>
    <row r="55" spans="2:18" s="704" customFormat="1" ht="22.15" customHeight="1">
      <c r="D55" s="727" t="s">
        <v>168</v>
      </c>
      <c r="E55" s="731">
        <f>SUM(E13:E54)</f>
        <v>25531892</v>
      </c>
      <c r="F55" s="731">
        <f>SUM(F13:F54)</f>
        <v>1357234</v>
      </c>
      <c r="I55" s="702"/>
      <c r="J55" s="702"/>
      <c r="K55" s="131"/>
      <c r="L55" s="702"/>
      <c r="M55" s="702"/>
      <c r="N55" s="131"/>
      <c r="O55" s="131"/>
      <c r="P55" s="131"/>
      <c r="Q55" s="131"/>
      <c r="R55" s="131"/>
    </row>
    <row r="56" spans="2:18" ht="14">
      <c r="D56" s="705"/>
      <c r="E56" s="130"/>
      <c r="I56" s="704"/>
      <c r="J56" s="704"/>
      <c r="L56" s="704"/>
      <c r="M56" s="704"/>
    </row>
    <row r="57" spans="2:18" ht="15">
      <c r="D57" s="1635" t="s">
        <v>275</v>
      </c>
      <c r="E57" s="1635"/>
      <c r="F57" s="1635"/>
    </row>
    <row r="58" spans="2:18" ht="18" customHeight="1">
      <c r="D58" s="132" t="s">
        <v>165</v>
      </c>
      <c r="E58" s="1636" t="s">
        <v>166</v>
      </c>
      <c r="F58" s="1636"/>
    </row>
    <row r="59" spans="2:18" s="702" customFormat="1" ht="19.899999999999999" customHeight="1">
      <c r="D59" s="729" t="s">
        <v>211</v>
      </c>
      <c r="E59" s="1637">
        <v>13255309</v>
      </c>
      <c r="F59" s="1637"/>
      <c r="I59" s="131"/>
      <c r="J59" s="131"/>
      <c r="K59" s="131"/>
      <c r="L59" s="131"/>
      <c r="M59" s="131"/>
      <c r="N59" s="131"/>
      <c r="O59" s="131"/>
      <c r="P59" s="131"/>
      <c r="Q59" s="131"/>
      <c r="R59" s="131"/>
    </row>
    <row r="60" spans="2:18" ht="14">
      <c r="D60" s="705"/>
      <c r="E60" s="130"/>
      <c r="I60" s="702"/>
      <c r="J60" s="702"/>
      <c r="L60" s="702"/>
      <c r="M60" s="702"/>
    </row>
    <row r="61" spans="2:18" ht="22.15" customHeight="1">
      <c r="D61" s="175" t="s">
        <v>212</v>
      </c>
      <c r="E61" s="1638">
        <f>+E55+E59</f>
        <v>38787201</v>
      </c>
      <c r="F61" s="1638"/>
      <c r="G61" s="139"/>
      <c r="H61" s="139"/>
    </row>
    <row r="62" spans="2:18" ht="60.75" customHeight="1">
      <c r="B62" s="1634" t="s">
        <v>277</v>
      </c>
      <c r="C62" s="1634"/>
      <c r="D62" s="705"/>
      <c r="E62" s="130"/>
    </row>
    <row r="63" spans="2:18" s="694" customFormat="1" ht="28.9" customHeight="1">
      <c r="D63" s="1647"/>
      <c r="E63" s="1647"/>
      <c r="F63" s="1647"/>
      <c r="I63" s="131"/>
      <c r="J63" s="131"/>
      <c r="K63" s="131"/>
      <c r="L63" s="131"/>
      <c r="M63" s="131"/>
    </row>
    <row r="64" spans="2:18">
      <c r="I64" s="694"/>
      <c r="J64" s="694"/>
      <c r="K64" s="694"/>
      <c r="L64" s="694"/>
      <c r="M64" s="694"/>
    </row>
  </sheetData>
  <mergeCells count="15">
    <mergeCell ref="B1:C1"/>
    <mergeCell ref="B4:C4"/>
    <mergeCell ref="D4:E4"/>
    <mergeCell ref="B8:C8"/>
    <mergeCell ref="B62:C62"/>
    <mergeCell ref="D57:F57"/>
    <mergeCell ref="E58:F58"/>
    <mergeCell ref="E59:F59"/>
    <mergeCell ref="E61:F61"/>
    <mergeCell ref="D63:F63"/>
    <mergeCell ref="D1:F1"/>
    <mergeCell ref="D7:F7"/>
    <mergeCell ref="D8:F8"/>
    <mergeCell ref="D9:F9"/>
    <mergeCell ref="D10:F10"/>
  </mergeCells>
  <printOptions horizontalCentered="1"/>
  <pageMargins left="0" right="0" top="0.23622047244094491" bottom="0.55118110236220474" header="0.15748031496062992" footer="0.27559055118110237"/>
  <pageSetup paperSize="9" scale="85" fitToHeight="0" orientation="landscape" horizontalDpi="180" verticalDpi="180" r:id="rId1"/>
  <headerFooter alignWithMargins="0">
    <oddFooter>&amp;L&amp;F&amp;C&amp;P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B075A-AADE-4056-AB40-A82C00044D57}">
  <sheetPr>
    <tabColor theme="3" tint="0.89999084444715716"/>
  </sheetPr>
  <dimension ref="A1:W53"/>
  <sheetViews>
    <sheetView zoomScale="80" zoomScaleNormal="80" workbookViewId="0">
      <pane ySplit="1" topLeftCell="A2" activePane="bottomLeft" state="frozen"/>
      <selection pane="bottomLeft"/>
    </sheetView>
  </sheetViews>
  <sheetFormatPr defaultColWidth="9.1796875" defaultRowHeight="15.5"/>
  <cols>
    <col min="1" max="1" width="4.81640625" style="131" customWidth="1"/>
    <col min="2" max="2" width="21.1796875" style="131" customWidth="1"/>
    <col min="3" max="3" width="23.54296875" style="131" customWidth="1"/>
    <col min="4" max="4" width="15" style="131" customWidth="1"/>
    <col min="5" max="5" width="25" style="157" customWidth="1"/>
    <col min="6" max="6" width="22.7265625" style="129" customWidth="1"/>
    <col min="7" max="7" width="20.453125" style="131" customWidth="1"/>
    <col min="8" max="8" width="17.7265625" style="129" customWidth="1"/>
    <col min="9" max="9" width="15.1796875" style="131" customWidth="1"/>
    <col min="10" max="10" width="10.1796875" style="131" bestFit="1" customWidth="1"/>
    <col min="11" max="11" width="10.1796875" style="131" customWidth="1"/>
    <col min="12" max="12" width="10" style="131" bestFit="1" customWidth="1"/>
    <col min="13" max="13" width="11.7265625" style="131" bestFit="1" customWidth="1"/>
    <col min="14" max="213" width="9.1796875" style="131"/>
    <col min="214" max="214" width="6.453125" style="131" customWidth="1"/>
    <col min="215" max="215" width="30.54296875" style="131" customWidth="1"/>
    <col min="216" max="216" width="12.81640625" style="131" customWidth="1"/>
    <col min="217" max="217" width="15.7265625" style="131" customWidth="1"/>
    <col min="218" max="469" width="9.1796875" style="131"/>
    <col min="470" max="470" width="6.453125" style="131" customWidth="1"/>
    <col min="471" max="471" width="30.54296875" style="131" customWidth="1"/>
    <col min="472" max="472" width="12.81640625" style="131" customWidth="1"/>
    <col min="473" max="473" width="15.7265625" style="131" customWidth="1"/>
    <col min="474" max="725" width="9.1796875" style="131"/>
    <col min="726" max="726" width="6.453125" style="131" customWidth="1"/>
    <col min="727" max="727" width="30.54296875" style="131" customWidth="1"/>
    <col min="728" max="728" width="12.81640625" style="131" customWidth="1"/>
    <col min="729" max="729" width="15.7265625" style="131" customWidth="1"/>
    <col min="730" max="981" width="9.1796875" style="131"/>
    <col min="982" max="982" width="6.453125" style="131" customWidth="1"/>
    <col min="983" max="983" width="30.54296875" style="131" customWidth="1"/>
    <col min="984" max="984" width="12.81640625" style="131" customWidth="1"/>
    <col min="985" max="985" width="15.7265625" style="131" customWidth="1"/>
    <col min="986" max="1237" width="9.1796875" style="131"/>
    <col min="1238" max="1238" width="6.453125" style="131" customWidth="1"/>
    <col min="1239" max="1239" width="30.54296875" style="131" customWidth="1"/>
    <col min="1240" max="1240" width="12.81640625" style="131" customWidth="1"/>
    <col min="1241" max="1241" width="15.7265625" style="131" customWidth="1"/>
    <col min="1242" max="1493" width="9.1796875" style="131"/>
    <col min="1494" max="1494" width="6.453125" style="131" customWidth="1"/>
    <col min="1495" max="1495" width="30.54296875" style="131" customWidth="1"/>
    <col min="1496" max="1496" width="12.81640625" style="131" customWidth="1"/>
    <col min="1497" max="1497" width="15.7265625" style="131" customWidth="1"/>
    <col min="1498" max="1749" width="9.1796875" style="131"/>
    <col min="1750" max="1750" width="6.453125" style="131" customWidth="1"/>
    <col min="1751" max="1751" width="30.54296875" style="131" customWidth="1"/>
    <col min="1752" max="1752" width="12.81640625" style="131" customWidth="1"/>
    <col min="1753" max="1753" width="15.7265625" style="131" customWidth="1"/>
    <col min="1754" max="2005" width="9.1796875" style="131"/>
    <col min="2006" max="2006" width="6.453125" style="131" customWidth="1"/>
    <col min="2007" max="2007" width="30.54296875" style="131" customWidth="1"/>
    <col min="2008" max="2008" width="12.81640625" style="131" customWidth="1"/>
    <col min="2009" max="2009" width="15.7265625" style="131" customWidth="1"/>
    <col min="2010" max="2261" width="9.1796875" style="131"/>
    <col min="2262" max="2262" width="6.453125" style="131" customWidth="1"/>
    <col min="2263" max="2263" width="30.54296875" style="131" customWidth="1"/>
    <col min="2264" max="2264" width="12.81640625" style="131" customWidth="1"/>
    <col min="2265" max="2265" width="15.7265625" style="131" customWidth="1"/>
    <col min="2266" max="2517" width="9.1796875" style="131"/>
    <col min="2518" max="2518" width="6.453125" style="131" customWidth="1"/>
    <col min="2519" max="2519" width="30.54296875" style="131" customWidth="1"/>
    <col min="2520" max="2520" width="12.81640625" style="131" customWidth="1"/>
    <col min="2521" max="2521" width="15.7265625" style="131" customWidth="1"/>
    <col min="2522" max="2773" width="9.1796875" style="131"/>
    <col min="2774" max="2774" width="6.453125" style="131" customWidth="1"/>
    <col min="2775" max="2775" width="30.54296875" style="131" customWidth="1"/>
    <col min="2776" max="2776" width="12.81640625" style="131" customWidth="1"/>
    <col min="2777" max="2777" width="15.7265625" style="131" customWidth="1"/>
    <col min="2778" max="3029" width="9.1796875" style="131"/>
    <col min="3030" max="3030" width="6.453125" style="131" customWidth="1"/>
    <col min="3031" max="3031" width="30.54296875" style="131" customWidth="1"/>
    <col min="3032" max="3032" width="12.81640625" style="131" customWidth="1"/>
    <col min="3033" max="3033" width="15.7265625" style="131" customWidth="1"/>
    <col min="3034" max="3285" width="9.1796875" style="131"/>
    <col min="3286" max="3286" width="6.453125" style="131" customWidth="1"/>
    <col min="3287" max="3287" width="30.54296875" style="131" customWidth="1"/>
    <col min="3288" max="3288" width="12.81640625" style="131" customWidth="1"/>
    <col min="3289" max="3289" width="15.7265625" style="131" customWidth="1"/>
    <col min="3290" max="3541" width="9.1796875" style="131"/>
    <col min="3542" max="3542" width="6.453125" style="131" customWidth="1"/>
    <col min="3543" max="3543" width="30.54296875" style="131" customWidth="1"/>
    <col min="3544" max="3544" width="12.81640625" style="131" customWidth="1"/>
    <col min="3545" max="3545" width="15.7265625" style="131" customWidth="1"/>
    <col min="3546" max="3797" width="9.1796875" style="131"/>
    <col min="3798" max="3798" width="6.453125" style="131" customWidth="1"/>
    <col min="3799" max="3799" width="30.54296875" style="131" customWidth="1"/>
    <col min="3800" max="3800" width="12.81640625" style="131" customWidth="1"/>
    <col min="3801" max="3801" width="15.7265625" style="131" customWidth="1"/>
    <col min="3802" max="4053" width="9.1796875" style="131"/>
    <col min="4054" max="4054" width="6.453125" style="131" customWidth="1"/>
    <col min="4055" max="4055" width="30.54296875" style="131" customWidth="1"/>
    <col min="4056" max="4056" width="12.81640625" style="131" customWidth="1"/>
    <col min="4057" max="4057" width="15.7265625" style="131" customWidth="1"/>
    <col min="4058" max="4309" width="9.1796875" style="131"/>
    <col min="4310" max="4310" width="6.453125" style="131" customWidth="1"/>
    <col min="4311" max="4311" width="30.54296875" style="131" customWidth="1"/>
    <col min="4312" max="4312" width="12.81640625" style="131" customWidth="1"/>
    <col min="4313" max="4313" width="15.7265625" style="131" customWidth="1"/>
    <col min="4314" max="4565" width="9.1796875" style="131"/>
    <col min="4566" max="4566" width="6.453125" style="131" customWidth="1"/>
    <col min="4567" max="4567" width="30.54296875" style="131" customWidth="1"/>
    <col min="4568" max="4568" width="12.81640625" style="131" customWidth="1"/>
    <col min="4569" max="4569" width="15.7265625" style="131" customWidth="1"/>
    <col min="4570" max="4821" width="9.1796875" style="131"/>
    <col min="4822" max="4822" width="6.453125" style="131" customWidth="1"/>
    <col min="4823" max="4823" width="30.54296875" style="131" customWidth="1"/>
    <col min="4824" max="4824" width="12.81640625" style="131" customWidth="1"/>
    <col min="4825" max="4825" width="15.7265625" style="131" customWidth="1"/>
    <col min="4826" max="5077" width="9.1796875" style="131"/>
    <col min="5078" max="5078" width="6.453125" style="131" customWidth="1"/>
    <col min="5079" max="5079" width="30.54296875" style="131" customWidth="1"/>
    <col min="5080" max="5080" width="12.81640625" style="131" customWidth="1"/>
    <col min="5081" max="5081" width="15.7265625" style="131" customWidth="1"/>
    <col min="5082" max="5333" width="9.1796875" style="131"/>
    <col min="5334" max="5334" width="6.453125" style="131" customWidth="1"/>
    <col min="5335" max="5335" width="30.54296875" style="131" customWidth="1"/>
    <col min="5336" max="5336" width="12.81640625" style="131" customWidth="1"/>
    <col min="5337" max="5337" width="15.7265625" style="131" customWidth="1"/>
    <col min="5338" max="5589" width="9.1796875" style="131"/>
    <col min="5590" max="5590" width="6.453125" style="131" customWidth="1"/>
    <col min="5591" max="5591" width="30.54296875" style="131" customWidth="1"/>
    <col min="5592" max="5592" width="12.81640625" style="131" customWidth="1"/>
    <col min="5593" max="5593" width="15.7265625" style="131" customWidth="1"/>
    <col min="5594" max="5845" width="9.1796875" style="131"/>
    <col min="5846" max="5846" width="6.453125" style="131" customWidth="1"/>
    <col min="5847" max="5847" width="30.54296875" style="131" customWidth="1"/>
    <col min="5848" max="5848" width="12.81640625" style="131" customWidth="1"/>
    <col min="5849" max="5849" width="15.7265625" style="131" customWidth="1"/>
    <col min="5850" max="6101" width="9.1796875" style="131"/>
    <col min="6102" max="6102" width="6.453125" style="131" customWidth="1"/>
    <col min="6103" max="6103" width="30.54296875" style="131" customWidth="1"/>
    <col min="6104" max="6104" width="12.81640625" style="131" customWidth="1"/>
    <col min="6105" max="6105" width="15.7265625" style="131" customWidth="1"/>
    <col min="6106" max="6357" width="9.1796875" style="131"/>
    <col min="6358" max="6358" width="6.453125" style="131" customWidth="1"/>
    <col min="6359" max="6359" width="30.54296875" style="131" customWidth="1"/>
    <col min="6360" max="6360" width="12.81640625" style="131" customWidth="1"/>
    <col min="6361" max="6361" width="15.7265625" style="131" customWidth="1"/>
    <col min="6362" max="6613" width="9.1796875" style="131"/>
    <col min="6614" max="6614" width="6.453125" style="131" customWidth="1"/>
    <col min="6615" max="6615" width="30.54296875" style="131" customWidth="1"/>
    <col min="6616" max="6616" width="12.81640625" style="131" customWidth="1"/>
    <col min="6617" max="6617" width="15.7265625" style="131" customWidth="1"/>
    <col min="6618" max="6869" width="9.1796875" style="131"/>
    <col min="6870" max="6870" width="6.453125" style="131" customWidth="1"/>
    <col min="6871" max="6871" width="30.54296875" style="131" customWidth="1"/>
    <col min="6872" max="6872" width="12.81640625" style="131" customWidth="1"/>
    <col min="6873" max="6873" width="15.7265625" style="131" customWidth="1"/>
    <col min="6874" max="7125" width="9.1796875" style="131"/>
    <col min="7126" max="7126" width="6.453125" style="131" customWidth="1"/>
    <col min="7127" max="7127" width="30.54296875" style="131" customWidth="1"/>
    <col min="7128" max="7128" width="12.81640625" style="131" customWidth="1"/>
    <col min="7129" max="7129" width="15.7265625" style="131" customWidth="1"/>
    <col min="7130" max="7381" width="9.1796875" style="131"/>
    <col min="7382" max="7382" width="6.453125" style="131" customWidth="1"/>
    <col min="7383" max="7383" width="30.54296875" style="131" customWidth="1"/>
    <col min="7384" max="7384" width="12.81640625" style="131" customWidth="1"/>
    <col min="7385" max="7385" width="15.7265625" style="131" customWidth="1"/>
    <col min="7386" max="7637" width="9.1796875" style="131"/>
    <col min="7638" max="7638" width="6.453125" style="131" customWidth="1"/>
    <col min="7639" max="7639" width="30.54296875" style="131" customWidth="1"/>
    <col min="7640" max="7640" width="12.81640625" style="131" customWidth="1"/>
    <col min="7641" max="7641" width="15.7265625" style="131" customWidth="1"/>
    <col min="7642" max="7893" width="9.1796875" style="131"/>
    <col min="7894" max="7894" width="6.453125" style="131" customWidth="1"/>
    <col min="7895" max="7895" width="30.54296875" style="131" customWidth="1"/>
    <col min="7896" max="7896" width="12.81640625" style="131" customWidth="1"/>
    <col min="7897" max="7897" width="15.7265625" style="131" customWidth="1"/>
    <col min="7898" max="8149" width="9.1796875" style="131"/>
    <col min="8150" max="8150" width="6.453125" style="131" customWidth="1"/>
    <col min="8151" max="8151" width="30.54296875" style="131" customWidth="1"/>
    <col min="8152" max="8152" width="12.81640625" style="131" customWidth="1"/>
    <col min="8153" max="8153" width="15.7265625" style="131" customWidth="1"/>
    <col min="8154" max="8405" width="9.1796875" style="131"/>
    <col min="8406" max="8406" width="6.453125" style="131" customWidth="1"/>
    <col min="8407" max="8407" width="30.54296875" style="131" customWidth="1"/>
    <col min="8408" max="8408" width="12.81640625" style="131" customWidth="1"/>
    <col min="8409" max="8409" width="15.7265625" style="131" customWidth="1"/>
    <col min="8410" max="8661" width="9.1796875" style="131"/>
    <col min="8662" max="8662" width="6.453125" style="131" customWidth="1"/>
    <col min="8663" max="8663" width="30.54296875" style="131" customWidth="1"/>
    <col min="8664" max="8664" width="12.81640625" style="131" customWidth="1"/>
    <col min="8665" max="8665" width="15.7265625" style="131" customWidth="1"/>
    <col min="8666" max="8917" width="9.1796875" style="131"/>
    <col min="8918" max="8918" width="6.453125" style="131" customWidth="1"/>
    <col min="8919" max="8919" width="30.54296875" style="131" customWidth="1"/>
    <col min="8920" max="8920" width="12.81640625" style="131" customWidth="1"/>
    <col min="8921" max="8921" width="15.7265625" style="131" customWidth="1"/>
    <col min="8922" max="9173" width="9.1796875" style="131"/>
    <col min="9174" max="9174" width="6.453125" style="131" customWidth="1"/>
    <col min="9175" max="9175" width="30.54296875" style="131" customWidth="1"/>
    <col min="9176" max="9176" width="12.81640625" style="131" customWidth="1"/>
    <col min="9177" max="9177" width="15.7265625" style="131" customWidth="1"/>
    <col min="9178" max="9429" width="9.1796875" style="131"/>
    <col min="9430" max="9430" width="6.453125" style="131" customWidth="1"/>
    <col min="9431" max="9431" width="30.54296875" style="131" customWidth="1"/>
    <col min="9432" max="9432" width="12.81640625" style="131" customWidth="1"/>
    <col min="9433" max="9433" width="15.7265625" style="131" customWidth="1"/>
    <col min="9434" max="9685" width="9.1796875" style="131"/>
    <col min="9686" max="9686" width="6.453125" style="131" customWidth="1"/>
    <col min="9687" max="9687" width="30.54296875" style="131" customWidth="1"/>
    <col min="9688" max="9688" width="12.81640625" style="131" customWidth="1"/>
    <col min="9689" max="9689" width="15.7265625" style="131" customWidth="1"/>
    <col min="9690" max="9941" width="9.1796875" style="131"/>
    <col min="9942" max="9942" width="6.453125" style="131" customWidth="1"/>
    <col min="9943" max="9943" width="30.54296875" style="131" customWidth="1"/>
    <col min="9944" max="9944" width="12.81640625" style="131" customWidth="1"/>
    <col min="9945" max="9945" width="15.7265625" style="131" customWidth="1"/>
    <col min="9946" max="10197" width="9.1796875" style="131"/>
    <col min="10198" max="10198" width="6.453125" style="131" customWidth="1"/>
    <col min="10199" max="10199" width="30.54296875" style="131" customWidth="1"/>
    <col min="10200" max="10200" width="12.81640625" style="131" customWidth="1"/>
    <col min="10201" max="10201" width="15.7265625" style="131" customWidth="1"/>
    <col min="10202" max="10453" width="9.1796875" style="131"/>
    <col min="10454" max="10454" width="6.453125" style="131" customWidth="1"/>
    <col min="10455" max="10455" width="30.54296875" style="131" customWidth="1"/>
    <col min="10456" max="10456" width="12.81640625" style="131" customWidth="1"/>
    <col min="10457" max="10457" width="15.7265625" style="131" customWidth="1"/>
    <col min="10458" max="10709" width="9.1796875" style="131"/>
    <col min="10710" max="10710" width="6.453125" style="131" customWidth="1"/>
    <col min="10711" max="10711" width="30.54296875" style="131" customWidth="1"/>
    <col min="10712" max="10712" width="12.81640625" style="131" customWidth="1"/>
    <col min="10713" max="10713" width="15.7265625" style="131" customWidth="1"/>
    <col min="10714" max="10965" width="9.1796875" style="131"/>
    <col min="10966" max="10966" width="6.453125" style="131" customWidth="1"/>
    <col min="10967" max="10967" width="30.54296875" style="131" customWidth="1"/>
    <col min="10968" max="10968" width="12.81640625" style="131" customWidth="1"/>
    <col min="10969" max="10969" width="15.7265625" style="131" customWidth="1"/>
    <col min="10970" max="11221" width="9.1796875" style="131"/>
    <col min="11222" max="11222" width="6.453125" style="131" customWidth="1"/>
    <col min="11223" max="11223" width="30.54296875" style="131" customWidth="1"/>
    <col min="11224" max="11224" width="12.81640625" style="131" customWidth="1"/>
    <col min="11225" max="11225" width="15.7265625" style="131" customWidth="1"/>
    <col min="11226" max="11477" width="9.1796875" style="131"/>
    <col min="11478" max="11478" width="6.453125" style="131" customWidth="1"/>
    <col min="11479" max="11479" width="30.54296875" style="131" customWidth="1"/>
    <col min="11480" max="11480" width="12.81640625" style="131" customWidth="1"/>
    <col min="11481" max="11481" width="15.7265625" style="131" customWidth="1"/>
    <col min="11482" max="11733" width="9.1796875" style="131"/>
    <col min="11734" max="11734" width="6.453125" style="131" customWidth="1"/>
    <col min="11735" max="11735" width="30.54296875" style="131" customWidth="1"/>
    <col min="11736" max="11736" width="12.81640625" style="131" customWidth="1"/>
    <col min="11737" max="11737" width="15.7265625" style="131" customWidth="1"/>
    <col min="11738" max="11989" width="9.1796875" style="131"/>
    <col min="11990" max="11990" width="6.453125" style="131" customWidth="1"/>
    <col min="11991" max="11991" width="30.54296875" style="131" customWidth="1"/>
    <col min="11992" max="11992" width="12.81640625" style="131" customWidth="1"/>
    <col min="11993" max="11993" width="15.7265625" style="131" customWidth="1"/>
    <col min="11994" max="12245" width="9.1796875" style="131"/>
    <col min="12246" max="12246" width="6.453125" style="131" customWidth="1"/>
    <col min="12247" max="12247" width="30.54296875" style="131" customWidth="1"/>
    <col min="12248" max="12248" width="12.81640625" style="131" customWidth="1"/>
    <col min="12249" max="12249" width="15.7265625" style="131" customWidth="1"/>
    <col min="12250" max="12501" width="9.1796875" style="131"/>
    <col min="12502" max="12502" width="6.453125" style="131" customWidth="1"/>
    <col min="12503" max="12503" width="30.54296875" style="131" customWidth="1"/>
    <col min="12504" max="12504" width="12.81640625" style="131" customWidth="1"/>
    <col min="12505" max="12505" width="15.7265625" style="131" customWidth="1"/>
    <col min="12506" max="12757" width="9.1796875" style="131"/>
    <col min="12758" max="12758" width="6.453125" style="131" customWidth="1"/>
    <col min="12759" max="12759" width="30.54296875" style="131" customWidth="1"/>
    <col min="12760" max="12760" width="12.81640625" style="131" customWidth="1"/>
    <col min="12761" max="12761" width="15.7265625" style="131" customWidth="1"/>
    <col min="12762" max="13013" width="9.1796875" style="131"/>
    <col min="13014" max="13014" width="6.453125" style="131" customWidth="1"/>
    <col min="13015" max="13015" width="30.54296875" style="131" customWidth="1"/>
    <col min="13016" max="13016" width="12.81640625" style="131" customWidth="1"/>
    <col min="13017" max="13017" width="15.7265625" style="131" customWidth="1"/>
    <col min="13018" max="13269" width="9.1796875" style="131"/>
    <col min="13270" max="13270" width="6.453125" style="131" customWidth="1"/>
    <col min="13271" max="13271" width="30.54296875" style="131" customWidth="1"/>
    <col min="13272" max="13272" width="12.81640625" style="131" customWidth="1"/>
    <col min="13273" max="13273" width="15.7265625" style="131" customWidth="1"/>
    <col min="13274" max="13525" width="9.1796875" style="131"/>
    <col min="13526" max="13526" width="6.453125" style="131" customWidth="1"/>
    <col min="13527" max="13527" width="30.54296875" style="131" customWidth="1"/>
    <col min="13528" max="13528" width="12.81640625" style="131" customWidth="1"/>
    <col min="13529" max="13529" width="15.7265625" style="131" customWidth="1"/>
    <col min="13530" max="13781" width="9.1796875" style="131"/>
    <col min="13782" max="13782" width="6.453125" style="131" customWidth="1"/>
    <col min="13783" max="13783" width="30.54296875" style="131" customWidth="1"/>
    <col min="13784" max="13784" width="12.81640625" style="131" customWidth="1"/>
    <col min="13785" max="13785" width="15.7265625" style="131" customWidth="1"/>
    <col min="13786" max="14037" width="9.1796875" style="131"/>
    <col min="14038" max="14038" width="6.453125" style="131" customWidth="1"/>
    <col min="14039" max="14039" width="30.54296875" style="131" customWidth="1"/>
    <col min="14040" max="14040" width="12.81640625" style="131" customWidth="1"/>
    <col min="14041" max="14041" width="15.7265625" style="131" customWidth="1"/>
    <col min="14042" max="14293" width="9.1796875" style="131"/>
    <col min="14294" max="14294" width="6.453125" style="131" customWidth="1"/>
    <col min="14295" max="14295" width="30.54296875" style="131" customWidth="1"/>
    <col min="14296" max="14296" width="12.81640625" style="131" customWidth="1"/>
    <col min="14297" max="14297" width="15.7265625" style="131" customWidth="1"/>
    <col min="14298" max="14549" width="9.1796875" style="131"/>
    <col min="14550" max="14550" width="6.453125" style="131" customWidth="1"/>
    <col min="14551" max="14551" width="30.54296875" style="131" customWidth="1"/>
    <col min="14552" max="14552" width="12.81640625" style="131" customWidth="1"/>
    <col min="14553" max="14553" width="15.7265625" style="131" customWidth="1"/>
    <col min="14554" max="14805" width="9.1796875" style="131"/>
    <col min="14806" max="14806" width="6.453125" style="131" customWidth="1"/>
    <col min="14807" max="14807" width="30.54296875" style="131" customWidth="1"/>
    <col min="14808" max="14808" width="12.81640625" style="131" customWidth="1"/>
    <col min="14809" max="14809" width="15.7265625" style="131" customWidth="1"/>
    <col min="14810" max="15061" width="9.1796875" style="131"/>
    <col min="15062" max="15062" width="6.453125" style="131" customWidth="1"/>
    <col min="15063" max="15063" width="30.54296875" style="131" customWidth="1"/>
    <col min="15064" max="15064" width="12.81640625" style="131" customWidth="1"/>
    <col min="15065" max="15065" width="15.7265625" style="131" customWidth="1"/>
    <col min="15066" max="15317" width="9.1796875" style="131"/>
    <col min="15318" max="15318" width="6.453125" style="131" customWidth="1"/>
    <col min="15319" max="15319" width="30.54296875" style="131" customWidth="1"/>
    <col min="15320" max="15320" width="12.81640625" style="131" customWidth="1"/>
    <col min="15321" max="15321" width="15.7265625" style="131" customWidth="1"/>
    <col min="15322" max="15573" width="9.1796875" style="131"/>
    <col min="15574" max="15574" width="6.453125" style="131" customWidth="1"/>
    <col min="15575" max="15575" width="30.54296875" style="131" customWidth="1"/>
    <col min="15576" max="15576" width="12.81640625" style="131" customWidth="1"/>
    <col min="15577" max="15577" width="15.7265625" style="131" customWidth="1"/>
    <col min="15578" max="15829" width="9.1796875" style="131"/>
    <col min="15830" max="15830" width="6.453125" style="131" customWidth="1"/>
    <col min="15831" max="15831" width="30.54296875" style="131" customWidth="1"/>
    <col min="15832" max="15832" width="12.81640625" style="131" customWidth="1"/>
    <col min="15833" max="15833" width="15.7265625" style="131" customWidth="1"/>
    <col min="15834" max="16085" width="9.1796875" style="131"/>
    <col min="16086" max="16086" width="6.453125" style="131" customWidth="1"/>
    <col min="16087" max="16087" width="30.54296875" style="131" customWidth="1"/>
    <col min="16088" max="16088" width="12.81640625" style="131" customWidth="1"/>
    <col min="16089" max="16089" width="15.7265625" style="131" customWidth="1"/>
    <col min="16090" max="16384" width="9.1796875" style="131"/>
  </cols>
  <sheetData>
    <row r="1" spans="1:23" ht="32.25" customHeight="1" thickBot="1">
      <c r="A1" s="121"/>
      <c r="B1" s="1639" t="s">
        <v>161</v>
      </c>
      <c r="C1" s="1640"/>
      <c r="D1" s="1640"/>
      <c r="E1" s="1648" t="s">
        <v>3</v>
      </c>
      <c r="F1" s="1649"/>
      <c r="G1" s="1649"/>
      <c r="H1" s="1650"/>
      <c r="I1" s="141" t="s">
        <v>1</v>
      </c>
    </row>
    <row r="2" spans="1:23" ht="14">
      <c r="A2" s="121"/>
      <c r="B2" s="714"/>
      <c r="C2" s="714"/>
      <c r="D2" s="714"/>
      <c r="E2" s="121"/>
      <c r="F2" s="121"/>
      <c r="G2" s="121"/>
      <c r="H2" s="121"/>
      <c r="I2" s="138"/>
    </row>
    <row r="3" spans="1:23" ht="14">
      <c r="A3" s="121"/>
      <c r="B3" s="724"/>
      <c r="C3" s="724"/>
      <c r="D3" s="724"/>
      <c r="E3" s="725"/>
      <c r="F3" s="725"/>
      <c r="G3" s="725"/>
      <c r="H3" s="725"/>
      <c r="I3" s="138"/>
    </row>
    <row r="4" spans="1:23" ht="16.149999999999999" customHeight="1">
      <c r="B4" s="1644" t="s">
        <v>64</v>
      </c>
      <c r="C4" s="1644"/>
      <c r="D4" s="1644"/>
      <c r="E4" s="1645" t="s">
        <v>215</v>
      </c>
      <c r="F4" s="1645"/>
      <c r="G4" s="701"/>
      <c r="H4" s="701"/>
    </row>
    <row r="5" spans="1:23">
      <c r="E5" s="1652"/>
      <c r="F5" s="1653"/>
      <c r="G5" s="1653"/>
      <c r="H5" s="1653"/>
    </row>
    <row r="6" spans="1:23" s="702" customFormat="1" ht="18.649999999999999" customHeight="1">
      <c r="D6" s="122" t="s">
        <v>216</v>
      </c>
      <c r="E6" s="157"/>
      <c r="F6" s="157"/>
      <c r="G6" s="157"/>
      <c r="H6" s="122" t="s">
        <v>216</v>
      </c>
      <c r="M6" s="131"/>
      <c r="Q6" s="131"/>
      <c r="R6" s="131"/>
      <c r="S6" s="131"/>
      <c r="T6" s="131"/>
      <c r="U6" s="131"/>
      <c r="V6" s="131"/>
      <c r="W6" s="131"/>
    </row>
    <row r="7" spans="1:23" s="702" customFormat="1" ht="82.5" customHeight="1">
      <c r="A7" s="39">
        <f>'7.piel.'!A8+1</f>
        <v>64</v>
      </c>
      <c r="B7" s="1633" t="s">
        <v>217</v>
      </c>
      <c r="C7" s="1633"/>
      <c r="D7" s="1633"/>
      <c r="E7" s="1632" t="s">
        <v>323</v>
      </c>
      <c r="F7" s="1632"/>
      <c r="G7" s="1632"/>
      <c r="H7" s="1632"/>
      <c r="I7" s="734" t="s">
        <v>154</v>
      </c>
      <c r="M7" s="131"/>
      <c r="Q7" s="131"/>
      <c r="R7" s="131"/>
      <c r="S7" s="131"/>
      <c r="T7" s="131"/>
      <c r="U7" s="131"/>
      <c r="V7" s="131"/>
      <c r="W7" s="131"/>
    </row>
    <row r="8" spans="1:23" s="702" customFormat="1" ht="10.15" customHeight="1">
      <c r="E8" s="1632"/>
      <c r="F8" s="1632"/>
      <c r="G8" s="1632"/>
      <c r="H8" s="1632"/>
      <c r="M8" s="131"/>
      <c r="Q8" s="131"/>
      <c r="R8" s="131"/>
      <c r="S8" s="131"/>
      <c r="T8" s="131"/>
      <c r="U8" s="131"/>
      <c r="V8" s="131"/>
      <c r="W8" s="131"/>
    </row>
    <row r="9" spans="1:23" s="702" customFormat="1" ht="18" customHeight="1">
      <c r="E9" s="1654" t="s">
        <v>274</v>
      </c>
      <c r="F9" s="1654"/>
      <c r="G9" s="1654"/>
      <c r="H9" s="1654"/>
      <c r="M9" s="131"/>
      <c r="Q9" s="131"/>
      <c r="R9" s="131"/>
      <c r="S9" s="131"/>
      <c r="T9" s="131"/>
      <c r="U9" s="131"/>
      <c r="V9" s="131"/>
      <c r="W9" s="131"/>
    </row>
    <row r="10" spans="1:23" s="702" customFormat="1" ht="84.5">
      <c r="B10" s="125" t="s">
        <v>165</v>
      </c>
      <c r="C10" s="125" t="s">
        <v>327</v>
      </c>
      <c r="D10" s="126" t="s">
        <v>326</v>
      </c>
      <c r="E10" s="132" t="s">
        <v>165</v>
      </c>
      <c r="F10" s="127" t="s">
        <v>325</v>
      </c>
      <c r="G10" s="703" t="s">
        <v>167</v>
      </c>
      <c r="H10" s="134" t="s">
        <v>324</v>
      </c>
      <c r="I10" s="712"/>
      <c r="L10" s="713"/>
      <c r="M10" s="131"/>
      <c r="N10" s="713"/>
      <c r="P10" s="135"/>
      <c r="Q10" s="131"/>
      <c r="R10" s="131"/>
      <c r="S10" s="131"/>
      <c r="T10" s="131"/>
      <c r="U10" s="131"/>
      <c r="V10" s="131"/>
      <c r="W10" s="131"/>
    </row>
    <row r="11" spans="1:23" s="702" customFormat="1" ht="15.75" customHeight="1">
      <c r="B11" s="124"/>
      <c r="C11" s="124"/>
      <c r="D11" s="133"/>
      <c r="E11" s="727"/>
      <c r="F11" s="728"/>
      <c r="G11" s="135"/>
      <c r="H11" s="736"/>
      <c r="I11" s="712"/>
      <c r="L11" s="713"/>
      <c r="M11" s="131"/>
      <c r="N11" s="713"/>
      <c r="Q11" s="131"/>
      <c r="R11" s="131"/>
      <c r="S11" s="131"/>
      <c r="T11" s="131"/>
      <c r="U11" s="131"/>
      <c r="V11" s="131"/>
      <c r="W11" s="131"/>
    </row>
    <row r="12" spans="1:23" s="702" customFormat="1" ht="15.75" customHeight="1">
      <c r="B12" s="128" t="s">
        <v>168</v>
      </c>
      <c r="C12" s="726">
        <v>52357914</v>
      </c>
      <c r="D12" s="726">
        <v>73959529</v>
      </c>
      <c r="E12" s="729" t="s">
        <v>169</v>
      </c>
      <c r="F12" s="732">
        <v>10691164</v>
      </c>
      <c r="G12" s="732">
        <v>6928</v>
      </c>
      <c r="H12" s="732">
        <v>14924175</v>
      </c>
      <c r="I12" s="712"/>
      <c r="M12" s="131"/>
      <c r="Q12" s="131"/>
      <c r="R12" s="131"/>
      <c r="S12" s="131"/>
      <c r="T12" s="131"/>
      <c r="U12" s="131"/>
      <c r="V12" s="131"/>
      <c r="W12" s="131"/>
    </row>
    <row r="13" spans="1:23" s="702" customFormat="1" ht="15.75" customHeight="1">
      <c r="E13" s="729" t="s">
        <v>170</v>
      </c>
      <c r="F13" s="732">
        <v>1838458</v>
      </c>
      <c r="G13" s="732">
        <v>3826</v>
      </c>
      <c r="H13" s="732">
        <v>2653960</v>
      </c>
      <c r="I13" s="712"/>
      <c r="M13" s="131"/>
      <c r="Q13" s="131"/>
      <c r="R13" s="131"/>
      <c r="S13" s="131"/>
      <c r="T13" s="131"/>
      <c r="U13" s="131"/>
      <c r="V13" s="131"/>
      <c r="W13" s="131"/>
    </row>
    <row r="14" spans="1:23" s="702" customFormat="1" ht="15.75" customHeight="1">
      <c r="E14" s="729" t="s">
        <v>171</v>
      </c>
      <c r="F14" s="732">
        <v>1007108</v>
      </c>
      <c r="G14" s="732">
        <v>0</v>
      </c>
      <c r="H14" s="732">
        <v>1442421</v>
      </c>
      <c r="I14" s="712"/>
      <c r="M14" s="131"/>
      <c r="Q14" s="131"/>
      <c r="R14" s="131"/>
      <c r="S14" s="131"/>
      <c r="T14" s="131"/>
      <c r="U14" s="131"/>
      <c r="V14" s="131"/>
      <c r="W14" s="131"/>
    </row>
    <row r="15" spans="1:23" s="702" customFormat="1" ht="15.75" customHeight="1">
      <c r="E15" s="729" t="s">
        <v>172</v>
      </c>
      <c r="F15" s="732">
        <v>609512</v>
      </c>
      <c r="G15" s="732">
        <v>0</v>
      </c>
      <c r="H15" s="732">
        <v>857430</v>
      </c>
      <c r="I15" s="712"/>
      <c r="M15" s="131"/>
      <c r="Q15" s="131"/>
      <c r="R15" s="131"/>
      <c r="S15" s="131"/>
      <c r="T15" s="131"/>
      <c r="U15" s="131"/>
      <c r="V15" s="131"/>
      <c r="W15" s="131"/>
    </row>
    <row r="16" spans="1:23" s="702" customFormat="1" ht="15.75" customHeight="1">
      <c r="E16" s="729" t="s">
        <v>173</v>
      </c>
      <c r="F16" s="732">
        <v>1598394</v>
      </c>
      <c r="G16" s="732">
        <v>0</v>
      </c>
      <c r="H16" s="732">
        <v>2245450</v>
      </c>
      <c r="I16" s="712"/>
      <c r="M16" s="131"/>
      <c r="Q16" s="131"/>
      <c r="R16" s="131"/>
      <c r="S16" s="131"/>
      <c r="T16" s="131"/>
      <c r="U16" s="131"/>
      <c r="V16" s="131"/>
      <c r="W16" s="131"/>
    </row>
    <row r="17" spans="5:23" s="702" customFormat="1" ht="15.75" customHeight="1">
      <c r="E17" s="729" t="s">
        <v>174</v>
      </c>
      <c r="F17" s="732">
        <v>866739</v>
      </c>
      <c r="G17" s="732">
        <v>1655</v>
      </c>
      <c r="H17" s="732">
        <v>1267388</v>
      </c>
      <c r="I17" s="712"/>
      <c r="M17" s="131"/>
      <c r="Q17" s="131"/>
      <c r="R17" s="131"/>
      <c r="S17" s="131"/>
      <c r="T17" s="131"/>
      <c r="U17" s="131"/>
      <c r="V17" s="131"/>
      <c r="W17" s="131"/>
    </row>
    <row r="18" spans="5:23" s="702" customFormat="1" ht="15.75" customHeight="1">
      <c r="E18" s="729" t="s">
        <v>175</v>
      </c>
      <c r="F18" s="732">
        <v>16694</v>
      </c>
      <c r="G18" s="732">
        <v>0</v>
      </c>
      <c r="H18" s="732">
        <v>16694</v>
      </c>
      <c r="I18" s="712"/>
      <c r="M18" s="131"/>
      <c r="Q18" s="131"/>
      <c r="R18" s="131"/>
      <c r="S18" s="131"/>
      <c r="T18" s="131"/>
      <c r="U18" s="131"/>
      <c r="V18" s="131"/>
      <c r="W18" s="131"/>
    </row>
    <row r="19" spans="5:23" s="702" customFormat="1" ht="15.75" customHeight="1">
      <c r="E19" s="729" t="s">
        <v>176</v>
      </c>
      <c r="F19" s="732">
        <v>1002476</v>
      </c>
      <c r="G19" s="732">
        <v>0</v>
      </c>
      <c r="H19" s="732">
        <v>1349251</v>
      </c>
      <c r="I19" s="712"/>
      <c r="M19" s="131"/>
      <c r="Q19" s="131"/>
      <c r="R19" s="131"/>
      <c r="S19" s="131"/>
      <c r="T19" s="131"/>
      <c r="U19" s="131"/>
      <c r="V19" s="131"/>
      <c r="W19" s="131"/>
    </row>
    <row r="20" spans="5:23" s="702" customFormat="1" ht="15.75" customHeight="1">
      <c r="E20" s="729" t="s">
        <v>177</v>
      </c>
      <c r="F20" s="732">
        <v>20854</v>
      </c>
      <c r="G20" s="732">
        <v>0</v>
      </c>
      <c r="H20" s="732">
        <v>20854</v>
      </c>
      <c r="I20" s="712"/>
      <c r="M20" s="131"/>
      <c r="Q20" s="131"/>
      <c r="R20" s="131"/>
      <c r="S20" s="131"/>
      <c r="T20" s="131"/>
      <c r="U20" s="131"/>
      <c r="V20" s="131"/>
      <c r="W20" s="131"/>
    </row>
    <row r="21" spans="5:23" s="702" customFormat="1" ht="15.75" customHeight="1">
      <c r="E21" s="729" t="s">
        <v>178</v>
      </c>
      <c r="F21" s="732">
        <v>717384</v>
      </c>
      <c r="G21" s="732">
        <v>1344</v>
      </c>
      <c r="H21" s="732">
        <v>1073376</v>
      </c>
      <c r="I21" s="712"/>
      <c r="M21" s="131"/>
      <c r="Q21" s="131"/>
      <c r="R21" s="131"/>
      <c r="S21" s="131"/>
      <c r="T21" s="131"/>
      <c r="U21" s="131"/>
      <c r="V21" s="131"/>
      <c r="W21" s="131"/>
    </row>
    <row r="22" spans="5:23" s="702" customFormat="1" ht="15.75" customHeight="1">
      <c r="E22" s="729" t="s">
        <v>181</v>
      </c>
      <c r="F22" s="732">
        <v>1052310</v>
      </c>
      <c r="G22" s="732">
        <v>0</v>
      </c>
      <c r="H22" s="732">
        <v>1469927</v>
      </c>
      <c r="I22" s="712"/>
      <c r="M22" s="131"/>
      <c r="Q22" s="131"/>
      <c r="R22" s="131"/>
      <c r="S22" s="131"/>
      <c r="T22" s="131"/>
      <c r="U22" s="131"/>
      <c r="V22" s="131"/>
      <c r="W22" s="131"/>
    </row>
    <row r="23" spans="5:23" s="702" customFormat="1" ht="15.75" customHeight="1">
      <c r="E23" s="729" t="s">
        <v>182</v>
      </c>
      <c r="F23" s="732">
        <v>749250</v>
      </c>
      <c r="G23" s="732">
        <v>0</v>
      </c>
      <c r="H23" s="732">
        <v>1068934</v>
      </c>
      <c r="I23" s="712"/>
      <c r="M23" s="131"/>
      <c r="Q23" s="131"/>
      <c r="R23" s="131"/>
      <c r="S23" s="131"/>
      <c r="T23" s="131"/>
      <c r="U23" s="131"/>
      <c r="V23" s="131"/>
      <c r="W23" s="131"/>
    </row>
    <row r="24" spans="5:23" s="702" customFormat="1" ht="15.75" customHeight="1">
      <c r="E24" s="729" t="s">
        <v>183</v>
      </c>
      <c r="F24" s="732">
        <v>963562</v>
      </c>
      <c r="G24" s="732">
        <v>206</v>
      </c>
      <c r="H24" s="732">
        <v>1347935</v>
      </c>
      <c r="I24" s="712"/>
      <c r="M24" s="131"/>
      <c r="Q24" s="131"/>
      <c r="R24" s="131"/>
      <c r="S24" s="131"/>
      <c r="T24" s="131"/>
      <c r="U24" s="131"/>
      <c r="V24" s="131"/>
      <c r="W24" s="131"/>
    </row>
    <row r="25" spans="5:23" s="702" customFormat="1" ht="15.75" customHeight="1">
      <c r="E25" s="729" t="s">
        <v>184</v>
      </c>
      <c r="F25" s="732">
        <v>432132</v>
      </c>
      <c r="G25" s="732">
        <v>0</v>
      </c>
      <c r="H25" s="732">
        <v>615724</v>
      </c>
      <c r="I25" s="712"/>
      <c r="M25" s="131"/>
      <c r="Q25" s="131"/>
      <c r="R25" s="131"/>
      <c r="S25" s="131"/>
      <c r="T25" s="131"/>
      <c r="U25" s="131"/>
      <c r="V25" s="131"/>
      <c r="W25" s="131"/>
    </row>
    <row r="26" spans="5:23" s="702" customFormat="1" ht="15.75" customHeight="1">
      <c r="E26" s="729" t="s">
        <v>185</v>
      </c>
      <c r="F26" s="732">
        <v>970686</v>
      </c>
      <c r="G26" s="732">
        <v>0</v>
      </c>
      <c r="H26" s="732">
        <v>1454457</v>
      </c>
      <c r="I26" s="712"/>
      <c r="M26" s="131"/>
      <c r="Q26" s="131"/>
      <c r="R26" s="131"/>
      <c r="S26" s="131"/>
      <c r="T26" s="131"/>
      <c r="U26" s="131"/>
      <c r="V26" s="131"/>
      <c r="W26" s="131"/>
    </row>
    <row r="27" spans="5:23" s="702" customFormat="1" ht="15.75" customHeight="1">
      <c r="E27" s="729" t="s">
        <v>186</v>
      </c>
      <c r="F27" s="732">
        <v>488758</v>
      </c>
      <c r="G27" s="732">
        <v>0</v>
      </c>
      <c r="H27" s="732">
        <v>733775</v>
      </c>
      <c r="I27" s="712"/>
      <c r="M27" s="131"/>
      <c r="Q27" s="131"/>
      <c r="R27" s="131"/>
      <c r="S27" s="131"/>
      <c r="T27" s="131"/>
      <c r="U27" s="131"/>
      <c r="V27" s="131"/>
      <c r="W27" s="131"/>
    </row>
    <row r="28" spans="5:23" s="702" customFormat="1" ht="15.75" customHeight="1">
      <c r="E28" s="729" t="s">
        <v>187</v>
      </c>
      <c r="F28" s="732">
        <v>632770</v>
      </c>
      <c r="G28" s="732">
        <v>0</v>
      </c>
      <c r="H28" s="732">
        <v>863607</v>
      </c>
      <c r="I28" s="712"/>
      <c r="M28" s="131"/>
      <c r="Q28" s="131"/>
      <c r="R28" s="131"/>
      <c r="S28" s="131"/>
      <c r="T28" s="131"/>
      <c r="U28" s="131"/>
      <c r="V28" s="131"/>
      <c r="W28" s="131"/>
    </row>
    <row r="29" spans="5:23" s="702" customFormat="1" ht="15.75" customHeight="1">
      <c r="E29" s="729" t="s">
        <v>188</v>
      </c>
      <c r="F29" s="732">
        <v>666798</v>
      </c>
      <c r="G29" s="732">
        <v>206</v>
      </c>
      <c r="H29" s="732">
        <v>937723</v>
      </c>
      <c r="I29" s="712"/>
      <c r="M29" s="131"/>
      <c r="Q29" s="131"/>
      <c r="R29" s="131"/>
      <c r="S29" s="131"/>
      <c r="T29" s="131"/>
      <c r="U29" s="131"/>
      <c r="V29" s="131"/>
      <c r="W29" s="131"/>
    </row>
    <row r="30" spans="5:23" s="702" customFormat="1" ht="15.75" customHeight="1">
      <c r="E30" s="729" t="s">
        <v>189</v>
      </c>
      <c r="F30" s="732">
        <v>1306464</v>
      </c>
      <c r="G30" s="732">
        <v>0</v>
      </c>
      <c r="H30" s="732">
        <v>1830679</v>
      </c>
      <c r="I30" s="712"/>
      <c r="M30" s="131"/>
      <c r="Q30" s="131"/>
      <c r="R30" s="131"/>
      <c r="S30" s="131"/>
      <c r="T30" s="131"/>
      <c r="U30" s="131"/>
      <c r="V30" s="131"/>
      <c r="W30" s="131"/>
    </row>
    <row r="31" spans="5:23" s="702" customFormat="1" ht="15.75" customHeight="1">
      <c r="E31" s="729" t="s">
        <v>191</v>
      </c>
      <c r="F31" s="732">
        <v>553146</v>
      </c>
      <c r="G31" s="732">
        <v>0</v>
      </c>
      <c r="H31" s="732">
        <v>813374</v>
      </c>
      <c r="I31" s="712"/>
      <c r="M31" s="131"/>
      <c r="Q31" s="131"/>
      <c r="R31" s="131"/>
      <c r="S31" s="131"/>
      <c r="T31" s="131"/>
      <c r="U31" s="131"/>
      <c r="V31" s="131"/>
      <c r="W31" s="131"/>
    </row>
    <row r="32" spans="5:23" s="702" customFormat="1" ht="15.75" customHeight="1">
      <c r="E32" s="729" t="s">
        <v>192</v>
      </c>
      <c r="F32" s="732">
        <v>385436</v>
      </c>
      <c r="G32" s="732">
        <v>0</v>
      </c>
      <c r="H32" s="732">
        <v>536810</v>
      </c>
      <c r="I32" s="712"/>
      <c r="M32" s="131"/>
      <c r="Q32" s="131"/>
      <c r="R32" s="131"/>
      <c r="S32" s="131"/>
      <c r="T32" s="131"/>
      <c r="U32" s="131"/>
      <c r="V32" s="131"/>
      <c r="W32" s="131"/>
    </row>
    <row r="33" spans="5:23" s="702" customFormat="1" ht="15.75" customHeight="1">
      <c r="E33" s="729" t="s">
        <v>193</v>
      </c>
      <c r="F33" s="732">
        <v>60764</v>
      </c>
      <c r="G33" s="732">
        <v>0</v>
      </c>
      <c r="H33" s="732">
        <v>60764</v>
      </c>
      <c r="I33" s="712"/>
      <c r="M33" s="131"/>
      <c r="Q33" s="131"/>
      <c r="R33" s="131"/>
      <c r="S33" s="131"/>
      <c r="T33" s="131"/>
      <c r="U33" s="131"/>
      <c r="V33" s="131"/>
      <c r="W33" s="131"/>
    </row>
    <row r="34" spans="5:23" s="702" customFormat="1" ht="15.75" customHeight="1">
      <c r="E34" s="729" t="s">
        <v>194</v>
      </c>
      <c r="F34" s="732">
        <v>639194</v>
      </c>
      <c r="G34" s="732">
        <v>0</v>
      </c>
      <c r="H34" s="732">
        <v>899069</v>
      </c>
      <c r="I34" s="712"/>
      <c r="M34" s="131"/>
      <c r="Q34" s="131"/>
      <c r="R34" s="131"/>
      <c r="S34" s="131"/>
      <c r="T34" s="131"/>
      <c r="U34" s="131"/>
      <c r="V34" s="131"/>
      <c r="W34" s="131"/>
    </row>
    <row r="35" spans="5:23" s="702" customFormat="1" ht="15.75" customHeight="1">
      <c r="E35" s="729" t="s">
        <v>196</v>
      </c>
      <c r="F35" s="732">
        <v>379896</v>
      </c>
      <c r="G35" s="732">
        <v>0</v>
      </c>
      <c r="H35" s="732">
        <v>545802</v>
      </c>
      <c r="I35" s="712"/>
      <c r="M35" s="131"/>
      <c r="Q35" s="131"/>
      <c r="R35" s="131"/>
      <c r="S35" s="131"/>
      <c r="T35" s="131"/>
      <c r="U35" s="131"/>
      <c r="V35" s="131"/>
      <c r="W35" s="131"/>
    </row>
    <row r="36" spans="5:23" s="702" customFormat="1" ht="15.75" customHeight="1">
      <c r="E36" s="729" t="s">
        <v>197</v>
      </c>
      <c r="F36" s="732">
        <v>42278</v>
      </c>
      <c r="G36" s="732">
        <v>0</v>
      </c>
      <c r="H36" s="732">
        <v>42278</v>
      </c>
      <c r="I36" s="712"/>
      <c r="M36" s="131"/>
      <c r="Q36" s="131"/>
      <c r="R36" s="131"/>
      <c r="S36" s="131"/>
      <c r="T36" s="131"/>
      <c r="U36" s="131"/>
      <c r="V36" s="131"/>
      <c r="W36" s="131"/>
    </row>
    <row r="37" spans="5:23" s="702" customFormat="1" ht="15.75" customHeight="1">
      <c r="E37" s="729" t="s">
        <v>199</v>
      </c>
      <c r="F37" s="732">
        <v>799548</v>
      </c>
      <c r="G37" s="732">
        <v>0</v>
      </c>
      <c r="H37" s="732">
        <v>1141227</v>
      </c>
      <c r="I37" s="712"/>
      <c r="M37" s="131"/>
      <c r="Q37" s="131"/>
      <c r="R37" s="131"/>
      <c r="S37" s="131"/>
      <c r="T37" s="131"/>
      <c r="U37" s="131"/>
      <c r="V37" s="131"/>
      <c r="W37" s="131"/>
    </row>
    <row r="38" spans="5:23" s="702" customFormat="1" ht="15.75" customHeight="1">
      <c r="E38" s="729" t="s">
        <v>200</v>
      </c>
      <c r="F38" s="732">
        <v>888802</v>
      </c>
      <c r="G38" s="732">
        <v>0</v>
      </c>
      <c r="H38" s="732">
        <v>1240569</v>
      </c>
      <c r="I38" s="712"/>
      <c r="M38" s="131"/>
      <c r="Q38" s="131"/>
      <c r="R38" s="131"/>
      <c r="S38" s="131"/>
      <c r="T38" s="131"/>
      <c r="U38" s="131"/>
      <c r="V38" s="131"/>
      <c r="W38" s="131"/>
    </row>
    <row r="39" spans="5:23" s="702" customFormat="1" ht="15.75" customHeight="1">
      <c r="E39" s="729" t="s">
        <v>202</v>
      </c>
      <c r="F39" s="732">
        <v>892268</v>
      </c>
      <c r="G39" s="732">
        <v>0</v>
      </c>
      <c r="H39" s="732">
        <v>1418250</v>
      </c>
      <c r="I39" s="712"/>
      <c r="M39" s="131"/>
      <c r="Q39" s="131"/>
      <c r="R39" s="131"/>
      <c r="S39" s="131"/>
      <c r="T39" s="131"/>
      <c r="U39" s="131"/>
      <c r="V39" s="131"/>
      <c r="W39" s="131"/>
    </row>
    <row r="40" spans="5:23" s="702" customFormat="1" ht="15.75" customHeight="1">
      <c r="E40" s="729" t="s">
        <v>204</v>
      </c>
      <c r="F40" s="732">
        <v>10884</v>
      </c>
      <c r="G40" s="732">
        <v>0</v>
      </c>
      <c r="H40" s="732">
        <v>10884</v>
      </c>
      <c r="I40" s="712"/>
      <c r="M40" s="131"/>
      <c r="Q40" s="131"/>
      <c r="R40" s="131"/>
      <c r="S40" s="131"/>
      <c r="T40" s="131"/>
      <c r="U40" s="131"/>
      <c r="V40" s="131"/>
      <c r="W40" s="131"/>
    </row>
    <row r="41" spans="5:23" s="702" customFormat="1" ht="15.75" customHeight="1">
      <c r="E41" s="729" t="s">
        <v>205</v>
      </c>
      <c r="F41" s="732">
        <v>925544</v>
      </c>
      <c r="G41" s="732">
        <v>0</v>
      </c>
      <c r="H41" s="732">
        <v>1338600</v>
      </c>
      <c r="I41" s="712"/>
      <c r="M41" s="131"/>
      <c r="Q41" s="131"/>
      <c r="R41" s="131"/>
      <c r="S41" s="131"/>
      <c r="T41" s="131"/>
      <c r="U41" s="131"/>
      <c r="V41" s="131"/>
      <c r="W41" s="131"/>
    </row>
    <row r="42" spans="5:23" s="702" customFormat="1" ht="15.75" customHeight="1">
      <c r="E42" s="729" t="s">
        <v>206</v>
      </c>
      <c r="F42" s="732">
        <v>436736</v>
      </c>
      <c r="G42" s="732">
        <v>0</v>
      </c>
      <c r="H42" s="732">
        <v>607521</v>
      </c>
      <c r="I42" s="712"/>
      <c r="M42" s="131"/>
      <c r="Q42" s="131"/>
      <c r="R42" s="131"/>
      <c r="S42" s="131"/>
      <c r="T42" s="131"/>
      <c r="U42" s="131"/>
      <c r="V42" s="131"/>
      <c r="W42" s="131"/>
    </row>
    <row r="43" spans="5:23" s="702" customFormat="1" ht="15.75" customHeight="1">
      <c r="E43" s="729" t="s">
        <v>207</v>
      </c>
      <c r="F43" s="732">
        <v>859450</v>
      </c>
      <c r="G43" s="732">
        <v>0</v>
      </c>
      <c r="H43" s="732">
        <v>1332520</v>
      </c>
      <c r="I43" s="712"/>
      <c r="M43" s="131"/>
      <c r="Q43" s="131"/>
      <c r="R43" s="131"/>
      <c r="S43" s="131"/>
      <c r="T43" s="131"/>
      <c r="U43" s="131"/>
      <c r="V43" s="131"/>
      <c r="W43" s="131"/>
    </row>
    <row r="44" spans="5:23" s="702" customFormat="1" ht="15.75" customHeight="1">
      <c r="E44" s="729" t="s">
        <v>208</v>
      </c>
      <c r="F44" s="732">
        <v>28652</v>
      </c>
      <c r="G44" s="732">
        <v>0</v>
      </c>
      <c r="H44" s="732">
        <v>28652</v>
      </c>
      <c r="I44" s="712"/>
      <c r="M44" s="131"/>
      <c r="Q44" s="131"/>
      <c r="R44" s="131"/>
      <c r="S44" s="131"/>
      <c r="T44" s="131"/>
      <c r="U44" s="131"/>
      <c r="V44" s="131"/>
      <c r="W44" s="131"/>
    </row>
    <row r="45" spans="5:23" s="702" customFormat="1" ht="15.75" customHeight="1">
      <c r="E45" s="729" t="s">
        <v>209</v>
      </c>
      <c r="F45" s="732">
        <v>1968268</v>
      </c>
      <c r="G45" s="732">
        <v>0</v>
      </c>
      <c r="H45" s="732">
        <v>2899826</v>
      </c>
      <c r="I45" s="712"/>
      <c r="M45" s="131"/>
      <c r="Q45" s="131"/>
      <c r="R45" s="131"/>
      <c r="S45" s="131"/>
      <c r="T45" s="131"/>
      <c r="U45" s="131"/>
      <c r="V45" s="131"/>
      <c r="W45" s="131"/>
    </row>
    <row r="46" spans="5:23" s="702" customFormat="1" ht="15.75" customHeight="1">
      <c r="E46" s="727" t="s">
        <v>168</v>
      </c>
      <c r="F46" s="731">
        <f>SUM(F12:F45)</f>
        <v>34502379</v>
      </c>
      <c r="G46" s="731">
        <f>SUM(G12:G45)</f>
        <v>14165</v>
      </c>
      <c r="H46" s="731">
        <f>SUM(H12:H45)</f>
        <v>49089906</v>
      </c>
      <c r="I46" s="712"/>
      <c r="M46" s="131"/>
      <c r="Q46" s="131"/>
      <c r="R46" s="131"/>
      <c r="S46" s="131"/>
      <c r="T46" s="131"/>
      <c r="U46" s="131"/>
      <c r="V46" s="131"/>
      <c r="W46" s="131"/>
    </row>
    <row r="47" spans="5:23" s="702" customFormat="1" ht="15.75" customHeight="1">
      <c r="E47" s="705"/>
      <c r="F47" s="130"/>
      <c r="G47" s="131"/>
      <c r="H47" s="130"/>
      <c r="I47" s="712"/>
      <c r="M47" s="131"/>
      <c r="Q47" s="131"/>
      <c r="R47" s="131"/>
      <c r="S47" s="131"/>
      <c r="T47" s="131"/>
      <c r="U47" s="131"/>
      <c r="V47" s="131"/>
      <c r="W47" s="131"/>
    </row>
    <row r="48" spans="5:23" s="702" customFormat="1" ht="15.75" customHeight="1">
      <c r="E48" s="1635" t="s">
        <v>275</v>
      </c>
      <c r="F48" s="1635"/>
      <c r="G48" s="1635"/>
      <c r="H48" s="131"/>
      <c r="I48" s="712"/>
      <c r="M48" s="131"/>
      <c r="Q48" s="131"/>
      <c r="R48" s="131"/>
      <c r="S48" s="131"/>
      <c r="T48" s="131"/>
      <c r="U48" s="131"/>
      <c r="V48" s="131"/>
      <c r="W48" s="131"/>
    </row>
    <row r="49" spans="2:23" s="702" customFormat="1" ht="50.25" customHeight="1">
      <c r="E49" s="132" t="s">
        <v>165</v>
      </c>
      <c r="F49" s="1636" t="s">
        <v>218</v>
      </c>
      <c r="G49" s="1636"/>
      <c r="H49" s="134" t="s">
        <v>324</v>
      </c>
      <c r="I49" s="712"/>
      <c r="M49" s="131"/>
      <c r="Q49" s="131"/>
      <c r="R49" s="131"/>
      <c r="S49" s="131"/>
      <c r="T49" s="131"/>
      <c r="U49" s="131"/>
      <c r="V49" s="131"/>
      <c r="W49" s="131"/>
    </row>
    <row r="50" spans="2:23" s="702" customFormat="1" ht="15.75" customHeight="1">
      <c r="E50" s="729" t="s">
        <v>211</v>
      </c>
      <c r="F50" s="1651">
        <v>17244107</v>
      </c>
      <c r="G50" s="1651"/>
      <c r="H50" s="731">
        <v>24537871</v>
      </c>
      <c r="I50" s="712"/>
      <c r="M50" s="131"/>
      <c r="Q50" s="131"/>
      <c r="R50" s="131"/>
      <c r="S50" s="131"/>
      <c r="T50" s="131"/>
      <c r="U50" s="131"/>
      <c r="V50" s="131"/>
      <c r="W50" s="131"/>
    </row>
    <row r="51" spans="2:23" s="702" customFormat="1" ht="15.75" customHeight="1">
      <c r="E51" s="705"/>
      <c r="F51" s="130"/>
      <c r="G51" s="131"/>
      <c r="H51" s="130"/>
      <c r="I51" s="712"/>
      <c r="M51" s="131"/>
      <c r="Q51" s="131"/>
      <c r="R51" s="131"/>
      <c r="S51" s="131"/>
      <c r="T51" s="131"/>
      <c r="U51" s="131"/>
      <c r="V51" s="131"/>
      <c r="W51" s="131"/>
    </row>
    <row r="52" spans="2:23" s="702" customFormat="1" ht="15.75" customHeight="1">
      <c r="E52" s="175" t="s">
        <v>212</v>
      </c>
      <c r="F52" s="1638">
        <f>+F46+F50</f>
        <v>51746486</v>
      </c>
      <c r="G52" s="1638"/>
      <c r="H52" s="731">
        <f>+H46+H50</f>
        <v>73627777</v>
      </c>
      <c r="I52" s="712"/>
      <c r="M52" s="131"/>
      <c r="Q52" s="131"/>
      <c r="R52" s="131"/>
      <c r="S52" s="131"/>
      <c r="T52" s="131"/>
      <c r="U52" s="131"/>
      <c r="V52" s="131"/>
      <c r="W52" s="131"/>
    </row>
    <row r="53" spans="2:23" ht="71.25" customHeight="1">
      <c r="B53" s="1634" t="s">
        <v>277</v>
      </c>
      <c r="C53" s="1634"/>
      <c r="D53" s="1634"/>
      <c r="J53" s="702"/>
    </row>
  </sheetData>
  <mergeCells count="14">
    <mergeCell ref="B1:D1"/>
    <mergeCell ref="B4:D4"/>
    <mergeCell ref="E4:F4"/>
    <mergeCell ref="B7:D7"/>
    <mergeCell ref="B53:D53"/>
    <mergeCell ref="E48:G48"/>
    <mergeCell ref="F49:G49"/>
    <mergeCell ref="F50:G50"/>
    <mergeCell ref="F52:G52"/>
    <mergeCell ref="E1:H1"/>
    <mergeCell ref="E5:H5"/>
    <mergeCell ref="E7:H7"/>
    <mergeCell ref="E8:H8"/>
    <mergeCell ref="E9:H9"/>
  </mergeCells>
  <printOptions horizontalCentered="1"/>
  <pageMargins left="0" right="0" top="0.28000000000000003" bottom="0.56999999999999995" header="0.15748031496062992" footer="0.27559055118110237"/>
  <pageSetup paperSize="9" scale="85" fitToHeight="0" orientation="landscape" horizontalDpi="180" verticalDpi="180" r:id="rId1"/>
  <headerFooter alignWithMargins="0">
    <oddFooter>&amp;L&amp;F&amp;C&amp;P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31DCA-F4E9-45F7-A541-879DFE512E9D}">
  <sheetPr>
    <tabColor theme="3" tint="0.89999084444715716"/>
  </sheetPr>
  <dimension ref="A1:N68"/>
  <sheetViews>
    <sheetView zoomScale="80" zoomScaleNormal="80" workbookViewId="0">
      <pane ySplit="1" topLeftCell="A2" activePane="bottomLeft" state="frozen"/>
      <selection pane="bottomLeft" activeCell="A2" sqref="A2"/>
    </sheetView>
  </sheetViews>
  <sheetFormatPr defaultColWidth="9.1796875" defaultRowHeight="15.5"/>
  <cols>
    <col min="1" max="1" width="6.54296875" style="131" customWidth="1"/>
    <col min="2" max="2" width="33.1796875" style="131" customWidth="1"/>
    <col min="3" max="3" width="32" style="131" customWidth="1"/>
    <col min="4" max="4" width="39.453125" style="157" customWidth="1"/>
    <col min="5" max="5" width="31.26953125" style="129" customWidth="1"/>
    <col min="6" max="6" width="19" style="131" customWidth="1"/>
    <col min="7" max="7" width="10.7265625" style="131" bestFit="1" customWidth="1"/>
    <col min="8" max="213" width="9.1796875" style="131"/>
    <col min="214" max="214" width="6.453125" style="131" customWidth="1"/>
    <col min="215" max="215" width="30.54296875" style="131" customWidth="1"/>
    <col min="216" max="216" width="12.81640625" style="131" customWidth="1"/>
    <col min="217" max="217" width="15.7265625" style="131" customWidth="1"/>
    <col min="218" max="469" width="9.1796875" style="131"/>
    <col min="470" max="470" width="6.453125" style="131" customWidth="1"/>
    <col min="471" max="471" width="30.54296875" style="131" customWidth="1"/>
    <col min="472" max="472" width="12.81640625" style="131" customWidth="1"/>
    <col min="473" max="473" width="15.7265625" style="131" customWidth="1"/>
    <col min="474" max="725" width="9.1796875" style="131"/>
    <col min="726" max="726" width="6.453125" style="131" customWidth="1"/>
    <col min="727" max="727" width="30.54296875" style="131" customWidth="1"/>
    <col min="728" max="728" width="12.81640625" style="131" customWidth="1"/>
    <col min="729" max="729" width="15.7265625" style="131" customWidth="1"/>
    <col min="730" max="981" width="9.1796875" style="131"/>
    <col min="982" max="982" width="6.453125" style="131" customWidth="1"/>
    <col min="983" max="983" width="30.54296875" style="131" customWidth="1"/>
    <col min="984" max="984" width="12.81640625" style="131" customWidth="1"/>
    <col min="985" max="985" width="15.7265625" style="131" customWidth="1"/>
    <col min="986" max="1237" width="9.1796875" style="131"/>
    <col min="1238" max="1238" width="6.453125" style="131" customWidth="1"/>
    <col min="1239" max="1239" width="30.54296875" style="131" customWidth="1"/>
    <col min="1240" max="1240" width="12.81640625" style="131" customWidth="1"/>
    <col min="1241" max="1241" width="15.7265625" style="131" customWidth="1"/>
    <col min="1242" max="1493" width="9.1796875" style="131"/>
    <col min="1494" max="1494" width="6.453125" style="131" customWidth="1"/>
    <col min="1495" max="1495" width="30.54296875" style="131" customWidth="1"/>
    <col min="1496" max="1496" width="12.81640625" style="131" customWidth="1"/>
    <col min="1497" max="1497" width="15.7265625" style="131" customWidth="1"/>
    <col min="1498" max="1749" width="9.1796875" style="131"/>
    <col min="1750" max="1750" width="6.453125" style="131" customWidth="1"/>
    <col min="1751" max="1751" width="30.54296875" style="131" customWidth="1"/>
    <col min="1752" max="1752" width="12.81640625" style="131" customWidth="1"/>
    <col min="1753" max="1753" width="15.7265625" style="131" customWidth="1"/>
    <col min="1754" max="2005" width="9.1796875" style="131"/>
    <col min="2006" max="2006" width="6.453125" style="131" customWidth="1"/>
    <col min="2007" max="2007" width="30.54296875" style="131" customWidth="1"/>
    <col min="2008" max="2008" width="12.81640625" style="131" customWidth="1"/>
    <col min="2009" max="2009" width="15.7265625" style="131" customWidth="1"/>
    <col min="2010" max="2261" width="9.1796875" style="131"/>
    <col min="2262" max="2262" width="6.453125" style="131" customWidth="1"/>
    <col min="2263" max="2263" width="30.54296875" style="131" customWidth="1"/>
    <col min="2264" max="2264" width="12.81640625" style="131" customWidth="1"/>
    <col min="2265" max="2265" width="15.7265625" style="131" customWidth="1"/>
    <col min="2266" max="2517" width="9.1796875" style="131"/>
    <col min="2518" max="2518" width="6.453125" style="131" customWidth="1"/>
    <col min="2519" max="2519" width="30.54296875" style="131" customWidth="1"/>
    <col min="2520" max="2520" width="12.81640625" style="131" customWidth="1"/>
    <col min="2521" max="2521" width="15.7265625" style="131" customWidth="1"/>
    <col min="2522" max="2773" width="9.1796875" style="131"/>
    <col min="2774" max="2774" width="6.453125" style="131" customWidth="1"/>
    <col min="2775" max="2775" width="30.54296875" style="131" customWidth="1"/>
    <col min="2776" max="2776" width="12.81640625" style="131" customWidth="1"/>
    <col min="2777" max="2777" width="15.7265625" style="131" customWidth="1"/>
    <col min="2778" max="3029" width="9.1796875" style="131"/>
    <col min="3030" max="3030" width="6.453125" style="131" customWidth="1"/>
    <col min="3031" max="3031" width="30.54296875" style="131" customWidth="1"/>
    <col min="3032" max="3032" width="12.81640625" style="131" customWidth="1"/>
    <col min="3033" max="3033" width="15.7265625" style="131" customWidth="1"/>
    <col min="3034" max="3285" width="9.1796875" style="131"/>
    <col min="3286" max="3286" width="6.453125" style="131" customWidth="1"/>
    <col min="3287" max="3287" width="30.54296875" style="131" customWidth="1"/>
    <col min="3288" max="3288" width="12.81640625" style="131" customWidth="1"/>
    <col min="3289" max="3289" width="15.7265625" style="131" customWidth="1"/>
    <col min="3290" max="3541" width="9.1796875" style="131"/>
    <col min="3542" max="3542" width="6.453125" style="131" customWidth="1"/>
    <col min="3543" max="3543" width="30.54296875" style="131" customWidth="1"/>
    <col min="3544" max="3544" width="12.81640625" style="131" customWidth="1"/>
    <col min="3545" max="3545" width="15.7265625" style="131" customWidth="1"/>
    <col min="3546" max="3797" width="9.1796875" style="131"/>
    <col min="3798" max="3798" width="6.453125" style="131" customWidth="1"/>
    <col min="3799" max="3799" width="30.54296875" style="131" customWidth="1"/>
    <col min="3800" max="3800" width="12.81640625" style="131" customWidth="1"/>
    <col min="3801" max="3801" width="15.7265625" style="131" customWidth="1"/>
    <col min="3802" max="4053" width="9.1796875" style="131"/>
    <col min="4054" max="4054" width="6.453125" style="131" customWidth="1"/>
    <col min="4055" max="4055" width="30.54296875" style="131" customWidth="1"/>
    <col min="4056" max="4056" width="12.81640625" style="131" customWidth="1"/>
    <col min="4057" max="4057" width="15.7265625" style="131" customWidth="1"/>
    <col min="4058" max="4309" width="9.1796875" style="131"/>
    <col min="4310" max="4310" width="6.453125" style="131" customWidth="1"/>
    <col min="4311" max="4311" width="30.54296875" style="131" customWidth="1"/>
    <col min="4312" max="4312" width="12.81640625" style="131" customWidth="1"/>
    <col min="4313" max="4313" width="15.7265625" style="131" customWidth="1"/>
    <col min="4314" max="4565" width="9.1796875" style="131"/>
    <col min="4566" max="4566" width="6.453125" style="131" customWidth="1"/>
    <col min="4567" max="4567" width="30.54296875" style="131" customWidth="1"/>
    <col min="4568" max="4568" width="12.81640625" style="131" customWidth="1"/>
    <col min="4569" max="4569" width="15.7265625" style="131" customWidth="1"/>
    <col min="4570" max="4821" width="9.1796875" style="131"/>
    <col min="4822" max="4822" width="6.453125" style="131" customWidth="1"/>
    <col min="4823" max="4823" width="30.54296875" style="131" customWidth="1"/>
    <col min="4824" max="4824" width="12.81640625" style="131" customWidth="1"/>
    <col min="4825" max="4825" width="15.7265625" style="131" customWidth="1"/>
    <col min="4826" max="5077" width="9.1796875" style="131"/>
    <col min="5078" max="5078" width="6.453125" style="131" customWidth="1"/>
    <col min="5079" max="5079" width="30.54296875" style="131" customWidth="1"/>
    <col min="5080" max="5080" width="12.81640625" style="131" customWidth="1"/>
    <col min="5081" max="5081" width="15.7265625" style="131" customWidth="1"/>
    <col min="5082" max="5333" width="9.1796875" style="131"/>
    <col min="5334" max="5334" width="6.453125" style="131" customWidth="1"/>
    <col min="5335" max="5335" width="30.54296875" style="131" customWidth="1"/>
    <col min="5336" max="5336" width="12.81640625" style="131" customWidth="1"/>
    <col min="5337" max="5337" width="15.7265625" style="131" customWidth="1"/>
    <col min="5338" max="5589" width="9.1796875" style="131"/>
    <col min="5590" max="5590" width="6.453125" style="131" customWidth="1"/>
    <col min="5591" max="5591" width="30.54296875" style="131" customWidth="1"/>
    <col min="5592" max="5592" width="12.81640625" style="131" customWidth="1"/>
    <col min="5593" max="5593" width="15.7265625" style="131" customWidth="1"/>
    <col min="5594" max="5845" width="9.1796875" style="131"/>
    <col min="5846" max="5846" width="6.453125" style="131" customWidth="1"/>
    <col min="5847" max="5847" width="30.54296875" style="131" customWidth="1"/>
    <col min="5848" max="5848" width="12.81640625" style="131" customWidth="1"/>
    <col min="5849" max="5849" width="15.7265625" style="131" customWidth="1"/>
    <col min="5850" max="6101" width="9.1796875" style="131"/>
    <col min="6102" max="6102" width="6.453125" style="131" customWidth="1"/>
    <col min="6103" max="6103" width="30.54296875" style="131" customWidth="1"/>
    <col min="6104" max="6104" width="12.81640625" style="131" customWidth="1"/>
    <col min="6105" max="6105" width="15.7265625" style="131" customWidth="1"/>
    <col min="6106" max="6357" width="9.1796875" style="131"/>
    <col min="6358" max="6358" width="6.453125" style="131" customWidth="1"/>
    <col min="6359" max="6359" width="30.54296875" style="131" customWidth="1"/>
    <col min="6360" max="6360" width="12.81640625" style="131" customWidth="1"/>
    <col min="6361" max="6361" width="15.7265625" style="131" customWidth="1"/>
    <col min="6362" max="6613" width="9.1796875" style="131"/>
    <col min="6614" max="6614" width="6.453125" style="131" customWidth="1"/>
    <col min="6615" max="6615" width="30.54296875" style="131" customWidth="1"/>
    <col min="6616" max="6616" width="12.81640625" style="131" customWidth="1"/>
    <col min="6617" max="6617" width="15.7265625" style="131" customWidth="1"/>
    <col min="6618" max="6869" width="9.1796875" style="131"/>
    <col min="6870" max="6870" width="6.453125" style="131" customWidth="1"/>
    <col min="6871" max="6871" width="30.54296875" style="131" customWidth="1"/>
    <col min="6872" max="6872" width="12.81640625" style="131" customWidth="1"/>
    <col min="6873" max="6873" width="15.7265625" style="131" customWidth="1"/>
    <col min="6874" max="7125" width="9.1796875" style="131"/>
    <col min="7126" max="7126" width="6.453125" style="131" customWidth="1"/>
    <col min="7127" max="7127" width="30.54296875" style="131" customWidth="1"/>
    <col min="7128" max="7128" width="12.81640625" style="131" customWidth="1"/>
    <col min="7129" max="7129" width="15.7265625" style="131" customWidth="1"/>
    <col min="7130" max="7381" width="9.1796875" style="131"/>
    <col min="7382" max="7382" width="6.453125" style="131" customWidth="1"/>
    <col min="7383" max="7383" width="30.54296875" style="131" customWidth="1"/>
    <col min="7384" max="7384" width="12.81640625" style="131" customWidth="1"/>
    <col min="7385" max="7385" width="15.7265625" style="131" customWidth="1"/>
    <col min="7386" max="7637" width="9.1796875" style="131"/>
    <col min="7638" max="7638" width="6.453125" style="131" customWidth="1"/>
    <col min="7639" max="7639" width="30.54296875" style="131" customWidth="1"/>
    <col min="7640" max="7640" width="12.81640625" style="131" customWidth="1"/>
    <col min="7641" max="7641" width="15.7265625" style="131" customWidth="1"/>
    <col min="7642" max="7893" width="9.1796875" style="131"/>
    <col min="7894" max="7894" width="6.453125" style="131" customWidth="1"/>
    <col min="7895" max="7895" width="30.54296875" style="131" customWidth="1"/>
    <col min="7896" max="7896" width="12.81640625" style="131" customWidth="1"/>
    <col min="7897" max="7897" width="15.7265625" style="131" customWidth="1"/>
    <col min="7898" max="8149" width="9.1796875" style="131"/>
    <col min="8150" max="8150" width="6.453125" style="131" customWidth="1"/>
    <col min="8151" max="8151" width="30.54296875" style="131" customWidth="1"/>
    <col min="8152" max="8152" width="12.81640625" style="131" customWidth="1"/>
    <col min="8153" max="8153" width="15.7265625" style="131" customWidth="1"/>
    <col min="8154" max="8405" width="9.1796875" style="131"/>
    <col min="8406" max="8406" width="6.453125" style="131" customWidth="1"/>
    <col min="8407" max="8407" width="30.54296875" style="131" customWidth="1"/>
    <col min="8408" max="8408" width="12.81640625" style="131" customWidth="1"/>
    <col min="8409" max="8409" width="15.7265625" style="131" customWidth="1"/>
    <col min="8410" max="8661" width="9.1796875" style="131"/>
    <col min="8662" max="8662" width="6.453125" style="131" customWidth="1"/>
    <col min="8663" max="8663" width="30.54296875" style="131" customWidth="1"/>
    <col min="8664" max="8664" width="12.81640625" style="131" customWidth="1"/>
    <col min="8665" max="8665" width="15.7265625" style="131" customWidth="1"/>
    <col min="8666" max="8917" width="9.1796875" style="131"/>
    <col min="8918" max="8918" width="6.453125" style="131" customWidth="1"/>
    <col min="8919" max="8919" width="30.54296875" style="131" customWidth="1"/>
    <col min="8920" max="8920" width="12.81640625" style="131" customWidth="1"/>
    <col min="8921" max="8921" width="15.7265625" style="131" customWidth="1"/>
    <col min="8922" max="9173" width="9.1796875" style="131"/>
    <col min="9174" max="9174" width="6.453125" style="131" customWidth="1"/>
    <col min="9175" max="9175" width="30.54296875" style="131" customWidth="1"/>
    <col min="9176" max="9176" width="12.81640625" style="131" customWidth="1"/>
    <col min="9177" max="9177" width="15.7265625" style="131" customWidth="1"/>
    <col min="9178" max="9429" width="9.1796875" style="131"/>
    <col min="9430" max="9430" width="6.453125" style="131" customWidth="1"/>
    <col min="9431" max="9431" width="30.54296875" style="131" customWidth="1"/>
    <col min="9432" max="9432" width="12.81640625" style="131" customWidth="1"/>
    <col min="9433" max="9433" width="15.7265625" style="131" customWidth="1"/>
    <col min="9434" max="9685" width="9.1796875" style="131"/>
    <col min="9686" max="9686" width="6.453125" style="131" customWidth="1"/>
    <col min="9687" max="9687" width="30.54296875" style="131" customWidth="1"/>
    <col min="9688" max="9688" width="12.81640625" style="131" customWidth="1"/>
    <col min="9689" max="9689" width="15.7265625" style="131" customWidth="1"/>
    <col min="9690" max="9941" width="9.1796875" style="131"/>
    <col min="9942" max="9942" width="6.453125" style="131" customWidth="1"/>
    <col min="9943" max="9943" width="30.54296875" style="131" customWidth="1"/>
    <col min="9944" max="9944" width="12.81640625" style="131" customWidth="1"/>
    <col min="9945" max="9945" width="15.7265625" style="131" customWidth="1"/>
    <col min="9946" max="10197" width="9.1796875" style="131"/>
    <col min="10198" max="10198" width="6.453125" style="131" customWidth="1"/>
    <col min="10199" max="10199" width="30.54296875" style="131" customWidth="1"/>
    <col min="10200" max="10200" width="12.81640625" style="131" customWidth="1"/>
    <col min="10201" max="10201" width="15.7265625" style="131" customWidth="1"/>
    <col min="10202" max="10453" width="9.1796875" style="131"/>
    <col min="10454" max="10454" width="6.453125" style="131" customWidth="1"/>
    <col min="10455" max="10455" width="30.54296875" style="131" customWidth="1"/>
    <col min="10456" max="10456" width="12.81640625" style="131" customWidth="1"/>
    <col min="10457" max="10457" width="15.7265625" style="131" customWidth="1"/>
    <col min="10458" max="10709" width="9.1796875" style="131"/>
    <col min="10710" max="10710" width="6.453125" style="131" customWidth="1"/>
    <col min="10711" max="10711" width="30.54296875" style="131" customWidth="1"/>
    <col min="10712" max="10712" width="12.81640625" style="131" customWidth="1"/>
    <col min="10713" max="10713" width="15.7265625" style="131" customWidth="1"/>
    <col min="10714" max="10965" width="9.1796875" style="131"/>
    <col min="10966" max="10966" width="6.453125" style="131" customWidth="1"/>
    <col min="10967" max="10967" width="30.54296875" style="131" customWidth="1"/>
    <col min="10968" max="10968" width="12.81640625" style="131" customWidth="1"/>
    <col min="10969" max="10969" width="15.7265625" style="131" customWidth="1"/>
    <col min="10970" max="11221" width="9.1796875" style="131"/>
    <col min="11222" max="11222" width="6.453125" style="131" customWidth="1"/>
    <col min="11223" max="11223" width="30.54296875" style="131" customWidth="1"/>
    <col min="11224" max="11224" width="12.81640625" style="131" customWidth="1"/>
    <col min="11225" max="11225" width="15.7265625" style="131" customWidth="1"/>
    <col min="11226" max="11477" width="9.1796875" style="131"/>
    <col min="11478" max="11478" width="6.453125" style="131" customWidth="1"/>
    <col min="11479" max="11479" width="30.54296875" style="131" customWidth="1"/>
    <col min="11480" max="11480" width="12.81640625" style="131" customWidth="1"/>
    <col min="11481" max="11481" width="15.7265625" style="131" customWidth="1"/>
    <col min="11482" max="11733" width="9.1796875" style="131"/>
    <col min="11734" max="11734" width="6.453125" style="131" customWidth="1"/>
    <col min="11735" max="11735" width="30.54296875" style="131" customWidth="1"/>
    <col min="11736" max="11736" width="12.81640625" style="131" customWidth="1"/>
    <col min="11737" max="11737" width="15.7265625" style="131" customWidth="1"/>
    <col min="11738" max="11989" width="9.1796875" style="131"/>
    <col min="11990" max="11990" width="6.453125" style="131" customWidth="1"/>
    <col min="11991" max="11991" width="30.54296875" style="131" customWidth="1"/>
    <col min="11992" max="11992" width="12.81640625" style="131" customWidth="1"/>
    <col min="11993" max="11993" width="15.7265625" style="131" customWidth="1"/>
    <col min="11994" max="12245" width="9.1796875" style="131"/>
    <col min="12246" max="12246" width="6.453125" style="131" customWidth="1"/>
    <col min="12247" max="12247" width="30.54296875" style="131" customWidth="1"/>
    <col min="12248" max="12248" width="12.81640625" style="131" customWidth="1"/>
    <col min="12249" max="12249" width="15.7265625" style="131" customWidth="1"/>
    <col min="12250" max="12501" width="9.1796875" style="131"/>
    <col min="12502" max="12502" width="6.453125" style="131" customWidth="1"/>
    <col min="12503" max="12503" width="30.54296875" style="131" customWidth="1"/>
    <col min="12504" max="12504" width="12.81640625" style="131" customWidth="1"/>
    <col min="12505" max="12505" width="15.7265625" style="131" customWidth="1"/>
    <col min="12506" max="12757" width="9.1796875" style="131"/>
    <col min="12758" max="12758" width="6.453125" style="131" customWidth="1"/>
    <col min="12759" max="12759" width="30.54296875" style="131" customWidth="1"/>
    <col min="12760" max="12760" width="12.81640625" style="131" customWidth="1"/>
    <col min="12761" max="12761" width="15.7265625" style="131" customWidth="1"/>
    <col min="12762" max="13013" width="9.1796875" style="131"/>
    <col min="13014" max="13014" width="6.453125" style="131" customWidth="1"/>
    <col min="13015" max="13015" width="30.54296875" style="131" customWidth="1"/>
    <col min="13016" max="13016" width="12.81640625" style="131" customWidth="1"/>
    <col min="13017" max="13017" width="15.7265625" style="131" customWidth="1"/>
    <col min="13018" max="13269" width="9.1796875" style="131"/>
    <col min="13270" max="13270" width="6.453125" style="131" customWidth="1"/>
    <col min="13271" max="13271" width="30.54296875" style="131" customWidth="1"/>
    <col min="13272" max="13272" width="12.81640625" style="131" customWidth="1"/>
    <col min="13273" max="13273" width="15.7265625" style="131" customWidth="1"/>
    <col min="13274" max="13525" width="9.1796875" style="131"/>
    <col min="13526" max="13526" width="6.453125" style="131" customWidth="1"/>
    <col min="13527" max="13527" width="30.54296875" style="131" customWidth="1"/>
    <col min="13528" max="13528" width="12.81640625" style="131" customWidth="1"/>
    <col min="13529" max="13529" width="15.7265625" style="131" customWidth="1"/>
    <col min="13530" max="13781" width="9.1796875" style="131"/>
    <col min="13782" max="13782" width="6.453125" style="131" customWidth="1"/>
    <col min="13783" max="13783" width="30.54296875" style="131" customWidth="1"/>
    <col min="13784" max="13784" width="12.81640625" style="131" customWidth="1"/>
    <col min="13785" max="13785" width="15.7265625" style="131" customWidth="1"/>
    <col min="13786" max="14037" width="9.1796875" style="131"/>
    <col min="14038" max="14038" width="6.453125" style="131" customWidth="1"/>
    <col min="14039" max="14039" width="30.54296875" style="131" customWidth="1"/>
    <col min="14040" max="14040" width="12.81640625" style="131" customWidth="1"/>
    <col min="14041" max="14041" width="15.7265625" style="131" customWidth="1"/>
    <col min="14042" max="14293" width="9.1796875" style="131"/>
    <col min="14294" max="14294" width="6.453125" style="131" customWidth="1"/>
    <col min="14295" max="14295" width="30.54296875" style="131" customWidth="1"/>
    <col min="14296" max="14296" width="12.81640625" style="131" customWidth="1"/>
    <col min="14297" max="14297" width="15.7265625" style="131" customWidth="1"/>
    <col min="14298" max="14549" width="9.1796875" style="131"/>
    <col min="14550" max="14550" width="6.453125" style="131" customWidth="1"/>
    <col min="14551" max="14551" width="30.54296875" style="131" customWidth="1"/>
    <col min="14552" max="14552" width="12.81640625" style="131" customWidth="1"/>
    <col min="14553" max="14553" width="15.7265625" style="131" customWidth="1"/>
    <col min="14554" max="14805" width="9.1796875" style="131"/>
    <col min="14806" max="14806" width="6.453125" style="131" customWidth="1"/>
    <col min="14807" max="14807" width="30.54296875" style="131" customWidth="1"/>
    <col min="14808" max="14808" width="12.81640625" style="131" customWidth="1"/>
    <col min="14809" max="14809" width="15.7265625" style="131" customWidth="1"/>
    <col min="14810" max="15061" width="9.1796875" style="131"/>
    <col min="15062" max="15062" width="6.453125" style="131" customWidth="1"/>
    <col min="15063" max="15063" width="30.54296875" style="131" customWidth="1"/>
    <col min="15064" max="15064" width="12.81640625" style="131" customWidth="1"/>
    <col min="15065" max="15065" width="15.7265625" style="131" customWidth="1"/>
    <col min="15066" max="15317" width="9.1796875" style="131"/>
    <col min="15318" max="15318" width="6.453125" style="131" customWidth="1"/>
    <col min="15319" max="15319" width="30.54296875" style="131" customWidth="1"/>
    <col min="15320" max="15320" width="12.81640625" style="131" customWidth="1"/>
    <col min="15321" max="15321" width="15.7265625" style="131" customWidth="1"/>
    <col min="15322" max="15573" width="9.1796875" style="131"/>
    <col min="15574" max="15574" width="6.453125" style="131" customWidth="1"/>
    <col min="15575" max="15575" width="30.54296875" style="131" customWidth="1"/>
    <col min="15576" max="15576" width="12.81640625" style="131" customWidth="1"/>
    <col min="15577" max="15577" width="15.7265625" style="131" customWidth="1"/>
    <col min="15578" max="15829" width="9.1796875" style="131"/>
    <col min="15830" max="15830" width="6.453125" style="131" customWidth="1"/>
    <col min="15831" max="15831" width="30.54296875" style="131" customWidth="1"/>
    <col min="15832" max="15832" width="12.81640625" style="131" customWidth="1"/>
    <col min="15833" max="15833" width="15.7265625" style="131" customWidth="1"/>
    <col min="15834" max="16085" width="9.1796875" style="131"/>
    <col min="16086" max="16086" width="6.453125" style="131" customWidth="1"/>
    <col min="16087" max="16087" width="30.54296875" style="131" customWidth="1"/>
    <col min="16088" max="16088" width="12.81640625" style="131" customWidth="1"/>
    <col min="16089" max="16089" width="15.7265625" style="131" customWidth="1"/>
    <col min="16090" max="16384" width="9.1796875" style="131"/>
  </cols>
  <sheetData>
    <row r="1" spans="1:14" ht="33" customHeight="1" thickBot="1">
      <c r="A1" s="121"/>
      <c r="B1" s="1639" t="s">
        <v>161</v>
      </c>
      <c r="C1" s="1640"/>
      <c r="D1" s="1648" t="s">
        <v>3</v>
      </c>
      <c r="E1" s="1650"/>
      <c r="F1" s="141" t="s">
        <v>1</v>
      </c>
    </row>
    <row r="2" spans="1:14" ht="14">
      <c r="A2" s="121"/>
      <c r="B2" s="714"/>
      <c r="C2" s="714"/>
      <c r="D2" s="121"/>
      <c r="E2" s="121"/>
      <c r="F2" s="138"/>
    </row>
    <row r="3" spans="1:14" ht="14">
      <c r="A3" s="121"/>
      <c r="B3" s="714"/>
      <c r="C3" s="714"/>
      <c r="D3" s="121"/>
      <c r="E3" s="121"/>
      <c r="F3" s="138"/>
    </row>
    <row r="4" spans="1:14" ht="16.149999999999999" customHeight="1">
      <c r="B4" s="1644" t="s">
        <v>64</v>
      </c>
      <c r="C4" s="1644"/>
      <c r="D4" s="1645" t="s">
        <v>219</v>
      </c>
      <c r="E4" s="1645"/>
    </row>
    <row r="5" spans="1:14">
      <c r="D5" s="715"/>
      <c r="E5" s="716"/>
    </row>
    <row r="6" spans="1:14" s="702" customFormat="1">
      <c r="B6" s="1655" t="s">
        <v>220</v>
      </c>
      <c r="C6" s="1655"/>
      <c r="D6" s="157"/>
      <c r="E6" s="122" t="s">
        <v>220</v>
      </c>
      <c r="I6" s="131"/>
      <c r="K6" s="131"/>
      <c r="L6" s="131"/>
      <c r="M6" s="131"/>
      <c r="N6" s="131"/>
    </row>
    <row r="7" spans="1:14" s="702" customFormat="1" ht="60.75" customHeight="1">
      <c r="A7" s="39">
        <f>'8.piel.'!A7+1</f>
        <v>65</v>
      </c>
      <c r="B7" s="1632" t="s">
        <v>221</v>
      </c>
      <c r="C7" s="1632"/>
      <c r="D7" s="1632" t="s">
        <v>221</v>
      </c>
      <c r="E7" s="1632"/>
      <c r="F7" s="140" t="s">
        <v>154</v>
      </c>
      <c r="I7" s="131"/>
      <c r="K7" s="131"/>
      <c r="L7" s="131"/>
      <c r="M7" s="131"/>
      <c r="N7" s="131"/>
    </row>
    <row r="8" spans="1:14" s="702" customFormat="1" ht="10.15" customHeight="1">
      <c r="D8" s="1632"/>
      <c r="E8" s="1632"/>
      <c r="I8" s="131"/>
      <c r="K8" s="131"/>
      <c r="L8" s="131"/>
      <c r="M8" s="131"/>
      <c r="N8" s="131"/>
    </row>
    <row r="9" spans="1:14" s="702" customFormat="1" ht="18" customHeight="1">
      <c r="D9" s="1633" t="s">
        <v>274</v>
      </c>
      <c r="E9" s="1633"/>
      <c r="I9" s="131"/>
      <c r="K9" s="131"/>
      <c r="L9" s="131"/>
      <c r="M9" s="131"/>
      <c r="N9" s="131"/>
    </row>
    <row r="10" spans="1:14" s="702" customFormat="1" ht="29.25" customHeight="1">
      <c r="B10" s="717" t="s">
        <v>165</v>
      </c>
      <c r="C10" s="718" t="s">
        <v>166</v>
      </c>
      <c r="D10" s="132" t="s">
        <v>165</v>
      </c>
      <c r="E10" s="127" t="s">
        <v>166</v>
      </c>
      <c r="I10" s="131"/>
      <c r="K10" s="131"/>
      <c r="L10" s="131"/>
      <c r="M10" s="131"/>
      <c r="N10" s="131"/>
    </row>
    <row r="11" spans="1:14" s="702" customFormat="1">
      <c r="B11" s="123"/>
      <c r="C11" s="720"/>
      <c r="D11" s="727"/>
      <c r="E11" s="728"/>
      <c r="I11" s="131"/>
      <c r="K11" s="131"/>
      <c r="L11" s="131"/>
      <c r="M11" s="131"/>
      <c r="N11" s="131"/>
    </row>
    <row r="12" spans="1:14" s="702" customFormat="1" ht="15.75" customHeight="1">
      <c r="B12" s="136" t="s">
        <v>168</v>
      </c>
      <c r="C12" s="137">
        <v>72828648</v>
      </c>
      <c r="D12" s="729" t="s">
        <v>169</v>
      </c>
      <c r="E12" s="732">
        <v>10085692</v>
      </c>
      <c r="I12" s="131"/>
      <c r="K12" s="131"/>
      <c r="L12" s="131"/>
      <c r="M12" s="131"/>
      <c r="N12" s="131"/>
    </row>
    <row r="13" spans="1:14" s="702" customFormat="1" ht="15.75" customHeight="1">
      <c r="D13" s="729" t="s">
        <v>170</v>
      </c>
      <c r="E13" s="732">
        <v>2022584</v>
      </c>
      <c r="I13" s="131"/>
      <c r="K13" s="131"/>
      <c r="L13" s="131"/>
      <c r="M13" s="131"/>
      <c r="N13" s="131"/>
    </row>
    <row r="14" spans="1:14" s="702" customFormat="1" ht="15.75" customHeight="1">
      <c r="D14" s="729" t="s">
        <v>171</v>
      </c>
      <c r="E14" s="732">
        <v>1451710</v>
      </c>
      <c r="I14" s="131"/>
      <c r="K14" s="131"/>
      <c r="L14" s="131"/>
      <c r="M14" s="131"/>
      <c r="N14" s="131"/>
    </row>
    <row r="15" spans="1:14" s="702" customFormat="1" ht="15.75" customHeight="1">
      <c r="D15" s="729" t="s">
        <v>172</v>
      </c>
      <c r="E15" s="732">
        <v>1070886</v>
      </c>
      <c r="I15" s="131"/>
      <c r="K15" s="131"/>
      <c r="L15" s="131"/>
      <c r="M15" s="131"/>
      <c r="N15" s="131"/>
    </row>
    <row r="16" spans="1:14" s="702" customFormat="1" ht="15.75" customHeight="1">
      <c r="D16" s="729" t="s">
        <v>173</v>
      </c>
      <c r="E16" s="732">
        <v>1680958</v>
      </c>
      <c r="I16" s="131"/>
      <c r="K16" s="131"/>
      <c r="L16" s="131"/>
      <c r="M16" s="131"/>
      <c r="N16" s="131"/>
    </row>
    <row r="17" spans="4:14" s="702" customFormat="1" ht="15.75" customHeight="1">
      <c r="D17" s="729" t="s">
        <v>174</v>
      </c>
      <c r="E17" s="732">
        <v>692170</v>
      </c>
      <c r="I17" s="131"/>
      <c r="K17" s="131"/>
      <c r="L17" s="131"/>
      <c r="M17" s="131"/>
      <c r="N17" s="131"/>
    </row>
    <row r="18" spans="4:14" s="702" customFormat="1" ht="15.75" customHeight="1">
      <c r="D18" s="729" t="s">
        <v>175</v>
      </c>
      <c r="E18" s="732">
        <v>806900</v>
      </c>
      <c r="I18" s="131"/>
      <c r="K18" s="131"/>
      <c r="L18" s="131"/>
      <c r="M18" s="131"/>
      <c r="N18" s="131"/>
    </row>
    <row r="19" spans="4:14" s="702" customFormat="1" ht="15.75" customHeight="1">
      <c r="D19" s="729" t="s">
        <v>176</v>
      </c>
      <c r="E19" s="732">
        <v>812150</v>
      </c>
      <c r="I19" s="131"/>
      <c r="K19" s="131"/>
      <c r="L19" s="131"/>
      <c r="M19" s="131"/>
      <c r="N19" s="131"/>
    </row>
    <row r="20" spans="4:14" s="702" customFormat="1" ht="15.75" customHeight="1">
      <c r="D20" s="729" t="s">
        <v>177</v>
      </c>
      <c r="E20" s="732">
        <v>430650</v>
      </c>
      <c r="I20" s="131"/>
      <c r="K20" s="131"/>
      <c r="L20" s="131"/>
      <c r="M20" s="131"/>
      <c r="N20" s="131"/>
    </row>
    <row r="21" spans="4:14" s="702" customFormat="1" ht="15.75" customHeight="1">
      <c r="D21" s="729" t="s">
        <v>178</v>
      </c>
      <c r="E21" s="732">
        <v>406258</v>
      </c>
      <c r="I21" s="131"/>
      <c r="K21" s="131"/>
      <c r="L21" s="131"/>
      <c r="M21" s="131"/>
      <c r="N21" s="131"/>
    </row>
    <row r="22" spans="4:14" s="702" customFormat="1" ht="15.75" customHeight="1">
      <c r="D22" s="729" t="s">
        <v>179</v>
      </c>
      <c r="E22" s="732">
        <v>667690</v>
      </c>
      <c r="I22" s="131"/>
      <c r="K22" s="131"/>
      <c r="L22" s="131"/>
      <c r="M22" s="131"/>
      <c r="N22" s="131"/>
    </row>
    <row r="23" spans="4:14" s="702" customFormat="1" ht="15.75" customHeight="1">
      <c r="D23" s="729" t="s">
        <v>180</v>
      </c>
      <c r="E23" s="732">
        <v>472186</v>
      </c>
      <c r="I23" s="131"/>
      <c r="K23" s="131"/>
      <c r="L23" s="131"/>
      <c r="M23" s="131"/>
      <c r="N23" s="131"/>
    </row>
    <row r="24" spans="4:14" s="702" customFormat="1" ht="15.75" customHeight="1">
      <c r="D24" s="729" t="s">
        <v>181</v>
      </c>
      <c r="E24" s="732">
        <v>1722120</v>
      </c>
      <c r="I24" s="131"/>
      <c r="K24" s="131"/>
      <c r="L24" s="131"/>
      <c r="M24" s="131"/>
      <c r="N24" s="131"/>
    </row>
    <row r="25" spans="4:14" s="702" customFormat="1" ht="15.75" customHeight="1">
      <c r="D25" s="729" t="s">
        <v>182</v>
      </c>
      <c r="E25" s="732">
        <v>1625072</v>
      </c>
      <c r="I25" s="131"/>
      <c r="K25" s="131"/>
      <c r="L25" s="131"/>
      <c r="M25" s="131"/>
      <c r="N25" s="131"/>
    </row>
    <row r="26" spans="4:14" s="702" customFormat="1" ht="15.75" customHeight="1">
      <c r="D26" s="729" t="s">
        <v>183</v>
      </c>
      <c r="E26" s="732">
        <v>907758</v>
      </c>
      <c r="I26" s="131"/>
      <c r="K26" s="131"/>
      <c r="L26" s="131"/>
      <c r="M26" s="131"/>
      <c r="N26" s="131"/>
    </row>
    <row r="27" spans="4:14" s="702" customFormat="1" ht="15.75" customHeight="1">
      <c r="D27" s="729" t="s">
        <v>184</v>
      </c>
      <c r="E27" s="732">
        <v>912448</v>
      </c>
      <c r="I27" s="131"/>
      <c r="K27" s="131"/>
      <c r="L27" s="131"/>
      <c r="M27" s="131"/>
      <c r="N27" s="131"/>
    </row>
    <row r="28" spans="4:14" s="702" customFormat="1" ht="15.75" customHeight="1">
      <c r="D28" s="729" t="s">
        <v>185</v>
      </c>
      <c r="E28" s="732">
        <v>583130</v>
      </c>
      <c r="I28" s="131"/>
      <c r="K28" s="131"/>
      <c r="L28" s="131"/>
      <c r="M28" s="131"/>
      <c r="N28" s="131"/>
    </row>
    <row r="29" spans="4:14" s="702" customFormat="1" ht="15.75" customHeight="1">
      <c r="D29" s="729" t="s">
        <v>186</v>
      </c>
      <c r="E29" s="732">
        <v>1194204</v>
      </c>
      <c r="I29" s="131"/>
      <c r="K29" s="131"/>
      <c r="L29" s="131"/>
      <c r="M29" s="131"/>
      <c r="N29" s="131"/>
    </row>
    <row r="30" spans="4:14" s="702" customFormat="1" ht="15.75" customHeight="1">
      <c r="D30" s="729" t="s">
        <v>187</v>
      </c>
      <c r="E30" s="732">
        <v>1017620</v>
      </c>
      <c r="I30" s="131"/>
      <c r="K30" s="131"/>
      <c r="L30" s="131"/>
      <c r="M30" s="131"/>
      <c r="N30" s="131"/>
    </row>
    <row r="31" spans="4:14" s="702" customFormat="1" ht="15.75" customHeight="1">
      <c r="D31" s="729" t="s">
        <v>188</v>
      </c>
      <c r="E31" s="732">
        <v>485820</v>
      </c>
      <c r="I31" s="131"/>
      <c r="K31" s="131"/>
      <c r="L31" s="131"/>
      <c r="M31" s="131"/>
      <c r="N31" s="131"/>
    </row>
    <row r="32" spans="4:14" s="702" customFormat="1" ht="15.75" customHeight="1">
      <c r="D32" s="729" t="s">
        <v>189</v>
      </c>
      <c r="E32" s="732">
        <v>974704</v>
      </c>
      <c r="I32" s="131"/>
      <c r="K32" s="131"/>
      <c r="L32" s="131"/>
      <c r="M32" s="131"/>
      <c r="N32" s="131"/>
    </row>
    <row r="33" spans="4:14" s="702" customFormat="1" ht="15.75" customHeight="1">
      <c r="D33" s="729" t="s">
        <v>190</v>
      </c>
      <c r="E33" s="732">
        <v>1051134</v>
      </c>
      <c r="I33" s="131"/>
      <c r="K33" s="131"/>
      <c r="L33" s="131"/>
      <c r="M33" s="131"/>
      <c r="N33" s="131"/>
    </row>
    <row r="34" spans="4:14" s="702" customFormat="1" ht="15.75" customHeight="1">
      <c r="D34" s="729" t="s">
        <v>191</v>
      </c>
      <c r="E34" s="732">
        <v>652084</v>
      </c>
      <c r="I34" s="131"/>
      <c r="K34" s="131"/>
      <c r="L34" s="131"/>
      <c r="M34" s="131"/>
      <c r="N34" s="131"/>
    </row>
    <row r="35" spans="4:14" s="702" customFormat="1" ht="15.75" customHeight="1">
      <c r="D35" s="729" t="s">
        <v>192</v>
      </c>
      <c r="E35" s="732">
        <v>235744</v>
      </c>
      <c r="I35" s="131"/>
      <c r="K35" s="131"/>
      <c r="L35" s="131"/>
      <c r="M35" s="131"/>
      <c r="N35" s="131"/>
    </row>
    <row r="36" spans="4:14" s="702" customFormat="1" ht="15.75" customHeight="1">
      <c r="D36" s="729" t="s">
        <v>193</v>
      </c>
      <c r="E36" s="732">
        <v>437688</v>
      </c>
      <c r="I36" s="131"/>
      <c r="K36" s="131"/>
      <c r="L36" s="131"/>
      <c r="M36" s="131"/>
      <c r="N36" s="131"/>
    </row>
    <row r="37" spans="4:14" s="702" customFormat="1" ht="15.75" customHeight="1">
      <c r="D37" s="729" t="s">
        <v>194</v>
      </c>
      <c r="E37" s="732">
        <v>964708</v>
      </c>
      <c r="I37" s="131"/>
      <c r="K37" s="131"/>
      <c r="L37" s="131"/>
      <c r="M37" s="131"/>
      <c r="N37" s="131"/>
    </row>
    <row r="38" spans="4:14" s="702" customFormat="1" ht="15.75" customHeight="1">
      <c r="D38" s="729" t="s">
        <v>195</v>
      </c>
      <c r="E38" s="732">
        <v>1180310</v>
      </c>
      <c r="I38" s="131"/>
      <c r="K38" s="131"/>
      <c r="L38" s="131"/>
      <c r="M38" s="131"/>
      <c r="N38" s="131"/>
    </row>
    <row r="39" spans="4:14" s="702" customFormat="1" ht="15.75" customHeight="1">
      <c r="D39" s="729" t="s">
        <v>196</v>
      </c>
      <c r="E39" s="732">
        <v>1906236</v>
      </c>
      <c r="I39" s="131"/>
      <c r="K39" s="131"/>
      <c r="L39" s="131"/>
      <c r="M39" s="131"/>
      <c r="N39" s="131"/>
    </row>
    <row r="40" spans="4:14" s="702" customFormat="1" ht="15.75" customHeight="1">
      <c r="D40" s="729" t="s">
        <v>197</v>
      </c>
      <c r="E40" s="732">
        <v>565694</v>
      </c>
      <c r="I40" s="131"/>
      <c r="K40" s="131"/>
      <c r="L40" s="131"/>
      <c r="M40" s="131"/>
      <c r="N40" s="131"/>
    </row>
    <row r="41" spans="4:14" s="702" customFormat="1" ht="15.75" customHeight="1">
      <c r="D41" s="729" t="s">
        <v>198</v>
      </c>
      <c r="E41" s="732">
        <v>398666</v>
      </c>
      <c r="I41" s="131"/>
      <c r="K41" s="131"/>
      <c r="L41" s="131"/>
      <c r="M41" s="131"/>
      <c r="N41" s="131"/>
    </row>
    <row r="42" spans="4:14" s="702" customFormat="1" ht="15.75" customHeight="1">
      <c r="D42" s="729" t="s">
        <v>199</v>
      </c>
      <c r="E42" s="732">
        <v>605642</v>
      </c>
      <c r="I42" s="131"/>
      <c r="K42" s="131"/>
      <c r="L42" s="131"/>
      <c r="M42" s="131"/>
      <c r="N42" s="131"/>
    </row>
    <row r="43" spans="4:14" s="702" customFormat="1" ht="15.75" customHeight="1">
      <c r="D43" s="729" t="s">
        <v>200</v>
      </c>
      <c r="E43" s="732">
        <v>943724</v>
      </c>
      <c r="I43" s="131"/>
      <c r="K43" s="131"/>
      <c r="L43" s="131"/>
      <c r="M43" s="131"/>
      <c r="N43" s="131"/>
    </row>
    <row r="44" spans="4:14" s="702" customFormat="1" ht="15.75" customHeight="1">
      <c r="D44" s="729" t="s">
        <v>201</v>
      </c>
      <c r="E44" s="732">
        <v>664078</v>
      </c>
      <c r="I44" s="131"/>
      <c r="K44" s="131"/>
      <c r="L44" s="131"/>
      <c r="M44" s="131"/>
      <c r="N44" s="131"/>
    </row>
    <row r="45" spans="4:14" s="702" customFormat="1" ht="15.75" customHeight="1">
      <c r="D45" s="729" t="s">
        <v>202</v>
      </c>
      <c r="E45" s="732">
        <v>782758</v>
      </c>
      <c r="I45" s="131"/>
      <c r="K45" s="131"/>
      <c r="L45" s="131"/>
      <c r="M45" s="131"/>
      <c r="N45" s="131"/>
    </row>
    <row r="46" spans="4:14" s="702" customFormat="1" ht="15.75" customHeight="1">
      <c r="D46" s="729" t="s">
        <v>203</v>
      </c>
      <c r="E46" s="732">
        <v>193902</v>
      </c>
      <c r="I46" s="131"/>
      <c r="K46" s="131"/>
      <c r="L46" s="131"/>
      <c r="M46" s="131"/>
      <c r="N46" s="131"/>
    </row>
    <row r="47" spans="4:14" s="702" customFormat="1" ht="15.75" customHeight="1">
      <c r="D47" s="729" t="s">
        <v>204</v>
      </c>
      <c r="E47" s="732">
        <v>1096194</v>
      </c>
      <c r="I47" s="131"/>
      <c r="K47" s="131"/>
      <c r="L47" s="131"/>
      <c r="M47" s="131"/>
      <c r="N47" s="131"/>
    </row>
    <row r="48" spans="4:14" s="702" customFormat="1" ht="15.75" customHeight="1">
      <c r="D48" s="729" t="s">
        <v>205</v>
      </c>
      <c r="E48" s="732">
        <v>601342</v>
      </c>
      <c r="I48" s="131"/>
      <c r="K48" s="131"/>
      <c r="L48" s="131"/>
      <c r="M48" s="131"/>
      <c r="N48" s="131"/>
    </row>
    <row r="49" spans="2:14" s="702" customFormat="1" ht="15.75" customHeight="1">
      <c r="D49" s="729" t="s">
        <v>206</v>
      </c>
      <c r="E49" s="732">
        <v>1121474</v>
      </c>
      <c r="I49" s="131"/>
      <c r="K49" s="131"/>
      <c r="L49" s="131"/>
      <c r="M49" s="131"/>
      <c r="N49" s="131"/>
    </row>
    <row r="50" spans="2:14" s="702" customFormat="1" ht="15.75" customHeight="1">
      <c r="D50" s="729" t="s">
        <v>207</v>
      </c>
      <c r="E50" s="732">
        <v>1387002</v>
      </c>
      <c r="I50" s="131"/>
      <c r="K50" s="131"/>
      <c r="L50" s="131"/>
      <c r="M50" s="131"/>
      <c r="N50" s="131"/>
    </row>
    <row r="51" spans="2:14" s="702" customFormat="1" ht="15.75" customHeight="1">
      <c r="D51" s="729" t="s">
        <v>208</v>
      </c>
      <c r="E51" s="732">
        <v>225392</v>
      </c>
      <c r="I51" s="131"/>
      <c r="K51" s="131"/>
      <c r="L51" s="131"/>
      <c r="M51" s="131"/>
      <c r="N51" s="131"/>
    </row>
    <row r="52" spans="2:14" s="702" customFormat="1" ht="15.75" customHeight="1">
      <c r="D52" s="729" t="s">
        <v>209</v>
      </c>
      <c r="E52" s="732">
        <v>1613698</v>
      </c>
      <c r="I52" s="131"/>
      <c r="K52" s="131"/>
      <c r="L52" s="131"/>
      <c r="M52" s="131"/>
      <c r="N52" s="131"/>
    </row>
    <row r="53" spans="2:14" s="702" customFormat="1" ht="15.75" customHeight="1">
      <c r="D53" s="729" t="s">
        <v>210</v>
      </c>
      <c r="E53" s="732">
        <v>268564</v>
      </c>
      <c r="I53" s="131"/>
      <c r="K53" s="131"/>
      <c r="L53" s="131"/>
      <c r="M53" s="131"/>
      <c r="N53" s="131"/>
    </row>
    <row r="54" spans="2:14" s="704" customFormat="1" ht="15.75" customHeight="1">
      <c r="D54" s="727" t="s">
        <v>168</v>
      </c>
      <c r="E54" s="731">
        <f>SUM(E12:E53)</f>
        <v>46918744</v>
      </c>
      <c r="I54" s="131"/>
      <c r="K54" s="131"/>
      <c r="L54" s="131"/>
      <c r="M54" s="131"/>
      <c r="N54" s="131"/>
    </row>
    <row r="55" spans="2:14" ht="14">
      <c r="D55" s="705"/>
      <c r="E55" s="130"/>
    </row>
    <row r="56" spans="2:14" ht="15">
      <c r="D56" s="1635" t="s">
        <v>275</v>
      </c>
      <c r="E56" s="1635"/>
    </row>
    <row r="57" spans="2:14" ht="18" customHeight="1">
      <c r="D57" s="132" t="s">
        <v>165</v>
      </c>
      <c r="E57" s="127" t="s">
        <v>166</v>
      </c>
    </row>
    <row r="58" spans="2:14" s="702" customFormat="1" ht="19.899999999999999" customHeight="1">
      <c r="D58" s="729" t="s">
        <v>211</v>
      </c>
      <c r="E58" s="730">
        <v>23459372</v>
      </c>
      <c r="I58" s="131"/>
      <c r="K58" s="131"/>
      <c r="L58" s="131"/>
      <c r="M58" s="131"/>
      <c r="N58" s="131"/>
    </row>
    <row r="59" spans="2:14" ht="14">
      <c r="D59" s="705"/>
      <c r="E59" s="130"/>
    </row>
    <row r="60" spans="2:14" ht="22.15" customHeight="1">
      <c r="D60" s="175" t="s">
        <v>212</v>
      </c>
      <c r="E60" s="733">
        <f>+E54+E58</f>
        <v>70378116</v>
      </c>
      <c r="F60" s="139"/>
      <c r="G60" s="139"/>
    </row>
    <row r="61" spans="2:14" ht="66" customHeight="1">
      <c r="B61" s="1634" t="s">
        <v>277</v>
      </c>
      <c r="C61" s="1634"/>
      <c r="D61" s="705"/>
      <c r="E61" s="130"/>
    </row>
    <row r="62" spans="2:14" s="694" customFormat="1" ht="13">
      <c r="D62" s="1647"/>
      <c r="E62" s="1647"/>
    </row>
    <row r="63" spans="2:14" ht="14">
      <c r="D63" s="710"/>
      <c r="E63" s="707"/>
      <c r="F63" s="708"/>
      <c r="G63" s="708"/>
      <c r="H63" s="708"/>
      <c r="I63" s="708"/>
      <c r="J63" s="708"/>
      <c r="K63" s="708"/>
    </row>
    <row r="64" spans="2:14" ht="18">
      <c r="B64" s="1656" t="s">
        <v>414</v>
      </c>
      <c r="C64" s="1656"/>
      <c r="D64" s="1193"/>
      <c r="E64" s="1194"/>
      <c r="F64" s="1194" t="s">
        <v>415</v>
      </c>
    </row>
    <row r="65" spans="2:6">
      <c r="B65" s="129"/>
      <c r="C65" s="129"/>
      <c r="F65" s="1195"/>
    </row>
    <row r="66" spans="2:6">
      <c r="B66" s="1196"/>
      <c r="C66" s="129"/>
      <c r="F66" s="1195"/>
    </row>
    <row r="67" spans="2:6">
      <c r="B67" s="1198" t="s">
        <v>416</v>
      </c>
      <c r="C67" s="129"/>
      <c r="F67" s="1195"/>
    </row>
    <row r="68" spans="2:6" ht="14">
      <c r="B68" s="1199" t="s">
        <v>417</v>
      </c>
      <c r="C68" s="1197"/>
      <c r="D68" s="1195"/>
      <c r="E68" s="1195"/>
      <c r="F68" s="1195"/>
    </row>
  </sheetData>
  <mergeCells count="13">
    <mergeCell ref="B64:C64"/>
    <mergeCell ref="D8:E8"/>
    <mergeCell ref="D9:E9"/>
    <mergeCell ref="D56:E56"/>
    <mergeCell ref="B61:C61"/>
    <mergeCell ref="D62:E62"/>
    <mergeCell ref="B1:C1"/>
    <mergeCell ref="B4:C4"/>
    <mergeCell ref="D4:E4"/>
    <mergeCell ref="B6:C6"/>
    <mergeCell ref="B7:C7"/>
    <mergeCell ref="D1:E1"/>
    <mergeCell ref="D7:E7"/>
  </mergeCells>
  <hyperlinks>
    <hyperlink ref="B68" r:id="rId1" display="dace.sinkovska@fm.gov.lv" xr:uid="{C8CC1246-9234-42CA-ACF0-BBB1526B41C2}"/>
  </hyperlinks>
  <printOptions horizontalCentered="1"/>
  <pageMargins left="0" right="0" top="0.23622047244094491" bottom="0.43" header="0.15748031496062992" footer="0.2"/>
  <pageSetup paperSize="9" scale="85" fitToHeight="0" orientation="landscape" horizontalDpi="180" verticalDpi="180" r:id="rId2"/>
  <headerFooter alignWithMargins="0">
    <oddFooter>&amp;L&amp;F&amp;C&amp;P</oddFooter>
  </headerFooter>
</worksheet>
</file>

<file path=docMetadata/LabelInfo.xml><?xml version="1.0" encoding="utf-8"?>
<clbl:labelList xmlns:clbl="http://schemas.microsoft.com/office/2020/mipLabelMetadata">
  <clbl:label id="{1b8a7570-3ec8-4c4e-9532-5dbb2f157b31}" enabled="1" method="Standar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23</vt:i4>
      </vt:variant>
    </vt:vector>
  </HeadingPairs>
  <TitlesOfParts>
    <vt:vector size="45" baseType="lpstr">
      <vt:lpstr>priekšlikumi_teksta_daļai</vt:lpstr>
      <vt:lpstr>AiM</vt:lpstr>
      <vt:lpstr>ĀM</vt:lpstr>
      <vt:lpstr>EM</vt:lpstr>
      <vt:lpstr>FM</vt:lpstr>
      <vt:lpstr>IeM</vt:lpstr>
      <vt:lpstr>IZM</vt:lpstr>
      <vt:lpstr>ZM</vt:lpstr>
      <vt:lpstr>SM</vt:lpstr>
      <vt:lpstr>LM</vt:lpstr>
      <vt:lpstr>TM</vt:lpstr>
      <vt:lpstr>KEM</vt:lpstr>
      <vt:lpstr>VARAM</vt:lpstr>
      <vt:lpstr>KM</vt:lpstr>
      <vt:lpstr>VM</vt:lpstr>
      <vt:lpstr>ST</vt:lpstr>
      <vt:lpstr>Prokuratūra</vt:lpstr>
      <vt:lpstr>62.res</vt:lpstr>
      <vt:lpstr>6.piel.</vt:lpstr>
      <vt:lpstr>7.piel.</vt:lpstr>
      <vt:lpstr>8.piel.</vt:lpstr>
      <vt:lpstr>9.piel.</vt:lpstr>
      <vt:lpstr>'62.res'!Print_Area</vt:lpstr>
      <vt:lpstr>'6.piel.'!Print_Titles</vt:lpstr>
      <vt:lpstr>'62.res'!Print_Titles</vt:lpstr>
      <vt:lpstr>'7.piel.'!Print_Titles</vt:lpstr>
      <vt:lpstr>'8.piel.'!Print_Titles</vt:lpstr>
      <vt:lpstr>'9.piel.'!Print_Titles</vt:lpstr>
      <vt:lpstr>AiM!Print_Titles</vt:lpstr>
      <vt:lpstr>ĀM!Print_Titles</vt:lpstr>
      <vt:lpstr>EM!Print_Titles</vt:lpstr>
      <vt:lpstr>FM!Print_Titles</vt:lpstr>
      <vt:lpstr>IeM!Print_Titles</vt:lpstr>
      <vt:lpstr>IZM!Print_Titles</vt:lpstr>
      <vt:lpstr>KEM!Print_Titles</vt:lpstr>
      <vt:lpstr>KM!Print_Titles</vt:lpstr>
      <vt:lpstr>LM!Print_Titles</vt:lpstr>
      <vt:lpstr>priekšlikumi_teksta_daļai!Print_Titles</vt:lpstr>
      <vt:lpstr>Prokuratūra!Print_Titles</vt:lpstr>
      <vt:lpstr>SM!Print_Titles</vt:lpstr>
      <vt:lpstr>ST!Print_Titles</vt:lpstr>
      <vt:lpstr>TM!Print_Titles</vt:lpstr>
      <vt:lpstr>VARAM!Print_Titles</vt:lpstr>
      <vt:lpstr>VM!Print_Titles</vt:lpstr>
      <vt:lpstr>ZM!Print_Titles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Siņkovska</dc:creator>
  <cp:lastModifiedBy>BMN</cp:lastModifiedBy>
  <cp:lastPrinted>2025-11-13T15:07:30Z</cp:lastPrinted>
  <dcterms:created xsi:type="dcterms:W3CDTF">2024-10-14T09:56:18Z</dcterms:created>
  <dcterms:modified xsi:type="dcterms:W3CDTF">2025-11-14T13:18:34Z</dcterms:modified>
</cp:coreProperties>
</file>