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GULTAS_231121\"/>
    </mc:Choice>
  </mc:AlternateContent>
  <xr:revisionPtr revIDLastSave="0" documentId="13_ncr:1_{0D3E55DA-BB7F-4F08-90F2-9B92D8B222AD}" xr6:coauthVersionLast="46" xr6:coauthVersionMax="47" xr10:uidLastSave="{00000000-0000-0000-0000-000000000000}"/>
  <bookViews>
    <workbookView xWindow="-120" yWindow="-120" windowWidth="29040" windowHeight="15840" tabRatio="818" activeTab="3" xr2:uid="{0340F4B5-5CB0-4F31-9814-EC31D246B6C1}"/>
  </bookViews>
  <sheets>
    <sheet name="Kopsavilkums" sheetId="6" r:id="rId1"/>
    <sheet name="RPNC_Moduļu_aprikojums" sheetId="11" r:id="rId2"/>
    <sheet name="RPNC_Slimnica" sheetId="12" r:id="rId3"/>
    <sheet name="Gintermuiza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6" l="1"/>
  <c r="E15" i="1" l="1"/>
  <c r="C4" i="6" l="1"/>
  <c r="C5" i="12"/>
  <c r="F5" i="12" s="1"/>
  <c r="E5" i="12"/>
  <c r="C6" i="12"/>
  <c r="F6" i="12" s="1"/>
  <c r="E6" i="12"/>
  <c r="C7" i="12"/>
  <c r="F7" i="12" s="1"/>
  <c r="E7" i="12"/>
  <c r="C8" i="12"/>
  <c r="E8" i="12"/>
  <c r="F8" i="12"/>
  <c r="C9" i="12"/>
  <c r="E9" i="12"/>
  <c r="F9" i="12"/>
  <c r="C10" i="12"/>
  <c r="F10" i="12" s="1"/>
  <c r="E10" i="12"/>
  <c r="C11" i="12"/>
  <c r="F11" i="12" s="1"/>
  <c r="E11" i="12"/>
  <c r="C12" i="12"/>
  <c r="F12" i="12" s="1"/>
  <c r="E12" i="12"/>
  <c r="C13" i="12"/>
  <c r="F13" i="12" s="1"/>
  <c r="E13" i="12"/>
  <c r="C14" i="12"/>
  <c r="F14" i="12" s="1"/>
  <c r="E14" i="12"/>
  <c r="C15" i="12"/>
  <c r="F15" i="12" s="1"/>
  <c r="E15" i="12"/>
  <c r="C16" i="12"/>
  <c r="F16" i="12" s="1"/>
  <c r="E16" i="12"/>
  <c r="C17" i="12"/>
  <c r="F17" i="12" s="1"/>
  <c r="E17" i="12"/>
  <c r="C18" i="12"/>
  <c r="F18" i="12" s="1"/>
  <c r="E18" i="12"/>
  <c r="C19" i="12"/>
  <c r="E19" i="12"/>
  <c r="F19" i="12"/>
  <c r="C20" i="12"/>
  <c r="E20" i="12"/>
  <c r="F20" i="12"/>
  <c r="C21" i="12"/>
  <c r="F21" i="12" s="1"/>
  <c r="E21" i="12"/>
  <c r="C22" i="12"/>
  <c r="F22" i="12" s="1"/>
  <c r="E22" i="12"/>
  <c r="C23" i="12"/>
  <c r="F23" i="12" s="1"/>
  <c r="E23" i="12"/>
  <c r="C24" i="12"/>
  <c r="F24" i="12" s="1"/>
  <c r="E24" i="12"/>
  <c r="C25" i="12"/>
  <c r="F25" i="12" s="1"/>
  <c r="E25" i="12"/>
  <c r="C26" i="12"/>
  <c r="F26" i="12" s="1"/>
  <c r="E26" i="12"/>
  <c r="C5" i="11"/>
  <c r="F5" i="11" s="1"/>
  <c r="E5" i="11"/>
  <c r="C6" i="11"/>
  <c r="F6" i="11" s="1"/>
  <c r="E6" i="11"/>
  <c r="C7" i="11"/>
  <c r="E7" i="11"/>
  <c r="F7" i="11"/>
  <c r="C8" i="11"/>
  <c r="F8" i="11" s="1"/>
  <c r="E8" i="11"/>
  <c r="C9" i="11"/>
  <c r="F9" i="11" s="1"/>
  <c r="E9" i="11"/>
  <c r="C10" i="11"/>
  <c r="E10" i="11"/>
  <c r="F10" i="11"/>
  <c r="C11" i="11"/>
  <c r="F11" i="11" s="1"/>
  <c r="E11" i="11"/>
  <c r="C12" i="11"/>
  <c r="F12" i="11" s="1"/>
  <c r="E12" i="11"/>
  <c r="C13" i="11"/>
  <c r="F13" i="11" s="1"/>
  <c r="E13" i="11"/>
  <c r="C14" i="11"/>
  <c r="E14" i="11"/>
  <c r="F14" i="11"/>
  <c r="C15" i="11"/>
  <c r="E15" i="11"/>
  <c r="F15" i="11"/>
  <c r="C16" i="11"/>
  <c r="F16" i="11" s="1"/>
  <c r="E16" i="11"/>
  <c r="C17" i="11"/>
  <c r="F17" i="11" s="1"/>
  <c r="E17" i="11"/>
  <c r="C18" i="11"/>
  <c r="F18" i="11" s="1"/>
  <c r="E18" i="11"/>
  <c r="C19" i="11"/>
  <c r="F19" i="11" s="1"/>
  <c r="E19" i="11"/>
  <c r="C20" i="11"/>
  <c r="F20" i="11" s="1"/>
  <c r="E20" i="11"/>
  <c r="C21" i="11"/>
  <c r="F21" i="11" s="1"/>
  <c r="E21" i="11"/>
  <c r="C22" i="11"/>
  <c r="E22" i="11"/>
  <c r="F22" i="11"/>
  <c r="C23" i="11"/>
  <c r="E23" i="11"/>
  <c r="F23" i="11"/>
  <c r="C24" i="11"/>
  <c r="F24" i="11" s="1"/>
  <c r="E24" i="11"/>
  <c r="C25" i="11"/>
  <c r="F25" i="11" s="1"/>
  <c r="E25" i="11"/>
  <c r="C26" i="11"/>
  <c r="F26" i="11" s="1"/>
  <c r="E26" i="11"/>
  <c r="C27" i="11"/>
  <c r="F27" i="11" s="1"/>
  <c r="E27" i="11"/>
  <c r="C28" i="11"/>
  <c r="F28" i="11" s="1"/>
  <c r="E28" i="11"/>
  <c r="C29" i="11"/>
  <c r="F29" i="11" s="1"/>
  <c r="E29" i="11"/>
  <c r="C30" i="11"/>
  <c r="E30" i="11"/>
  <c r="F30" i="11"/>
  <c r="C31" i="11"/>
  <c r="F31" i="11" s="1"/>
  <c r="E31" i="11"/>
  <c r="C32" i="11"/>
  <c r="F32" i="11" s="1"/>
  <c r="E32" i="11"/>
  <c r="C33" i="11"/>
  <c r="E33" i="11"/>
  <c r="F33" i="11"/>
  <c r="C34" i="11"/>
  <c r="F34" i="11" s="1"/>
  <c r="E34" i="11"/>
  <c r="C35" i="11"/>
  <c r="F35" i="11" s="1"/>
  <c r="E35" i="11"/>
  <c r="D6" i="6" l="1"/>
  <c r="F36" i="11"/>
  <c r="E36" i="11"/>
  <c r="F27" i="12"/>
  <c r="F29" i="12" s="1"/>
  <c r="E27" i="12"/>
  <c r="F38" i="11" l="1"/>
  <c r="C5" i="6"/>
  <c r="E5" i="6"/>
  <c r="E13" i="1"/>
  <c r="E4" i="6" s="1"/>
  <c r="C6" i="6" l="1"/>
  <c r="E6" i="6" l="1"/>
</calcChain>
</file>

<file path=xl/sharedStrings.xml><?xml version="1.0" encoding="utf-8"?>
<sst xmlns="http://schemas.openxmlformats.org/spreadsheetml/2006/main" count="103" uniqueCount="72">
  <si>
    <t>Iekārtas nosaukums</t>
  </si>
  <si>
    <t>Skaits</t>
  </si>
  <si>
    <t>Cena (EUR)</t>
  </si>
  <si>
    <t>Summa (EUR)</t>
  </si>
  <si>
    <t>VSIA "Slimnīca "Ģintermuiža"" nepieciešamās iekārtas un aprīkojums papildu Covid-19 pacientu gultu aprīkošanai.</t>
  </si>
  <si>
    <t xml:space="preserve">Pasīvais pret-izgulējumu matracis </t>
  </si>
  <si>
    <t>Cena EUR ar PVN</t>
  </si>
  <si>
    <t>VSIA "Slimnīca "Ģintermuiža""</t>
  </si>
  <si>
    <t>Papildus nepieciešamais finansējums, euro</t>
  </si>
  <si>
    <t>VSIA "Rīgas Psihiatrijas un narkoloģijas centrs"</t>
  </si>
  <si>
    <t>Ārsniecības iestāde</t>
  </si>
  <si>
    <t>KOPĀ</t>
  </si>
  <si>
    <t>Bīstamo atkritumu statīvs</t>
  </si>
  <si>
    <t>Ratiņi ēdiena sadalei</t>
  </si>
  <si>
    <t>Automātiska dezinfekcijas iekārta rokām</t>
  </si>
  <si>
    <t>Uzkopšanas rati</t>
  </si>
  <si>
    <t>Konteineri infekciozajām drēbēm</t>
  </si>
  <si>
    <t>Funkcionālie rati pacientu pārvietošanai</t>
  </si>
  <si>
    <t>Profesionālā trauku mazgājamā mašīna</t>
  </si>
  <si>
    <t>Māsu posteņa izveide ar aizsarstiklu</t>
  </si>
  <si>
    <t>Infūzijas statīvi</t>
  </si>
  <si>
    <t>Zāļu sadales skapis</t>
  </si>
  <si>
    <t>Kušete</t>
  </si>
  <si>
    <t>Medicīnas zāļu skapītis (uz riteņiem)</t>
  </si>
  <si>
    <t>Dušas krēsls</t>
  </si>
  <si>
    <t>Pacientu staiguļi</t>
  </si>
  <si>
    <t>Stacionārā bakteriocīdā lampas</t>
  </si>
  <si>
    <t>Pārvietojamās bakteriocīdā lampas</t>
  </si>
  <si>
    <t>Ledusskapji</t>
  </si>
  <si>
    <t>Aizslietņi</t>
  </si>
  <si>
    <t>Pacientu sēdrati</t>
  </si>
  <si>
    <t>Medicīniskie perfuzori</t>
  </si>
  <si>
    <t>Skābekļa koncentratori</t>
  </si>
  <si>
    <t>Mobilās telpu dezinfekcijas iekārtas</t>
  </si>
  <si>
    <t>Slūžu aizkari</t>
  </si>
  <si>
    <t>Procedūru galds (pārvietojamais)</t>
  </si>
  <si>
    <t>Stacionārie pulsoksimetri</t>
  </si>
  <si>
    <t>Pulsoksimetri ar lādētāju</t>
  </si>
  <si>
    <t xml:space="preserve">Pacientu monitori ar pulsaoksimetriem, ar asinsspiediena automātisko mērīšanu un EKG </t>
  </si>
  <si>
    <t>Aktīvais pretizgulējumu matracis ar kompresoru</t>
  </si>
  <si>
    <t>Slīdmatracis pacientu pārvietošanai</t>
  </si>
  <si>
    <t>Matracis</t>
  </si>
  <si>
    <t>Funkcionālā gulta</t>
  </si>
  <si>
    <t>Kopā EUR (ar PVN)</t>
  </si>
  <si>
    <t>Kopā EUR (bez PVN)</t>
  </si>
  <si>
    <t>Cena EUR bez PVN</t>
  </si>
  <si>
    <t>Medicīnas ierīce</t>
  </si>
  <si>
    <t>Valsts sabiedrība ar ierobežotu atbildību “Rīgas psihiatrijas un narkoloģijas centrs” nepieciešamās iekārtas un aprīkojums papildu Covid-19 pacientu gultu aprīkošanai (moduļu ēka)</t>
  </si>
  <si>
    <t>Konteiners medicīniskajiem atkritumiem</t>
  </si>
  <si>
    <t>Līķu pārvietojamie rati</t>
  </si>
  <si>
    <t>Autoklāvs (drēbju un gultasveļas dezinfekcijai) - dezkamera</t>
  </si>
  <si>
    <t xml:space="preserve">Automātiskā virsmas dezinfekcijas iekārta </t>
  </si>
  <si>
    <t>Vakuuma sūknis</t>
  </si>
  <si>
    <t>Automātiskie tonometri</t>
  </si>
  <si>
    <t>Pacientu vitālo funkciju novērošanas monitors</t>
  </si>
  <si>
    <t>Valsts sabiedrība ar ierobežotu atbildību “Rīgas psihiatrijas un narkoloģijas centrs” nepieciešamās iekārtas un aprīkojums papildu Covid-19 pacientu gultu aprīkošanai (nodaļas, uzņemšana)</t>
  </si>
  <si>
    <t>Papildus nepieciešamais finansējums 2021.gadā (oktobris, novembris, decembris) avanss</t>
  </si>
  <si>
    <t>Pamatkapitālā ieguldīšana</t>
  </si>
  <si>
    <t>Fonendoskopi</t>
  </si>
  <si>
    <t>Papildus nepieciešamais finansējums 2022.gadā, euro</t>
  </si>
  <si>
    <t>Papildus nepieciešamais finansējums 2021.gadā (avanss), euro</t>
  </si>
  <si>
    <t>Pasākuma īstenošanas termiņi</t>
  </si>
  <si>
    <t>oktobris, novembris, decembris</t>
  </si>
  <si>
    <r>
      <rPr>
        <b/>
        <sz val="11"/>
        <color rgb="FF000000"/>
        <rFont val="Times New Roman"/>
        <family val="1"/>
        <charset val="186"/>
      </rPr>
      <t>Defibrilators</t>
    </r>
    <r>
      <rPr>
        <sz val="11"/>
        <color rgb="FF000000"/>
        <rFont val="Times New Roman"/>
        <family val="1"/>
        <charset val="186"/>
      </rPr>
      <t xml:space="preserve">                                                      ( + Kardiostimulators 
+ Nellcor SpO2 mērīšana) </t>
    </r>
  </si>
  <si>
    <r>
      <rPr>
        <b/>
        <sz val="11"/>
        <color theme="1"/>
        <rFont val="Times New Roman"/>
        <family val="1"/>
        <charset val="186"/>
      </rPr>
      <t>Skābekļa koncentrators</t>
    </r>
    <r>
      <rPr>
        <sz val="11"/>
        <color theme="1"/>
        <rFont val="Times New Roman"/>
        <family val="1"/>
        <charset val="186"/>
      </rPr>
      <t xml:space="preserve"> oxy 6000</t>
    </r>
  </si>
  <si>
    <r>
      <rPr>
        <b/>
        <sz val="11"/>
        <color theme="1"/>
        <rFont val="Times New Roman"/>
        <family val="1"/>
        <charset val="186"/>
      </rPr>
      <t>Elektriski regulējama gulta</t>
    </r>
    <r>
      <rPr>
        <sz val="11"/>
        <color theme="1"/>
        <rFont val="Times New Roman"/>
        <family val="1"/>
        <charset val="186"/>
      </rPr>
      <t xml:space="preserve"> </t>
    </r>
  </si>
  <si>
    <r>
      <rPr>
        <b/>
        <sz val="12"/>
        <color rgb="FF000000"/>
        <rFont val="Times New Roman"/>
        <family val="1"/>
        <charset val="186"/>
      </rPr>
      <t>Telpu dezifektors</t>
    </r>
    <r>
      <rPr>
        <sz val="12"/>
        <color rgb="FF000000"/>
        <rFont val="Times New Roman"/>
        <family val="1"/>
        <charset val="186"/>
      </rPr>
      <t xml:space="preserve">                                       (Max kapacitāte 750 m3 , Dezinfekcija       1 m3/8 s )</t>
    </r>
  </si>
  <si>
    <t>2022.gada I pusgads</t>
  </si>
  <si>
    <t>pielikums Nr.1.1</t>
  </si>
  <si>
    <t>pielikums Nr.1.2</t>
  </si>
  <si>
    <t>pielikums Nr.1.3</t>
  </si>
  <si>
    <t>pielikums Nr.1.4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</si>
</sst>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12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1"/>
      <color rgb="FF201F1E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.5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3" fillId="0" borderId="0"/>
  </cellStyleXfs>
  <cellXfs count="84">
    <xf numFmtId="0" fontId="0" fillId="0" borderId="0" xfId="0"/>
    <xf numFmtId="4" fontId="0" fillId="0" borderId="0" xfId="0" applyNumberFormat="1"/>
    <xf numFmtId="4" fontId="1" fillId="0" borderId="0" xfId="0" applyNumberFormat="1" applyFont="1"/>
    <xf numFmtId="3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0" fontId="5" fillId="0" borderId="1" xfId="0" applyFont="1" applyBorder="1"/>
    <xf numFmtId="0" fontId="5" fillId="2" borderId="1" xfId="0" applyFont="1" applyFill="1" applyBorder="1"/>
    <xf numFmtId="2" fontId="0" fillId="0" borderId="0" xfId="0" applyNumberFormat="1"/>
    <xf numFmtId="0" fontId="10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2" borderId="1" xfId="0" applyFont="1" applyFill="1" applyBorder="1"/>
    <xf numFmtId="0" fontId="2" fillId="0" borderId="0" xfId="0" applyFont="1" applyAlignment="1">
      <alignment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4" fontId="5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vertical="center" wrapText="1"/>
    </xf>
    <xf numFmtId="0" fontId="9" fillId="3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9" fillId="3" borderId="1" xfId="0" applyFont="1" applyFill="1" applyBorder="1"/>
    <xf numFmtId="3" fontId="9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Border="1"/>
    <xf numFmtId="0" fontId="11" fillId="0" borderId="1" xfId="0" applyFont="1" applyBorder="1"/>
    <xf numFmtId="4" fontId="5" fillId="0" borderId="1" xfId="0" applyNumberFormat="1" applyFont="1" applyBorder="1" applyAlignment="1">
      <alignment horizontal="center" vertical="center"/>
    </xf>
    <xf numFmtId="3" fontId="0" fillId="0" borderId="1" xfId="0" applyNumberFormat="1" applyBorder="1"/>
    <xf numFmtId="0" fontId="6" fillId="0" borderId="1" xfId="0" applyFont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1" xfId="0" applyFont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3" fontId="14" fillId="0" borderId="0" xfId="0" applyNumberFormat="1" applyFont="1"/>
    <xf numFmtId="0" fontId="13" fillId="0" borderId="0" xfId="0" applyFont="1" applyAlignment="1">
      <alignment horizontal="left" vertical="top" wrapText="1"/>
    </xf>
    <xf numFmtId="3" fontId="13" fillId="0" borderId="0" xfId="0" applyNumberFormat="1" applyFont="1"/>
    <xf numFmtId="4" fontId="9" fillId="3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/>
    </xf>
    <xf numFmtId="4" fontId="9" fillId="3" borderId="6" xfId="0" applyNumberFormat="1" applyFont="1" applyFill="1" applyBorder="1" applyAlignment="1">
      <alignment horizontal="center" vertical="center"/>
    </xf>
    <xf numFmtId="4" fontId="5" fillId="0" borderId="6" xfId="0" applyNumberFormat="1" applyFont="1" applyFill="1" applyBorder="1" applyAlignment="1">
      <alignment horizontal="center" vertical="center"/>
    </xf>
    <xf numFmtId="4" fontId="5" fillId="3" borderId="6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4" fontId="13" fillId="0" borderId="4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5" fillId="0" borderId="3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7" fillId="0" borderId="5" xfId="2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FCF56679-8C5C-44F7-B2D8-381D695D196B}"/>
    <cellStyle name="Normal 3" xfId="2" xr:uid="{59CA45C2-DB02-49CF-BA2F-052CB46B3A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49E80-5D56-4A2D-8FB9-EE4C7170986A}">
  <dimension ref="B1:G9"/>
  <sheetViews>
    <sheetView zoomScale="120" zoomScaleNormal="120" workbookViewId="0">
      <selection activeCell="E1" sqref="E1"/>
    </sheetView>
  </sheetViews>
  <sheetFormatPr defaultRowHeight="15" x14ac:dyDescent="0.25"/>
  <cols>
    <col min="2" max="2" width="43.42578125" customWidth="1"/>
    <col min="3" max="3" width="23.85546875" customWidth="1"/>
    <col min="4" max="4" width="24.5703125" customWidth="1"/>
    <col min="5" max="5" width="22.42578125" customWidth="1"/>
    <col min="7" max="7" width="12.7109375" customWidth="1"/>
    <col min="8" max="8" width="10.7109375" bestFit="1" customWidth="1"/>
  </cols>
  <sheetData>
    <row r="1" spans="2:7" ht="17.25" customHeight="1" x14ac:dyDescent="0.25">
      <c r="E1" s="22" t="s">
        <v>68</v>
      </c>
      <c r="F1" s="22"/>
    </row>
    <row r="3" spans="2:7" ht="45" x14ac:dyDescent="0.25">
      <c r="B3" s="7" t="s">
        <v>10</v>
      </c>
      <c r="C3" s="8" t="s">
        <v>60</v>
      </c>
      <c r="D3" s="8" t="s">
        <v>59</v>
      </c>
      <c r="E3" s="8" t="s">
        <v>8</v>
      </c>
    </row>
    <row r="4" spans="2:7" x14ac:dyDescent="0.25">
      <c r="B4" s="4" t="s">
        <v>7</v>
      </c>
      <c r="C4" s="37">
        <f>Gintermuiza!E15</f>
        <v>26502</v>
      </c>
      <c r="D4" s="4"/>
      <c r="E4" s="5">
        <f>Gintermuiza!E13</f>
        <v>26502</v>
      </c>
    </row>
    <row r="5" spans="2:7" x14ac:dyDescent="0.25">
      <c r="B5" s="35" t="s">
        <v>9</v>
      </c>
      <c r="C5" s="34">
        <f>RPNC_Moduļu_aprikojums!F36+RPNC_Slimnica!F29</f>
        <v>192865</v>
      </c>
      <c r="D5" s="35"/>
      <c r="E5" s="34">
        <f>RPNC_Moduļu_aprikojums!F36+RPNC_Slimnica!F27</f>
        <v>192865</v>
      </c>
      <c r="G5" s="6"/>
    </row>
    <row r="6" spans="2:7" x14ac:dyDescent="0.25">
      <c r="C6" s="3">
        <f>SUM(C4:C5)</f>
        <v>219367</v>
      </c>
      <c r="D6" s="3">
        <f>SUM(D4:D5)</f>
        <v>0</v>
      </c>
      <c r="E6" s="2">
        <f>SUM(E4:E5)</f>
        <v>219367</v>
      </c>
    </row>
    <row r="9" spans="2:7" x14ac:dyDescent="0.25">
      <c r="B9" t="s">
        <v>57</v>
      </c>
      <c r="E9" s="1">
        <f>Gintermuiza!E15+RPNC_Moduļu_aprikojums!F38+RPNC_Slimnica!F29</f>
        <v>219367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ECECD-F6F8-479B-B894-54BFDCE119CE}">
  <sheetPr>
    <tabColor rgb="FF92D050"/>
  </sheetPr>
  <dimension ref="A1:H67"/>
  <sheetViews>
    <sheetView zoomScaleNormal="100" workbookViewId="0">
      <selection activeCell="G1" sqref="G1"/>
    </sheetView>
  </sheetViews>
  <sheetFormatPr defaultRowHeight="15" x14ac:dyDescent="0.25"/>
  <cols>
    <col min="1" max="1" width="60.140625" customWidth="1"/>
    <col min="2" max="2" width="18.5703125" customWidth="1"/>
    <col min="3" max="3" width="12.140625" customWidth="1"/>
    <col min="4" max="4" width="11" customWidth="1"/>
    <col min="5" max="5" width="13.85546875" customWidth="1"/>
    <col min="6" max="6" width="12.140625" customWidth="1"/>
    <col min="7" max="7" width="21.28515625" customWidth="1"/>
    <col min="8" max="8" width="9.5703125" bestFit="1" customWidth="1"/>
  </cols>
  <sheetData>
    <row r="1" spans="1:8" ht="18.75" customHeight="1" x14ac:dyDescent="0.25">
      <c r="E1" s="22"/>
      <c r="F1" s="22"/>
      <c r="G1" s="22" t="s">
        <v>69</v>
      </c>
    </row>
    <row r="3" spans="1:8" ht="39" customHeight="1" x14ac:dyDescent="0.25">
      <c r="A3" s="79" t="s">
        <v>47</v>
      </c>
      <c r="B3" s="79"/>
      <c r="C3" s="79"/>
      <c r="D3" s="79"/>
      <c r="E3" s="79"/>
      <c r="F3" s="79"/>
    </row>
    <row r="4" spans="1:8" s="19" customFormat="1" ht="31.5" customHeight="1" x14ac:dyDescent="0.25">
      <c r="A4" s="20" t="s">
        <v>46</v>
      </c>
      <c r="B4" s="20" t="s">
        <v>45</v>
      </c>
      <c r="C4" s="20" t="s">
        <v>6</v>
      </c>
      <c r="D4" s="20" t="s">
        <v>1</v>
      </c>
      <c r="E4" s="20" t="s">
        <v>44</v>
      </c>
      <c r="F4" s="20" t="s">
        <v>43</v>
      </c>
      <c r="G4" s="69" t="s">
        <v>61</v>
      </c>
    </row>
    <row r="5" spans="1:8" ht="15.75" x14ac:dyDescent="0.25">
      <c r="A5" s="16" t="s">
        <v>42</v>
      </c>
      <c r="B5" s="59">
        <v>1500</v>
      </c>
      <c r="C5" s="59">
        <f t="shared" ref="C5:C35" si="0">B5*1.21</f>
        <v>1815</v>
      </c>
      <c r="D5" s="59">
        <v>12</v>
      </c>
      <c r="E5" s="36">
        <f t="shared" ref="E5:E35" si="1">B5*D5</f>
        <v>18000</v>
      </c>
      <c r="F5" s="65">
        <f t="shared" ref="F5:F34" si="2">D5*C5</f>
        <v>21780</v>
      </c>
      <c r="G5" s="80" t="s">
        <v>67</v>
      </c>
    </row>
    <row r="6" spans="1:8" ht="15.75" x14ac:dyDescent="0.25">
      <c r="A6" s="16" t="s">
        <v>41</v>
      </c>
      <c r="B6" s="60">
        <v>300</v>
      </c>
      <c r="C6" s="59">
        <f t="shared" si="0"/>
        <v>363</v>
      </c>
      <c r="D6" s="59">
        <v>7</v>
      </c>
      <c r="E6" s="36">
        <f t="shared" si="1"/>
        <v>2100</v>
      </c>
      <c r="F6" s="65">
        <f t="shared" si="2"/>
        <v>2541</v>
      </c>
      <c r="G6" s="80"/>
    </row>
    <row r="7" spans="1:8" ht="15.75" x14ac:dyDescent="0.25">
      <c r="A7" s="15" t="s">
        <v>40</v>
      </c>
      <c r="B7" s="59">
        <v>454</v>
      </c>
      <c r="C7" s="59">
        <f t="shared" si="0"/>
        <v>549.34</v>
      </c>
      <c r="D7" s="59">
        <v>1</v>
      </c>
      <c r="E7" s="36">
        <f t="shared" si="1"/>
        <v>454</v>
      </c>
      <c r="F7" s="65">
        <f t="shared" si="2"/>
        <v>549.34</v>
      </c>
      <c r="G7" s="80"/>
    </row>
    <row r="8" spans="1:8" ht="15.75" x14ac:dyDescent="0.25">
      <c r="A8" s="16" t="s">
        <v>39</v>
      </c>
      <c r="B8" s="59">
        <v>1000</v>
      </c>
      <c r="C8" s="59">
        <f t="shared" si="0"/>
        <v>1210</v>
      </c>
      <c r="D8" s="59">
        <v>5</v>
      </c>
      <c r="E8" s="36">
        <f t="shared" si="1"/>
        <v>5000</v>
      </c>
      <c r="F8" s="65">
        <f t="shared" si="2"/>
        <v>6050</v>
      </c>
      <c r="G8" s="80"/>
    </row>
    <row r="9" spans="1:8" ht="33" customHeight="1" x14ac:dyDescent="0.25">
      <c r="A9" s="26" t="s">
        <v>38</v>
      </c>
      <c r="B9" s="61">
        <v>2500</v>
      </c>
      <c r="C9" s="61">
        <f t="shared" si="0"/>
        <v>3025</v>
      </c>
      <c r="D9" s="61">
        <v>2</v>
      </c>
      <c r="E9" s="57">
        <f t="shared" si="1"/>
        <v>5000</v>
      </c>
      <c r="F9" s="66">
        <f t="shared" si="2"/>
        <v>6050</v>
      </c>
      <c r="G9" s="80"/>
      <c r="H9" s="18"/>
    </row>
    <row r="10" spans="1:8" ht="15.75" x14ac:dyDescent="0.25">
      <c r="A10" s="30" t="s">
        <v>37</v>
      </c>
      <c r="B10" s="62">
        <v>60</v>
      </c>
      <c r="C10" s="62">
        <f t="shared" si="0"/>
        <v>72.599999999999994</v>
      </c>
      <c r="D10" s="62">
        <v>5</v>
      </c>
      <c r="E10" s="36">
        <f t="shared" si="1"/>
        <v>300</v>
      </c>
      <c r="F10" s="67">
        <f t="shared" si="2"/>
        <v>363</v>
      </c>
      <c r="G10" s="80"/>
    </row>
    <row r="11" spans="1:8" ht="15.75" x14ac:dyDescent="0.25">
      <c r="A11" s="16" t="s">
        <v>36</v>
      </c>
      <c r="B11" s="59">
        <v>500</v>
      </c>
      <c r="C11" s="59">
        <f t="shared" si="0"/>
        <v>605</v>
      </c>
      <c r="D11" s="59">
        <v>1</v>
      </c>
      <c r="E11" s="36">
        <f t="shared" si="1"/>
        <v>500</v>
      </c>
      <c r="F11" s="65">
        <f t="shared" si="2"/>
        <v>605</v>
      </c>
      <c r="G11" s="80"/>
    </row>
    <row r="12" spans="1:8" ht="15.75" x14ac:dyDescent="0.25">
      <c r="A12" s="16" t="s">
        <v>35</v>
      </c>
      <c r="B12" s="59">
        <v>2000</v>
      </c>
      <c r="C12" s="59">
        <f t="shared" si="0"/>
        <v>2420</v>
      </c>
      <c r="D12" s="59">
        <v>1</v>
      </c>
      <c r="E12" s="36">
        <f t="shared" si="1"/>
        <v>2000</v>
      </c>
      <c r="F12" s="65">
        <f t="shared" si="2"/>
        <v>2420</v>
      </c>
      <c r="G12" s="80"/>
    </row>
    <row r="13" spans="1:8" ht="15.75" x14ac:dyDescent="0.25">
      <c r="A13" s="16" t="s">
        <v>34</v>
      </c>
      <c r="B13" s="60">
        <v>1500</v>
      </c>
      <c r="C13" s="59">
        <f t="shared" si="0"/>
        <v>1815</v>
      </c>
      <c r="D13" s="59">
        <v>1</v>
      </c>
      <c r="E13" s="36">
        <f t="shared" si="1"/>
        <v>1500</v>
      </c>
      <c r="F13" s="65">
        <f t="shared" si="2"/>
        <v>1815</v>
      </c>
      <c r="G13" s="80"/>
    </row>
    <row r="14" spans="1:8" ht="15.75" x14ac:dyDescent="0.25">
      <c r="A14" s="16" t="s">
        <v>33</v>
      </c>
      <c r="B14" s="59">
        <v>4200</v>
      </c>
      <c r="C14" s="59">
        <f t="shared" si="0"/>
        <v>5082</v>
      </c>
      <c r="D14" s="59">
        <v>1</v>
      </c>
      <c r="E14" s="36">
        <f t="shared" si="1"/>
        <v>4200</v>
      </c>
      <c r="F14" s="65">
        <f t="shared" si="2"/>
        <v>5082</v>
      </c>
      <c r="G14" s="80"/>
    </row>
    <row r="15" spans="1:8" ht="15.75" x14ac:dyDescent="0.25">
      <c r="A15" s="16" t="s">
        <v>32</v>
      </c>
      <c r="B15" s="59">
        <v>950</v>
      </c>
      <c r="C15" s="59">
        <f t="shared" si="0"/>
        <v>1149.5</v>
      </c>
      <c r="D15" s="59">
        <v>1</v>
      </c>
      <c r="E15" s="36">
        <f t="shared" si="1"/>
        <v>950</v>
      </c>
      <c r="F15" s="65">
        <f t="shared" si="2"/>
        <v>1149.5</v>
      </c>
      <c r="G15" s="80"/>
    </row>
    <row r="16" spans="1:8" ht="15.75" x14ac:dyDescent="0.25">
      <c r="A16" s="28" t="s">
        <v>31</v>
      </c>
      <c r="B16" s="61">
        <v>1000</v>
      </c>
      <c r="C16" s="63">
        <f t="shared" si="0"/>
        <v>1210</v>
      </c>
      <c r="D16" s="63">
        <v>2</v>
      </c>
      <c r="E16" s="58">
        <f t="shared" si="1"/>
        <v>2000</v>
      </c>
      <c r="F16" s="68">
        <f t="shared" si="2"/>
        <v>2420</v>
      </c>
      <c r="G16" s="80"/>
    </row>
    <row r="17" spans="1:7" ht="15.75" x14ac:dyDescent="0.25">
      <c r="A17" s="16" t="s">
        <v>30</v>
      </c>
      <c r="B17" s="59">
        <v>500</v>
      </c>
      <c r="C17" s="59">
        <f t="shared" si="0"/>
        <v>605</v>
      </c>
      <c r="D17" s="59">
        <v>1</v>
      </c>
      <c r="E17" s="36">
        <f t="shared" si="1"/>
        <v>500</v>
      </c>
      <c r="F17" s="65">
        <f t="shared" si="2"/>
        <v>605</v>
      </c>
      <c r="G17" s="80"/>
    </row>
    <row r="18" spans="1:7" ht="15.75" x14ac:dyDescent="0.25">
      <c r="A18" s="16" t="s">
        <v>29</v>
      </c>
      <c r="B18" s="60">
        <v>200</v>
      </c>
      <c r="C18" s="59">
        <f t="shared" si="0"/>
        <v>242</v>
      </c>
      <c r="D18" s="59">
        <v>6</v>
      </c>
      <c r="E18" s="36">
        <f t="shared" si="1"/>
        <v>1200</v>
      </c>
      <c r="F18" s="65">
        <f t="shared" si="2"/>
        <v>1452</v>
      </c>
      <c r="G18" s="80"/>
    </row>
    <row r="19" spans="1:7" ht="15.75" x14ac:dyDescent="0.25">
      <c r="A19" s="16" t="s">
        <v>28</v>
      </c>
      <c r="B19" s="59">
        <v>200</v>
      </c>
      <c r="C19" s="59">
        <f t="shared" si="0"/>
        <v>242</v>
      </c>
      <c r="D19" s="59">
        <v>3</v>
      </c>
      <c r="E19" s="36">
        <f t="shared" si="1"/>
        <v>600</v>
      </c>
      <c r="F19" s="65">
        <f t="shared" si="2"/>
        <v>726</v>
      </c>
      <c r="G19" s="80"/>
    </row>
    <row r="20" spans="1:7" ht="15.75" x14ac:dyDescent="0.25">
      <c r="A20" s="17" t="s">
        <v>27</v>
      </c>
      <c r="B20" s="59">
        <v>450</v>
      </c>
      <c r="C20" s="59">
        <f t="shared" si="0"/>
        <v>544.5</v>
      </c>
      <c r="D20" s="59">
        <v>1</v>
      </c>
      <c r="E20" s="36">
        <f t="shared" si="1"/>
        <v>450</v>
      </c>
      <c r="F20" s="65">
        <f t="shared" si="2"/>
        <v>544.5</v>
      </c>
      <c r="G20" s="80"/>
    </row>
    <row r="21" spans="1:7" ht="15.75" x14ac:dyDescent="0.25">
      <c r="A21" s="17" t="s">
        <v>26</v>
      </c>
      <c r="B21" s="59">
        <v>330</v>
      </c>
      <c r="C21" s="59">
        <f t="shared" si="0"/>
        <v>399.3</v>
      </c>
      <c r="D21" s="59">
        <v>4</v>
      </c>
      <c r="E21" s="36">
        <f t="shared" si="1"/>
        <v>1320</v>
      </c>
      <c r="F21" s="65">
        <f t="shared" si="2"/>
        <v>1597.2</v>
      </c>
      <c r="G21" s="80"/>
    </row>
    <row r="22" spans="1:7" ht="15.75" x14ac:dyDescent="0.25">
      <c r="A22" s="16" t="s">
        <v>25</v>
      </c>
      <c r="B22" s="59">
        <v>70</v>
      </c>
      <c r="C22" s="59">
        <f t="shared" si="0"/>
        <v>84.7</v>
      </c>
      <c r="D22" s="59">
        <v>1</v>
      </c>
      <c r="E22" s="36">
        <f t="shared" si="1"/>
        <v>70</v>
      </c>
      <c r="F22" s="65">
        <f t="shared" si="2"/>
        <v>84.7</v>
      </c>
      <c r="G22" s="80"/>
    </row>
    <row r="23" spans="1:7" ht="15.75" x14ac:dyDescent="0.25">
      <c r="A23" s="16" t="s">
        <v>24</v>
      </c>
      <c r="B23" s="59">
        <v>130</v>
      </c>
      <c r="C23" s="59">
        <f t="shared" si="0"/>
        <v>157.29999999999998</v>
      </c>
      <c r="D23" s="59">
        <v>1</v>
      </c>
      <c r="E23" s="36">
        <f t="shared" si="1"/>
        <v>130</v>
      </c>
      <c r="F23" s="65">
        <f t="shared" si="2"/>
        <v>157.29999999999998</v>
      </c>
      <c r="G23" s="80"/>
    </row>
    <row r="24" spans="1:7" ht="15.75" x14ac:dyDescent="0.25">
      <c r="A24" s="16" t="s">
        <v>23</v>
      </c>
      <c r="B24" s="59">
        <v>500</v>
      </c>
      <c r="C24" s="59">
        <f t="shared" si="0"/>
        <v>605</v>
      </c>
      <c r="D24" s="59">
        <v>1</v>
      </c>
      <c r="E24" s="36">
        <f t="shared" si="1"/>
        <v>500</v>
      </c>
      <c r="F24" s="65">
        <f t="shared" si="2"/>
        <v>605</v>
      </c>
      <c r="G24" s="80"/>
    </row>
    <row r="25" spans="1:7" ht="15.75" x14ac:dyDescent="0.25">
      <c r="A25" s="16" t="s">
        <v>22</v>
      </c>
      <c r="B25" s="59">
        <v>1200</v>
      </c>
      <c r="C25" s="59">
        <f t="shared" si="0"/>
        <v>1452</v>
      </c>
      <c r="D25" s="59">
        <v>1</v>
      </c>
      <c r="E25" s="36">
        <f t="shared" si="1"/>
        <v>1200</v>
      </c>
      <c r="F25" s="65">
        <f t="shared" si="2"/>
        <v>1452</v>
      </c>
      <c r="G25" s="80"/>
    </row>
    <row r="26" spans="1:7" ht="15.75" x14ac:dyDescent="0.25">
      <c r="A26" s="16" t="s">
        <v>21</v>
      </c>
      <c r="B26" s="59">
        <v>1300</v>
      </c>
      <c r="C26" s="59">
        <f t="shared" si="0"/>
        <v>1573</v>
      </c>
      <c r="D26" s="59">
        <v>1</v>
      </c>
      <c r="E26" s="36">
        <f t="shared" si="1"/>
        <v>1300</v>
      </c>
      <c r="F26" s="65">
        <f t="shared" si="2"/>
        <v>1573</v>
      </c>
      <c r="G26" s="80"/>
    </row>
    <row r="27" spans="1:7" ht="15.75" x14ac:dyDescent="0.25">
      <c r="A27" s="16" t="s">
        <v>20</v>
      </c>
      <c r="B27" s="64">
        <v>125</v>
      </c>
      <c r="C27" s="59">
        <f t="shared" si="0"/>
        <v>151.25</v>
      </c>
      <c r="D27" s="59">
        <v>6</v>
      </c>
      <c r="E27" s="36">
        <f t="shared" si="1"/>
        <v>750</v>
      </c>
      <c r="F27" s="65">
        <f t="shared" si="2"/>
        <v>907.5</v>
      </c>
      <c r="G27" s="80"/>
    </row>
    <row r="28" spans="1:7" ht="15.75" x14ac:dyDescent="0.25">
      <c r="A28" s="16" t="s">
        <v>19</v>
      </c>
      <c r="B28" s="59">
        <v>2200</v>
      </c>
      <c r="C28" s="59">
        <f t="shared" si="0"/>
        <v>2662</v>
      </c>
      <c r="D28" s="59">
        <v>1</v>
      </c>
      <c r="E28" s="36">
        <f t="shared" si="1"/>
        <v>2200</v>
      </c>
      <c r="F28" s="65">
        <f t="shared" si="2"/>
        <v>2662</v>
      </c>
      <c r="G28" s="80"/>
    </row>
    <row r="29" spans="1:7" ht="15.75" x14ac:dyDescent="0.25">
      <c r="A29" s="16" t="s">
        <v>18</v>
      </c>
      <c r="B29" s="59">
        <v>1800</v>
      </c>
      <c r="C29" s="59">
        <f t="shared" si="0"/>
        <v>2178</v>
      </c>
      <c r="D29" s="59">
        <v>1</v>
      </c>
      <c r="E29" s="36">
        <f t="shared" si="1"/>
        <v>1800</v>
      </c>
      <c r="F29" s="65">
        <f t="shared" si="2"/>
        <v>2178</v>
      </c>
      <c r="G29" s="80"/>
    </row>
    <row r="30" spans="1:7" ht="15.75" x14ac:dyDescent="0.25">
      <c r="A30" s="16" t="s">
        <v>17</v>
      </c>
      <c r="B30" s="59">
        <v>3000</v>
      </c>
      <c r="C30" s="59">
        <f t="shared" si="0"/>
        <v>3630</v>
      </c>
      <c r="D30" s="59">
        <v>1</v>
      </c>
      <c r="E30" s="36">
        <f t="shared" si="1"/>
        <v>3000</v>
      </c>
      <c r="F30" s="65">
        <f t="shared" si="2"/>
        <v>3630</v>
      </c>
      <c r="G30" s="80"/>
    </row>
    <row r="31" spans="1:7" ht="15.75" x14ac:dyDescent="0.25">
      <c r="A31" s="16" t="s">
        <v>16</v>
      </c>
      <c r="B31" s="59">
        <v>75</v>
      </c>
      <c r="C31" s="59">
        <f t="shared" si="0"/>
        <v>90.75</v>
      </c>
      <c r="D31" s="59">
        <v>4</v>
      </c>
      <c r="E31" s="36">
        <f t="shared" si="1"/>
        <v>300</v>
      </c>
      <c r="F31" s="65">
        <f t="shared" si="2"/>
        <v>363</v>
      </c>
      <c r="G31" s="80"/>
    </row>
    <row r="32" spans="1:7" ht="15.75" x14ac:dyDescent="0.25">
      <c r="A32" s="15" t="s">
        <v>15</v>
      </c>
      <c r="B32" s="59">
        <v>860</v>
      </c>
      <c r="C32" s="59">
        <f t="shared" si="0"/>
        <v>1040.5999999999999</v>
      </c>
      <c r="D32" s="59">
        <v>1</v>
      </c>
      <c r="E32" s="36">
        <f t="shared" si="1"/>
        <v>860</v>
      </c>
      <c r="F32" s="65">
        <f t="shared" si="2"/>
        <v>1040.5999999999999</v>
      </c>
      <c r="G32" s="80"/>
    </row>
    <row r="33" spans="1:7" ht="15.75" x14ac:dyDescent="0.25">
      <c r="A33" s="15" t="s">
        <v>14</v>
      </c>
      <c r="B33" s="59">
        <v>330</v>
      </c>
      <c r="C33" s="59">
        <f t="shared" si="0"/>
        <v>399.3</v>
      </c>
      <c r="D33" s="59">
        <v>1</v>
      </c>
      <c r="E33" s="36">
        <f t="shared" si="1"/>
        <v>330</v>
      </c>
      <c r="F33" s="65">
        <f t="shared" si="2"/>
        <v>399.3</v>
      </c>
      <c r="G33" s="80"/>
    </row>
    <row r="34" spans="1:7" ht="15.75" x14ac:dyDescent="0.25">
      <c r="A34" s="15" t="s">
        <v>13</v>
      </c>
      <c r="B34" s="60">
        <v>150</v>
      </c>
      <c r="C34" s="60">
        <f t="shared" si="0"/>
        <v>181.5</v>
      </c>
      <c r="D34" s="60">
        <v>1</v>
      </c>
      <c r="E34" s="36">
        <f t="shared" si="1"/>
        <v>150</v>
      </c>
      <c r="F34" s="65">
        <f t="shared" si="2"/>
        <v>181.5</v>
      </c>
      <c r="G34" s="80"/>
    </row>
    <row r="35" spans="1:7" ht="15.75" x14ac:dyDescent="0.25">
      <c r="A35" s="15" t="s">
        <v>12</v>
      </c>
      <c r="B35" s="60">
        <v>760</v>
      </c>
      <c r="C35" s="60">
        <f t="shared" si="0"/>
        <v>919.6</v>
      </c>
      <c r="D35" s="60">
        <v>1</v>
      </c>
      <c r="E35" s="36">
        <f t="shared" si="1"/>
        <v>760</v>
      </c>
      <c r="F35" s="65">
        <f>D35*C35</f>
        <v>919.6</v>
      </c>
      <c r="G35" s="80"/>
    </row>
    <row r="36" spans="1:7" ht="33" customHeight="1" x14ac:dyDescent="0.25">
      <c r="A36" s="9"/>
      <c r="B36" s="10"/>
      <c r="C36" s="10"/>
      <c r="D36" s="12" t="s">
        <v>11</v>
      </c>
      <c r="E36" s="11">
        <f>SUM(E5:E35)</f>
        <v>59424</v>
      </c>
      <c r="F36" s="11">
        <f>ROUNDUP(SUM(F5:F35),0)</f>
        <v>71904</v>
      </c>
    </row>
    <row r="37" spans="1:7" ht="15.75" x14ac:dyDescent="0.25">
      <c r="A37" s="9"/>
      <c r="B37" s="10"/>
      <c r="C37" s="10"/>
      <c r="D37" s="10"/>
      <c r="E37" s="10"/>
      <c r="F37" s="10"/>
    </row>
    <row r="38" spans="1:7" ht="30" x14ac:dyDescent="0.25">
      <c r="A38" s="24" t="s">
        <v>56</v>
      </c>
      <c r="B38" s="10"/>
      <c r="C38" s="10"/>
      <c r="D38" s="10"/>
      <c r="E38" s="10"/>
      <c r="F38" s="25">
        <f>F36</f>
        <v>71904</v>
      </c>
    </row>
    <row r="39" spans="1:7" ht="15.75" x14ac:dyDescent="0.25">
      <c r="A39" s="24"/>
      <c r="B39" s="10"/>
      <c r="C39" s="10"/>
      <c r="D39" s="10"/>
      <c r="E39" s="10"/>
      <c r="F39" s="10"/>
    </row>
    <row r="40" spans="1:7" ht="15.75" x14ac:dyDescent="0.25">
      <c r="A40" s="9"/>
      <c r="B40" s="10"/>
      <c r="C40" s="10"/>
      <c r="D40" s="10"/>
      <c r="E40" s="10"/>
      <c r="F40" s="10"/>
    </row>
    <row r="41" spans="1:7" ht="15.75" x14ac:dyDescent="0.25">
      <c r="A41" s="9"/>
      <c r="B41" s="10"/>
      <c r="C41" s="10"/>
      <c r="D41" s="10"/>
      <c r="E41" s="10"/>
      <c r="F41" s="10"/>
    </row>
    <row r="42" spans="1:7" ht="15.75" x14ac:dyDescent="0.25">
      <c r="A42" s="9"/>
      <c r="B42" s="10"/>
      <c r="C42" s="10"/>
      <c r="D42" s="10"/>
      <c r="E42" s="10"/>
      <c r="F42" s="10"/>
    </row>
    <row r="43" spans="1:7" ht="15.75" x14ac:dyDescent="0.25">
      <c r="A43" s="9"/>
      <c r="B43" s="10"/>
      <c r="C43" s="10"/>
      <c r="D43" s="10"/>
      <c r="E43" s="10"/>
      <c r="F43" s="10"/>
    </row>
    <row r="44" spans="1:7" ht="15.75" x14ac:dyDescent="0.25">
      <c r="A44" s="9"/>
      <c r="B44" s="10"/>
      <c r="C44" s="10"/>
      <c r="D44" s="10"/>
      <c r="E44" s="10"/>
      <c r="F44" s="10"/>
    </row>
    <row r="45" spans="1:7" ht="15.75" x14ac:dyDescent="0.25">
      <c r="A45" s="9"/>
      <c r="B45" s="10"/>
      <c r="C45" s="10"/>
      <c r="D45" s="10"/>
      <c r="E45" s="10"/>
      <c r="F45" s="10"/>
    </row>
    <row r="46" spans="1:7" ht="15.75" x14ac:dyDescent="0.25">
      <c r="A46" s="9"/>
      <c r="B46" s="10"/>
      <c r="C46" s="10"/>
      <c r="D46" s="10"/>
      <c r="E46" s="10"/>
      <c r="F46" s="10"/>
    </row>
    <row r="47" spans="1:7" ht="15.75" x14ac:dyDescent="0.25">
      <c r="A47" s="9"/>
      <c r="B47" s="10"/>
      <c r="C47" s="10"/>
      <c r="D47" s="10"/>
      <c r="E47" s="10"/>
      <c r="F47" s="10"/>
    </row>
    <row r="48" spans="1:7" ht="15.75" x14ac:dyDescent="0.25">
      <c r="A48" s="9"/>
      <c r="B48" s="10"/>
      <c r="C48" s="10"/>
      <c r="D48" s="10"/>
      <c r="E48" s="10"/>
      <c r="F48" s="10"/>
    </row>
    <row r="49" spans="1:6" ht="15.75" x14ac:dyDescent="0.25">
      <c r="A49" s="9"/>
      <c r="B49" s="10"/>
      <c r="C49" s="10"/>
      <c r="D49" s="10"/>
      <c r="E49" s="10"/>
      <c r="F49" s="10"/>
    </row>
    <row r="50" spans="1:6" ht="15.75" x14ac:dyDescent="0.25">
      <c r="A50" s="9"/>
      <c r="B50" s="10"/>
      <c r="C50" s="10"/>
      <c r="D50" s="10"/>
      <c r="E50" s="10"/>
      <c r="F50" s="10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  <row r="65" spans="1:6" ht="15.75" x14ac:dyDescent="0.25">
      <c r="A65" s="9"/>
      <c r="B65" s="9"/>
      <c r="C65" s="9"/>
      <c r="D65" s="9"/>
      <c r="E65" s="9"/>
      <c r="F65" s="9"/>
    </row>
    <row r="66" spans="1:6" ht="15.75" x14ac:dyDescent="0.25">
      <c r="A66" s="9"/>
      <c r="B66" s="9"/>
      <c r="C66" s="9"/>
      <c r="D66" s="9"/>
      <c r="E66" s="9"/>
      <c r="F66" s="9"/>
    </row>
    <row r="67" spans="1:6" ht="15.75" x14ac:dyDescent="0.25">
      <c r="A67" s="9"/>
      <c r="B67" s="9"/>
      <c r="C67" s="9"/>
      <c r="D67" s="9"/>
      <c r="E67" s="9"/>
      <c r="F67" s="9"/>
    </row>
  </sheetData>
  <mergeCells count="2">
    <mergeCell ref="A3:F3"/>
    <mergeCell ref="G5:G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EFB5-7640-43FF-B410-78EFD8AE54F9}">
  <sheetPr>
    <tabColor rgb="FF92D050"/>
  </sheetPr>
  <dimension ref="A1:J58"/>
  <sheetViews>
    <sheetView zoomScaleNormal="100" workbookViewId="0">
      <selection activeCell="G1" sqref="G1"/>
    </sheetView>
  </sheetViews>
  <sheetFormatPr defaultRowHeight="15" x14ac:dyDescent="0.25"/>
  <cols>
    <col min="1" max="1" width="60.140625" customWidth="1"/>
    <col min="2" max="2" width="18.5703125" customWidth="1"/>
    <col min="3" max="3" width="12.140625" customWidth="1"/>
    <col min="4" max="4" width="11" customWidth="1"/>
    <col min="5" max="5" width="13.85546875" customWidth="1"/>
    <col min="6" max="6" width="12.140625" customWidth="1"/>
    <col min="7" max="7" width="21.28515625" customWidth="1"/>
    <col min="10" max="10" width="9.5703125" bestFit="1" customWidth="1"/>
  </cols>
  <sheetData>
    <row r="1" spans="1:7" ht="17.25" customHeight="1" x14ac:dyDescent="0.25">
      <c r="E1" s="22"/>
      <c r="F1" s="22"/>
      <c r="G1" s="22" t="s">
        <v>70</v>
      </c>
    </row>
    <row r="3" spans="1:7" ht="39" customHeight="1" x14ac:dyDescent="0.25">
      <c r="A3" s="79" t="s">
        <v>55</v>
      </c>
      <c r="B3" s="79"/>
      <c r="C3" s="79"/>
      <c r="D3" s="79"/>
      <c r="E3" s="79"/>
      <c r="F3" s="79"/>
    </row>
    <row r="4" spans="1:7" s="19" customFormat="1" ht="31.5" x14ac:dyDescent="0.25">
      <c r="A4" s="20" t="s">
        <v>46</v>
      </c>
      <c r="B4" s="20" t="s">
        <v>45</v>
      </c>
      <c r="C4" s="20" t="s">
        <v>6</v>
      </c>
      <c r="D4" s="20" t="s">
        <v>1</v>
      </c>
      <c r="E4" s="20" t="s">
        <v>44</v>
      </c>
      <c r="F4" s="20" t="s">
        <v>43</v>
      </c>
      <c r="G4" s="20" t="s">
        <v>61</v>
      </c>
    </row>
    <row r="5" spans="1:7" ht="15.75" x14ac:dyDescent="0.25">
      <c r="A5" s="16" t="s">
        <v>42</v>
      </c>
      <c r="B5" s="13">
        <v>1500</v>
      </c>
      <c r="C5" s="13">
        <f t="shared" ref="C5:C26" si="0">B5*1.21</f>
        <v>1815</v>
      </c>
      <c r="D5" s="13">
        <v>10</v>
      </c>
      <c r="E5" s="23">
        <f t="shared" ref="E5:E26" si="1">B5*D5</f>
        <v>15000</v>
      </c>
      <c r="F5" s="23">
        <f t="shared" ref="F5:F26" si="2">D5*C5</f>
        <v>18150</v>
      </c>
      <c r="G5" s="81" t="s">
        <v>67</v>
      </c>
    </row>
    <row r="6" spans="1:7" ht="15.75" x14ac:dyDescent="0.25">
      <c r="A6" s="16" t="s">
        <v>39</v>
      </c>
      <c r="B6" s="13">
        <v>1000</v>
      </c>
      <c r="C6" s="13">
        <f t="shared" si="0"/>
        <v>1210</v>
      </c>
      <c r="D6" s="13">
        <v>10</v>
      </c>
      <c r="E6" s="23">
        <f t="shared" si="1"/>
        <v>10000</v>
      </c>
      <c r="F6" s="23">
        <f t="shared" si="2"/>
        <v>12100</v>
      </c>
      <c r="G6" s="82"/>
    </row>
    <row r="7" spans="1:7" ht="15.75" x14ac:dyDescent="0.25">
      <c r="A7" s="16" t="s">
        <v>36</v>
      </c>
      <c r="B7" s="13">
        <v>500</v>
      </c>
      <c r="C7" s="13">
        <f t="shared" si="0"/>
        <v>605</v>
      </c>
      <c r="D7" s="13">
        <v>1</v>
      </c>
      <c r="E7" s="23">
        <f t="shared" si="1"/>
        <v>500</v>
      </c>
      <c r="F7" s="23">
        <f t="shared" si="2"/>
        <v>605</v>
      </c>
      <c r="G7" s="82"/>
    </row>
    <row r="8" spans="1:7" ht="15.75" x14ac:dyDescent="0.25">
      <c r="A8" s="16" t="s">
        <v>29</v>
      </c>
      <c r="B8" s="13">
        <v>200</v>
      </c>
      <c r="C8" s="13">
        <f t="shared" si="0"/>
        <v>242</v>
      </c>
      <c r="D8" s="13">
        <v>4</v>
      </c>
      <c r="E8" s="23">
        <f t="shared" si="1"/>
        <v>800</v>
      </c>
      <c r="F8" s="23">
        <f t="shared" si="2"/>
        <v>968</v>
      </c>
      <c r="G8" s="82"/>
    </row>
    <row r="9" spans="1:7" ht="15.75" x14ac:dyDescent="0.25">
      <c r="A9" s="31" t="s">
        <v>31</v>
      </c>
      <c r="B9" s="27">
        <v>1000</v>
      </c>
      <c r="C9" s="27">
        <f t="shared" si="0"/>
        <v>1210</v>
      </c>
      <c r="D9" s="27">
        <v>6</v>
      </c>
      <c r="E9" s="32">
        <f t="shared" si="1"/>
        <v>6000</v>
      </c>
      <c r="F9" s="32">
        <f t="shared" si="2"/>
        <v>7260</v>
      </c>
      <c r="G9" s="82"/>
    </row>
    <row r="10" spans="1:7" ht="15.75" x14ac:dyDescent="0.25">
      <c r="A10" s="31" t="s">
        <v>54</v>
      </c>
      <c r="B10" s="27">
        <v>1714</v>
      </c>
      <c r="C10" s="29">
        <f t="shared" si="0"/>
        <v>2073.94</v>
      </c>
      <c r="D10" s="29">
        <v>2</v>
      </c>
      <c r="E10" s="33">
        <f t="shared" si="1"/>
        <v>3428</v>
      </c>
      <c r="F10" s="33">
        <f t="shared" si="2"/>
        <v>4147.88</v>
      </c>
      <c r="G10" s="82"/>
    </row>
    <row r="11" spans="1:7" ht="15.75" x14ac:dyDescent="0.25">
      <c r="A11" s="15" t="s">
        <v>53</v>
      </c>
      <c r="B11" s="14">
        <v>105</v>
      </c>
      <c r="C11" s="13">
        <f t="shared" si="0"/>
        <v>127.05</v>
      </c>
      <c r="D11" s="13">
        <v>5</v>
      </c>
      <c r="E11" s="23">
        <f t="shared" si="1"/>
        <v>525</v>
      </c>
      <c r="F11" s="23">
        <f t="shared" si="2"/>
        <v>635.25</v>
      </c>
      <c r="G11" s="82"/>
    </row>
    <row r="12" spans="1:7" ht="15.75" x14ac:dyDescent="0.25">
      <c r="A12" s="15" t="s">
        <v>58</v>
      </c>
      <c r="B12" s="14">
        <v>25</v>
      </c>
      <c r="C12" s="13">
        <f t="shared" si="0"/>
        <v>30.25</v>
      </c>
      <c r="D12" s="13">
        <v>5</v>
      </c>
      <c r="E12" s="23">
        <f t="shared" si="1"/>
        <v>125</v>
      </c>
      <c r="F12" s="23">
        <f t="shared" si="2"/>
        <v>151.25</v>
      </c>
      <c r="G12" s="82"/>
    </row>
    <row r="13" spans="1:7" ht="15.75" x14ac:dyDescent="0.25">
      <c r="A13" s="16" t="s">
        <v>52</v>
      </c>
      <c r="B13" s="14">
        <v>2000</v>
      </c>
      <c r="C13" s="13">
        <f t="shared" si="0"/>
        <v>2420</v>
      </c>
      <c r="D13" s="13">
        <v>1</v>
      </c>
      <c r="E13" s="23">
        <f t="shared" si="1"/>
        <v>2000</v>
      </c>
      <c r="F13" s="23">
        <f t="shared" si="2"/>
        <v>2420</v>
      </c>
      <c r="G13" s="82"/>
    </row>
    <row r="14" spans="1:7" ht="15.75" x14ac:dyDescent="0.25">
      <c r="A14" s="21" t="s">
        <v>51</v>
      </c>
      <c r="B14" s="14">
        <v>5000</v>
      </c>
      <c r="C14" s="13">
        <f t="shared" si="0"/>
        <v>6050</v>
      </c>
      <c r="D14" s="13">
        <v>1</v>
      </c>
      <c r="E14" s="23">
        <f t="shared" si="1"/>
        <v>5000</v>
      </c>
      <c r="F14" s="23">
        <f t="shared" si="2"/>
        <v>6050</v>
      </c>
      <c r="G14" s="82"/>
    </row>
    <row r="15" spans="1:7" ht="15.75" x14ac:dyDescent="0.25">
      <c r="A15" s="21" t="s">
        <v>30</v>
      </c>
      <c r="B15" s="14">
        <v>500</v>
      </c>
      <c r="C15" s="13">
        <f t="shared" si="0"/>
        <v>605</v>
      </c>
      <c r="D15" s="13">
        <v>1</v>
      </c>
      <c r="E15" s="23">
        <f t="shared" si="1"/>
        <v>500</v>
      </c>
      <c r="F15" s="23">
        <f t="shared" si="2"/>
        <v>605</v>
      </c>
      <c r="G15" s="82"/>
    </row>
    <row r="16" spans="1:7" ht="15.75" x14ac:dyDescent="0.25">
      <c r="A16" s="21" t="s">
        <v>24</v>
      </c>
      <c r="B16" s="14">
        <v>130</v>
      </c>
      <c r="C16" s="13">
        <f t="shared" si="0"/>
        <v>157.29999999999998</v>
      </c>
      <c r="D16" s="13">
        <v>4</v>
      </c>
      <c r="E16" s="23">
        <f t="shared" si="1"/>
        <v>520</v>
      </c>
      <c r="F16" s="23">
        <f t="shared" si="2"/>
        <v>629.19999999999993</v>
      </c>
      <c r="G16" s="82"/>
    </row>
    <row r="17" spans="1:10" ht="15.75" x14ac:dyDescent="0.25">
      <c r="A17" s="16" t="s">
        <v>32</v>
      </c>
      <c r="B17" s="13">
        <v>950</v>
      </c>
      <c r="C17" s="13">
        <f t="shared" si="0"/>
        <v>1149.5</v>
      </c>
      <c r="D17" s="13">
        <v>1</v>
      </c>
      <c r="E17" s="23">
        <f t="shared" si="1"/>
        <v>950</v>
      </c>
      <c r="F17" s="23">
        <f t="shared" si="2"/>
        <v>1149.5</v>
      </c>
      <c r="G17" s="82"/>
    </row>
    <row r="18" spans="1:10" ht="15.75" x14ac:dyDescent="0.25">
      <c r="A18" s="15" t="s">
        <v>50</v>
      </c>
      <c r="B18" s="14">
        <v>33000</v>
      </c>
      <c r="C18" s="13">
        <f t="shared" si="0"/>
        <v>39930</v>
      </c>
      <c r="D18" s="13">
        <v>1</v>
      </c>
      <c r="E18" s="23">
        <f t="shared" si="1"/>
        <v>33000</v>
      </c>
      <c r="F18" s="23">
        <f t="shared" si="2"/>
        <v>39930</v>
      </c>
      <c r="G18" s="82"/>
    </row>
    <row r="19" spans="1:10" ht="15.75" x14ac:dyDescent="0.25">
      <c r="A19" s="16" t="s">
        <v>35</v>
      </c>
      <c r="B19" s="13">
        <v>2000</v>
      </c>
      <c r="C19" s="13">
        <f t="shared" si="0"/>
        <v>2420</v>
      </c>
      <c r="D19" s="13">
        <v>3</v>
      </c>
      <c r="E19" s="23">
        <f t="shared" si="1"/>
        <v>6000</v>
      </c>
      <c r="F19" s="23">
        <f t="shared" si="2"/>
        <v>7260</v>
      </c>
      <c r="G19" s="82"/>
    </row>
    <row r="20" spans="1:10" ht="15.75" x14ac:dyDescent="0.25">
      <c r="A20" s="16" t="s">
        <v>27</v>
      </c>
      <c r="B20" s="13">
        <v>450</v>
      </c>
      <c r="C20" s="13">
        <f t="shared" si="0"/>
        <v>544.5</v>
      </c>
      <c r="D20" s="13">
        <v>2</v>
      </c>
      <c r="E20" s="23">
        <f t="shared" si="1"/>
        <v>900</v>
      </c>
      <c r="F20" s="23">
        <f t="shared" si="2"/>
        <v>1089</v>
      </c>
      <c r="G20" s="82"/>
    </row>
    <row r="21" spans="1:10" ht="15.75" x14ac:dyDescent="0.25">
      <c r="A21" s="16" t="s">
        <v>25</v>
      </c>
      <c r="B21" s="13">
        <v>70</v>
      </c>
      <c r="C21" s="13">
        <f t="shared" si="0"/>
        <v>84.7</v>
      </c>
      <c r="D21" s="13">
        <v>1</v>
      </c>
      <c r="E21" s="23">
        <f t="shared" si="1"/>
        <v>70</v>
      </c>
      <c r="F21" s="23">
        <f t="shared" si="2"/>
        <v>84.7</v>
      </c>
      <c r="G21" s="82"/>
    </row>
    <row r="22" spans="1:10" ht="15.75" x14ac:dyDescent="0.25">
      <c r="A22" s="16" t="s">
        <v>37</v>
      </c>
      <c r="B22" s="13">
        <v>60</v>
      </c>
      <c r="C22" s="13">
        <f t="shared" si="0"/>
        <v>72.599999999999994</v>
      </c>
      <c r="D22" s="13">
        <v>5</v>
      </c>
      <c r="E22" s="23">
        <f t="shared" si="1"/>
        <v>300</v>
      </c>
      <c r="F22" s="23">
        <f t="shared" si="2"/>
        <v>363</v>
      </c>
      <c r="G22" s="82"/>
    </row>
    <row r="23" spans="1:10" ht="15.75" x14ac:dyDescent="0.25">
      <c r="A23" s="16" t="s">
        <v>49</v>
      </c>
      <c r="B23" s="13">
        <v>1650</v>
      </c>
      <c r="C23" s="13">
        <f t="shared" si="0"/>
        <v>1996.5</v>
      </c>
      <c r="D23" s="13">
        <v>1</v>
      </c>
      <c r="E23" s="23">
        <f t="shared" si="1"/>
        <v>1650</v>
      </c>
      <c r="F23" s="23">
        <f t="shared" si="2"/>
        <v>1996.5</v>
      </c>
      <c r="G23" s="82"/>
    </row>
    <row r="24" spans="1:10" ht="15.75" x14ac:dyDescent="0.25">
      <c r="A24" s="16" t="s">
        <v>48</v>
      </c>
      <c r="B24" s="14">
        <v>2800</v>
      </c>
      <c r="C24" s="13">
        <f t="shared" si="0"/>
        <v>3388</v>
      </c>
      <c r="D24" s="13">
        <v>1</v>
      </c>
      <c r="E24" s="23">
        <f t="shared" si="1"/>
        <v>2800</v>
      </c>
      <c r="F24" s="23">
        <f t="shared" si="2"/>
        <v>3388</v>
      </c>
      <c r="G24" s="82"/>
    </row>
    <row r="25" spans="1:10" ht="15.75" x14ac:dyDescent="0.25">
      <c r="A25" s="16" t="s">
        <v>34</v>
      </c>
      <c r="B25" s="14">
        <v>1500</v>
      </c>
      <c r="C25" s="13">
        <f t="shared" si="0"/>
        <v>1815</v>
      </c>
      <c r="D25" s="13">
        <v>1</v>
      </c>
      <c r="E25" s="23">
        <f t="shared" si="1"/>
        <v>1500</v>
      </c>
      <c r="F25" s="23">
        <f t="shared" si="2"/>
        <v>1815</v>
      </c>
      <c r="G25" s="82"/>
    </row>
    <row r="26" spans="1:10" ht="15.75" x14ac:dyDescent="0.25">
      <c r="A26" s="16" t="s">
        <v>33</v>
      </c>
      <c r="B26" s="13">
        <v>4200</v>
      </c>
      <c r="C26" s="13">
        <f t="shared" si="0"/>
        <v>5082</v>
      </c>
      <c r="D26" s="13">
        <v>2</v>
      </c>
      <c r="E26" s="23">
        <f t="shared" si="1"/>
        <v>8400</v>
      </c>
      <c r="F26" s="23">
        <f t="shared" si="2"/>
        <v>10164</v>
      </c>
      <c r="G26" s="83"/>
    </row>
    <row r="27" spans="1:10" ht="33" customHeight="1" x14ac:dyDescent="0.25">
      <c r="A27" s="9"/>
      <c r="B27" s="10"/>
      <c r="C27" s="10"/>
      <c r="D27" s="12" t="s">
        <v>11</v>
      </c>
      <c r="E27" s="11">
        <f>SUM(E5:E26)</f>
        <v>99968</v>
      </c>
      <c r="F27" s="11">
        <f>ROUND(SUM(F5:F26),0)</f>
        <v>120961</v>
      </c>
    </row>
    <row r="28" spans="1:10" ht="15.75" x14ac:dyDescent="0.25">
      <c r="A28" s="9"/>
      <c r="B28" s="10"/>
      <c r="C28" s="10"/>
      <c r="D28" s="10"/>
      <c r="E28" s="10"/>
      <c r="F28" s="10"/>
      <c r="J28" s="18"/>
    </row>
    <row r="29" spans="1:10" ht="30" x14ac:dyDescent="0.25">
      <c r="A29" s="24" t="s">
        <v>56</v>
      </c>
      <c r="B29" s="10"/>
      <c r="C29" s="10"/>
      <c r="D29" s="10"/>
      <c r="E29" s="10"/>
      <c r="F29" s="25">
        <f>F27</f>
        <v>120961</v>
      </c>
    </row>
    <row r="30" spans="1:10" ht="15.75" x14ac:dyDescent="0.25">
      <c r="A30" s="9"/>
      <c r="B30" s="10"/>
      <c r="C30" s="10"/>
      <c r="D30" s="10"/>
      <c r="E30" s="10"/>
      <c r="F30" s="10"/>
    </row>
    <row r="31" spans="1:10" ht="15.75" x14ac:dyDescent="0.25">
      <c r="A31" s="9"/>
      <c r="B31" s="10"/>
      <c r="C31" s="10"/>
      <c r="D31" s="10"/>
      <c r="E31" s="10"/>
      <c r="F31" s="10"/>
    </row>
    <row r="32" spans="1:10" ht="15.75" x14ac:dyDescent="0.25">
      <c r="A32" s="9"/>
      <c r="B32" s="10"/>
      <c r="C32" s="10"/>
      <c r="D32" s="10"/>
      <c r="E32" s="10"/>
      <c r="F32" s="10"/>
    </row>
    <row r="33" spans="1:6" ht="15.75" x14ac:dyDescent="0.25">
      <c r="A33" s="9"/>
      <c r="B33" s="10"/>
      <c r="C33" s="10"/>
      <c r="D33" s="10"/>
      <c r="E33" s="10"/>
      <c r="F33" s="10"/>
    </row>
    <row r="34" spans="1:6" ht="15.75" x14ac:dyDescent="0.25">
      <c r="A34" s="9"/>
      <c r="B34" s="10"/>
      <c r="C34" s="10"/>
      <c r="D34" s="10"/>
      <c r="E34" s="10"/>
      <c r="F34" s="10"/>
    </row>
    <row r="35" spans="1:6" ht="15.75" x14ac:dyDescent="0.25">
      <c r="A35" s="9"/>
      <c r="B35" s="10"/>
      <c r="C35" s="10"/>
      <c r="D35" s="10"/>
      <c r="E35" s="10"/>
      <c r="F35" s="10"/>
    </row>
    <row r="36" spans="1:6" ht="15.75" x14ac:dyDescent="0.25">
      <c r="A36" s="9"/>
      <c r="B36" s="10"/>
      <c r="C36" s="10"/>
      <c r="D36" s="10"/>
      <c r="E36" s="10"/>
      <c r="F36" s="10"/>
    </row>
    <row r="37" spans="1:6" ht="15.75" x14ac:dyDescent="0.25">
      <c r="A37" s="9"/>
      <c r="B37" s="10"/>
      <c r="C37" s="10"/>
      <c r="D37" s="10"/>
      <c r="E37" s="10"/>
      <c r="F37" s="10"/>
    </row>
    <row r="38" spans="1:6" ht="15.75" x14ac:dyDescent="0.25">
      <c r="A38" s="9"/>
      <c r="B38" s="10"/>
      <c r="C38" s="10"/>
      <c r="D38" s="10"/>
      <c r="E38" s="10"/>
      <c r="F38" s="10"/>
    </row>
    <row r="39" spans="1:6" ht="15.75" x14ac:dyDescent="0.25">
      <c r="A39" s="9"/>
      <c r="B39" s="10"/>
      <c r="C39" s="10"/>
      <c r="D39" s="10"/>
      <c r="E39" s="10"/>
      <c r="F39" s="10"/>
    </row>
    <row r="40" spans="1:6" ht="15.75" x14ac:dyDescent="0.25">
      <c r="A40" s="9"/>
      <c r="B40" s="10"/>
      <c r="C40" s="10"/>
      <c r="D40" s="10"/>
      <c r="E40" s="10"/>
      <c r="F40" s="10"/>
    </row>
    <row r="41" spans="1:6" ht="15.75" x14ac:dyDescent="0.25">
      <c r="A41" s="9"/>
      <c r="B41" s="10"/>
      <c r="C41" s="10"/>
      <c r="D41" s="10"/>
      <c r="E41" s="10"/>
      <c r="F41" s="10"/>
    </row>
    <row r="42" spans="1:6" ht="15.75" x14ac:dyDescent="0.25">
      <c r="A42" s="9"/>
      <c r="B42" s="9"/>
      <c r="C42" s="9"/>
      <c r="D42" s="9"/>
      <c r="E42" s="9"/>
      <c r="F42" s="9"/>
    </row>
    <row r="43" spans="1:6" ht="15.75" x14ac:dyDescent="0.25">
      <c r="A43" s="9"/>
      <c r="B43" s="9"/>
      <c r="C43" s="9"/>
      <c r="D43" s="9"/>
      <c r="E43" s="9"/>
      <c r="F43" s="9"/>
    </row>
    <row r="44" spans="1:6" ht="15.75" x14ac:dyDescent="0.25">
      <c r="A44" s="9"/>
      <c r="B44" s="9"/>
      <c r="C44" s="9"/>
      <c r="D44" s="9"/>
      <c r="E44" s="9"/>
      <c r="F44" s="9"/>
    </row>
    <row r="45" spans="1:6" ht="15.75" x14ac:dyDescent="0.25">
      <c r="A45" s="9"/>
      <c r="B45" s="9"/>
      <c r="C45" s="9"/>
      <c r="D45" s="9"/>
      <c r="E45" s="9"/>
      <c r="F45" s="9"/>
    </row>
    <row r="46" spans="1:6" ht="15.75" x14ac:dyDescent="0.25">
      <c r="A46" s="9"/>
      <c r="B46" s="9"/>
      <c r="C46" s="9"/>
      <c r="D46" s="9"/>
      <c r="E46" s="9"/>
      <c r="F46" s="9"/>
    </row>
    <row r="47" spans="1:6" ht="15.75" x14ac:dyDescent="0.25">
      <c r="A47" s="9"/>
      <c r="B47" s="9"/>
      <c r="C47" s="9"/>
      <c r="D47" s="9"/>
      <c r="E47" s="9"/>
      <c r="F47" s="9"/>
    </row>
    <row r="48" spans="1:6" ht="15.75" x14ac:dyDescent="0.25">
      <c r="A48" s="9"/>
      <c r="B48" s="9"/>
      <c r="C48" s="9"/>
      <c r="D48" s="9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</sheetData>
  <mergeCells count="2">
    <mergeCell ref="A3:F3"/>
    <mergeCell ref="G5:G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E0629-DDAC-4167-B85D-88C536C50F06}">
  <sheetPr>
    <tabColor rgb="FF92D050"/>
  </sheetPr>
  <dimension ref="A1:F15"/>
  <sheetViews>
    <sheetView tabSelected="1" workbookViewId="0">
      <selection activeCell="F1" sqref="F1"/>
    </sheetView>
  </sheetViews>
  <sheetFormatPr defaultRowHeight="15" x14ac:dyDescent="0.25"/>
  <cols>
    <col min="2" max="2" width="35" customWidth="1"/>
    <col min="3" max="3" width="13.28515625" customWidth="1"/>
    <col min="4" max="4" width="13.42578125" customWidth="1"/>
    <col min="5" max="5" width="13" customWidth="1"/>
    <col min="6" max="6" width="27.85546875" customWidth="1"/>
  </cols>
  <sheetData>
    <row r="1" spans="1:6" ht="18" customHeight="1" x14ac:dyDescent="0.25">
      <c r="F1" s="22" t="s">
        <v>71</v>
      </c>
    </row>
    <row r="3" spans="1:6" x14ac:dyDescent="0.25">
      <c r="A3" s="39" t="s">
        <v>4</v>
      </c>
      <c r="B3" s="40"/>
      <c r="C3" s="40"/>
      <c r="D3" s="40"/>
      <c r="E3" s="40"/>
      <c r="F3" s="40"/>
    </row>
    <row r="4" spans="1:6" x14ac:dyDescent="0.25">
      <c r="A4" s="40"/>
      <c r="B4" s="40"/>
      <c r="C4" s="40"/>
      <c r="D4" s="40"/>
      <c r="E4" s="40"/>
      <c r="F4" s="40"/>
    </row>
    <row r="5" spans="1:6" ht="25.5" customHeight="1" x14ac:dyDescent="0.25">
      <c r="A5" s="40"/>
      <c r="B5" s="41" t="s">
        <v>0</v>
      </c>
      <c r="C5" s="41" t="s">
        <v>1</v>
      </c>
      <c r="D5" s="41" t="s">
        <v>2</v>
      </c>
      <c r="E5" s="41" t="s">
        <v>3</v>
      </c>
      <c r="F5" s="42" t="s">
        <v>61</v>
      </c>
    </row>
    <row r="6" spans="1:6" ht="15" customHeight="1" x14ac:dyDescent="0.25">
      <c r="A6" s="40"/>
      <c r="B6" s="76" t="s">
        <v>63</v>
      </c>
      <c r="C6" s="70">
        <v>1</v>
      </c>
      <c r="D6" s="73">
        <v>5046</v>
      </c>
      <c r="E6" s="73">
        <v>5046</v>
      </c>
      <c r="F6" s="70" t="s">
        <v>62</v>
      </c>
    </row>
    <row r="7" spans="1:6" x14ac:dyDescent="0.25">
      <c r="A7" s="40"/>
      <c r="B7" s="77"/>
      <c r="C7" s="71"/>
      <c r="D7" s="74"/>
      <c r="E7" s="74"/>
      <c r="F7" s="71"/>
    </row>
    <row r="8" spans="1:6" x14ac:dyDescent="0.25">
      <c r="A8" s="40"/>
      <c r="B8" s="78"/>
      <c r="C8" s="72"/>
      <c r="D8" s="75"/>
      <c r="E8" s="75"/>
      <c r="F8" s="72"/>
    </row>
    <row r="9" spans="1:6" ht="18" customHeight="1" x14ac:dyDescent="0.25">
      <c r="A9" s="40"/>
      <c r="B9" s="44" t="s">
        <v>64</v>
      </c>
      <c r="C9" s="45">
        <v>2</v>
      </c>
      <c r="D9" s="46">
        <v>1098</v>
      </c>
      <c r="E9" s="46">
        <v>2196</v>
      </c>
      <c r="F9" s="43" t="s">
        <v>62</v>
      </c>
    </row>
    <row r="10" spans="1:6" x14ac:dyDescent="0.25">
      <c r="A10" s="40"/>
      <c r="B10" s="47" t="s">
        <v>65</v>
      </c>
      <c r="C10" s="48">
        <v>10</v>
      </c>
      <c r="D10" s="49">
        <v>1500</v>
      </c>
      <c r="E10" s="49">
        <v>15000</v>
      </c>
      <c r="F10" s="43" t="s">
        <v>62</v>
      </c>
    </row>
    <row r="11" spans="1:6" ht="16.5" customHeight="1" x14ac:dyDescent="0.25">
      <c r="A11" s="40"/>
      <c r="B11" s="50" t="s">
        <v>5</v>
      </c>
      <c r="C11" s="51">
        <v>10</v>
      </c>
      <c r="D11" s="52">
        <v>131</v>
      </c>
      <c r="E11" s="52">
        <v>1310</v>
      </c>
      <c r="F11" s="43" t="s">
        <v>62</v>
      </c>
    </row>
    <row r="12" spans="1:6" ht="47.25" x14ac:dyDescent="0.25">
      <c r="A12" s="40"/>
      <c r="B12" s="38" t="s">
        <v>66</v>
      </c>
      <c r="C12" s="45">
        <v>1</v>
      </c>
      <c r="D12" s="53">
        <v>2950</v>
      </c>
      <c r="E12" s="46">
        <v>2950</v>
      </c>
      <c r="F12" s="45" t="s">
        <v>62</v>
      </c>
    </row>
    <row r="13" spans="1:6" x14ac:dyDescent="0.25">
      <c r="A13" s="40"/>
      <c r="B13" s="40"/>
      <c r="C13" s="40"/>
      <c r="D13" s="40"/>
      <c r="E13" s="54">
        <f>SUM(E6:E12)</f>
        <v>26502</v>
      </c>
      <c r="F13" s="40"/>
    </row>
    <row r="14" spans="1:6" x14ac:dyDescent="0.25">
      <c r="A14" s="40"/>
      <c r="B14" s="40"/>
      <c r="C14" s="40"/>
      <c r="D14" s="40"/>
      <c r="E14" s="40"/>
      <c r="F14" s="40"/>
    </row>
    <row r="15" spans="1:6" ht="45" x14ac:dyDescent="0.25">
      <c r="A15" s="40"/>
      <c r="B15" s="55" t="s">
        <v>56</v>
      </c>
      <c r="C15" s="40"/>
      <c r="D15" s="40"/>
      <c r="E15" s="56">
        <f>E13</f>
        <v>26502</v>
      </c>
      <c r="F15" s="40"/>
    </row>
  </sheetData>
  <mergeCells count="5">
    <mergeCell ref="C6:C8"/>
    <mergeCell ref="D6:D8"/>
    <mergeCell ref="E6:E8"/>
    <mergeCell ref="B6:B8"/>
    <mergeCell ref="F6:F8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Kopsavilkums</vt:lpstr>
      <vt:lpstr>RPNC_Moduļu_aprikojums</vt:lpstr>
      <vt:lpstr>RPNC_Slimnica</vt:lpstr>
      <vt:lpstr>Gintermuiza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IndraBreska</dc:creator>
  <cp:lastModifiedBy>Lāsma Zandberga</cp:lastModifiedBy>
  <dcterms:created xsi:type="dcterms:W3CDTF">2021-11-04T12:06:13Z</dcterms:created>
  <dcterms:modified xsi:type="dcterms:W3CDTF">2021-11-24T09:11:48Z</dcterms:modified>
</cp:coreProperties>
</file>