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izpildes progresu\MK 2024.gada jūnijs\GALA uz MK\"/>
    </mc:Choice>
  </mc:AlternateContent>
  <xr:revisionPtr revIDLastSave="0" documentId="8_{888B0693-952C-466F-BFC0-DA8FF5C85F83}" xr6:coauthVersionLast="47" xr6:coauthVersionMax="47" xr10:uidLastSave="{00000000-0000-0000-0000-000000000000}"/>
  <bookViews>
    <workbookView xWindow="-120" yWindow="-120" windowWidth="29040" windowHeight="15720" xr2:uid="{00000000-000D-0000-FFFF-FFFF00000000}"/>
  </bookViews>
  <sheets>
    <sheet name=" uz 01.06.2024 " sheetId="5" r:id="rId1"/>
  </sheets>
  <definedNames>
    <definedName name="_xlnm.Print_Titles" localSheetId="0">' uz 01.06.2024 '!$5:$5</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5" i="5" l="1"/>
  <c r="I154" i="5"/>
  <c r="J154" i="5" l="1"/>
  <c r="H154" i="5"/>
  <c r="I21" i="5"/>
  <c r="H21" i="5"/>
  <c r="M20" i="5"/>
  <c r="I118" i="5"/>
  <c r="J118" i="5"/>
  <c r="M154" i="5" l="1"/>
  <c r="G179" i="5"/>
  <c r="H118" i="5" l="1"/>
  <c r="I26" i="5" l="1"/>
  <c r="I203" i="5" l="1"/>
  <c r="I209" i="5"/>
  <c r="I223" i="5"/>
  <c r="I195" i="5"/>
  <c r="I188" i="5"/>
  <c r="F102" i="5" l="1"/>
  <c r="F97" i="5"/>
  <c r="G21" i="5"/>
  <c r="J21" i="5"/>
  <c r="K21" i="5"/>
  <c r="L21" i="5"/>
  <c r="F21" i="5"/>
  <c r="I229" i="5" l="1"/>
  <c r="I216" i="5"/>
  <c r="I179" i="5"/>
  <c r="I160" i="5"/>
  <c r="I140" i="5"/>
  <c r="I130" i="5"/>
  <c r="I123" i="5"/>
  <c r="I97" i="5"/>
  <c r="I91" i="5"/>
  <c r="I87" i="5"/>
  <c r="I81" i="5"/>
  <c r="I77" i="5"/>
  <c r="I71" i="5"/>
  <c r="I62" i="5"/>
  <c r="I43" i="5"/>
  <c r="J203" i="5"/>
  <c r="H203" i="5"/>
  <c r="L204" i="5"/>
  <c r="K204" i="5"/>
  <c r="H229" i="5"/>
  <c r="M229" i="5" s="1"/>
  <c r="M228" i="5"/>
  <c r="C21" i="5"/>
  <c r="D21" i="5"/>
  <c r="E21" i="5"/>
  <c r="G26" i="5"/>
  <c r="H26" i="5"/>
  <c r="J26" i="5"/>
  <c r="K26" i="5"/>
  <c r="L26" i="5"/>
  <c r="B21" i="5"/>
  <c r="M18" i="5"/>
  <c r="H195" i="5"/>
  <c r="M195" i="5" s="1"/>
  <c r="H188" i="5"/>
  <c r="J188" i="5"/>
  <c r="M61" i="5"/>
  <c r="M42" i="5"/>
  <c r="M40" i="5"/>
  <c r="M38" i="5"/>
  <c r="M36" i="5"/>
  <c r="M34" i="5"/>
  <c r="M32" i="5"/>
  <c r="M30" i="5"/>
  <c r="M59" i="5"/>
  <c r="M57" i="5"/>
  <c r="M52" i="5"/>
  <c r="M50" i="5"/>
  <c r="M48" i="5"/>
  <c r="M46" i="5"/>
  <c r="M24" i="5"/>
  <c r="M16" i="5"/>
  <c r="M14" i="5"/>
  <c r="M12" i="5"/>
  <c r="M10" i="5"/>
  <c r="M8" i="5"/>
  <c r="F179" i="5"/>
  <c r="L155" i="5"/>
  <c r="F140" i="5"/>
  <c r="M21" i="5" l="1"/>
  <c r="I204" i="5"/>
  <c r="I103" i="5"/>
  <c r="M203" i="5"/>
  <c r="I231" i="5"/>
  <c r="J204" i="5"/>
  <c r="M188" i="5"/>
  <c r="M102" i="5"/>
  <c r="F77" i="5"/>
  <c r="D71" i="5"/>
  <c r="B43" i="5"/>
  <c r="F223" i="5"/>
  <c r="H216" i="5"/>
  <c r="M215" i="5"/>
  <c r="L223" i="5"/>
  <c r="L231" i="5" s="1"/>
  <c r="K223" i="5"/>
  <c r="J223" i="5"/>
  <c r="H223" i="5"/>
  <c r="G223" i="5"/>
  <c r="M222" i="5"/>
  <c r="M223" i="5" s="1"/>
  <c r="K216" i="5"/>
  <c r="J216" i="5"/>
  <c r="M216" i="5" l="1"/>
  <c r="M208" i="5"/>
  <c r="H179" i="5" l="1"/>
  <c r="M179" i="5" l="1"/>
  <c r="G160" i="5"/>
  <c r="G204" i="5" s="1"/>
  <c r="G91" i="5"/>
  <c r="G87" i="5"/>
  <c r="G81" i="5"/>
  <c r="G43" i="5"/>
  <c r="G209" i="5"/>
  <c r="G145" i="5" l="1"/>
  <c r="G140" i="5"/>
  <c r="G130" i="5" l="1"/>
  <c r="G123" i="5"/>
  <c r="G118" i="5"/>
  <c r="G102" i="5"/>
  <c r="G77" i="5"/>
  <c r="G97" i="5"/>
  <c r="G71" i="5" l="1"/>
  <c r="G62" i="5"/>
  <c r="G103" i="5" l="1"/>
  <c r="G155" i="5" s="1"/>
  <c r="G231" i="5"/>
  <c r="F145" i="5"/>
  <c r="M145" i="5" s="1"/>
  <c r="J209" i="5" l="1"/>
  <c r="H209" i="5"/>
  <c r="F209" i="5"/>
  <c r="K140" i="5"/>
  <c r="K231" i="5" s="1"/>
  <c r="J140" i="5"/>
  <c r="H140" i="5"/>
  <c r="J130" i="5"/>
  <c r="H130" i="5"/>
  <c r="F130" i="5"/>
  <c r="J123" i="5"/>
  <c r="H123" i="5"/>
  <c r="F123" i="5"/>
  <c r="E123" i="5"/>
  <c r="D123" i="5"/>
  <c r="C123" i="5"/>
  <c r="B123" i="5"/>
  <c r="F118" i="5"/>
  <c r="E118" i="5"/>
  <c r="D118" i="5"/>
  <c r="H160" i="5"/>
  <c r="H204" i="5" s="1"/>
  <c r="F160" i="5"/>
  <c r="F204" i="5" s="1"/>
  <c r="E160" i="5"/>
  <c r="E204" i="5" s="1"/>
  <c r="D160" i="5"/>
  <c r="D204" i="5" s="1"/>
  <c r="C160" i="5"/>
  <c r="C204" i="5" s="1"/>
  <c r="B160" i="5"/>
  <c r="B204" i="5" s="1"/>
  <c r="H97" i="5"/>
  <c r="D97" i="5"/>
  <c r="C97" i="5"/>
  <c r="B97" i="5"/>
  <c r="H91" i="5"/>
  <c r="F91" i="5"/>
  <c r="E91" i="5"/>
  <c r="D91" i="5"/>
  <c r="C91" i="5"/>
  <c r="B91" i="5"/>
  <c r="H87" i="5"/>
  <c r="F87" i="5"/>
  <c r="E87" i="5"/>
  <c r="D87" i="5"/>
  <c r="C87" i="5"/>
  <c r="B87" i="5"/>
  <c r="H81" i="5"/>
  <c r="F81" i="5"/>
  <c r="E81" i="5"/>
  <c r="D81" i="5"/>
  <c r="C81" i="5"/>
  <c r="B81" i="5"/>
  <c r="H77" i="5"/>
  <c r="D77" i="5"/>
  <c r="C77" i="5"/>
  <c r="B77" i="5"/>
  <c r="H71" i="5"/>
  <c r="F71" i="5"/>
  <c r="E71" i="5"/>
  <c r="C71" i="5"/>
  <c r="B71" i="5"/>
  <c r="K62" i="5"/>
  <c r="J62" i="5"/>
  <c r="E62" i="5"/>
  <c r="C62" i="5"/>
  <c r="B62" i="5"/>
  <c r="H55" i="5"/>
  <c r="F55" i="5"/>
  <c r="D54" i="5"/>
  <c r="C25" i="5"/>
  <c r="B25" i="5"/>
  <c r="H43" i="5"/>
  <c r="F43" i="5"/>
  <c r="E43" i="5"/>
  <c r="D43" i="5"/>
  <c r="C43" i="5"/>
  <c r="J155" i="5" l="1"/>
  <c r="M118" i="5"/>
  <c r="E231" i="5"/>
  <c r="M140" i="5"/>
  <c r="F103" i="5"/>
  <c r="M77" i="5"/>
  <c r="B231" i="5"/>
  <c r="H62" i="5"/>
  <c r="H231" i="5"/>
  <c r="M54" i="5"/>
  <c r="D231" i="5"/>
  <c r="C231" i="5"/>
  <c r="F231" i="5"/>
  <c r="J231" i="5"/>
  <c r="M91" i="5"/>
  <c r="M55" i="5"/>
  <c r="M71" i="5"/>
  <c r="M160" i="5"/>
  <c r="M204" i="5" s="1"/>
  <c r="E26" i="5"/>
  <c r="F26" i="5"/>
  <c r="M81" i="5"/>
  <c r="M130" i="5"/>
  <c r="C26" i="5"/>
  <c r="M43" i="5"/>
  <c r="M97" i="5"/>
  <c r="M123" i="5"/>
  <c r="B26" i="5"/>
  <c r="D26" i="5"/>
  <c r="M87" i="5"/>
  <c r="F62" i="5"/>
  <c r="K155" i="5"/>
  <c r="B103" i="5"/>
  <c r="M25" i="5"/>
  <c r="M209" i="5"/>
  <c r="E103" i="5"/>
  <c r="E155" i="5" s="1"/>
  <c r="D62" i="5"/>
  <c r="C103" i="5"/>
  <c r="C155" i="5" s="1"/>
  <c r="H103" i="5"/>
  <c r="D103" i="5"/>
  <c r="H155" i="5" l="1"/>
  <c r="M231" i="5"/>
  <c r="M62" i="5"/>
  <c r="M26" i="5"/>
  <c r="B155" i="5"/>
  <c r="M103" i="5"/>
  <c r="M155" i="5" s="1"/>
  <c r="F155" i="5"/>
  <c r="D155" i="5"/>
</calcChain>
</file>

<file path=xl/sharedStrings.xml><?xml version="1.0" encoding="utf-8"?>
<sst xmlns="http://schemas.openxmlformats.org/spreadsheetml/2006/main" count="239" uniqueCount="154">
  <si>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</si>
  <si>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</si>
  <si>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</si>
  <si>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</si>
  <si>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</si>
  <si>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</si>
  <si>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</si>
  <si>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</si>
  <si>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</si>
  <si>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t>40.01.00 “Administrēšana”</t>
  </si>
  <si>
    <r>
      <t xml:space="preserve">40.02.00 “Nekustamais īpašums un centralizētais iepirkums”
</t>
    </r>
    <r>
      <rPr>
        <b/>
        <i/>
        <sz val="11"/>
        <color theme="1"/>
        <rFont val="Times New Roman"/>
        <family val="1"/>
        <charset val="186"/>
      </rPr>
      <t>Projekta vadība</t>
    </r>
  </si>
  <si>
    <t>10.00.00 “Valsts robežsardzes darbība”</t>
  </si>
  <si>
    <r>
      <t xml:space="preserve">40.02.00 “Nekustamais īpašums un centralizētais iepirkums”
</t>
    </r>
    <r>
      <rPr>
        <b/>
        <i/>
        <sz val="11"/>
        <color theme="1"/>
        <rFont val="Times New Roman"/>
        <family val="1"/>
        <charset val="186"/>
      </rPr>
      <t>Topogrāfiskā plāna izstrāde</t>
    </r>
  </si>
  <si>
    <t>2021.gada plāns</t>
  </si>
  <si>
    <t>2025.gada plāns</t>
  </si>
  <si>
    <r>
      <t xml:space="preserve">99.00.00 “Līdzekļu neparedzētiem gadījumiem izlietojums”
</t>
    </r>
    <r>
      <rPr>
        <b/>
        <i/>
        <sz val="11"/>
        <color theme="1"/>
        <rFont val="Times New Roman"/>
        <family val="1"/>
        <charset val="186"/>
      </rPr>
      <t>Projekta vadība</t>
    </r>
  </si>
  <si>
    <t>2022.gada izpilde</t>
  </si>
  <si>
    <r>
      <t xml:space="preserve">40.02.00 “Nekustamais īpašums un centralizētais iepirkums”
</t>
    </r>
    <r>
      <rPr>
        <b/>
        <sz val="11"/>
        <color theme="1"/>
        <rFont val="Times New Roman"/>
        <family val="1"/>
        <charset val="186"/>
      </rPr>
      <t>Projekta vadība</t>
    </r>
  </si>
  <si>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</si>
  <si>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</si>
  <si>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</si>
  <si>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</si>
  <si>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</si>
  <si>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t>
  </si>
  <si>
    <t>2027.gada plāns</t>
  </si>
  <si>
    <t>1. Tehnoloģiskās infrastruktūras darbībai nepieciešamo pieslēgumu izveide (izbūve) pie ārkārtas situāciju valsts elektronisko sakaru tīkla 
(finansējums VAS "Latvijas Valsts radio un televīzijas centrs")</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</si>
  <si>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t>
  </si>
  <si>
    <t>I.Dotācija no vispārējiem ieņēmumiem</t>
  </si>
  <si>
    <t>1. sadaļa. Robežas infrastruktūras izbūve</t>
  </si>
  <si>
    <t>3. sadaļa. Automatizētas robežu uzraudzības infrastruktūra</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</si>
  <si>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</si>
  <si>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</si>
  <si>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A. Robežas infrastruktūras izbūve uz Latvijas Republikas - Baltkrievijas Republikas valsts robežas</t>
  </si>
  <si>
    <t>1.2.Personāla resursu kapacitāte (NVA)</t>
  </si>
  <si>
    <r>
      <rPr>
        <b/>
        <sz val="11"/>
        <color theme="1"/>
        <rFont val="Times New Roman"/>
        <family val="1"/>
        <charset val="186"/>
      </rPr>
      <t>1.1.1.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</si>
  <si>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</si>
  <si>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</si>
  <si>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color theme="1"/>
        <rFont val="Times New Roman"/>
        <family val="1"/>
        <charset val="186"/>
      </rPr>
      <t>1.1.4</t>
    </r>
    <r>
      <rPr>
        <sz val="11"/>
        <color theme="1"/>
        <rFont val="Times New Roman"/>
        <family val="1"/>
        <charset val="186"/>
      </rPr>
      <t>. FM 25.05.2023. rīkojums Nr.148 "Par apropriācijas pārdali"</t>
    </r>
  </si>
  <si>
    <r>
      <rPr>
        <b/>
        <sz val="11"/>
        <color theme="1"/>
        <rFont val="Times New Roman"/>
        <family val="1"/>
        <charset val="186"/>
      </rPr>
      <t>1.1.5.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</si>
  <si>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1.2.1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</si>
  <si>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KOPĀ 1.1. un 1.2.</t>
  </si>
  <si>
    <t xml:space="preserve">KOPĀ 1.1.   </t>
  </si>
  <si>
    <r>
      <rPr>
        <b/>
        <sz val="11"/>
        <color theme="1"/>
        <rFont val="Times New Roman"/>
        <family val="1"/>
        <charset val="186"/>
      </rPr>
      <t>A.1.1.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</si>
  <si>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A.1.2.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</si>
  <si>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 xml:space="preserve">A.1.3.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</si>
  <si>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A.1.4.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</si>
  <si>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A.1.5.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</si>
  <si>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A.1.6.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</si>
  <si>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A.1.7.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</si>
  <si>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A.1.</t>
  </si>
  <si>
    <t>A.1. Pagaidu dzeloņstiepļu žoga ierīkošana (NVA) (Latvijas Republikas - Baltkrievijas Republikas valsts robeža)</t>
  </si>
  <si>
    <t>A.2. Ar valsts robežas izbūvi saistītie pakalpojumi (finansējums VAS “Valsts nekustamie īpašumi”) (Latvijas Republikas - Baltkrievijas Republikas valsts robeža)</t>
  </si>
  <si>
    <r>
      <rPr>
        <b/>
        <sz val="11"/>
        <color theme="1"/>
        <rFont val="Times New Roman"/>
        <family val="1"/>
        <charset val="186"/>
      </rPr>
      <t>A.2.2.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</si>
  <si>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rPr>
        <b/>
        <sz val="11"/>
        <color theme="1"/>
        <rFont val="Times New Roman"/>
        <family val="1"/>
        <charset val="186"/>
      </rPr>
      <t>A.2.3.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</si>
  <si>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A.2.4.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</si>
  <si>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rPr>
        <b/>
        <sz val="11"/>
        <color theme="1"/>
        <rFont val="Times New Roman"/>
        <family val="1"/>
        <charset val="186"/>
      </rPr>
      <t>A.2.5.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</si>
  <si>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A.2.6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</si>
  <si>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A.2.7.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</si>
  <si>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 xml:space="preserve">A.2.8.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</si>
  <si>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KOPĀ A.2.</t>
  </si>
  <si>
    <r>
      <rPr>
        <b/>
        <sz val="11"/>
        <color theme="1"/>
        <rFont val="Times New Roman"/>
        <family val="1"/>
        <charset val="186"/>
      </rPr>
      <t>A.3.1.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</si>
  <si>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rPr>
        <b/>
        <sz val="11"/>
        <color theme="1"/>
        <rFont val="Times New Roman"/>
        <family val="1"/>
        <charset val="186"/>
      </rPr>
      <t>A.3.2.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</si>
  <si>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KOPĀ A.3.1.</t>
  </si>
  <si>
    <t>KOPĀ A.3.2.</t>
  </si>
  <si>
    <r>
      <rPr>
        <b/>
        <sz val="11"/>
        <color theme="1"/>
        <rFont val="Times New Roman"/>
        <family val="1"/>
        <charset val="186"/>
      </rPr>
      <t>A.3.3.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</si>
  <si>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KOPĀ A.3.3.</t>
  </si>
  <si>
    <r>
      <rPr>
        <b/>
        <sz val="11"/>
        <color theme="1"/>
        <rFont val="Times New Roman"/>
        <family val="1"/>
        <charset val="186"/>
      </rPr>
      <t>A.3.4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</si>
  <si>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Būvniecības ieceres izstrāde</t>
  </si>
  <si>
    <t>Būvdarbu veikšana</t>
  </si>
  <si>
    <t>Būvdarbu autoruzraudzība</t>
  </si>
  <si>
    <t xml:space="preserve"> Tehniskā projekta ekspertīzes veikšana</t>
  </si>
  <si>
    <t>Būvdarbu būvuzraudzība</t>
  </si>
  <si>
    <t>.Būvdarbu būvuzraudzība</t>
  </si>
  <si>
    <t>.Būvniecības ieceres izstrāde</t>
  </si>
  <si>
    <t>.Būvdarbu veikšana</t>
  </si>
  <si>
    <t>KOPĀ A.3.4.</t>
  </si>
  <si>
    <r>
      <rPr>
        <b/>
        <sz val="11"/>
        <color theme="1"/>
        <rFont val="Times New Roman"/>
        <family val="1"/>
        <charset val="186"/>
      </rPr>
      <t>A.3.5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</si>
  <si>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KOPĀ A.3.5.</t>
  </si>
  <si>
    <r>
      <rPr>
        <b/>
        <sz val="11"/>
        <color theme="1"/>
        <rFont val="Times New Roman"/>
        <family val="1"/>
        <charset val="186"/>
      </rPr>
      <t>A.3.6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</si>
  <si>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KOPĀ A.3.6.</t>
  </si>
  <si>
    <r>
      <rPr>
        <b/>
        <sz val="11"/>
        <color theme="1"/>
        <rFont val="Times New Roman"/>
        <family val="1"/>
        <charset val="186"/>
      </rPr>
      <t>A.3.7.</t>
    </r>
    <r>
      <rPr>
        <sz val="11"/>
        <color theme="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</si>
  <si>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KOPĀ A.3.7.</t>
  </si>
  <si>
    <t>KOPĀ A.3.</t>
  </si>
  <si>
    <t>A.3. Būvniecības ieceres izstrāde un  būvdarbu veikšana prioritāri veicamajos darbu posmos (indikatīvi 83,9 km) 1. kārta (1-9. darbu daļas)
(finansējums VAS “Valsts nekustamie īpašumi”) (Latvijas Republikas - Baltkrievijas Republikas valsts robeža)</t>
  </si>
  <si>
    <t>A.4. Būvniecības ieceres izstrāde un  būvdarbu veikšana prioritāri veicamajos darbu posmos (indikatīvi 63,93 km) 2. kārta (10.-16. darbu daļas)
(finansējums VAS “Valsts nekustamie īpašumi”) (Latvijas Republikas - Baltkrievijas Republikas valsts robeža)</t>
  </si>
  <si>
    <r>
      <rPr>
        <b/>
        <sz val="11"/>
        <color theme="1"/>
        <rFont val="Times New Roman"/>
        <family val="1"/>
        <charset val="186"/>
      </rPr>
      <t>A.4.1.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</si>
  <si>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t>KOPĀ A.4.1.</t>
  </si>
  <si>
    <t>A.5. Būvprojekta izspraušana dabā (NVA)
(trasējuma nodrošināšana (projekta ģenerālplānā iezīmētās infrastruktūras trases iezīmēšana (izspraušana) dabā))  (Latvijas Republikas - Baltkrievijas Republikas valsts robeža)</t>
  </si>
  <si>
    <r>
      <rPr>
        <b/>
        <sz val="11"/>
        <color theme="1"/>
        <rFont val="Times New Roman"/>
        <family val="1"/>
        <charset val="186"/>
      </rPr>
      <t xml:space="preserve">A.5.1.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</si>
  <si>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KOPĀ A.5.1.</t>
  </si>
  <si>
    <t>A.6. Infrastruktūras izbūves tempu kāpināšnai (2. kārta)
(finansējums VAS “Valsts nekustamie īpašumi”)  (Latvijas Republikas - Baltkrievijas Republikas valsts robeža)</t>
  </si>
  <si>
    <r>
      <rPr>
        <b/>
        <sz val="11"/>
        <color theme="1"/>
        <rFont val="Times New Roman"/>
        <family val="1"/>
        <charset val="186"/>
      </rPr>
      <t>A.6.1.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</si>
  <si>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Netiešās izmaksas</t>
  </si>
  <si>
    <t>KOPĀ A.6.1.</t>
  </si>
  <si>
    <t>A.7. Patruļtakas izbūve Daugavas posmā (3. kārta 2.posms);  16,7 km
(finansējums VAS “Valsts nekustamie īpašumi”)  (Latvijas Republikas - Baltkrievijas Republikas valsts robeža)</t>
  </si>
  <si>
    <r>
      <rPr>
        <b/>
        <sz val="11"/>
        <color theme="1"/>
        <rFont val="Times New Roman"/>
        <family val="1"/>
        <charset val="186"/>
      </rPr>
      <t>A.7.1.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</si>
  <si>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Tehniskā projekta ekspertīzes veikšana</t>
  </si>
  <si>
    <t>KOPĀ A.7.1.</t>
  </si>
  <si>
    <t>A.8. Neparedzēto izdevumu segšanai, kas radušies izbūves procesā uz Latvijas Republikas un Baltkrievijas Republikas robežas
(finansējums VAS “Valsts nekustamie īpašumi”)</t>
  </si>
  <si>
    <t>A.8.1.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t>
  </si>
  <si>
    <t>Būvdarbi purvu zonās, ceļu seguma stiprināšana Krāslavas novada pašvaldību ceļiem (1. kārta)</t>
  </si>
  <si>
    <t>KOPĀ A.8.</t>
  </si>
  <si>
    <t>B. Robežas infrastruktūras izbūve uz Latvijas Republikas -Krievijas Federācijas valsts robežas</t>
  </si>
  <si>
    <r>
      <rPr>
        <b/>
        <sz val="11"/>
        <color theme="1"/>
        <rFont val="Times New Roman"/>
        <family val="1"/>
        <charset val="186"/>
      </rPr>
      <t xml:space="preserve">B.1.1.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</si>
  <si>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B.1.</t>
  </si>
  <si>
    <t>B.1. Valsts robežjoslas gar Latvijas Republikas un Krievijas Federācijas robežas izbūves ekspertīze (NVA) (Latvijas Republikas -Krievijas Federācijas valsts robeža)</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</si>
  <si>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-Krievijas Federācijas valsts robeža)</t>
  </si>
  <si>
    <t xml:space="preserve"> VNĪ pakalpojumi (dzīvnieku taku izvērtēšana, karšu sagatavošana, audits prioritārajiem posmiem (180 km), juridiskais izvērtējums, žoga trases nospraušana koordinātēs un tās fiksācija dabā </t>
  </si>
  <si>
    <t>Žoga būvniecības ieceres nepieciešamās dokumentācijas izstrāde un izbūve Aizgāršas posmos:</t>
  </si>
  <si>
    <t>Būvniecības ieceres dokumentācijas izstrāde</t>
  </si>
  <si>
    <t>Būvdarbi</t>
  </si>
  <si>
    <t>Autoruzraudzība</t>
  </si>
  <si>
    <t>Projekta vadība</t>
  </si>
  <si>
    <t>Būvprojekta „Valsts robežas joslas infrastruktūras gar Latvijas Republikas un Krievijas Federācijas robežu izbūve” izmaiņu izstrāde un autoruzraudzība</t>
  </si>
  <si>
    <t>Būvprojekta izmaiņu izstrāde</t>
  </si>
  <si>
    <t>Tehniskā projekta ekspertīze</t>
  </si>
  <si>
    <r>
      <rPr>
        <b/>
        <sz val="11"/>
        <rFont val="Times New Roman"/>
        <family val="1"/>
        <charset val="186"/>
      </rPr>
      <t>B.2.1.</t>
    </r>
    <r>
      <rPr>
        <sz val="11"/>
        <rFont val="Times New Roman"/>
        <family val="1"/>
        <charset val="186"/>
      </rPr>
      <t xml:space="preserve">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r>
  </si>
  <si>
    <t>KOPĀ B.2.1.</t>
  </si>
  <si>
    <t>KOPĀ A.</t>
  </si>
  <si>
    <t>1.1. Īpašuma tiesību sakārtošana, mežaudžu novērtēšana (NVA). (Infrastruktūras izbūve uz Latvijas Republikas - Krievijas Federācijas un arī Latvijas Republikas - Baltkrievijas Republikas valsts robežas)</t>
  </si>
  <si>
    <t>2. sadaļa. Tehnoloģiskās infrastruktūras darbībai nepieciešamo pieslēgumu izveide (izbūve) (Infrastruktūras izbūve uz Latvijas Republikas - Krievijas Federācijas un arī Latvijas Republikas - Baltkrievijas Republikas valsts robežas)</t>
  </si>
  <si>
    <t>B.3. Finansējums valsts robežas apsardzības infrastruktūras (žoga) izbūvei gar Latvijas Republikas un Krievijas Federācijas robežu (~64,95 km)</t>
  </si>
  <si>
    <t>KOPĀ B.3.</t>
  </si>
  <si>
    <t>B.4. Finansējums valsts robežas apsardzības infrastruktūras (žoga) izbūvei gar Latvijas Republikas un Krievijas Federācijas robežu (posms, kurā žoga izbūve tiks īstenota ar NBS atbalstu) (~19,52 km)</t>
  </si>
  <si>
    <t>būvniecības ieceres dokumentācijas izstrāde, autoruzraudzība un būvdarbi</t>
  </si>
  <si>
    <t>Būvdarbu vadība</t>
  </si>
  <si>
    <t>KOPĀ B.4.</t>
  </si>
  <si>
    <r>
      <rPr>
        <b/>
        <sz val="11"/>
        <rFont val="Times New Roman"/>
        <family val="1"/>
        <charset val="186"/>
      </rPr>
      <t>1.1.6.</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</si>
  <si>
    <t>KOPĀ B</t>
  </si>
  <si>
    <t xml:space="preserve">3.1. Finansiāla atbalsta instrumenta robežu pārvaldībai un vīzu politikai 2021. –2027. gada plānošanas perioda nacionālās programmas līdzekļi </t>
  </si>
  <si>
    <t xml:space="preserve">MK 06.02.2024. sēdes prot. Nr.6 1.§ Informatīvais ziņojums "Par pastāvīgās infrastruktūras uz valsts ārējās sauszemes robežas izbūves turpināšanu un šim mērķim nepieciešamo finansējumu" (24-TA-23). Finansējums valsts robežas apsardzības tehnoloģiskās infrastruktūras izbūves uzsākšana uz Latvijas Republikas un Krievijas Federācijas robežas
</t>
  </si>
  <si>
    <t>KOPĀ 3.1.1.</t>
  </si>
  <si>
    <t xml:space="preserve"> 3.1.2.. Automatizētas robežu uzraudzības infrastruktūras izbūves uzsākšana (projekta vadība, pieslēgumu pie Sadales tīkla izveide) (Latvijas Republikas - Krievijas Federācijas valsts robeža)</t>
  </si>
  <si>
    <t>3.1.2. Dotācija no vispārējiem ieņēmumiem</t>
  </si>
  <si>
    <t>KOPĀ 3.1.2.</t>
  </si>
  <si>
    <t>B.5. Finansējums valsts robežas apsardzības infrastruktūras (žoga) izbūvei gar Latvijas Republikas un Krievijas Federācijas robežu (~66,71 km)</t>
  </si>
  <si>
    <r>
      <rPr>
        <b/>
        <sz val="11"/>
        <rFont val="Times New Roman"/>
        <family val="1"/>
        <charset val="186"/>
      </rPr>
      <t>B.3, B4.</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r>
      <rPr>
        <b/>
        <sz val="11"/>
        <rFont val="Times New Roman"/>
        <family val="1"/>
        <charset val="186"/>
      </rPr>
      <t>B5</t>
    </r>
    <r>
      <rPr>
        <sz val="11"/>
        <rFont val="Times New Roman"/>
        <family val="1"/>
        <charset val="186"/>
      </rPr>
      <t>. MK 20.02.2024. sēdes prot. Nr.8 53.§ Informatīvais ziņojums "Par pastāvīgās infrastruktūras uz valsts ārējās sauszemes robežas izbūves turpināšanu un šim mērķim nepieciešamo finansējumu" (24-TA-393)</t>
    </r>
  </si>
  <si>
    <t xml:space="preserve">būvniecības ieceres dokumentācijas izstrāde </t>
  </si>
  <si>
    <t>2023. gada izpilde</t>
  </si>
  <si>
    <t>KOPĀ 1.2.</t>
  </si>
  <si>
    <t>KOPĀ B.5.</t>
  </si>
  <si>
    <t xml:space="preserve">PĀRSKATS PAR IZDEVUMIEM, KAS SAISTĪTI AR VALSTS ROBEŽAS INFRASTRUKTŪRAS 
IZBŪVI UN ĪPAŠUMTIESĪBU SAKĀRTOŠANU 2021.- 2027. GADAM
</t>
  </si>
  <si>
    <t xml:space="preserve"> 3.1.1.. Automatizētas robežu uzraudzības infrastruktūra (tehnoloģiskās infrastruktūras izbūve, tehnoloģiskās infrastruktūras lokāla risinājuma izveide)** (Latvijas Republikas - Baltkrievijas Republikas valsts robeža)**</t>
  </si>
  <si>
    <r>
      <t>** Atbilstoši vaiktajiem grozījumiem granta līgumā VRS/RPVP/2023/3 “Automatizētas robežu uzraudzības infrastruktūra”. Ar veiktajiem grozījumiem piešķirtā finansējuma apmērs veido 95 958 631</t>
    </r>
    <r>
      <rPr>
        <i/>
        <sz val="11"/>
        <color theme="1"/>
        <rFont val="Times New Roman"/>
        <family val="1"/>
        <charset val="186"/>
      </rPr>
      <t xml:space="preserve"> euro</t>
    </r>
    <r>
      <rPr>
        <sz val="11"/>
        <color theme="1"/>
        <rFont val="Times New Roman"/>
        <family val="1"/>
        <charset val="186"/>
      </rPr>
      <t xml:space="preserve"> (no tā: 71 968 973 </t>
    </r>
    <r>
      <rPr>
        <i/>
        <sz val="11"/>
        <color theme="1"/>
        <rFont val="Times New Roman"/>
        <family val="1"/>
        <charset val="186"/>
      </rPr>
      <t>euro</t>
    </r>
    <r>
      <rPr>
        <sz val="11"/>
        <color theme="1"/>
        <rFont val="Times New Roman"/>
        <family val="1"/>
        <charset val="186"/>
      </rPr>
      <t xml:space="preserve"> fonda finansējums un 23 989 658 euro nacionālais līdzfinansējums). Sadalījums pa gadiem precizēts atbilstoši veiktajiem grozījumiem (RPVP KD Nr. BMVI/2021/SA/1.5.8. un PVP KD Nr. BMVI/2023/SA/1.1.4. ietvaros piešķirtie līdzekļi).</t>
    </r>
  </si>
  <si>
    <r>
      <rPr>
        <b/>
        <sz val="11"/>
        <color theme="1"/>
        <rFont val="Times New Roman"/>
        <family val="1"/>
        <charset val="186"/>
      </rPr>
      <t xml:space="preserve">A.2.1. </t>
    </r>
    <r>
      <rPr>
        <sz val="11"/>
        <color theme="1"/>
        <rFont val="Times New Roman"/>
        <family val="1"/>
        <charset val="186"/>
      </rPr>
      <t>FM 1.12.2021. rīkojums Nr.784 “Par budžeta apropriācijas pārdali starp programmām, apakšprogrammām un budžeta izdevumu kodiem atbilstoši ekonomiskajām kategorijām”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</si>
  <si>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t>2024.gada 1.jūnijs (izpilde)</t>
  </si>
  <si>
    <t>A.9. Rokādes ceļu izbūve pie Riču ezera  (pēdējā kārta) uz Latvijas Republikas un Baltkrievijas Republikas robežas
(finansējums VAS “Valsts nekustamie īpašumi”)</t>
  </si>
  <si>
    <t>A.9. MK 09.04.2024.sēdes prot. Nr.15 8.§  Informatīvais ziņojums "Par pastāvīgās infrastruktūras uz valsts ārējās sauszemes robežas izbūves turpināšanu un šim mērķim nepieciešamo finansējumu" (24-TA-583)
MK 10.04.2024. rīkojums Nr.285 "Par apropriācijas pārdali no budžeta resora "74. Gadskārtējā valsts budžeta izpildes procesā pārdalāmais finansējums" programmas 18.00.00 "Finansējums valsts drošības stiprināšanas pasākumiem""(24-TA-598)</t>
  </si>
  <si>
    <t xml:space="preserve"> Būvdarbi</t>
  </si>
  <si>
    <t>.Autoruzraudzība</t>
  </si>
  <si>
    <t xml:space="preserve"> Projekta vadība</t>
  </si>
  <si>
    <t>KOPĀ A.9.</t>
  </si>
  <si>
    <r>
      <rPr>
        <b/>
        <sz val="11"/>
        <rFont val="Times New Roman"/>
        <family val="1"/>
        <charset val="186"/>
      </rPr>
      <t>1.7.</t>
    </r>
    <r>
      <rPr>
        <sz val="11"/>
        <rFont val="Times New Roman"/>
        <family val="1"/>
        <charset val="186"/>
      </rPr>
      <t xml:space="preserve"> FM 10.05.2024. rīkojums Nr.171 “Par apropriācijas pārdali” (no budžeta resora "74. Gadskārtējā valsts budžeta izpildes procesā pārdalāmais finansējums" 01.00.00 programmas "Apropriācijas rezerve") 
</t>
    </r>
  </si>
  <si>
    <t>Pielikums
informatīvajam ziņojumam “Par pastāvīgās infrastruktūras uz valsts ārējās sauszemes robežas izbūves progresu”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</si>
</sst>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sz val="8"/>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9"/>
      <name val="Times New Roman"/>
      <family val="1"/>
      <charset val="186"/>
    </font>
    <font>
      <i/>
      <sz val="9"/>
      <name val="Times New Roman"/>
      <family val="1"/>
      <charset val="186"/>
    </font>
    <font>
      <i/>
      <sz val="12"/>
      <color theme="1"/>
      <name val="Times New Roman"/>
      <family val="1"/>
      <charset val="186"/>
    </font>
    <font>
      <b/>
      <sz val="11"/>
      <color rgb="FFC00000"/>
      <name val="Times New Roman"/>
      <family val="1"/>
      <charset val="186"/>
    </font>
    <font>
      <b/>
      <sz val="11"/>
      <color rgb="FF00B050"/>
      <name val="Times New Roman"/>
      <family val="1"/>
      <charset val="186"/>
    </font>
  </fonts>
  <fills count="1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79DCFF"/>
        <bgColor indexed="64"/>
      </patternFill>
    </fill>
    <fill>
      <patternFill patternType="solid">
        <fgColor rgb="FFFFFF00"/>
        <bgColor indexed="64"/>
      </patternFill>
    </fill>
    <fill>
      <patternFill patternType="solid">
        <fgColor rgb="FF00B0F0"/>
        <bgColor indexed="64"/>
      </patternFill>
    </fill>
    <fill>
      <patternFill patternType="solid">
        <fgColor rgb="FFFAF0FA"/>
        <bgColor indexed="64"/>
      </patternFill>
    </fill>
  </fills>
  <borders count="3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s>
  <cellStyleXfs count="1">
    <xf numFmtId="0" fontId="0" fillId="0" borderId="0"/>
  </cellStyleXfs>
  <cellXfs count="215">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5" fillId="0" borderId="0" xfId="0" applyFont="1"/>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3" fontId="1" fillId="8" borderId="0" xfId="0" applyNumberFormat="1" applyFont="1" applyFill="1"/>
    <xf numFmtId="0" fontId="1" fillId="8" borderId="0" xfId="0" applyFont="1" applyFill="1"/>
    <xf numFmtId="0" fontId="12" fillId="0" borderId="0" xfId="0" applyFont="1" applyAlignment="1">
      <alignment horizontal="center" vertical="center"/>
    </xf>
    <xf numFmtId="0" fontId="3" fillId="0" borderId="0" xfId="0" applyFont="1" applyAlignment="1">
      <alignment horizontal="center" vertical="center"/>
    </xf>
    <xf numFmtId="0" fontId="1" fillId="2" borderId="8" xfId="0" applyFont="1" applyFill="1" applyBorder="1" applyAlignment="1">
      <alignment vertical="center" wrapText="1"/>
    </xf>
    <xf numFmtId="0" fontId="1" fillId="2" borderId="8" xfId="0" applyFont="1" applyFill="1" applyBorder="1" applyAlignment="1">
      <alignment horizontal="left" vertical="center" wrapText="1"/>
    </xf>
    <xf numFmtId="3" fontId="3" fillId="2" borderId="8" xfId="0" applyNumberFormat="1" applyFont="1" applyFill="1" applyBorder="1" applyAlignment="1">
      <alignment horizontal="center" vertical="center"/>
    </xf>
    <xf numFmtId="3" fontId="1" fillId="2" borderId="8" xfId="0" applyNumberFormat="1" applyFont="1" applyFill="1" applyBorder="1" applyAlignment="1"/>
    <xf numFmtId="0" fontId="1" fillId="5" borderId="8" xfId="0" applyFont="1" applyFill="1" applyBorder="1" applyAlignment="1">
      <alignment vertical="center" wrapText="1"/>
    </xf>
    <xf numFmtId="3" fontId="3" fillId="5" borderId="8" xfId="0" applyNumberFormat="1" applyFont="1" applyFill="1" applyBorder="1" applyAlignment="1">
      <alignment horizontal="center" vertical="center"/>
    </xf>
    <xf numFmtId="0" fontId="9" fillId="2" borderId="8" xfId="0" applyFont="1" applyFill="1" applyBorder="1" applyAlignment="1">
      <alignment horizontal="left" vertical="center" wrapText="1"/>
    </xf>
    <xf numFmtId="3" fontId="12" fillId="2" borderId="8" xfId="0" applyNumberFormat="1" applyFont="1" applyFill="1" applyBorder="1" applyAlignment="1">
      <alignment horizontal="center" vertical="center"/>
    </xf>
    <xf numFmtId="0" fontId="13" fillId="2" borderId="8" xfId="0" applyFont="1" applyFill="1" applyBorder="1" applyAlignment="1">
      <alignment horizontal="right" vertical="center" wrapText="1"/>
    </xf>
    <xf numFmtId="3" fontId="9" fillId="2" borderId="8" xfId="0" applyNumberFormat="1" applyFont="1" applyFill="1" applyBorder="1" applyAlignment="1">
      <alignment horizontal="center" vertical="center"/>
    </xf>
    <xf numFmtId="0" fontId="3" fillId="9" borderId="16" xfId="0" applyFont="1" applyFill="1" applyBorder="1" applyAlignment="1">
      <alignment horizontal="center" vertical="center"/>
    </xf>
    <xf numFmtId="3" fontId="3" fillId="9" borderId="16" xfId="0" applyNumberFormat="1" applyFont="1" applyFill="1" applyBorder="1" applyAlignment="1">
      <alignment horizontal="center" vertical="center"/>
    </xf>
    <xf numFmtId="0" fontId="3" fillId="7" borderId="9" xfId="0" applyFont="1" applyFill="1" applyBorder="1" applyAlignment="1">
      <alignment horizontal="center" vertical="center"/>
    </xf>
    <xf numFmtId="3" fontId="3" fillId="7" borderId="9" xfId="0" applyNumberFormat="1" applyFont="1" applyFill="1" applyBorder="1" applyAlignment="1">
      <alignment horizontal="center" vertical="center"/>
    </xf>
    <xf numFmtId="0" fontId="9" fillId="4" borderId="8" xfId="0" applyFont="1" applyFill="1" applyBorder="1" applyAlignment="1">
      <alignment horizontal="center" vertical="center"/>
    </xf>
    <xf numFmtId="3" fontId="12" fillId="4" borderId="8" xfId="0" applyNumberFormat="1" applyFont="1" applyFill="1" applyBorder="1" applyAlignment="1">
      <alignment horizontal="center" vertical="center"/>
    </xf>
    <xf numFmtId="3" fontId="9" fillId="4" borderId="8"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center" vertical="center"/>
    </xf>
    <xf numFmtId="0" fontId="1" fillId="3" borderId="8" xfId="0" applyFont="1" applyFill="1" applyBorder="1" applyAlignment="1">
      <alignment vertical="center" wrapText="1"/>
    </xf>
    <xf numFmtId="3" fontId="3" fillId="3" borderId="8" xfId="0" applyNumberFormat="1" applyFont="1" applyFill="1" applyBorder="1" applyAlignment="1">
      <alignment horizontal="center" vertical="center" wrapText="1"/>
    </xf>
    <xf numFmtId="0" fontId="1" fillId="3" borderId="8" xfId="0" applyFont="1" applyFill="1" applyBorder="1" applyAlignment="1">
      <alignment wrapText="1"/>
    </xf>
    <xf numFmtId="3" fontId="1" fillId="3" borderId="8" xfId="0" applyNumberFormat="1" applyFont="1" applyFill="1" applyBorder="1" applyAlignment="1">
      <alignment horizontal="center" vertical="center" wrapText="1"/>
    </xf>
    <xf numFmtId="3" fontId="1" fillId="3" borderId="8" xfId="0" applyNumberFormat="1" applyFont="1" applyFill="1" applyBorder="1" applyAlignment="1">
      <alignment horizontal="center" vertical="center"/>
    </xf>
    <xf numFmtId="3" fontId="3" fillId="3" borderId="8" xfId="0" applyNumberFormat="1" applyFont="1" applyFill="1" applyBorder="1" applyAlignment="1">
      <alignment horizontal="center" vertical="center"/>
    </xf>
    <xf numFmtId="0" fontId="3" fillId="3" borderId="8" xfId="0" applyFont="1" applyFill="1" applyBorder="1" applyAlignment="1">
      <alignment horizontal="center" vertical="center"/>
    </xf>
    <xf numFmtId="0" fontId="1" fillId="3" borderId="8" xfId="0" applyFont="1" applyFill="1" applyBorder="1" applyAlignment="1">
      <alignment horizontal="left" vertical="center" wrapText="1"/>
    </xf>
    <xf numFmtId="4" fontId="3" fillId="3" borderId="8" xfId="0" applyNumberFormat="1" applyFont="1" applyFill="1" applyBorder="1" applyAlignment="1">
      <alignment horizontal="center" vertical="center"/>
    </xf>
    <xf numFmtId="0" fontId="7" fillId="3" borderId="8" xfId="0" applyFont="1" applyFill="1" applyBorder="1" applyAlignment="1">
      <alignment horizontal="right" vertical="center" wrapText="1"/>
    </xf>
    <xf numFmtId="3" fontId="1" fillId="3" borderId="8" xfId="0" applyNumberFormat="1" applyFont="1" applyFill="1" applyBorder="1"/>
    <xf numFmtId="3" fontId="1" fillId="3" borderId="8" xfId="0" applyNumberFormat="1" applyFont="1" applyFill="1" applyBorder="1" applyAlignment="1">
      <alignment horizontal="center"/>
    </xf>
    <xf numFmtId="0" fontId="5" fillId="3" borderId="8" xfId="0" applyFont="1" applyFill="1" applyBorder="1" applyAlignment="1">
      <alignment horizontal="center"/>
    </xf>
    <xf numFmtId="3" fontId="5" fillId="3" borderId="8" xfId="0" applyNumberFormat="1" applyFont="1" applyFill="1" applyBorder="1" applyAlignment="1">
      <alignment horizontal="center"/>
    </xf>
    <xf numFmtId="3" fontId="1" fillId="3" borderId="8" xfId="0" applyNumberFormat="1" applyFont="1" applyFill="1" applyBorder="1" applyAlignment="1"/>
    <xf numFmtId="0" fontId="6" fillId="3" borderId="8" xfId="0" applyFont="1" applyFill="1" applyBorder="1" applyAlignment="1">
      <alignment horizontal="right" vertical="center" wrapText="1"/>
    </xf>
    <xf numFmtId="4" fontId="1" fillId="3" borderId="8" xfId="0" applyNumberFormat="1" applyFont="1" applyFill="1" applyBorder="1" applyAlignment="1">
      <alignment horizontal="center" vertical="center"/>
    </xf>
    <xf numFmtId="3" fontId="5" fillId="3" borderId="8" xfId="0" applyNumberFormat="1" applyFont="1" applyFill="1" applyBorder="1" applyAlignment="1">
      <alignment horizontal="center" vertical="center"/>
    </xf>
    <xf numFmtId="0" fontId="8" fillId="3" borderId="8" xfId="0" applyFont="1" applyFill="1" applyBorder="1" applyAlignment="1">
      <alignment horizontal="right"/>
    </xf>
    <xf numFmtId="0" fontId="1" fillId="3" borderId="8" xfId="0" applyFont="1" applyFill="1" applyBorder="1" applyAlignment="1">
      <alignment horizontal="left" wrapText="1"/>
    </xf>
    <xf numFmtId="0" fontId="5" fillId="3" borderId="8" xfId="0" applyFont="1" applyFill="1" applyBorder="1" applyAlignment="1">
      <alignment horizontal="center" vertical="center"/>
    </xf>
    <xf numFmtId="3" fontId="10" fillId="3" borderId="8" xfId="0" applyNumberFormat="1" applyFont="1" applyFill="1" applyBorder="1" applyAlignment="1">
      <alignment horizontal="center" vertical="center"/>
    </xf>
    <xf numFmtId="3" fontId="3" fillId="3" borderId="8" xfId="0" applyNumberFormat="1" applyFont="1" applyFill="1" applyBorder="1" applyAlignment="1">
      <alignment vertical="center"/>
    </xf>
    <xf numFmtId="0" fontId="11" fillId="3" borderId="8" xfId="0" applyFont="1" applyFill="1" applyBorder="1" applyAlignment="1">
      <alignment horizontal="right" vertical="center" wrapText="1"/>
    </xf>
    <xf numFmtId="0" fontId="9" fillId="3" borderId="8" xfId="0" applyFont="1" applyFill="1" applyBorder="1" applyAlignment="1">
      <alignment horizontal="left" vertical="center" wrapText="1"/>
    </xf>
    <xf numFmtId="3" fontId="12" fillId="3" borderId="8" xfId="0" applyNumberFormat="1" applyFont="1" applyFill="1" applyBorder="1" applyAlignment="1">
      <alignment horizontal="center" vertical="center"/>
    </xf>
    <xf numFmtId="0" fontId="13" fillId="3" borderId="8" xfId="0" applyFont="1" applyFill="1" applyBorder="1" applyAlignment="1">
      <alignment horizontal="right" vertical="center" wrapText="1"/>
    </xf>
    <xf numFmtId="3" fontId="9" fillId="3" borderId="8" xfId="0" applyNumberFormat="1" applyFont="1" applyFill="1" applyBorder="1" applyAlignment="1">
      <alignment horizontal="center" vertical="center"/>
    </xf>
    <xf numFmtId="3" fontId="3" fillId="5" borderId="8" xfId="0" applyNumberFormat="1" applyFont="1" applyFill="1" applyBorder="1" applyAlignment="1">
      <alignment horizontal="center" vertical="center" wrapText="1"/>
    </xf>
    <xf numFmtId="4" fontId="3" fillId="5" borderId="8" xfId="0" applyNumberFormat="1" applyFont="1" applyFill="1" applyBorder="1" applyAlignment="1">
      <alignment horizontal="center" vertical="center" wrapText="1"/>
    </xf>
    <xf numFmtId="0" fontId="9" fillId="2" borderId="8" xfId="0" applyFont="1" applyFill="1" applyBorder="1" applyAlignment="1">
      <alignment horizontal="left" vertical="center"/>
    </xf>
    <xf numFmtId="16" fontId="13" fillId="2" borderId="8" xfId="0" applyNumberFormat="1" applyFont="1" applyFill="1" applyBorder="1" applyAlignment="1">
      <alignment horizontal="right" vertical="center" wrapText="1"/>
    </xf>
    <xf numFmtId="4" fontId="9" fillId="2" borderId="8" xfId="0" applyNumberFormat="1" applyFont="1" applyFill="1" applyBorder="1" applyAlignment="1">
      <alignment horizontal="center" vertical="center"/>
    </xf>
    <xf numFmtId="0" fontId="14" fillId="2" borderId="8" xfId="0" applyFont="1" applyFill="1" applyBorder="1" applyAlignment="1">
      <alignment horizontal="right" vertical="center" wrapText="1"/>
    </xf>
    <xf numFmtId="0" fontId="12" fillId="3" borderId="20" xfId="0" applyFont="1" applyFill="1" applyBorder="1" applyAlignment="1">
      <alignment horizontal="center" vertical="center"/>
    </xf>
    <xf numFmtId="3" fontId="12" fillId="3" borderId="20" xfId="0" applyNumberFormat="1" applyFont="1" applyFill="1" applyBorder="1" applyAlignment="1">
      <alignment horizontal="center" vertical="center"/>
    </xf>
    <xf numFmtId="0" fontId="12" fillId="10" borderId="21" xfId="0" applyFont="1" applyFill="1" applyBorder="1" applyAlignment="1">
      <alignment horizontal="center" vertical="center"/>
    </xf>
    <xf numFmtId="0" fontId="12" fillId="2" borderId="20" xfId="0" applyFont="1" applyFill="1" applyBorder="1" applyAlignment="1">
      <alignment horizontal="right" vertical="center" wrapText="1"/>
    </xf>
    <xf numFmtId="3" fontId="12" fillId="2" borderId="20" xfId="0" applyNumberFormat="1" applyFont="1" applyFill="1" applyBorder="1" applyAlignment="1">
      <alignment horizontal="center" vertical="center"/>
    </xf>
    <xf numFmtId="0" fontId="1" fillId="5" borderId="20" xfId="0" applyFont="1" applyFill="1" applyBorder="1" applyAlignment="1">
      <alignment vertical="center" wrapText="1"/>
    </xf>
    <xf numFmtId="3" fontId="3" fillId="5" borderId="20"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22" xfId="0" applyNumberFormat="1" applyFont="1" applyFill="1" applyBorder="1" applyAlignment="1">
      <alignment horizontal="center" vertical="center" wrapText="1"/>
    </xf>
    <xf numFmtId="0" fontId="1" fillId="5" borderId="20" xfId="0" applyFont="1" applyFill="1" applyBorder="1" applyAlignment="1">
      <alignment vertical="center"/>
    </xf>
    <xf numFmtId="3" fontId="3" fillId="5" borderId="20" xfId="0" applyNumberFormat="1" applyFont="1" applyFill="1" applyBorder="1" applyAlignment="1">
      <alignment horizontal="center"/>
    </xf>
    <xf numFmtId="3" fontId="1" fillId="5" borderId="20" xfId="0" applyNumberFormat="1" applyFont="1" applyFill="1" applyBorder="1" applyAlignment="1">
      <alignment horizontal="center"/>
    </xf>
    <xf numFmtId="0" fontId="3" fillId="5" borderId="21" xfId="0" applyFont="1" applyFill="1" applyBorder="1" applyAlignment="1">
      <alignment horizontal="center" vertical="center"/>
    </xf>
    <xf numFmtId="3" fontId="3" fillId="5"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xf>
    <xf numFmtId="3" fontId="3" fillId="5" borderId="20" xfId="0" applyNumberFormat="1" applyFont="1" applyFill="1" applyBorder="1" applyAlignment="1">
      <alignment horizontal="center" vertical="center"/>
    </xf>
    <xf numFmtId="3" fontId="3" fillId="11" borderId="23" xfId="0" applyNumberFormat="1" applyFont="1" applyFill="1" applyBorder="1" applyAlignment="1">
      <alignment horizontal="center" vertical="center"/>
    </xf>
    <xf numFmtId="0" fontId="9" fillId="3" borderId="20" xfId="0" applyFont="1" applyFill="1" applyBorder="1" applyAlignment="1">
      <alignment vertical="center" wrapText="1"/>
    </xf>
    <xf numFmtId="3" fontId="9" fillId="3" borderId="20" xfId="0" applyNumberFormat="1" applyFont="1" applyFill="1" applyBorder="1" applyAlignment="1">
      <alignment horizontal="center" vertical="center"/>
    </xf>
    <xf numFmtId="0" fontId="3" fillId="3" borderId="21" xfId="0" applyFont="1" applyFill="1" applyBorder="1" applyAlignment="1">
      <alignment horizontal="center" vertical="center"/>
    </xf>
    <xf numFmtId="3" fontId="3" fillId="3"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wrapText="1"/>
    </xf>
    <xf numFmtId="0" fontId="5" fillId="3" borderId="20" xfId="0" applyFont="1" applyFill="1" applyBorder="1" applyAlignment="1">
      <alignment horizontal="center" vertical="center"/>
    </xf>
    <xf numFmtId="3" fontId="5" fillId="3" borderId="20"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wrapText="1"/>
    </xf>
    <xf numFmtId="0" fontId="3" fillId="3" borderId="25" xfId="0" applyFont="1" applyFill="1" applyBorder="1" applyAlignment="1">
      <alignment horizontal="center" vertical="center"/>
    </xf>
    <xf numFmtId="3" fontId="3" fillId="3" borderId="26" xfId="0" applyNumberFormat="1" applyFont="1" applyFill="1" applyBorder="1" applyAlignment="1">
      <alignment horizontal="center" vertical="center"/>
    </xf>
    <xf numFmtId="3" fontId="3" fillId="11" borderId="27" xfId="0" applyNumberFormat="1" applyFont="1" applyFill="1" applyBorder="1" applyAlignment="1">
      <alignment horizontal="center" vertical="center"/>
    </xf>
    <xf numFmtId="3" fontId="12" fillId="11" borderId="20" xfId="0" applyNumberFormat="1" applyFont="1" applyFill="1" applyBorder="1" applyAlignment="1">
      <alignment horizontal="center" vertical="center"/>
    </xf>
    <xf numFmtId="3" fontId="3" fillId="11" borderId="16" xfId="0" applyNumberFormat="1" applyFont="1" applyFill="1" applyBorder="1" applyAlignment="1">
      <alignment horizontal="center" vertical="center"/>
    </xf>
    <xf numFmtId="3" fontId="12" fillId="11" borderId="8" xfId="0" applyNumberFormat="1" applyFont="1" applyFill="1" applyBorder="1" applyAlignment="1">
      <alignment horizontal="center" vertical="center"/>
    </xf>
    <xf numFmtId="3" fontId="3" fillId="11" borderId="9"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xf>
    <xf numFmtId="0" fontId="12" fillId="2" borderId="8" xfId="0" applyFont="1" applyFill="1" applyBorder="1" applyAlignment="1">
      <alignment horizontal="right" vertical="center" wrapText="1"/>
    </xf>
    <xf numFmtId="0" fontId="3" fillId="7" borderId="8" xfId="0" applyFont="1" applyFill="1" applyBorder="1" applyAlignment="1">
      <alignment horizontal="center" vertical="center"/>
    </xf>
    <xf numFmtId="3" fontId="3" fillId="7" borderId="8" xfId="0" applyNumberFormat="1" applyFont="1" applyFill="1" applyBorder="1" applyAlignment="1">
      <alignment horizontal="center" vertical="center"/>
    </xf>
    <xf numFmtId="0" fontId="12" fillId="12" borderId="8" xfId="0" applyFont="1" applyFill="1" applyBorder="1" applyAlignment="1">
      <alignment horizontal="right" vertical="center" wrapText="1"/>
    </xf>
    <xf numFmtId="3" fontId="12" fillId="12" borderId="8" xfId="0" applyNumberFormat="1" applyFont="1" applyFill="1" applyBorder="1" applyAlignment="1">
      <alignment horizontal="center" vertical="center"/>
    </xf>
    <xf numFmtId="3" fontId="3" fillId="9" borderId="8" xfId="0" applyNumberFormat="1" applyFont="1" applyFill="1" applyBorder="1" applyAlignment="1">
      <alignment horizontal="center" vertical="center"/>
    </xf>
    <xf numFmtId="0" fontId="3" fillId="8" borderId="0" xfId="0" applyFont="1" applyFill="1"/>
    <xf numFmtId="3" fontId="3" fillId="8" borderId="0" xfId="0" applyNumberFormat="1" applyFont="1" applyFill="1"/>
    <xf numFmtId="3" fontId="5" fillId="8" borderId="0" xfId="0" applyNumberFormat="1" applyFont="1" applyFill="1"/>
    <xf numFmtId="0" fontId="5" fillId="8" borderId="0" xfId="0" applyFont="1" applyFill="1"/>
    <xf numFmtId="0" fontId="2" fillId="8" borderId="0" xfId="0" applyFont="1" applyFill="1"/>
    <xf numFmtId="3" fontId="2" fillId="8" borderId="0" xfId="0" applyNumberFormat="1" applyFont="1" applyFill="1"/>
    <xf numFmtId="0" fontId="12" fillId="8" borderId="0" xfId="0" applyFont="1" applyFill="1" applyAlignment="1">
      <alignment horizontal="center" vertical="center"/>
    </xf>
    <xf numFmtId="0" fontId="3" fillId="8" borderId="0" xfId="0" applyFont="1" applyFill="1" applyAlignment="1">
      <alignment horizontal="center" vertical="center"/>
    </xf>
    <xf numFmtId="3" fontId="3" fillId="8" borderId="0" xfId="0" applyNumberFormat="1" applyFont="1" applyFill="1" applyAlignment="1">
      <alignment horizontal="center" vertical="center"/>
    </xf>
    <xf numFmtId="0" fontId="4" fillId="13" borderId="1" xfId="0" applyFont="1" applyFill="1" applyBorder="1" applyAlignment="1">
      <alignment horizontal="center" vertical="center" wrapText="1"/>
    </xf>
    <xf numFmtId="3" fontId="3" fillId="13" borderId="8" xfId="0" applyNumberFormat="1" applyFont="1" applyFill="1" applyBorder="1" applyAlignment="1">
      <alignment horizontal="center" vertical="center"/>
    </xf>
    <xf numFmtId="3" fontId="3" fillId="13" borderId="8" xfId="0" applyNumberFormat="1" applyFont="1" applyFill="1" applyBorder="1" applyAlignment="1">
      <alignment horizontal="center" vertical="center" wrapText="1"/>
    </xf>
    <xf numFmtId="3" fontId="3" fillId="13" borderId="20" xfId="0" applyNumberFormat="1" applyFont="1" applyFill="1" applyBorder="1" applyAlignment="1">
      <alignment horizontal="center" vertical="center" wrapText="1"/>
    </xf>
    <xf numFmtId="3" fontId="1" fillId="13" borderId="20" xfId="0" applyNumberFormat="1" applyFont="1" applyFill="1" applyBorder="1" applyAlignment="1">
      <alignment horizontal="center"/>
    </xf>
    <xf numFmtId="3" fontId="3" fillId="13" borderId="22" xfId="0" applyNumberFormat="1" applyFont="1" applyFill="1" applyBorder="1" applyAlignment="1">
      <alignment horizontal="center" vertical="center"/>
    </xf>
    <xf numFmtId="3" fontId="1" fillId="13" borderId="8" xfId="0" applyNumberFormat="1" applyFont="1" applyFill="1" applyBorder="1" applyAlignment="1">
      <alignment horizontal="center" vertical="center" wrapText="1"/>
    </xf>
    <xf numFmtId="3" fontId="1" fillId="13" borderId="8" xfId="0" applyNumberFormat="1" applyFont="1" applyFill="1" applyBorder="1" applyAlignment="1">
      <alignment horizontal="center" vertical="center"/>
    </xf>
    <xf numFmtId="3" fontId="9" fillId="13" borderId="20" xfId="0" applyNumberFormat="1" applyFont="1" applyFill="1" applyBorder="1" applyAlignment="1">
      <alignment horizontal="center" vertical="center"/>
    </xf>
    <xf numFmtId="3" fontId="1" fillId="13" borderId="8" xfId="0" applyNumberFormat="1" applyFont="1" applyFill="1" applyBorder="1" applyAlignment="1">
      <alignment horizontal="center"/>
    </xf>
    <xf numFmtId="3" fontId="5" fillId="13" borderId="8" xfId="0" applyNumberFormat="1" applyFont="1" applyFill="1" applyBorder="1" applyAlignment="1">
      <alignment horizontal="center"/>
    </xf>
    <xf numFmtId="3" fontId="1" fillId="13" borderId="8" xfId="0" applyNumberFormat="1" applyFont="1" applyFill="1" applyBorder="1" applyAlignment="1"/>
    <xf numFmtId="3" fontId="5" fillId="13" borderId="8" xfId="0" applyNumberFormat="1" applyFont="1" applyFill="1" applyBorder="1" applyAlignment="1">
      <alignment horizontal="center" vertical="center"/>
    </xf>
    <xf numFmtId="3" fontId="5" fillId="13" borderId="20" xfId="0" applyNumberFormat="1" applyFont="1" applyFill="1" applyBorder="1" applyAlignment="1">
      <alignment horizontal="center" vertical="center"/>
    </xf>
    <xf numFmtId="3" fontId="3" fillId="13" borderId="26" xfId="0" applyNumberFormat="1" applyFont="1" applyFill="1" applyBorder="1" applyAlignment="1">
      <alignment horizontal="center" vertical="center"/>
    </xf>
    <xf numFmtId="3" fontId="12" fillId="13" borderId="8" xfId="0" applyNumberFormat="1" applyFont="1" applyFill="1" applyBorder="1" applyAlignment="1">
      <alignment horizontal="center" vertical="center"/>
    </xf>
    <xf numFmtId="3" fontId="12" fillId="13" borderId="20" xfId="0" applyNumberFormat="1" applyFont="1" applyFill="1" applyBorder="1" applyAlignment="1">
      <alignment horizontal="center" vertical="center"/>
    </xf>
    <xf numFmtId="0" fontId="9" fillId="13" borderId="8" xfId="0" applyFont="1" applyFill="1" applyBorder="1" applyAlignment="1">
      <alignment horizontal="left" vertical="center"/>
    </xf>
    <xf numFmtId="3" fontId="9" fillId="13" borderId="8" xfId="0" applyNumberFormat="1" applyFont="1" applyFill="1" applyBorder="1" applyAlignment="1">
      <alignment horizontal="center" vertical="center"/>
    </xf>
    <xf numFmtId="3" fontId="3" fillId="13" borderId="16" xfId="0" applyNumberFormat="1" applyFont="1" applyFill="1" applyBorder="1" applyAlignment="1">
      <alignment horizontal="center" vertical="center"/>
    </xf>
    <xf numFmtId="0" fontId="1" fillId="13" borderId="0" xfId="0" applyFont="1" applyFill="1"/>
    <xf numFmtId="3" fontId="3" fillId="13" borderId="9" xfId="0" applyNumberFormat="1" applyFont="1" applyFill="1" applyBorder="1" applyAlignment="1">
      <alignment horizontal="center" vertical="center"/>
    </xf>
    <xf numFmtId="3" fontId="1" fillId="13" borderId="0" xfId="0" applyNumberFormat="1" applyFont="1" applyFill="1"/>
    <xf numFmtId="0" fontId="16" fillId="2" borderId="8" xfId="0" applyFont="1" applyFill="1" applyBorder="1" applyAlignment="1">
      <alignment horizontal="right" vertical="center" wrapText="1"/>
    </xf>
    <xf numFmtId="3" fontId="3" fillId="2" borderId="8" xfId="0" applyNumberFormat="1" applyFont="1" applyFill="1" applyBorder="1" applyAlignment="1">
      <alignment horizontal="center" vertical="center"/>
    </xf>
    <xf numFmtId="3" fontId="12" fillId="13" borderId="8" xfId="0" applyNumberFormat="1" applyFont="1" applyFill="1" applyBorder="1" applyAlignment="1">
      <alignment horizontal="center" vertical="center"/>
    </xf>
    <xf numFmtId="3" fontId="3" fillId="11" borderId="22" xfId="0" applyNumberFormat="1" applyFont="1" applyFill="1" applyBorder="1" applyAlignment="1">
      <alignment horizontal="center" vertical="center" wrapText="1"/>
    </xf>
    <xf numFmtId="3" fontId="12" fillId="10" borderId="30" xfId="0" applyNumberFormat="1" applyFont="1" applyFill="1" applyBorder="1" applyAlignment="1">
      <alignment horizontal="center" vertical="center"/>
    </xf>
    <xf numFmtId="3" fontId="12" fillId="13" borderId="30" xfId="0" applyNumberFormat="1" applyFont="1" applyFill="1" applyBorder="1" applyAlignment="1">
      <alignment horizontal="center" vertical="center"/>
    </xf>
    <xf numFmtId="0" fontId="12" fillId="3" borderId="8" xfId="0" applyFont="1" applyFill="1" applyBorder="1" applyAlignment="1">
      <alignment horizontal="center" vertical="center"/>
    </xf>
    <xf numFmtId="0" fontId="12" fillId="3" borderId="8" xfId="0" applyFont="1" applyFill="1" applyBorder="1" applyAlignment="1">
      <alignment horizontal="center" vertical="center"/>
    </xf>
    <xf numFmtId="3" fontId="17" fillId="13" borderId="8" xfId="0" applyNumberFormat="1" applyFont="1" applyFill="1" applyBorder="1" applyAlignment="1">
      <alignment horizontal="center" vertical="center"/>
    </xf>
    <xf numFmtId="0" fontId="1" fillId="0" borderId="10"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5" borderId="1" xfId="0" applyFont="1" applyFill="1" applyBorder="1" applyAlignment="1">
      <alignment horizontal="center" vertical="center"/>
    </xf>
    <xf numFmtId="0" fontId="1" fillId="0" borderId="6" xfId="0" applyFont="1" applyBorder="1" applyAlignment="1">
      <alignment horizontal="left" wrapText="1"/>
    </xf>
    <xf numFmtId="0" fontId="1" fillId="0" borderId="10" xfId="0" applyFont="1" applyBorder="1" applyAlignment="1">
      <alignment horizontal="left" vertical="center" wrapText="1"/>
    </xf>
    <xf numFmtId="0" fontId="3" fillId="0" borderId="7" xfId="0" applyFont="1" applyBorder="1" applyAlignment="1">
      <alignment horizontal="center" vertical="center" wrapText="1"/>
    </xf>
    <xf numFmtId="0" fontId="3" fillId="6" borderId="0" xfId="0" applyFont="1" applyFill="1" applyAlignment="1">
      <alignment horizontal="center"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3" fillId="3" borderId="1" xfId="0" applyFont="1" applyFill="1" applyBorder="1" applyAlignment="1">
      <alignment horizontal="center" vertical="center" wrapText="1"/>
    </xf>
    <xf numFmtId="0" fontId="1" fillId="0" borderId="6" xfId="0" applyFont="1" applyBorder="1" applyAlignment="1">
      <alignment horizontal="left" vertical="center" wrapText="1"/>
    </xf>
    <xf numFmtId="0" fontId="9" fillId="8" borderId="6" xfId="0" applyFont="1" applyFill="1" applyBorder="1" applyAlignment="1">
      <alignment horizontal="left" vertical="center" wrapText="1"/>
    </xf>
    <xf numFmtId="0" fontId="9" fillId="8" borderId="6" xfId="0" applyFont="1" applyFill="1" applyBorder="1" applyAlignment="1">
      <alignment horizontal="left" vertical="center"/>
    </xf>
    <xf numFmtId="0" fontId="1" fillId="0" borderId="8" xfId="0" applyFont="1" applyBorder="1" applyAlignment="1">
      <alignment horizontal="left" vertical="center" wrapText="1"/>
    </xf>
    <xf numFmtId="0" fontId="1" fillId="0" borderId="10" xfId="0" applyFont="1" applyBorder="1" applyAlignment="1">
      <alignment horizontal="left" vertical="center"/>
    </xf>
    <xf numFmtId="0" fontId="3" fillId="5" borderId="10" xfId="0" applyFont="1" applyFill="1" applyBorder="1" applyAlignment="1">
      <alignment horizontal="center" vertical="center"/>
    </xf>
    <xf numFmtId="0" fontId="3" fillId="10" borderId="18"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1" fillId="8" borderId="11" xfId="0" applyFont="1" applyFill="1" applyBorder="1" applyAlignment="1">
      <alignment horizontal="left" vertical="center" wrapText="1"/>
    </xf>
    <xf numFmtId="0" fontId="1" fillId="8" borderId="0" xfId="0" applyFont="1" applyFill="1" applyBorder="1" applyAlignment="1">
      <alignment horizontal="left" vertical="center" wrapText="1"/>
    </xf>
    <xf numFmtId="0" fontId="1" fillId="8" borderId="12" xfId="0" applyFont="1" applyFill="1" applyBorder="1" applyAlignment="1">
      <alignment horizontal="left" vertical="center" wrapText="1"/>
    </xf>
    <xf numFmtId="0" fontId="3" fillId="3" borderId="8" xfId="0" applyFont="1" applyFill="1" applyBorder="1" applyAlignment="1">
      <alignment horizontal="center" vertical="center" wrapText="1"/>
    </xf>
    <xf numFmtId="0" fontId="1" fillId="8" borderId="0" xfId="0" applyFont="1" applyFill="1" applyBorder="1" applyAlignment="1">
      <alignment horizontal="left" vertical="center"/>
    </xf>
    <xf numFmtId="0" fontId="1" fillId="8" borderId="12" xfId="0" applyFont="1" applyFill="1" applyBorder="1" applyAlignment="1">
      <alignment horizontal="left" vertical="center"/>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3" borderId="18"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19" xfId="0" applyFont="1" applyFill="1" applyBorder="1" applyAlignment="1">
      <alignment horizontal="center" vertical="center"/>
    </xf>
    <xf numFmtId="0" fontId="1" fillId="8" borderId="13" xfId="0" applyFont="1" applyFill="1" applyBorder="1" applyAlignment="1">
      <alignment horizontal="left" vertical="center" wrapText="1"/>
    </xf>
    <xf numFmtId="0" fontId="1" fillId="8" borderId="14" xfId="0" applyFont="1" applyFill="1" applyBorder="1" applyAlignment="1">
      <alignment horizontal="left" vertical="center" wrapText="1"/>
    </xf>
    <xf numFmtId="0" fontId="1" fillId="8" borderId="15" xfId="0" applyFont="1" applyFill="1" applyBorder="1" applyAlignment="1">
      <alignment horizontal="left" vertical="center" wrapText="1"/>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4" xfId="0" applyFont="1" applyFill="1" applyBorder="1" applyAlignment="1">
      <alignment horizontal="center" vertical="center"/>
    </xf>
    <xf numFmtId="0" fontId="12" fillId="3" borderId="18"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3" borderId="19" xfId="0" applyFont="1" applyFill="1" applyBorder="1" applyAlignment="1">
      <alignment horizontal="center" vertical="center"/>
    </xf>
    <xf numFmtId="0" fontId="9" fillId="8" borderId="13" xfId="0" applyFont="1" applyFill="1" applyBorder="1" applyAlignment="1">
      <alignment horizontal="left" vertical="center" wrapText="1"/>
    </xf>
    <xf numFmtId="0" fontId="9" fillId="8"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8" xfId="0" applyFont="1" applyFill="1" applyBorder="1" applyAlignment="1">
      <alignment horizontal="center" vertical="center"/>
    </xf>
    <xf numFmtId="0" fontId="9" fillId="8" borderId="28" xfId="0" applyFont="1" applyFill="1" applyBorder="1" applyAlignment="1">
      <alignment horizontal="center" vertical="center" wrapText="1"/>
    </xf>
    <xf numFmtId="0" fontId="9" fillId="8" borderId="29" xfId="0" applyFont="1" applyFill="1" applyBorder="1" applyAlignment="1">
      <alignment horizontal="center" vertical="center" wrapText="1"/>
    </xf>
    <xf numFmtId="0" fontId="15" fillId="0" borderId="0" xfId="0" applyFont="1" applyAlignment="1">
      <alignment horizontal="right" wrapText="1"/>
    </xf>
    <xf numFmtId="0" fontId="15" fillId="0" borderId="0" xfId="0" applyFont="1" applyAlignment="1">
      <alignment horizontal="right"/>
    </xf>
    <xf numFmtId="0" fontId="3" fillId="0" borderId="8" xfId="0" applyFont="1" applyBorder="1" applyAlignment="1">
      <alignment horizontal="center" vertical="center" wrapText="1"/>
    </xf>
    <xf numFmtId="0" fontId="9" fillId="8" borderId="8" xfId="0" applyFont="1" applyFill="1" applyBorder="1" applyAlignment="1">
      <alignment horizontal="left" vertical="center" wrapText="1"/>
    </xf>
    <xf numFmtId="0" fontId="9" fillId="8" borderId="8" xfId="0" applyFont="1" applyFill="1" applyBorder="1" applyAlignment="1">
      <alignment horizontal="left" vertical="center"/>
    </xf>
    <xf numFmtId="0" fontId="3" fillId="9" borderId="5" xfId="0" applyFont="1" applyFill="1" applyBorder="1" applyAlignment="1">
      <alignment horizontal="center" vertical="center"/>
    </xf>
    <xf numFmtId="0" fontId="9" fillId="8" borderId="17" xfId="0" applyFont="1" applyFill="1" applyBorder="1" applyAlignment="1">
      <alignment horizontal="left" vertical="center" wrapText="1"/>
    </xf>
    <xf numFmtId="0" fontId="3" fillId="8" borderId="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6" borderId="5" xfId="0" applyFont="1" applyFill="1" applyBorder="1" applyAlignment="1">
      <alignment horizontal="center" vertical="center" wrapText="1"/>
    </xf>
    <xf numFmtId="0" fontId="3" fillId="6" borderId="5" xfId="0" applyFont="1" applyFill="1" applyBorder="1" applyAlignment="1">
      <alignment horizontal="center" vertical="center"/>
    </xf>
    <xf numFmtId="0" fontId="3" fillId="0" borderId="18" xfId="0" applyFont="1" applyBorder="1" applyAlignment="1">
      <alignment horizontal="center" vertical="center"/>
    </xf>
    <xf numFmtId="0" fontId="3" fillId="0" borderId="7" xfId="0" applyFont="1" applyBorder="1" applyAlignment="1">
      <alignment horizontal="center" vertical="center"/>
    </xf>
    <xf numFmtId="0" fontId="3" fillId="0" borderId="19"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AF0FA"/>
      <color rgb="FFFFDED9"/>
      <color rgb="FFEEDAEE"/>
      <color rgb="FF79DCFF"/>
      <color rgb="FFD5F4FF"/>
      <color rgb="FFF8E8F8"/>
      <color rgb="FFEEC9EF"/>
      <color rgb="FF00FF00"/>
      <color rgb="FFFEB6AC"/>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1"/>
  <sheetViews>
    <sheetView tabSelected="1" zoomScaleNormal="100" workbookViewId="0">
      <pane ySplit="5" topLeftCell="A195" activePane="bottomLeft" state="frozen"/>
      <selection pane="bottomLeft" activeCell="I155" sqref="I155"/>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9" customWidth="1"/>
    <col min="6" max="7" width="14.85546875" style="1" customWidth="1"/>
    <col min="8" max="8" width="14.28515625" style="1" customWidth="1"/>
    <col min="9" max="9" width="14.28515625" style="134" customWidth="1"/>
    <col min="10" max="12" width="14.28515625" style="1" customWidth="1"/>
    <col min="13" max="13" width="26.85546875" style="1" customWidth="1"/>
    <col min="14" max="14" width="19.5703125" style="9" customWidth="1"/>
    <col min="15" max="15" width="12.42578125" style="9" bestFit="1" customWidth="1"/>
    <col min="16" max="16" width="12.5703125" style="9" customWidth="1"/>
    <col min="17" max="17" width="11.7109375" style="9" customWidth="1"/>
    <col min="18" max="19" width="9.140625" style="9"/>
    <col min="20" max="16384" width="9.140625" style="1"/>
  </cols>
  <sheetData>
    <row r="1" spans="1:19" ht="41.25" customHeight="1" x14ac:dyDescent="0.25">
      <c r="A1" s="197" t="s">
        <v>153</v>
      </c>
      <c r="B1" s="198"/>
      <c r="C1" s="198"/>
      <c r="D1" s="198"/>
      <c r="E1" s="198"/>
      <c r="F1" s="198"/>
      <c r="G1" s="198"/>
      <c r="H1" s="198"/>
      <c r="I1" s="198"/>
      <c r="J1" s="198"/>
      <c r="K1" s="198"/>
      <c r="L1" s="198"/>
      <c r="M1" s="198"/>
    </row>
    <row r="2" spans="1:19" ht="51.6" customHeight="1" x14ac:dyDescent="0.25">
      <c r="A2" s="147" t="s">
        <v>141</v>
      </c>
      <c r="B2" s="148"/>
      <c r="C2" s="148"/>
      <c r="D2" s="148"/>
      <c r="E2" s="148"/>
      <c r="F2" s="148"/>
      <c r="G2" s="148"/>
      <c r="H2" s="148"/>
      <c r="I2" s="148"/>
      <c r="J2" s="148"/>
      <c r="K2" s="148"/>
      <c r="L2" s="148"/>
      <c r="M2" s="148"/>
    </row>
    <row r="3" spans="1:19" ht="35.25" customHeight="1" x14ac:dyDescent="0.25">
      <c r="A3" s="153" t="s">
        <v>28</v>
      </c>
      <c r="B3" s="153"/>
      <c r="C3" s="153"/>
      <c r="D3" s="153"/>
      <c r="E3" s="153"/>
      <c r="F3" s="153"/>
      <c r="G3" s="153"/>
      <c r="H3" s="153"/>
      <c r="I3" s="153"/>
      <c r="J3" s="153"/>
      <c r="K3" s="153"/>
      <c r="L3" s="153"/>
      <c r="M3" s="153"/>
    </row>
    <row r="4" spans="1:19" ht="26.25" customHeight="1" x14ac:dyDescent="0.25">
      <c r="A4" s="152" t="s">
        <v>27</v>
      </c>
      <c r="B4" s="152"/>
      <c r="C4" s="152"/>
      <c r="D4" s="152"/>
      <c r="E4" s="152"/>
      <c r="F4" s="152"/>
      <c r="G4" s="152"/>
      <c r="H4" s="152"/>
      <c r="I4" s="152"/>
      <c r="J4" s="152"/>
      <c r="K4" s="152"/>
      <c r="L4" s="152"/>
      <c r="M4" s="152"/>
    </row>
    <row r="5" spans="1:19" ht="42.75" x14ac:dyDescent="0.25">
      <c r="A5" s="6" t="s">
        <v>0</v>
      </c>
      <c r="B5" s="6" t="s">
        <v>13</v>
      </c>
      <c r="C5" s="6" t="s">
        <v>1</v>
      </c>
      <c r="D5" s="6" t="s">
        <v>2</v>
      </c>
      <c r="E5" s="7" t="s">
        <v>16</v>
      </c>
      <c r="F5" s="6" t="s">
        <v>3</v>
      </c>
      <c r="G5" s="6" t="s">
        <v>138</v>
      </c>
      <c r="H5" s="6" t="s">
        <v>4</v>
      </c>
      <c r="I5" s="114" t="s">
        <v>145</v>
      </c>
      <c r="J5" s="6" t="s">
        <v>14</v>
      </c>
      <c r="K5" s="6" t="s">
        <v>19</v>
      </c>
      <c r="L5" s="6" t="s">
        <v>24</v>
      </c>
      <c r="M5" s="6" t="s">
        <v>5</v>
      </c>
    </row>
    <row r="6" spans="1:19" s="3" customFormat="1" ht="24" customHeight="1" x14ac:dyDescent="0.2">
      <c r="A6" s="149" t="s">
        <v>119</v>
      </c>
      <c r="B6" s="149"/>
      <c r="C6" s="149"/>
      <c r="D6" s="149"/>
      <c r="E6" s="149"/>
      <c r="F6" s="149"/>
      <c r="G6" s="149"/>
      <c r="H6" s="149"/>
      <c r="I6" s="149"/>
      <c r="J6" s="149"/>
      <c r="K6" s="149"/>
      <c r="L6" s="149"/>
      <c r="M6" s="149"/>
      <c r="N6" s="105"/>
      <c r="O6" s="105"/>
      <c r="P6" s="105"/>
      <c r="Q6" s="105"/>
      <c r="R6" s="105"/>
      <c r="S6" s="105"/>
    </row>
    <row r="7" spans="1:19" ht="30" customHeight="1" x14ac:dyDescent="0.25">
      <c r="A7" s="150" t="s">
        <v>34</v>
      </c>
      <c r="B7" s="150"/>
      <c r="C7" s="150"/>
      <c r="D7" s="150"/>
      <c r="E7" s="150"/>
      <c r="F7" s="150"/>
      <c r="G7" s="150"/>
      <c r="H7" s="150"/>
      <c r="I7" s="150"/>
      <c r="J7" s="150"/>
      <c r="K7" s="150"/>
      <c r="L7" s="150"/>
      <c r="M7" s="150"/>
    </row>
    <row r="8" spans="1:19" ht="34.5" customHeight="1" x14ac:dyDescent="0.25">
      <c r="A8" s="16" t="s">
        <v>6</v>
      </c>
      <c r="B8" s="17">
        <v>175675</v>
      </c>
      <c r="C8" s="17">
        <v>0</v>
      </c>
      <c r="D8" s="17"/>
      <c r="E8" s="17"/>
      <c r="F8" s="17"/>
      <c r="G8" s="17"/>
      <c r="H8" s="17"/>
      <c r="I8" s="115"/>
      <c r="J8" s="17"/>
      <c r="K8" s="17"/>
      <c r="L8" s="17"/>
      <c r="M8" s="17">
        <f>B8+D8+F8+H8+J8+K8+L8</f>
        <v>175675</v>
      </c>
    </row>
    <row r="9" spans="1:19" ht="65.25" customHeight="1" x14ac:dyDescent="0.25">
      <c r="A9" s="151" t="s">
        <v>35</v>
      </c>
      <c r="B9" s="151"/>
      <c r="C9" s="151"/>
      <c r="D9" s="151"/>
      <c r="E9" s="151"/>
      <c r="F9" s="151"/>
      <c r="G9" s="151"/>
      <c r="H9" s="151"/>
      <c r="I9" s="151"/>
      <c r="J9" s="151"/>
      <c r="K9" s="151"/>
      <c r="L9" s="151"/>
      <c r="M9" s="151"/>
    </row>
    <row r="10" spans="1:19" ht="36" customHeight="1" x14ac:dyDescent="0.25">
      <c r="A10" s="16" t="s">
        <v>6</v>
      </c>
      <c r="B10" s="59"/>
      <c r="C10" s="59"/>
      <c r="D10" s="59">
        <v>329922</v>
      </c>
      <c r="E10" s="59">
        <v>280329</v>
      </c>
      <c r="F10" s="59">
        <v>423630</v>
      </c>
      <c r="G10" s="59">
        <v>423630</v>
      </c>
      <c r="H10" s="59"/>
      <c r="I10" s="116"/>
      <c r="J10" s="59"/>
      <c r="K10" s="59"/>
      <c r="L10" s="59"/>
      <c r="M10" s="17">
        <f>B10+D10+F10+H10+J10+K10+L10</f>
        <v>753552</v>
      </c>
    </row>
    <row r="11" spans="1:19" ht="66.75" customHeight="1" x14ac:dyDescent="0.25">
      <c r="A11" s="146" t="s">
        <v>36</v>
      </c>
      <c r="B11" s="146"/>
      <c r="C11" s="146"/>
      <c r="D11" s="146"/>
      <c r="E11" s="146"/>
      <c r="F11" s="146"/>
      <c r="G11" s="146"/>
      <c r="H11" s="146"/>
      <c r="I11" s="146"/>
      <c r="J11" s="146"/>
      <c r="K11" s="146"/>
      <c r="L11" s="146"/>
      <c r="M11" s="146"/>
    </row>
    <row r="12" spans="1:19" ht="37.5" customHeight="1" x14ac:dyDescent="0.25">
      <c r="A12" s="16" t="s">
        <v>7</v>
      </c>
      <c r="B12" s="59"/>
      <c r="C12" s="59"/>
      <c r="D12" s="59">
        <v>536128</v>
      </c>
      <c r="E12" s="59">
        <v>376638</v>
      </c>
      <c r="F12" s="59"/>
      <c r="G12" s="59"/>
      <c r="H12" s="59"/>
      <c r="I12" s="116"/>
      <c r="J12" s="59"/>
      <c r="K12" s="59"/>
      <c r="L12" s="59"/>
      <c r="M12" s="17">
        <f>B12+D12+F12+H12+J12+K12+L12</f>
        <v>536128</v>
      </c>
    </row>
    <row r="13" spans="1:19" ht="26.45" customHeight="1" x14ac:dyDescent="0.25">
      <c r="A13" s="154" t="s">
        <v>37</v>
      </c>
      <c r="B13" s="155"/>
      <c r="C13" s="155"/>
      <c r="D13" s="155"/>
      <c r="E13" s="155"/>
      <c r="F13" s="155"/>
      <c r="G13" s="155"/>
      <c r="H13" s="155"/>
      <c r="I13" s="155"/>
      <c r="J13" s="155"/>
      <c r="K13" s="155"/>
      <c r="L13" s="155"/>
      <c r="M13" s="156"/>
    </row>
    <row r="14" spans="1:19" ht="37.5" customHeight="1" x14ac:dyDescent="0.25">
      <c r="A14" s="16" t="s">
        <v>6</v>
      </c>
      <c r="B14" s="59"/>
      <c r="C14" s="59"/>
      <c r="D14" s="59"/>
      <c r="E14" s="59"/>
      <c r="F14" s="59">
        <v>49594</v>
      </c>
      <c r="G14" s="60">
        <v>49594</v>
      </c>
      <c r="H14" s="59"/>
      <c r="I14" s="116"/>
      <c r="J14" s="59"/>
      <c r="K14" s="59"/>
      <c r="L14" s="59"/>
      <c r="M14" s="17">
        <f>B14+D14+F14+H14+J14+K14+L14</f>
        <v>49594</v>
      </c>
    </row>
    <row r="15" spans="1:19" ht="37.5" customHeight="1" x14ac:dyDescent="0.25">
      <c r="A15" s="154" t="s">
        <v>38</v>
      </c>
      <c r="B15" s="155"/>
      <c r="C15" s="155"/>
      <c r="D15" s="155"/>
      <c r="E15" s="155"/>
      <c r="F15" s="155"/>
      <c r="G15" s="155"/>
      <c r="H15" s="155"/>
      <c r="I15" s="155"/>
      <c r="J15" s="155"/>
      <c r="K15" s="155"/>
      <c r="L15" s="155"/>
      <c r="M15" s="156"/>
    </row>
    <row r="16" spans="1:19" ht="34.5" customHeight="1" x14ac:dyDescent="0.25">
      <c r="A16" s="70" t="s">
        <v>6</v>
      </c>
      <c r="B16" s="71"/>
      <c r="C16" s="71"/>
      <c r="D16" s="71"/>
      <c r="E16" s="71"/>
      <c r="F16" s="71">
        <v>559273</v>
      </c>
      <c r="G16" s="72">
        <v>122900.85</v>
      </c>
      <c r="H16" s="71"/>
      <c r="I16" s="117"/>
      <c r="J16" s="71"/>
      <c r="K16" s="71"/>
      <c r="L16" s="71"/>
      <c r="M16" s="81">
        <f>B16+D16+F16+H16+J16+K16+L16</f>
        <v>559273</v>
      </c>
    </row>
    <row r="17" spans="1:19" s="3" customFormat="1" ht="36.75" customHeight="1" x14ac:dyDescent="0.2">
      <c r="A17" s="159" t="s">
        <v>127</v>
      </c>
      <c r="B17" s="160"/>
      <c r="C17" s="160"/>
      <c r="D17" s="160"/>
      <c r="E17" s="160"/>
      <c r="F17" s="160"/>
      <c r="G17" s="160"/>
      <c r="H17" s="160"/>
      <c r="I17" s="160"/>
      <c r="J17" s="160"/>
      <c r="K17" s="160"/>
      <c r="L17" s="160"/>
      <c r="M17" s="160"/>
      <c r="N17" s="105"/>
      <c r="O17" s="105"/>
      <c r="P17" s="105"/>
      <c r="Q17" s="105"/>
      <c r="R17" s="105"/>
      <c r="S17" s="105"/>
    </row>
    <row r="18" spans="1:19" ht="34.5" customHeight="1" x14ac:dyDescent="0.25">
      <c r="A18" s="70" t="s">
        <v>6</v>
      </c>
      <c r="B18" s="71"/>
      <c r="C18" s="71"/>
      <c r="D18" s="71"/>
      <c r="E18" s="71"/>
      <c r="F18" s="71"/>
      <c r="G18" s="72"/>
      <c r="H18" s="71">
        <v>620857</v>
      </c>
      <c r="I18" s="117">
        <v>132704.13</v>
      </c>
      <c r="J18" s="71"/>
      <c r="K18" s="71"/>
      <c r="L18" s="71"/>
      <c r="M18" s="81">
        <f>B18+D18+F18+H18+J18+K18+L18</f>
        <v>620857</v>
      </c>
    </row>
    <row r="19" spans="1:19" s="3" customFormat="1" ht="36.75" customHeight="1" x14ac:dyDescent="0.2">
      <c r="A19" s="159" t="s">
        <v>152</v>
      </c>
      <c r="B19" s="160"/>
      <c r="C19" s="160"/>
      <c r="D19" s="160"/>
      <c r="E19" s="160"/>
      <c r="F19" s="160"/>
      <c r="G19" s="160"/>
      <c r="H19" s="160"/>
      <c r="I19" s="160"/>
      <c r="J19" s="160"/>
      <c r="K19" s="160"/>
      <c r="L19" s="160"/>
      <c r="M19" s="160"/>
      <c r="N19" s="105"/>
      <c r="O19" s="105"/>
      <c r="P19" s="105"/>
      <c r="Q19" s="105"/>
      <c r="R19" s="105"/>
      <c r="S19" s="105"/>
    </row>
    <row r="20" spans="1:19" ht="34.5" customHeight="1" thickBot="1" x14ac:dyDescent="0.3">
      <c r="A20" s="70" t="s">
        <v>6</v>
      </c>
      <c r="B20" s="71"/>
      <c r="C20" s="71"/>
      <c r="D20" s="71"/>
      <c r="E20" s="71"/>
      <c r="F20" s="71"/>
      <c r="G20" s="72"/>
      <c r="H20" s="71">
        <v>511293</v>
      </c>
      <c r="I20" s="117">
        <v>22688</v>
      </c>
      <c r="J20" s="71"/>
      <c r="K20" s="71"/>
      <c r="L20" s="71"/>
      <c r="M20" s="81">
        <f>B20+D20+F20+H20+J20+K20+L20</f>
        <v>511293</v>
      </c>
    </row>
    <row r="21" spans="1:19" s="3" customFormat="1" ht="21.75" customHeight="1" thickBot="1" x14ac:dyDescent="0.25">
      <c r="A21" s="73" t="s">
        <v>41</v>
      </c>
      <c r="B21" s="74">
        <f>B8+B10+B12+B16+B18</f>
        <v>175675</v>
      </c>
      <c r="C21" s="74">
        <f t="shared" ref="C21:E21" si="0">C8+C10+C12+C16+C18</f>
        <v>0</v>
      </c>
      <c r="D21" s="74">
        <f t="shared" si="0"/>
        <v>866050</v>
      </c>
      <c r="E21" s="74">
        <f t="shared" si="0"/>
        <v>656967</v>
      </c>
      <c r="F21" s="74">
        <f>F8+F10+F12+F16+F18+F14</f>
        <v>1032497</v>
      </c>
      <c r="G21" s="74">
        <f t="shared" ref="G21:L21" si="1">G8+G10+G12+G16+G18+G14</f>
        <v>596124.85</v>
      </c>
      <c r="H21" s="74">
        <f>H8+H10+H12+H16+H18+H14+H20</f>
        <v>1132150</v>
      </c>
      <c r="I21" s="119">
        <f>I8+I10+I12+I16+I18+I14+I20</f>
        <v>155392.13</v>
      </c>
      <c r="J21" s="74">
        <f t="shared" si="1"/>
        <v>0</v>
      </c>
      <c r="K21" s="74">
        <f t="shared" si="1"/>
        <v>0</v>
      </c>
      <c r="L21" s="74">
        <f t="shared" si="1"/>
        <v>0</v>
      </c>
      <c r="M21" s="140">
        <f>M8+M10+M12+M16+M18+M14+M20</f>
        <v>3206372</v>
      </c>
      <c r="N21" s="105"/>
      <c r="O21" s="105"/>
      <c r="P21" s="105"/>
      <c r="Q21" s="105"/>
      <c r="R21" s="105"/>
      <c r="S21" s="105"/>
    </row>
    <row r="22" spans="1:19" s="3" customFormat="1" ht="26.25" customHeight="1" x14ac:dyDescent="0.2">
      <c r="A22" s="163" t="s">
        <v>33</v>
      </c>
      <c r="B22" s="163"/>
      <c r="C22" s="163"/>
      <c r="D22" s="163"/>
      <c r="E22" s="163"/>
      <c r="F22" s="163"/>
      <c r="G22" s="163"/>
      <c r="H22" s="163"/>
      <c r="I22" s="163"/>
      <c r="J22" s="163"/>
      <c r="K22" s="163"/>
      <c r="L22" s="163"/>
      <c r="M22" s="163"/>
      <c r="N22" s="105"/>
      <c r="O22" s="105"/>
      <c r="P22" s="105"/>
      <c r="Q22" s="105"/>
      <c r="R22" s="105"/>
      <c r="S22" s="105"/>
    </row>
    <row r="23" spans="1:19" s="3" customFormat="1" ht="62.25" customHeight="1" x14ac:dyDescent="0.2">
      <c r="A23" s="161" t="s">
        <v>39</v>
      </c>
      <c r="B23" s="161"/>
      <c r="C23" s="161"/>
      <c r="D23" s="161"/>
      <c r="E23" s="161"/>
      <c r="F23" s="161"/>
      <c r="G23" s="161"/>
      <c r="H23" s="161"/>
      <c r="I23" s="161"/>
      <c r="J23" s="161"/>
      <c r="K23" s="161"/>
      <c r="L23" s="161"/>
      <c r="M23" s="161"/>
      <c r="N23" s="105"/>
      <c r="O23" s="105"/>
      <c r="P23" s="105"/>
      <c r="Q23" s="105"/>
      <c r="R23" s="105"/>
      <c r="S23" s="105"/>
    </row>
    <row r="24" spans="1:19" s="3" customFormat="1" ht="21.75" customHeight="1" thickBot="1" x14ac:dyDescent="0.3">
      <c r="A24" s="75" t="s">
        <v>9</v>
      </c>
      <c r="B24" s="76">
        <v>60527</v>
      </c>
      <c r="C24" s="76">
        <v>20810</v>
      </c>
      <c r="D24" s="77"/>
      <c r="E24" s="77"/>
      <c r="F24" s="77"/>
      <c r="G24" s="77"/>
      <c r="H24" s="77"/>
      <c r="I24" s="118"/>
      <c r="J24" s="77"/>
      <c r="K24" s="77"/>
      <c r="L24" s="77"/>
      <c r="M24" s="81">
        <f>B24+D24+F24+H24+J24+K24+L24</f>
        <v>60527</v>
      </c>
      <c r="N24" s="105"/>
      <c r="O24" s="105"/>
      <c r="P24" s="105"/>
      <c r="Q24" s="105"/>
      <c r="R24" s="105"/>
      <c r="S24" s="105"/>
    </row>
    <row r="25" spans="1:19" s="3" customFormat="1" ht="21.75" customHeight="1" thickBot="1" x14ac:dyDescent="0.25">
      <c r="A25" s="78" t="s">
        <v>139</v>
      </c>
      <c r="B25" s="79">
        <f>B24</f>
        <v>60527</v>
      </c>
      <c r="C25" s="79">
        <f t="shared" ref="C25" si="2">C24</f>
        <v>20810</v>
      </c>
      <c r="D25" s="79"/>
      <c r="E25" s="79"/>
      <c r="F25" s="79"/>
      <c r="G25" s="79"/>
      <c r="H25" s="79"/>
      <c r="I25" s="119"/>
      <c r="J25" s="79"/>
      <c r="K25" s="79"/>
      <c r="L25" s="79"/>
      <c r="M25" s="82">
        <f>B25+D25+F25+H25</f>
        <v>60527</v>
      </c>
      <c r="N25" s="105"/>
      <c r="O25" s="105"/>
      <c r="P25" s="105"/>
      <c r="Q25" s="105"/>
      <c r="R25" s="105"/>
      <c r="S25" s="105"/>
    </row>
    <row r="26" spans="1:19" s="3" customFormat="1" ht="21.75" customHeight="1" thickBot="1" x14ac:dyDescent="0.25">
      <c r="A26" s="78" t="s">
        <v>40</v>
      </c>
      <c r="B26" s="79">
        <f t="shared" ref="B26:L26" si="3">B21+B25</f>
        <v>236202</v>
      </c>
      <c r="C26" s="79">
        <f t="shared" si="3"/>
        <v>20810</v>
      </c>
      <c r="D26" s="79">
        <f t="shared" si="3"/>
        <v>866050</v>
      </c>
      <c r="E26" s="79">
        <f t="shared" si="3"/>
        <v>656967</v>
      </c>
      <c r="F26" s="79">
        <f t="shared" si="3"/>
        <v>1032497</v>
      </c>
      <c r="G26" s="79">
        <f t="shared" si="3"/>
        <v>596124.85</v>
      </c>
      <c r="H26" s="79">
        <f t="shared" si="3"/>
        <v>1132150</v>
      </c>
      <c r="I26" s="119">
        <f>I21+I25</f>
        <v>155392.13</v>
      </c>
      <c r="J26" s="79">
        <f t="shared" si="3"/>
        <v>0</v>
      </c>
      <c r="K26" s="79">
        <f t="shared" si="3"/>
        <v>0</v>
      </c>
      <c r="L26" s="79">
        <f t="shared" si="3"/>
        <v>0</v>
      </c>
      <c r="M26" s="82">
        <f>B26+D26+F26+H26+J26+K26+L26</f>
        <v>3266899</v>
      </c>
      <c r="N26" s="105"/>
      <c r="O26" s="105"/>
      <c r="P26" s="105"/>
      <c r="Q26" s="105"/>
      <c r="R26" s="105"/>
      <c r="S26" s="105"/>
    </row>
    <row r="27" spans="1:19" s="3" customFormat="1" ht="21.75" customHeight="1" x14ac:dyDescent="0.2">
      <c r="A27" s="164" t="s">
        <v>32</v>
      </c>
      <c r="B27" s="165"/>
      <c r="C27" s="165"/>
      <c r="D27" s="165"/>
      <c r="E27" s="165"/>
      <c r="F27" s="165"/>
      <c r="G27" s="165"/>
      <c r="H27" s="165"/>
      <c r="I27" s="165"/>
      <c r="J27" s="165"/>
      <c r="K27" s="165"/>
      <c r="L27" s="165"/>
      <c r="M27" s="165"/>
      <c r="N27" s="105"/>
      <c r="O27" s="105"/>
      <c r="P27" s="105"/>
      <c r="Q27" s="105"/>
      <c r="R27" s="105"/>
      <c r="S27" s="105"/>
    </row>
    <row r="28" spans="1:19" ht="23.25" customHeight="1" x14ac:dyDescent="0.25">
      <c r="A28" s="157" t="s">
        <v>50</v>
      </c>
      <c r="B28" s="157"/>
      <c r="C28" s="157"/>
      <c r="D28" s="157"/>
      <c r="E28" s="157"/>
      <c r="F28" s="157"/>
      <c r="G28" s="157"/>
      <c r="H28" s="157"/>
      <c r="I28" s="157"/>
      <c r="J28" s="157"/>
      <c r="K28" s="157"/>
      <c r="L28" s="157"/>
      <c r="M28" s="157"/>
    </row>
    <row r="29" spans="1:19" ht="51.75" customHeight="1" x14ac:dyDescent="0.25">
      <c r="A29" s="158" t="s">
        <v>42</v>
      </c>
      <c r="B29" s="158"/>
      <c r="C29" s="158"/>
      <c r="D29" s="158"/>
      <c r="E29" s="158"/>
      <c r="F29" s="158"/>
      <c r="G29" s="158"/>
      <c r="H29" s="158"/>
      <c r="I29" s="158"/>
      <c r="J29" s="158"/>
      <c r="K29" s="158"/>
      <c r="L29" s="158"/>
      <c r="M29" s="158"/>
    </row>
    <row r="30" spans="1:19" ht="30.95" customHeight="1" x14ac:dyDescent="0.25">
      <c r="A30" s="31" t="s">
        <v>7</v>
      </c>
      <c r="B30" s="32">
        <v>1105451</v>
      </c>
      <c r="C30" s="32">
        <v>1105451</v>
      </c>
      <c r="D30" s="32"/>
      <c r="E30" s="32"/>
      <c r="F30" s="32"/>
      <c r="G30" s="32"/>
      <c r="H30" s="32"/>
      <c r="I30" s="116"/>
      <c r="J30" s="32"/>
      <c r="K30" s="32"/>
      <c r="L30" s="32"/>
      <c r="M30" s="32">
        <f>B30+D30+F30+H30+J30+K30+L30</f>
        <v>1105451</v>
      </c>
    </row>
    <row r="31" spans="1:19" ht="19.5" customHeight="1" x14ac:dyDescent="0.25">
      <c r="A31" s="151" t="s">
        <v>43</v>
      </c>
      <c r="B31" s="151"/>
      <c r="C31" s="151"/>
      <c r="D31" s="151"/>
      <c r="E31" s="151"/>
      <c r="F31" s="151"/>
      <c r="G31" s="151"/>
      <c r="H31" s="151"/>
      <c r="I31" s="151"/>
      <c r="J31" s="151"/>
      <c r="K31" s="151"/>
      <c r="L31" s="151"/>
      <c r="M31" s="151"/>
    </row>
    <row r="32" spans="1:19" ht="31.5" customHeight="1" x14ac:dyDescent="0.25">
      <c r="A32" s="31" t="s">
        <v>7</v>
      </c>
      <c r="B32" s="32">
        <v>1294704</v>
      </c>
      <c r="C32" s="32">
        <v>1294704</v>
      </c>
      <c r="D32" s="32"/>
      <c r="E32" s="32"/>
      <c r="F32" s="32"/>
      <c r="G32" s="32"/>
      <c r="H32" s="32"/>
      <c r="I32" s="116"/>
      <c r="J32" s="32"/>
      <c r="K32" s="32"/>
      <c r="L32" s="32"/>
      <c r="M32" s="32">
        <f>B32+D32+F32+H32+J32+K32+L32</f>
        <v>1294704</v>
      </c>
    </row>
    <row r="33" spans="1:14" ht="63" customHeight="1" x14ac:dyDescent="0.25">
      <c r="A33" s="151" t="s">
        <v>44</v>
      </c>
      <c r="B33" s="151"/>
      <c r="C33" s="151"/>
      <c r="D33" s="151"/>
      <c r="E33" s="151"/>
      <c r="F33" s="151"/>
      <c r="G33" s="151"/>
      <c r="H33" s="151"/>
      <c r="I33" s="151"/>
      <c r="J33" s="151"/>
      <c r="K33" s="151"/>
      <c r="L33" s="151"/>
      <c r="M33" s="151"/>
    </row>
    <row r="34" spans="1:14" ht="30" x14ac:dyDescent="0.25">
      <c r="A34" s="33" t="s">
        <v>6</v>
      </c>
      <c r="B34" s="32">
        <v>391767</v>
      </c>
      <c r="C34" s="32">
        <v>391767</v>
      </c>
      <c r="D34" s="34"/>
      <c r="E34" s="34"/>
      <c r="F34" s="34"/>
      <c r="G34" s="34"/>
      <c r="H34" s="34"/>
      <c r="I34" s="120"/>
      <c r="J34" s="34"/>
      <c r="K34" s="34"/>
      <c r="L34" s="34"/>
      <c r="M34" s="32">
        <f>B34+D34+F34+H34+J34+K34+L34</f>
        <v>391767</v>
      </c>
    </row>
    <row r="35" spans="1:14" ht="72" customHeight="1" x14ac:dyDescent="0.25">
      <c r="A35" s="151" t="s">
        <v>45</v>
      </c>
      <c r="B35" s="151"/>
      <c r="C35" s="151"/>
      <c r="D35" s="151"/>
      <c r="E35" s="151"/>
      <c r="F35" s="151"/>
      <c r="G35" s="151"/>
      <c r="H35" s="151"/>
      <c r="I35" s="151"/>
      <c r="J35" s="151"/>
      <c r="K35" s="151"/>
      <c r="L35" s="151"/>
      <c r="M35" s="151"/>
    </row>
    <row r="36" spans="1:14" x14ac:dyDescent="0.25">
      <c r="A36" s="31" t="s">
        <v>11</v>
      </c>
      <c r="B36" s="32">
        <v>965609</v>
      </c>
      <c r="C36" s="32">
        <v>567250</v>
      </c>
      <c r="D36" s="32"/>
      <c r="E36" s="32"/>
      <c r="F36" s="32"/>
      <c r="G36" s="32"/>
      <c r="H36" s="32"/>
      <c r="I36" s="116"/>
      <c r="J36" s="32"/>
      <c r="K36" s="32"/>
      <c r="L36" s="32"/>
      <c r="M36" s="32">
        <f>B36+D36+F36+H36+J36+K36+L36</f>
        <v>965609</v>
      </c>
    </row>
    <row r="37" spans="1:14" ht="63.75" customHeight="1" x14ac:dyDescent="0.25">
      <c r="A37" s="146" t="s">
        <v>46</v>
      </c>
      <c r="B37" s="146"/>
      <c r="C37" s="146"/>
      <c r="D37" s="146"/>
      <c r="E37" s="146"/>
      <c r="F37" s="146"/>
      <c r="G37" s="146"/>
      <c r="H37" s="146"/>
      <c r="I37" s="146"/>
      <c r="J37" s="146"/>
      <c r="K37" s="146"/>
      <c r="L37" s="146"/>
      <c r="M37" s="146"/>
    </row>
    <row r="38" spans="1:14" ht="36" customHeight="1" x14ac:dyDescent="0.25">
      <c r="A38" s="31" t="s">
        <v>6</v>
      </c>
      <c r="B38" s="32"/>
      <c r="C38" s="32"/>
      <c r="D38" s="32">
        <v>432987</v>
      </c>
      <c r="E38" s="32">
        <v>432987</v>
      </c>
      <c r="F38" s="32"/>
      <c r="G38" s="32"/>
      <c r="H38" s="32"/>
      <c r="I38" s="116"/>
      <c r="J38" s="32"/>
      <c r="K38" s="32"/>
      <c r="L38" s="32"/>
      <c r="M38" s="32">
        <f>B38+D38+F38+H38+J38+K38+L38</f>
        <v>432987</v>
      </c>
    </row>
    <row r="39" spans="1:14" ht="37.5" customHeight="1" x14ac:dyDescent="0.25">
      <c r="A39" s="151" t="s">
        <v>47</v>
      </c>
      <c r="B39" s="151"/>
      <c r="C39" s="151"/>
      <c r="D39" s="151"/>
      <c r="E39" s="151"/>
      <c r="F39" s="151"/>
      <c r="G39" s="151"/>
      <c r="H39" s="151"/>
      <c r="I39" s="151"/>
      <c r="J39" s="151"/>
      <c r="K39" s="151"/>
      <c r="L39" s="151"/>
      <c r="M39" s="151"/>
    </row>
    <row r="40" spans="1:14" ht="33.75" customHeight="1" x14ac:dyDescent="0.25">
      <c r="A40" s="31" t="s">
        <v>6</v>
      </c>
      <c r="B40" s="35"/>
      <c r="C40" s="35"/>
      <c r="D40" s="36">
        <v>645671</v>
      </c>
      <c r="E40" s="36">
        <v>634450</v>
      </c>
      <c r="F40" s="35"/>
      <c r="G40" s="35"/>
      <c r="H40" s="35"/>
      <c r="I40" s="121"/>
      <c r="J40" s="35"/>
      <c r="K40" s="35"/>
      <c r="L40" s="35"/>
      <c r="M40" s="32">
        <f>B40+D40+F40+H40+J40+K40+L40</f>
        <v>645671</v>
      </c>
    </row>
    <row r="41" spans="1:14" ht="53.45" customHeight="1" x14ac:dyDescent="0.25">
      <c r="A41" s="151" t="s">
        <v>48</v>
      </c>
      <c r="B41" s="162"/>
      <c r="C41" s="162"/>
      <c r="D41" s="162"/>
      <c r="E41" s="162"/>
      <c r="F41" s="162"/>
      <c r="G41" s="162"/>
      <c r="H41" s="162"/>
      <c r="I41" s="162"/>
      <c r="J41" s="162"/>
      <c r="K41" s="162"/>
      <c r="L41" s="162"/>
      <c r="M41" s="162"/>
    </row>
    <row r="42" spans="1:14" ht="36" customHeight="1" thickBot="1" x14ac:dyDescent="0.3">
      <c r="A42" s="83" t="s">
        <v>7</v>
      </c>
      <c r="B42" s="84"/>
      <c r="C42" s="84"/>
      <c r="D42" s="66">
        <v>1098318</v>
      </c>
      <c r="E42" s="66">
        <v>1098318</v>
      </c>
      <c r="F42" s="84"/>
      <c r="G42" s="84"/>
      <c r="H42" s="84"/>
      <c r="I42" s="122"/>
      <c r="J42" s="84"/>
      <c r="K42" s="84"/>
      <c r="L42" s="84"/>
      <c r="M42" s="32">
        <f>B42+D42+F42+H42+J42+K42+L42</f>
        <v>1098318</v>
      </c>
      <c r="N42" s="8"/>
    </row>
    <row r="43" spans="1:14" ht="21.75" customHeight="1" thickBot="1" x14ac:dyDescent="0.3">
      <c r="A43" s="85" t="s">
        <v>49</v>
      </c>
      <c r="B43" s="86">
        <f>B30+B32+B34+B36+B38+B40+B42</f>
        <v>3757531</v>
      </c>
      <c r="C43" s="86">
        <f>C30+C32+C34+C36+C38+C40+C42</f>
        <v>3359172</v>
      </c>
      <c r="D43" s="86">
        <f>D30+D32+D34+D36+D38+D40+D42</f>
        <v>2176976</v>
      </c>
      <c r="E43" s="86">
        <f>E30+E32+E34+E36+E38+E40+E42</f>
        <v>2165755</v>
      </c>
      <c r="F43" s="86">
        <f t="shared" ref="F43:I43" si="4">F30+F32+F34+F36+F38+F40+F42</f>
        <v>0</v>
      </c>
      <c r="G43" s="86">
        <f t="shared" si="4"/>
        <v>0</v>
      </c>
      <c r="H43" s="86">
        <f t="shared" si="4"/>
        <v>0</v>
      </c>
      <c r="I43" s="119">
        <f t="shared" si="4"/>
        <v>0</v>
      </c>
      <c r="J43" s="86"/>
      <c r="K43" s="86"/>
      <c r="L43" s="86"/>
      <c r="M43" s="82">
        <f>B43+D43+F43+H43</f>
        <v>5934507</v>
      </c>
    </row>
    <row r="44" spans="1:14" ht="26.25" customHeight="1" x14ac:dyDescent="0.25">
      <c r="A44" s="166" t="s">
        <v>51</v>
      </c>
      <c r="B44" s="166"/>
      <c r="C44" s="166"/>
      <c r="D44" s="166"/>
      <c r="E44" s="166"/>
      <c r="F44" s="166"/>
      <c r="G44" s="166"/>
      <c r="H44" s="166"/>
      <c r="I44" s="166"/>
      <c r="J44" s="166"/>
      <c r="K44" s="166"/>
      <c r="L44" s="166"/>
      <c r="M44" s="166"/>
    </row>
    <row r="45" spans="1:14" ht="66" customHeight="1" x14ac:dyDescent="0.25">
      <c r="A45" s="151" t="s">
        <v>144</v>
      </c>
      <c r="B45" s="151"/>
      <c r="C45" s="151"/>
      <c r="D45" s="151"/>
      <c r="E45" s="151"/>
      <c r="F45" s="151"/>
      <c r="G45" s="151"/>
      <c r="H45" s="151"/>
      <c r="I45" s="151"/>
      <c r="J45" s="151"/>
      <c r="K45" s="151"/>
      <c r="L45" s="151"/>
      <c r="M45" s="151"/>
    </row>
    <row r="46" spans="1:14" ht="35.25" customHeight="1" x14ac:dyDescent="0.25">
      <c r="A46" s="38" t="s">
        <v>6</v>
      </c>
      <c r="B46" s="36">
        <v>22392</v>
      </c>
      <c r="C46" s="36">
        <v>22392</v>
      </c>
      <c r="D46" s="36"/>
      <c r="E46" s="36"/>
      <c r="F46" s="36"/>
      <c r="G46" s="36"/>
      <c r="H46" s="36"/>
      <c r="I46" s="115"/>
      <c r="J46" s="36"/>
      <c r="K46" s="36"/>
      <c r="L46" s="36"/>
      <c r="M46" s="32">
        <f>B46+D46+F46+H46+J46+K46+L46</f>
        <v>22392</v>
      </c>
    </row>
    <row r="47" spans="1:14" ht="83.25" customHeight="1" x14ac:dyDescent="0.25">
      <c r="A47" s="151" t="s">
        <v>52</v>
      </c>
      <c r="B47" s="162"/>
      <c r="C47" s="162"/>
      <c r="D47" s="162"/>
      <c r="E47" s="162"/>
      <c r="F47" s="162"/>
      <c r="G47" s="162"/>
      <c r="H47" s="162"/>
      <c r="I47" s="162"/>
      <c r="J47" s="162"/>
      <c r="K47" s="162"/>
      <c r="L47" s="162"/>
      <c r="M47" s="162"/>
    </row>
    <row r="48" spans="1:14" ht="44.25" customHeight="1" x14ac:dyDescent="0.25">
      <c r="A48" s="38" t="s">
        <v>10</v>
      </c>
      <c r="B48" s="35"/>
      <c r="C48" s="35"/>
      <c r="D48" s="36">
        <v>273622</v>
      </c>
      <c r="E48" s="36">
        <v>273622</v>
      </c>
      <c r="F48" s="35"/>
      <c r="G48" s="35"/>
      <c r="H48" s="35"/>
      <c r="I48" s="121"/>
      <c r="J48" s="35"/>
      <c r="K48" s="35"/>
      <c r="L48" s="35"/>
      <c r="M48" s="32">
        <f>B48+D48+F48+H48+J48+K48+L48</f>
        <v>273622</v>
      </c>
    </row>
    <row r="49" spans="1:19" ht="32.25" customHeight="1" x14ac:dyDescent="0.25">
      <c r="A49" s="151" t="s">
        <v>53</v>
      </c>
      <c r="B49" s="151"/>
      <c r="C49" s="151"/>
      <c r="D49" s="151"/>
      <c r="E49" s="151"/>
      <c r="F49" s="151"/>
      <c r="G49" s="151"/>
      <c r="H49" s="151"/>
      <c r="I49" s="151"/>
      <c r="J49" s="151"/>
      <c r="K49" s="151"/>
      <c r="L49" s="151"/>
      <c r="M49" s="151"/>
    </row>
    <row r="50" spans="1:19" ht="44.45" customHeight="1" x14ac:dyDescent="0.25">
      <c r="A50" s="38" t="s">
        <v>10</v>
      </c>
      <c r="B50" s="35"/>
      <c r="C50" s="35"/>
      <c r="D50" s="35"/>
      <c r="E50" s="35"/>
      <c r="F50" s="36">
        <v>201928</v>
      </c>
      <c r="G50" s="39">
        <v>201928.8</v>
      </c>
      <c r="H50" s="35"/>
      <c r="I50" s="121"/>
      <c r="J50" s="35"/>
      <c r="K50" s="35"/>
      <c r="L50" s="35"/>
      <c r="M50" s="32">
        <f>B50+D50+F50+H50+J50+K50+L50</f>
        <v>201928</v>
      </c>
    </row>
    <row r="51" spans="1:19" ht="68.25" customHeight="1" x14ac:dyDescent="0.25">
      <c r="A51" s="151" t="s">
        <v>54</v>
      </c>
      <c r="B51" s="151"/>
      <c r="C51" s="151"/>
      <c r="D51" s="151"/>
      <c r="E51" s="151"/>
      <c r="F51" s="151"/>
      <c r="G51" s="151"/>
      <c r="H51" s="151"/>
      <c r="I51" s="151"/>
      <c r="J51" s="151"/>
      <c r="K51" s="151"/>
      <c r="L51" s="151"/>
      <c r="M51" s="151"/>
    </row>
    <row r="52" spans="1:19" ht="47.25" customHeight="1" x14ac:dyDescent="0.25">
      <c r="A52" s="38" t="s">
        <v>12</v>
      </c>
      <c r="B52" s="35"/>
      <c r="C52" s="35"/>
      <c r="D52" s="36">
        <v>610055</v>
      </c>
      <c r="E52" s="36">
        <v>610055</v>
      </c>
      <c r="F52" s="35"/>
      <c r="G52" s="35"/>
      <c r="H52" s="35"/>
      <c r="I52" s="121"/>
      <c r="J52" s="35"/>
      <c r="K52" s="35"/>
      <c r="L52" s="35"/>
      <c r="M52" s="32">
        <f>B52+D52+F52+H52+J52+K52+L52</f>
        <v>610055</v>
      </c>
    </row>
    <row r="53" spans="1:19" ht="48" customHeight="1" x14ac:dyDescent="0.25">
      <c r="A53" s="151" t="s">
        <v>55</v>
      </c>
      <c r="B53" s="162"/>
      <c r="C53" s="162"/>
      <c r="D53" s="162"/>
      <c r="E53" s="162"/>
      <c r="F53" s="162"/>
      <c r="G53" s="162"/>
      <c r="H53" s="162"/>
      <c r="I53" s="162"/>
      <c r="J53" s="162"/>
      <c r="K53" s="162"/>
      <c r="L53" s="162"/>
      <c r="M53" s="162"/>
    </row>
    <row r="54" spans="1:19" ht="45.6" customHeight="1" x14ac:dyDescent="0.25">
      <c r="A54" s="38" t="s">
        <v>15</v>
      </c>
      <c r="B54" s="35"/>
      <c r="C54" s="35"/>
      <c r="D54" s="36">
        <f>70450+17308</f>
        <v>87758</v>
      </c>
      <c r="E54" s="36">
        <v>87758</v>
      </c>
      <c r="F54" s="35"/>
      <c r="G54" s="35"/>
      <c r="H54" s="35"/>
      <c r="I54" s="121"/>
      <c r="J54" s="35"/>
      <c r="K54" s="35"/>
      <c r="L54" s="35"/>
      <c r="M54" s="32">
        <f>B54+D54+F54+H54+J54+K54+L54</f>
        <v>87758</v>
      </c>
    </row>
    <row r="55" spans="1:19" ht="49.5" customHeight="1" x14ac:dyDescent="0.25">
      <c r="A55" s="38" t="s">
        <v>10</v>
      </c>
      <c r="B55" s="35"/>
      <c r="C55" s="35"/>
      <c r="D55" s="36"/>
      <c r="E55" s="36"/>
      <c r="F55" s="36">
        <f>186478+43371</f>
        <v>229849</v>
      </c>
      <c r="G55" s="39">
        <v>229849.52</v>
      </c>
      <c r="H55" s="36">
        <f>193614+40973</f>
        <v>234587</v>
      </c>
      <c r="I55" s="115">
        <v>123614</v>
      </c>
      <c r="J55" s="35"/>
      <c r="K55" s="35"/>
      <c r="L55" s="35"/>
      <c r="M55" s="32">
        <f>B55+D55+F55+H55+J55+K55+L55</f>
        <v>464436</v>
      </c>
    </row>
    <row r="56" spans="1:19" ht="66" customHeight="1" x14ac:dyDescent="0.25">
      <c r="A56" s="167" t="s">
        <v>56</v>
      </c>
      <c r="B56" s="168"/>
      <c r="C56" s="168"/>
      <c r="D56" s="168"/>
      <c r="E56" s="168"/>
      <c r="F56" s="168"/>
      <c r="G56" s="168"/>
      <c r="H56" s="168"/>
      <c r="I56" s="168"/>
      <c r="J56" s="168"/>
      <c r="K56" s="168"/>
      <c r="L56" s="168"/>
      <c r="M56" s="169"/>
    </row>
    <row r="57" spans="1:19" ht="49.5" customHeight="1" x14ac:dyDescent="0.25">
      <c r="A57" s="38" t="s">
        <v>17</v>
      </c>
      <c r="B57" s="35"/>
      <c r="C57" s="35"/>
      <c r="D57" s="36"/>
      <c r="E57" s="36"/>
      <c r="F57" s="36">
        <v>83923</v>
      </c>
      <c r="G57" s="36">
        <v>83923</v>
      </c>
      <c r="H57" s="36"/>
      <c r="I57" s="115"/>
      <c r="J57" s="35"/>
      <c r="K57" s="35"/>
      <c r="L57" s="35"/>
      <c r="M57" s="32">
        <f>B57+D57+F57+H57+J57+K57+L57</f>
        <v>83923</v>
      </c>
    </row>
    <row r="58" spans="1:19" ht="41.25" customHeight="1" x14ac:dyDescent="0.25">
      <c r="A58" s="167" t="s">
        <v>57</v>
      </c>
      <c r="B58" s="168"/>
      <c r="C58" s="168"/>
      <c r="D58" s="168"/>
      <c r="E58" s="168"/>
      <c r="F58" s="168"/>
      <c r="G58" s="168"/>
      <c r="H58" s="168"/>
      <c r="I58" s="168"/>
      <c r="J58" s="168"/>
      <c r="K58" s="168"/>
      <c r="L58" s="168"/>
      <c r="M58" s="169"/>
    </row>
    <row r="59" spans="1:19" s="9" customFormat="1" ht="49.5" customHeight="1" x14ac:dyDescent="0.25">
      <c r="A59" s="38" t="s">
        <v>17</v>
      </c>
      <c r="B59" s="35"/>
      <c r="C59" s="35"/>
      <c r="D59" s="36"/>
      <c r="E59" s="36"/>
      <c r="F59" s="36"/>
      <c r="G59" s="36"/>
      <c r="H59" s="36">
        <v>53613</v>
      </c>
      <c r="I59" s="115">
        <v>0</v>
      </c>
      <c r="J59" s="35"/>
      <c r="K59" s="35"/>
      <c r="L59" s="35"/>
      <c r="M59" s="32">
        <f>B59+D59+F59+H59+J59+K59+L59</f>
        <v>53613</v>
      </c>
    </row>
    <row r="60" spans="1:19" ht="65.25" customHeight="1" x14ac:dyDescent="0.25">
      <c r="A60" s="167" t="s">
        <v>58</v>
      </c>
      <c r="B60" s="168"/>
      <c r="C60" s="168"/>
      <c r="D60" s="168"/>
      <c r="E60" s="168"/>
      <c r="F60" s="168"/>
      <c r="G60" s="168"/>
      <c r="H60" s="168"/>
      <c r="I60" s="168"/>
      <c r="J60" s="168"/>
      <c r="K60" s="168"/>
      <c r="L60" s="168"/>
      <c r="M60" s="169"/>
    </row>
    <row r="61" spans="1:19" s="9" customFormat="1" ht="49.5" customHeight="1" x14ac:dyDescent="0.25">
      <c r="A61" s="38" t="s">
        <v>17</v>
      </c>
      <c r="B61" s="35"/>
      <c r="C61" s="35"/>
      <c r="D61" s="36"/>
      <c r="E61" s="36"/>
      <c r="F61" s="36">
        <v>63965</v>
      </c>
      <c r="G61" s="39">
        <v>63964.4</v>
      </c>
      <c r="H61" s="36">
        <v>176891</v>
      </c>
      <c r="I61" s="115">
        <v>0</v>
      </c>
      <c r="J61" s="36">
        <v>52402</v>
      </c>
      <c r="K61" s="35"/>
      <c r="L61" s="35"/>
      <c r="M61" s="32">
        <f>B61+D61+F61+H61+J61+K61+L61</f>
        <v>293258</v>
      </c>
    </row>
    <row r="62" spans="1:19" s="3" customFormat="1" ht="28.5" customHeight="1" x14ac:dyDescent="0.2">
      <c r="A62" s="37" t="s">
        <v>59</v>
      </c>
      <c r="B62" s="36">
        <f>B46+B48+B50+B52+B54+B55+B57+B59+B61</f>
        <v>22392</v>
      </c>
      <c r="C62" s="36">
        <f t="shared" ref="C62:K62" si="5">C46+C48+C50+C52+C54+C55+C57+C59+C61</f>
        <v>22392</v>
      </c>
      <c r="D62" s="36">
        <f t="shared" si="5"/>
        <v>971435</v>
      </c>
      <c r="E62" s="36">
        <f t="shared" si="5"/>
        <v>971435</v>
      </c>
      <c r="F62" s="36">
        <f t="shared" si="5"/>
        <v>579665</v>
      </c>
      <c r="G62" s="39">
        <f t="shared" si="5"/>
        <v>579665.72</v>
      </c>
      <c r="H62" s="36">
        <f t="shared" si="5"/>
        <v>465091</v>
      </c>
      <c r="I62" s="115">
        <f t="shared" si="5"/>
        <v>123614</v>
      </c>
      <c r="J62" s="36">
        <f t="shared" si="5"/>
        <v>52402</v>
      </c>
      <c r="K62" s="36">
        <f t="shared" si="5"/>
        <v>0</v>
      </c>
      <c r="L62" s="36"/>
      <c r="M62" s="80">
        <f>B62+D62+F62+H62+J62</f>
        <v>2090985</v>
      </c>
      <c r="N62" s="106"/>
      <c r="O62" s="105"/>
      <c r="P62" s="105"/>
      <c r="Q62" s="105"/>
      <c r="R62" s="105"/>
      <c r="S62" s="105"/>
    </row>
    <row r="63" spans="1:19" ht="36.75" customHeight="1" x14ac:dyDescent="0.25">
      <c r="A63" s="170" t="s">
        <v>83</v>
      </c>
      <c r="B63" s="170"/>
      <c r="C63" s="170"/>
      <c r="D63" s="170"/>
      <c r="E63" s="170"/>
      <c r="F63" s="170"/>
      <c r="G63" s="170"/>
      <c r="H63" s="170"/>
      <c r="I63" s="170"/>
      <c r="J63" s="170"/>
      <c r="K63" s="170"/>
      <c r="L63" s="170"/>
      <c r="M63" s="170"/>
    </row>
    <row r="64" spans="1:19" ht="70.5" customHeight="1" x14ac:dyDescent="0.25">
      <c r="A64" s="151" t="s">
        <v>60</v>
      </c>
      <c r="B64" s="162"/>
      <c r="C64" s="162"/>
      <c r="D64" s="162"/>
      <c r="E64" s="162"/>
      <c r="F64" s="162"/>
      <c r="G64" s="162"/>
      <c r="H64" s="162"/>
      <c r="I64" s="162"/>
      <c r="J64" s="162"/>
      <c r="K64" s="162"/>
      <c r="L64" s="162"/>
      <c r="M64" s="162"/>
    </row>
    <row r="65" spans="1:19" ht="30" x14ac:dyDescent="0.25">
      <c r="A65" s="38" t="s">
        <v>6</v>
      </c>
      <c r="B65" s="35"/>
      <c r="C65" s="35"/>
      <c r="D65" s="35"/>
      <c r="E65" s="35"/>
      <c r="F65" s="35"/>
      <c r="G65" s="35"/>
      <c r="H65" s="35"/>
      <c r="I65" s="121"/>
      <c r="J65" s="35"/>
      <c r="K65" s="35"/>
      <c r="L65" s="35"/>
      <c r="M65" s="35"/>
    </row>
    <row r="66" spans="1:19" x14ac:dyDescent="0.25">
      <c r="A66" s="40" t="s">
        <v>67</v>
      </c>
      <c r="B66" s="35"/>
      <c r="C66" s="35"/>
      <c r="D66" s="35">
        <v>226517</v>
      </c>
      <c r="E66" s="35">
        <v>226517</v>
      </c>
      <c r="F66" s="35">
        <v>44444</v>
      </c>
      <c r="G66" s="35">
        <v>44444</v>
      </c>
      <c r="H66" s="35">
        <v>44444</v>
      </c>
      <c r="I66" s="121"/>
      <c r="J66" s="35"/>
      <c r="K66" s="35"/>
      <c r="L66" s="35"/>
      <c r="M66" s="35"/>
    </row>
    <row r="67" spans="1:19" x14ac:dyDescent="0.25">
      <c r="A67" s="40" t="s">
        <v>68</v>
      </c>
      <c r="B67" s="35"/>
      <c r="C67" s="35"/>
      <c r="D67" s="35">
        <v>11382166</v>
      </c>
      <c r="E67" s="35">
        <v>11382166</v>
      </c>
      <c r="F67" s="35">
        <v>19262182</v>
      </c>
      <c r="G67" s="35">
        <v>19262182</v>
      </c>
      <c r="H67" s="35">
        <v>905870</v>
      </c>
      <c r="I67" s="121"/>
      <c r="J67" s="35"/>
      <c r="K67" s="35"/>
      <c r="L67" s="35"/>
      <c r="M67" s="35"/>
    </row>
    <row r="68" spans="1:19" x14ac:dyDescent="0.25">
      <c r="A68" s="40" t="s">
        <v>69</v>
      </c>
      <c r="B68" s="41"/>
      <c r="C68" s="41"/>
      <c r="D68" s="42">
        <v>26500</v>
      </c>
      <c r="E68" s="42">
        <v>26500</v>
      </c>
      <c r="F68" s="42"/>
      <c r="G68" s="42"/>
      <c r="H68" s="42">
        <v>2093</v>
      </c>
      <c r="I68" s="123"/>
      <c r="J68" s="42"/>
      <c r="K68" s="42"/>
      <c r="L68" s="42"/>
      <c r="M68" s="41"/>
    </row>
    <row r="69" spans="1:19" x14ac:dyDescent="0.25">
      <c r="A69" s="40" t="s">
        <v>70</v>
      </c>
      <c r="B69" s="41"/>
      <c r="C69" s="41"/>
      <c r="D69" s="42">
        <v>20000</v>
      </c>
      <c r="E69" s="42">
        <v>20000</v>
      </c>
      <c r="F69" s="42"/>
      <c r="G69" s="42"/>
      <c r="H69" s="42"/>
      <c r="I69" s="123"/>
      <c r="J69" s="42"/>
      <c r="K69" s="42"/>
      <c r="L69" s="42"/>
      <c r="M69" s="41"/>
    </row>
    <row r="70" spans="1:19" x14ac:dyDescent="0.25">
      <c r="A70" s="40" t="s">
        <v>71</v>
      </c>
      <c r="B70" s="41"/>
      <c r="C70" s="41"/>
      <c r="D70" s="42">
        <v>141780</v>
      </c>
      <c r="E70" s="42">
        <v>141780</v>
      </c>
      <c r="F70" s="42"/>
      <c r="G70" s="42"/>
      <c r="H70" s="42"/>
      <c r="I70" s="123"/>
      <c r="J70" s="42"/>
      <c r="K70" s="42"/>
      <c r="L70" s="42"/>
      <c r="M70" s="41"/>
    </row>
    <row r="71" spans="1:19" s="5" customFormat="1" x14ac:dyDescent="0.25">
      <c r="A71" s="43" t="s">
        <v>62</v>
      </c>
      <c r="B71" s="44">
        <f>B66+B67+B68+B69+B70</f>
        <v>0</v>
      </c>
      <c r="C71" s="44">
        <f t="shared" ref="C71:I71" si="6">C66+C67+C68+C69+C70</f>
        <v>0</v>
      </c>
      <c r="D71" s="44">
        <f>D66+D67+D68+D69+D70</f>
        <v>11796963</v>
      </c>
      <c r="E71" s="44">
        <f t="shared" si="6"/>
        <v>11796963</v>
      </c>
      <c r="F71" s="44">
        <f t="shared" si="6"/>
        <v>19306626</v>
      </c>
      <c r="G71" s="44">
        <f t="shared" si="6"/>
        <v>19306626</v>
      </c>
      <c r="H71" s="44">
        <f t="shared" si="6"/>
        <v>952407</v>
      </c>
      <c r="I71" s="124">
        <f t="shared" si="6"/>
        <v>0</v>
      </c>
      <c r="J71" s="44"/>
      <c r="K71" s="44"/>
      <c r="L71" s="44"/>
      <c r="M71" s="87">
        <f>B71+D71+F71+H71+J71+K71+L71</f>
        <v>32055996</v>
      </c>
      <c r="N71" s="107"/>
      <c r="O71" s="108"/>
      <c r="P71" s="108"/>
      <c r="Q71" s="108"/>
      <c r="R71" s="108"/>
      <c r="S71" s="108"/>
    </row>
    <row r="72" spans="1:19" ht="33.950000000000003" customHeight="1" x14ac:dyDescent="0.25">
      <c r="A72" s="151" t="s">
        <v>61</v>
      </c>
      <c r="B72" s="151"/>
      <c r="C72" s="151"/>
      <c r="D72" s="151"/>
      <c r="E72" s="151"/>
      <c r="F72" s="151"/>
      <c r="G72" s="151"/>
      <c r="H72" s="151"/>
      <c r="I72" s="151"/>
      <c r="J72" s="151"/>
      <c r="K72" s="151"/>
      <c r="L72" s="151"/>
      <c r="M72" s="151"/>
    </row>
    <row r="73" spans="1:19" ht="30" x14ac:dyDescent="0.25">
      <c r="A73" s="38" t="s">
        <v>6</v>
      </c>
      <c r="B73" s="45"/>
      <c r="C73" s="45"/>
      <c r="D73" s="45"/>
      <c r="E73" s="45"/>
      <c r="F73" s="45"/>
      <c r="G73" s="45"/>
      <c r="H73" s="45"/>
      <c r="I73" s="125"/>
      <c r="J73" s="45"/>
      <c r="K73" s="45"/>
      <c r="L73" s="45"/>
      <c r="M73" s="45"/>
    </row>
    <row r="74" spans="1:19" x14ac:dyDescent="0.25">
      <c r="A74" s="46" t="s">
        <v>68</v>
      </c>
      <c r="B74" s="45"/>
      <c r="C74" s="45"/>
      <c r="D74" s="45"/>
      <c r="E74" s="45"/>
      <c r="F74" s="35">
        <v>4684590</v>
      </c>
      <c r="G74" s="35">
        <v>4684590</v>
      </c>
      <c r="H74" s="45"/>
      <c r="I74" s="125"/>
      <c r="J74" s="45"/>
      <c r="K74" s="45"/>
      <c r="L74" s="45"/>
      <c r="M74" s="45"/>
    </row>
    <row r="75" spans="1:19" x14ac:dyDescent="0.25">
      <c r="A75" s="46" t="s">
        <v>69</v>
      </c>
      <c r="B75" s="45"/>
      <c r="C75" s="45"/>
      <c r="D75" s="45"/>
      <c r="E75" s="45"/>
      <c r="F75" s="35">
        <v>55092</v>
      </c>
      <c r="G75" s="35">
        <v>55092</v>
      </c>
      <c r="H75" s="45"/>
      <c r="I75" s="125"/>
      <c r="J75" s="45"/>
      <c r="K75" s="45"/>
      <c r="L75" s="45"/>
      <c r="M75" s="45"/>
    </row>
    <row r="76" spans="1:19" x14ac:dyDescent="0.25">
      <c r="A76" s="46" t="s">
        <v>72</v>
      </c>
      <c r="B76" s="45"/>
      <c r="C76" s="45"/>
      <c r="D76" s="45"/>
      <c r="E76" s="45"/>
      <c r="F76" s="35">
        <v>132106</v>
      </c>
      <c r="G76" s="47">
        <v>132105.82999999999</v>
      </c>
      <c r="H76" s="45"/>
      <c r="I76" s="125"/>
      <c r="J76" s="45"/>
      <c r="K76" s="45"/>
      <c r="L76" s="45"/>
      <c r="M76" s="45"/>
    </row>
    <row r="77" spans="1:19" x14ac:dyDescent="0.25">
      <c r="A77" s="43" t="s">
        <v>63</v>
      </c>
      <c r="B77" s="48">
        <f>B74+B75+B76</f>
        <v>0</v>
      </c>
      <c r="C77" s="48">
        <f t="shared" ref="C77:I77" si="7">C74+C75+C76</f>
        <v>0</v>
      </c>
      <c r="D77" s="48">
        <f t="shared" si="7"/>
        <v>0</v>
      </c>
      <c r="E77" s="48"/>
      <c r="F77" s="48">
        <f>F74+F75+F76</f>
        <v>4871788</v>
      </c>
      <c r="G77" s="48">
        <f t="shared" si="7"/>
        <v>4871787.83</v>
      </c>
      <c r="H77" s="48">
        <f t="shared" si="7"/>
        <v>0</v>
      </c>
      <c r="I77" s="126">
        <f t="shared" si="7"/>
        <v>0</v>
      </c>
      <c r="J77" s="48"/>
      <c r="K77" s="48"/>
      <c r="L77" s="48"/>
      <c r="M77" s="87">
        <f>B77+D77+F77+H77+J77+K77+L77</f>
        <v>4871788</v>
      </c>
      <c r="N77" s="8"/>
    </row>
    <row r="78" spans="1:19" ht="61.5" customHeight="1" x14ac:dyDescent="0.25">
      <c r="A78" s="151" t="s">
        <v>64</v>
      </c>
      <c r="B78" s="151"/>
      <c r="C78" s="151"/>
      <c r="D78" s="151"/>
      <c r="E78" s="151"/>
      <c r="F78" s="151"/>
      <c r="G78" s="151"/>
      <c r="H78" s="151"/>
      <c r="I78" s="151"/>
      <c r="J78" s="151"/>
      <c r="K78" s="151"/>
      <c r="L78" s="151"/>
      <c r="M78" s="151"/>
    </row>
    <row r="79" spans="1:19" ht="30.75" customHeight="1" x14ac:dyDescent="0.25">
      <c r="A79" s="33" t="s">
        <v>6</v>
      </c>
      <c r="B79" s="45"/>
      <c r="C79" s="45"/>
      <c r="D79" s="45"/>
      <c r="E79" s="45"/>
      <c r="F79" s="45"/>
      <c r="G79" s="45"/>
      <c r="H79" s="45"/>
      <c r="I79" s="125"/>
      <c r="J79" s="45"/>
      <c r="K79" s="45"/>
      <c r="L79" s="45"/>
      <c r="M79" s="45"/>
    </row>
    <row r="80" spans="1:19" x14ac:dyDescent="0.25">
      <c r="A80" s="49" t="s">
        <v>73</v>
      </c>
      <c r="B80" s="45"/>
      <c r="C80" s="45"/>
      <c r="D80" s="42">
        <v>1462345</v>
      </c>
      <c r="E80" s="42">
        <v>1462345</v>
      </c>
      <c r="F80" s="45"/>
      <c r="G80" s="45"/>
      <c r="H80" s="45"/>
      <c r="I80" s="125"/>
      <c r="J80" s="45"/>
      <c r="K80" s="45"/>
      <c r="L80" s="45"/>
      <c r="M80" s="45"/>
    </row>
    <row r="81" spans="1:14" x14ac:dyDescent="0.25">
      <c r="A81" s="43" t="s">
        <v>65</v>
      </c>
      <c r="B81" s="44">
        <f>B80</f>
        <v>0</v>
      </c>
      <c r="C81" s="44">
        <f t="shared" ref="C81:I81" si="8">C80</f>
        <v>0</v>
      </c>
      <c r="D81" s="44">
        <f t="shared" si="8"/>
        <v>1462345</v>
      </c>
      <c r="E81" s="44">
        <f t="shared" si="8"/>
        <v>1462345</v>
      </c>
      <c r="F81" s="44">
        <f t="shared" si="8"/>
        <v>0</v>
      </c>
      <c r="G81" s="44">
        <f t="shared" si="8"/>
        <v>0</v>
      </c>
      <c r="H81" s="44">
        <f t="shared" si="8"/>
        <v>0</v>
      </c>
      <c r="I81" s="124">
        <f t="shared" si="8"/>
        <v>0</v>
      </c>
      <c r="J81" s="44"/>
      <c r="K81" s="44"/>
      <c r="L81" s="44"/>
      <c r="M81" s="87">
        <f>B81+D81+F81+H81+J81+K81+L81</f>
        <v>1462345</v>
      </c>
      <c r="N81" s="8"/>
    </row>
    <row r="82" spans="1:14" ht="54.75" customHeight="1" x14ac:dyDescent="0.25">
      <c r="A82" s="151" t="s">
        <v>66</v>
      </c>
      <c r="B82" s="162"/>
      <c r="C82" s="162"/>
      <c r="D82" s="162"/>
      <c r="E82" s="162"/>
      <c r="F82" s="162"/>
      <c r="G82" s="162"/>
      <c r="H82" s="162"/>
      <c r="I82" s="162"/>
      <c r="J82" s="162"/>
      <c r="K82" s="162"/>
      <c r="L82" s="162"/>
      <c r="M82" s="162"/>
    </row>
    <row r="83" spans="1:14" ht="30" x14ac:dyDescent="0.25">
      <c r="A83" s="50" t="s">
        <v>7</v>
      </c>
      <c r="B83" s="45"/>
      <c r="C83" s="45"/>
      <c r="D83" s="45"/>
      <c r="E83" s="45"/>
      <c r="F83" s="45"/>
      <c r="G83" s="45"/>
      <c r="H83" s="45"/>
      <c r="I83" s="125"/>
      <c r="J83" s="45"/>
      <c r="K83" s="45"/>
      <c r="L83" s="45"/>
      <c r="M83" s="45"/>
    </row>
    <row r="84" spans="1:14" x14ac:dyDescent="0.25">
      <c r="A84" s="46" t="s">
        <v>74</v>
      </c>
      <c r="B84" s="45"/>
      <c r="C84" s="45"/>
      <c r="D84" s="35">
        <v>1061461</v>
      </c>
      <c r="E84" s="35">
        <v>1061461</v>
      </c>
      <c r="F84" s="45"/>
      <c r="G84" s="45"/>
      <c r="H84" s="45"/>
      <c r="I84" s="125"/>
      <c r="J84" s="45"/>
      <c r="K84" s="45"/>
      <c r="L84" s="45"/>
      <c r="M84" s="45"/>
    </row>
    <row r="85" spans="1:14" x14ac:dyDescent="0.25">
      <c r="A85" s="46" t="s">
        <v>69</v>
      </c>
      <c r="B85" s="45"/>
      <c r="C85" s="45"/>
      <c r="D85" s="35">
        <v>46908</v>
      </c>
      <c r="E85" s="35">
        <v>46908</v>
      </c>
      <c r="F85" s="45"/>
      <c r="G85" s="45"/>
      <c r="H85" s="45"/>
      <c r="I85" s="125"/>
      <c r="J85" s="45"/>
      <c r="K85" s="45"/>
      <c r="L85" s="45"/>
      <c r="M85" s="45"/>
    </row>
    <row r="86" spans="1:14" x14ac:dyDescent="0.25">
      <c r="A86" s="46" t="s">
        <v>73</v>
      </c>
      <c r="B86" s="45"/>
      <c r="C86" s="45"/>
      <c r="D86" s="42">
        <v>213624</v>
      </c>
      <c r="E86" s="42">
        <v>213624</v>
      </c>
      <c r="F86" s="45"/>
      <c r="G86" s="45"/>
      <c r="H86" s="45"/>
      <c r="I86" s="125"/>
      <c r="J86" s="45"/>
      <c r="K86" s="45"/>
      <c r="L86" s="45"/>
      <c r="M86" s="45"/>
    </row>
    <row r="87" spans="1:14" x14ac:dyDescent="0.25">
      <c r="A87" s="43" t="s">
        <v>75</v>
      </c>
      <c r="B87" s="44">
        <f>B84+B85+B86</f>
        <v>0</v>
      </c>
      <c r="C87" s="44">
        <f t="shared" ref="C87:I87" si="9">C84+C85+C86</f>
        <v>0</v>
      </c>
      <c r="D87" s="44">
        <f t="shared" si="9"/>
        <v>1321993</v>
      </c>
      <c r="E87" s="44">
        <f t="shared" si="9"/>
        <v>1321993</v>
      </c>
      <c r="F87" s="44">
        <f t="shared" si="9"/>
        <v>0</v>
      </c>
      <c r="G87" s="44">
        <f t="shared" si="9"/>
        <v>0</v>
      </c>
      <c r="H87" s="44">
        <f t="shared" si="9"/>
        <v>0</v>
      </c>
      <c r="I87" s="124">
        <f t="shared" si="9"/>
        <v>0</v>
      </c>
      <c r="J87" s="44"/>
      <c r="K87" s="44"/>
      <c r="L87" s="44"/>
      <c r="M87" s="87">
        <f>B87+D87+F87+H87+J87+K87+L87</f>
        <v>1321993</v>
      </c>
      <c r="N87" s="8"/>
    </row>
    <row r="88" spans="1:14" ht="54" customHeight="1" x14ac:dyDescent="0.25">
      <c r="A88" s="151" t="s">
        <v>76</v>
      </c>
      <c r="B88" s="151"/>
      <c r="C88" s="151"/>
      <c r="D88" s="151"/>
      <c r="E88" s="151"/>
      <c r="F88" s="151"/>
      <c r="G88" s="151"/>
      <c r="H88" s="151"/>
      <c r="I88" s="151"/>
      <c r="J88" s="151"/>
      <c r="K88" s="151"/>
      <c r="L88" s="151"/>
      <c r="M88" s="151"/>
    </row>
    <row r="89" spans="1:14" ht="30" x14ac:dyDescent="0.25">
      <c r="A89" s="33" t="s">
        <v>6</v>
      </c>
      <c r="B89" s="45"/>
      <c r="C89" s="45"/>
      <c r="D89" s="45"/>
      <c r="E89" s="45"/>
      <c r="F89" s="45"/>
      <c r="G89" s="45"/>
      <c r="H89" s="45"/>
      <c r="I89" s="125"/>
      <c r="J89" s="45"/>
      <c r="K89" s="45"/>
      <c r="L89" s="45"/>
      <c r="M89" s="45"/>
    </row>
    <row r="90" spans="1:14" x14ac:dyDescent="0.25">
      <c r="A90" s="49" t="s">
        <v>68</v>
      </c>
      <c r="B90" s="45"/>
      <c r="C90" s="45"/>
      <c r="D90" s="42">
        <v>1946753</v>
      </c>
      <c r="E90" s="42">
        <v>1946753</v>
      </c>
      <c r="F90" s="45"/>
      <c r="G90" s="45"/>
      <c r="H90" s="45"/>
      <c r="I90" s="125"/>
      <c r="J90" s="45"/>
      <c r="K90" s="45"/>
      <c r="L90" s="45"/>
      <c r="M90" s="45"/>
    </row>
    <row r="91" spans="1:14" ht="17.25" customHeight="1" x14ac:dyDescent="0.25">
      <c r="A91" s="51" t="s">
        <v>77</v>
      </c>
      <c r="B91" s="48">
        <f>B90</f>
        <v>0</v>
      </c>
      <c r="C91" s="48">
        <f t="shared" ref="C91:I91" si="10">C90</f>
        <v>0</v>
      </c>
      <c r="D91" s="48">
        <f t="shared" si="10"/>
        <v>1946753</v>
      </c>
      <c r="E91" s="48">
        <f t="shared" si="10"/>
        <v>1946753</v>
      </c>
      <c r="F91" s="48">
        <f t="shared" si="10"/>
        <v>0</v>
      </c>
      <c r="G91" s="48">
        <f t="shared" si="10"/>
        <v>0</v>
      </c>
      <c r="H91" s="48">
        <f t="shared" si="10"/>
        <v>0</v>
      </c>
      <c r="I91" s="126">
        <f t="shared" si="10"/>
        <v>0</v>
      </c>
      <c r="J91" s="48"/>
      <c r="K91" s="48"/>
      <c r="L91" s="48"/>
      <c r="M91" s="87">
        <f>B91+D91+F91+H91+J91+K91+L91</f>
        <v>1946753</v>
      </c>
      <c r="N91" s="8"/>
    </row>
    <row r="92" spans="1:14" ht="31.5" customHeight="1" x14ac:dyDescent="0.25">
      <c r="A92" s="151" t="s">
        <v>78</v>
      </c>
      <c r="B92" s="151"/>
      <c r="C92" s="151"/>
      <c r="D92" s="151"/>
      <c r="E92" s="151"/>
      <c r="F92" s="151"/>
      <c r="G92" s="151"/>
      <c r="H92" s="151"/>
      <c r="I92" s="151"/>
      <c r="J92" s="151"/>
      <c r="K92" s="151"/>
      <c r="L92" s="151"/>
      <c r="M92" s="151"/>
    </row>
    <row r="93" spans="1:14" ht="30" x14ac:dyDescent="0.25">
      <c r="A93" s="33" t="s">
        <v>6</v>
      </c>
      <c r="B93" s="45"/>
      <c r="C93" s="45"/>
      <c r="D93" s="45"/>
      <c r="E93" s="45"/>
      <c r="F93" s="45"/>
      <c r="G93" s="45"/>
      <c r="H93" s="45"/>
      <c r="I93" s="125"/>
      <c r="J93" s="45"/>
      <c r="K93" s="45"/>
      <c r="L93" s="45"/>
      <c r="M93" s="45"/>
    </row>
    <row r="94" spans="1:14" x14ac:dyDescent="0.25">
      <c r="A94" s="46" t="s">
        <v>68</v>
      </c>
      <c r="B94" s="45"/>
      <c r="C94" s="45"/>
      <c r="D94" s="45"/>
      <c r="E94" s="45"/>
      <c r="F94" s="35">
        <v>11772207</v>
      </c>
      <c r="G94" s="35">
        <v>11772207.01</v>
      </c>
      <c r="H94" s="35">
        <v>378985</v>
      </c>
      <c r="I94" s="121"/>
      <c r="J94" s="35"/>
      <c r="K94" s="35"/>
      <c r="L94" s="35"/>
      <c r="M94" s="45"/>
    </row>
    <row r="95" spans="1:14" x14ac:dyDescent="0.25">
      <c r="A95" s="46" t="s">
        <v>69</v>
      </c>
      <c r="B95" s="45"/>
      <c r="C95" s="45"/>
      <c r="D95" s="45"/>
      <c r="E95" s="45"/>
      <c r="F95" s="35">
        <v>43273</v>
      </c>
      <c r="G95" s="47">
        <v>43272.93</v>
      </c>
      <c r="H95" s="35">
        <v>2311</v>
      </c>
      <c r="I95" s="121"/>
      <c r="J95" s="35"/>
      <c r="K95" s="35"/>
      <c r="L95" s="35"/>
      <c r="M95" s="45"/>
    </row>
    <row r="96" spans="1:14" x14ac:dyDescent="0.25">
      <c r="A96" s="46" t="s">
        <v>67</v>
      </c>
      <c r="B96" s="45"/>
      <c r="C96" s="45"/>
      <c r="D96" s="45"/>
      <c r="E96" s="45"/>
      <c r="F96" s="35">
        <v>5622</v>
      </c>
      <c r="G96" s="47">
        <v>5621.43</v>
      </c>
      <c r="H96" s="35">
        <v>5622</v>
      </c>
      <c r="I96" s="121"/>
      <c r="J96" s="35"/>
      <c r="K96" s="35"/>
      <c r="L96" s="35"/>
      <c r="M96" s="45"/>
    </row>
    <row r="97" spans="1:14" ht="17.25" customHeight="1" x14ac:dyDescent="0.25">
      <c r="A97" s="51" t="s">
        <v>79</v>
      </c>
      <c r="B97" s="48">
        <f>B94+B95+B96</f>
        <v>0</v>
      </c>
      <c r="C97" s="48">
        <f t="shared" ref="C97:I97" si="11">C94+C95+C96</f>
        <v>0</v>
      </c>
      <c r="D97" s="48">
        <f t="shared" si="11"/>
        <v>0</v>
      </c>
      <c r="E97" s="48"/>
      <c r="F97" s="48">
        <f>F94+F95+F96</f>
        <v>11821102</v>
      </c>
      <c r="G97" s="48">
        <f t="shared" si="11"/>
        <v>11821101.369999999</v>
      </c>
      <c r="H97" s="48">
        <f t="shared" si="11"/>
        <v>386918</v>
      </c>
      <c r="I97" s="126">
        <f t="shared" si="11"/>
        <v>0</v>
      </c>
      <c r="J97" s="48"/>
      <c r="K97" s="48"/>
      <c r="L97" s="48"/>
      <c r="M97" s="87">
        <f>B97+D97+F97+H97+J97+K97+L97</f>
        <v>12208020</v>
      </c>
      <c r="N97" s="8"/>
    </row>
    <row r="98" spans="1:14" ht="63" customHeight="1" x14ac:dyDescent="0.25">
      <c r="A98" s="167" t="s">
        <v>80</v>
      </c>
      <c r="B98" s="171"/>
      <c r="C98" s="171"/>
      <c r="D98" s="171"/>
      <c r="E98" s="171"/>
      <c r="F98" s="171"/>
      <c r="G98" s="171"/>
      <c r="H98" s="171"/>
      <c r="I98" s="171"/>
      <c r="J98" s="171"/>
      <c r="K98" s="171"/>
      <c r="L98" s="171"/>
      <c r="M98" s="172"/>
    </row>
    <row r="99" spans="1:14" ht="30" customHeight="1" x14ac:dyDescent="0.25">
      <c r="A99" s="33" t="s">
        <v>6</v>
      </c>
      <c r="B99" s="48"/>
      <c r="C99" s="48"/>
      <c r="D99" s="48"/>
      <c r="E99" s="48"/>
      <c r="F99" s="48"/>
      <c r="G99" s="48"/>
      <c r="H99" s="48"/>
      <c r="I99" s="126"/>
      <c r="J99" s="48"/>
      <c r="K99" s="48"/>
      <c r="L99" s="48"/>
      <c r="M99" s="45"/>
    </row>
    <row r="100" spans="1:14" x14ac:dyDescent="0.25">
      <c r="A100" s="46" t="s">
        <v>68</v>
      </c>
      <c r="B100" s="48"/>
      <c r="C100" s="48"/>
      <c r="D100" s="48"/>
      <c r="E100" s="48"/>
      <c r="F100" s="52">
        <v>706312</v>
      </c>
      <c r="G100" s="52">
        <v>706312</v>
      </c>
      <c r="H100" s="48"/>
      <c r="I100" s="126"/>
      <c r="J100" s="48"/>
      <c r="K100" s="48"/>
      <c r="L100" s="48"/>
      <c r="M100" s="45"/>
    </row>
    <row r="101" spans="1:14" x14ac:dyDescent="0.25">
      <c r="A101" s="46" t="s">
        <v>71</v>
      </c>
      <c r="B101" s="48"/>
      <c r="C101" s="48"/>
      <c r="D101" s="48"/>
      <c r="E101" s="48"/>
      <c r="F101" s="52">
        <v>62687</v>
      </c>
      <c r="G101" s="52">
        <v>62687</v>
      </c>
      <c r="H101" s="48"/>
      <c r="I101" s="126"/>
      <c r="J101" s="48"/>
      <c r="K101" s="48"/>
      <c r="L101" s="48"/>
      <c r="M101" s="45"/>
    </row>
    <row r="102" spans="1:14" ht="17.25" customHeight="1" thickBot="1" x14ac:dyDescent="0.3">
      <c r="A102" s="88" t="s">
        <v>81</v>
      </c>
      <c r="B102" s="89"/>
      <c r="C102" s="89"/>
      <c r="D102" s="89"/>
      <c r="E102" s="89"/>
      <c r="F102" s="89">
        <f>F100+F101</f>
        <v>768999</v>
      </c>
      <c r="G102" s="89">
        <f>G100+G101</f>
        <v>768999</v>
      </c>
      <c r="H102" s="89"/>
      <c r="I102" s="127"/>
      <c r="J102" s="89"/>
      <c r="K102" s="89"/>
      <c r="L102" s="89"/>
      <c r="M102" s="90">
        <f>B102+D102+F102+H102+J102+K102+L102</f>
        <v>768999</v>
      </c>
      <c r="N102" s="8"/>
    </row>
    <row r="103" spans="1:14" ht="21" customHeight="1" thickBot="1" x14ac:dyDescent="0.3">
      <c r="A103" s="91" t="s">
        <v>82</v>
      </c>
      <c r="B103" s="92">
        <f>B71+B77+B81+B87+B91+B97</f>
        <v>0</v>
      </c>
      <c r="C103" s="92">
        <f>C71+C77+C81+C87+C91+C97</f>
        <v>0</v>
      </c>
      <c r="D103" s="92">
        <f>D71+D77+D81+D87+D91+D97</f>
        <v>16528054</v>
      </c>
      <c r="E103" s="92">
        <f>E71+E77+E81+E87+E91+E97</f>
        <v>16528054</v>
      </c>
      <c r="F103" s="92">
        <f>F71+F77+F81+F87+F91+F97+F102</f>
        <v>36768515</v>
      </c>
      <c r="G103" s="92">
        <f>G71+G77+G81+G87+G91+G97+G102</f>
        <v>36768514.199999996</v>
      </c>
      <c r="H103" s="92">
        <f>H71+H77+H81+H87+H91+H97</f>
        <v>1339325</v>
      </c>
      <c r="I103" s="128">
        <f>I71+I77+I81+I87+I91+I97</f>
        <v>0</v>
      </c>
      <c r="J103" s="92"/>
      <c r="K103" s="92"/>
      <c r="L103" s="92"/>
      <c r="M103" s="93">
        <f>B103+D103+F103+H103</f>
        <v>54635894</v>
      </c>
      <c r="N103" s="8"/>
    </row>
    <row r="104" spans="1:14" ht="37.5" customHeight="1" x14ac:dyDescent="0.25">
      <c r="A104" s="173" t="s">
        <v>84</v>
      </c>
      <c r="B104" s="174"/>
      <c r="C104" s="174"/>
      <c r="D104" s="174"/>
      <c r="E104" s="174"/>
      <c r="F104" s="174"/>
      <c r="G104" s="174"/>
      <c r="H104" s="174"/>
      <c r="I104" s="174"/>
      <c r="J104" s="174"/>
      <c r="K104" s="174"/>
      <c r="L104" s="174"/>
      <c r="M104" s="174"/>
    </row>
    <row r="105" spans="1:14" ht="66.599999999999994" customHeight="1" x14ac:dyDescent="0.25">
      <c r="A105" s="158" t="s">
        <v>85</v>
      </c>
      <c r="B105" s="158"/>
      <c r="C105" s="158"/>
      <c r="D105" s="158"/>
      <c r="E105" s="158"/>
      <c r="F105" s="158"/>
      <c r="G105" s="158"/>
      <c r="H105" s="158"/>
      <c r="I105" s="158"/>
      <c r="J105" s="158"/>
      <c r="K105" s="158"/>
      <c r="L105" s="158"/>
      <c r="M105" s="158"/>
    </row>
    <row r="106" spans="1:14" ht="30" x14ac:dyDescent="0.25">
      <c r="A106" s="33" t="s">
        <v>7</v>
      </c>
      <c r="B106" s="45"/>
      <c r="C106" s="45"/>
      <c r="D106" s="45"/>
      <c r="E106" s="45"/>
      <c r="F106" s="45"/>
      <c r="G106" s="45"/>
      <c r="H106" s="45"/>
      <c r="I106" s="125"/>
      <c r="J106" s="45"/>
      <c r="K106" s="45"/>
      <c r="L106" s="45"/>
      <c r="M106" s="45"/>
    </row>
    <row r="107" spans="1:14" x14ac:dyDescent="0.25">
      <c r="A107" s="40" t="s">
        <v>67</v>
      </c>
      <c r="B107" s="45"/>
      <c r="C107" s="45"/>
      <c r="D107" s="42">
        <v>567248</v>
      </c>
      <c r="E107" s="42">
        <v>567248</v>
      </c>
      <c r="F107" s="42"/>
      <c r="G107" s="42"/>
      <c r="H107" s="42"/>
      <c r="I107" s="123"/>
      <c r="J107" s="42"/>
      <c r="K107" s="42"/>
      <c r="L107" s="42"/>
      <c r="M107" s="42"/>
    </row>
    <row r="108" spans="1:14" x14ac:dyDescent="0.25">
      <c r="A108" s="40" t="s">
        <v>68</v>
      </c>
      <c r="B108" s="45"/>
      <c r="C108" s="45"/>
      <c r="D108" s="42">
        <v>1499908</v>
      </c>
      <c r="E108" s="42">
        <v>1499908</v>
      </c>
      <c r="F108" s="42"/>
      <c r="G108" s="42"/>
      <c r="H108" s="42"/>
      <c r="I108" s="123"/>
      <c r="J108" s="42"/>
      <c r="K108" s="42"/>
      <c r="L108" s="42"/>
      <c r="M108" s="42"/>
    </row>
    <row r="109" spans="1:14" x14ac:dyDescent="0.25">
      <c r="A109" s="40" t="s">
        <v>69</v>
      </c>
      <c r="B109" s="45"/>
      <c r="C109" s="45"/>
      <c r="D109" s="42">
        <v>4840</v>
      </c>
      <c r="E109" s="42">
        <v>4840</v>
      </c>
      <c r="F109" s="42"/>
      <c r="G109" s="42"/>
      <c r="H109" s="42"/>
      <c r="I109" s="123"/>
      <c r="J109" s="42"/>
      <c r="K109" s="42"/>
      <c r="L109" s="42"/>
      <c r="M109" s="42"/>
    </row>
    <row r="110" spans="1:14" x14ac:dyDescent="0.25">
      <c r="A110" s="40" t="s">
        <v>71</v>
      </c>
      <c r="B110" s="45"/>
      <c r="C110" s="45"/>
      <c r="D110" s="42">
        <v>49674</v>
      </c>
      <c r="E110" s="42">
        <v>49674</v>
      </c>
      <c r="F110" s="42"/>
      <c r="G110" s="42"/>
      <c r="H110" s="42"/>
      <c r="I110" s="123"/>
      <c r="J110" s="42"/>
      <c r="K110" s="42"/>
      <c r="L110" s="42"/>
      <c r="M110" s="42"/>
    </row>
    <row r="111" spans="1:14" ht="30" x14ac:dyDescent="0.25">
      <c r="A111" s="33" t="s">
        <v>6</v>
      </c>
      <c r="B111" s="45"/>
      <c r="C111" s="45"/>
      <c r="D111" s="42"/>
      <c r="E111" s="42"/>
      <c r="F111" s="42"/>
      <c r="G111" s="42"/>
      <c r="H111" s="42"/>
      <c r="I111" s="123"/>
      <c r="J111" s="42"/>
      <c r="K111" s="42"/>
      <c r="L111" s="42"/>
      <c r="M111" s="42"/>
    </row>
    <row r="112" spans="1:14" x14ac:dyDescent="0.25">
      <c r="A112" s="40" t="s">
        <v>67</v>
      </c>
      <c r="B112" s="45"/>
      <c r="C112" s="45"/>
      <c r="D112" s="45"/>
      <c r="E112" s="45"/>
      <c r="F112" s="35">
        <v>212637</v>
      </c>
      <c r="G112" s="47">
        <v>212636.5</v>
      </c>
      <c r="H112" s="35">
        <v>0</v>
      </c>
      <c r="I112" s="121"/>
      <c r="J112" s="35">
        <v>19997</v>
      </c>
      <c r="K112" s="35"/>
      <c r="L112" s="35"/>
      <c r="M112" s="36"/>
    </row>
    <row r="113" spans="1:19" x14ac:dyDescent="0.25">
      <c r="A113" s="40" t="s">
        <v>68</v>
      </c>
      <c r="B113" s="45"/>
      <c r="C113" s="45"/>
      <c r="D113" s="45"/>
      <c r="E113" s="45"/>
      <c r="F113" s="35">
        <v>21868973</v>
      </c>
      <c r="G113" s="47">
        <v>21868973.030000001</v>
      </c>
      <c r="H113" s="35">
        <v>21406311</v>
      </c>
      <c r="I113" s="121">
        <v>11330561</v>
      </c>
      <c r="J113" s="35">
        <v>1148082</v>
      </c>
      <c r="K113" s="35"/>
      <c r="L113" s="35"/>
      <c r="M113" s="36"/>
    </row>
    <row r="114" spans="1:19" x14ac:dyDescent="0.25">
      <c r="A114" s="40" t="s">
        <v>69</v>
      </c>
      <c r="B114" s="45"/>
      <c r="C114" s="45"/>
      <c r="D114" s="45"/>
      <c r="E114" s="45"/>
      <c r="F114" s="35">
        <v>86332</v>
      </c>
      <c r="G114" s="47">
        <v>86331.839999999997</v>
      </c>
      <c r="H114" s="35">
        <v>60485</v>
      </c>
      <c r="I114" s="121">
        <v>30243</v>
      </c>
      <c r="J114" s="35">
        <v>3889</v>
      </c>
      <c r="K114" s="35"/>
      <c r="L114" s="35"/>
      <c r="M114" s="36"/>
    </row>
    <row r="115" spans="1:19" x14ac:dyDescent="0.25">
      <c r="A115" s="40" t="s">
        <v>71</v>
      </c>
      <c r="B115" s="45"/>
      <c r="C115" s="45"/>
      <c r="D115" s="45"/>
      <c r="E115" s="45"/>
      <c r="F115" s="35">
        <v>129501</v>
      </c>
      <c r="G115" s="47">
        <v>129501.11</v>
      </c>
      <c r="H115" s="35">
        <v>101174</v>
      </c>
      <c r="I115" s="121">
        <v>107965</v>
      </c>
      <c r="J115" s="35">
        <v>0</v>
      </c>
      <c r="K115" s="35"/>
      <c r="L115" s="35"/>
      <c r="M115" s="36"/>
    </row>
    <row r="116" spans="1:19" x14ac:dyDescent="0.25">
      <c r="A116" s="40" t="s">
        <v>112</v>
      </c>
      <c r="B116" s="45"/>
      <c r="C116" s="45"/>
      <c r="D116" s="45"/>
      <c r="E116" s="45"/>
      <c r="F116" s="35"/>
      <c r="G116" s="47"/>
      <c r="H116" s="35"/>
      <c r="I116" s="121"/>
      <c r="J116" s="35"/>
      <c r="K116" s="35"/>
      <c r="L116" s="35"/>
      <c r="M116" s="36"/>
    </row>
    <row r="117" spans="1:19" x14ac:dyDescent="0.25">
      <c r="A117" s="40" t="s">
        <v>92</v>
      </c>
      <c r="B117" s="45"/>
      <c r="C117" s="45"/>
      <c r="D117" s="45"/>
      <c r="E117" s="45"/>
      <c r="F117" s="35"/>
      <c r="G117" s="47"/>
      <c r="H117" s="35"/>
      <c r="I117" s="121">
        <v>33115</v>
      </c>
      <c r="J117" s="35"/>
      <c r="K117" s="35"/>
      <c r="L117" s="35"/>
      <c r="M117" s="36"/>
    </row>
    <row r="118" spans="1:19" s="3" customFormat="1" ht="20.100000000000001" customHeight="1" x14ac:dyDescent="0.2">
      <c r="A118" s="37" t="s">
        <v>86</v>
      </c>
      <c r="B118" s="53"/>
      <c r="C118" s="53"/>
      <c r="D118" s="36">
        <f>D107+D108+D109+D110+D112+D113+D114+D115</f>
        <v>2121670</v>
      </c>
      <c r="E118" s="36">
        <f>E107+E108+E109+E110+E112+E113+E114+E115</f>
        <v>2121670</v>
      </c>
      <c r="F118" s="36">
        <f>F107+F108+F109+F110+F112+F113+F114+F115</f>
        <v>22297443</v>
      </c>
      <c r="G118" s="36">
        <f>G107+G108+G109+G110+G112+G113+G114+G115</f>
        <v>22297442.48</v>
      </c>
      <c r="H118" s="36">
        <f>H107+H108+H109+H110+H112+H113+H114+H115</f>
        <v>21567970</v>
      </c>
      <c r="I118" s="145">
        <f>I107+I108+I109+I110+I112+I113+I114+I115+I116+I117</f>
        <v>11501884</v>
      </c>
      <c r="J118" s="36">
        <f>J107+J108+J109+J110+J112+J113+J114+J115</f>
        <v>1171968</v>
      </c>
      <c r="K118" s="36"/>
      <c r="L118" s="36"/>
      <c r="M118" s="80">
        <f>J118+H118+F118+D118+B118</f>
        <v>47159051</v>
      </c>
      <c r="N118" s="105"/>
      <c r="O118" s="105"/>
      <c r="P118" s="105"/>
      <c r="Q118" s="105"/>
      <c r="R118" s="105"/>
      <c r="S118" s="105"/>
    </row>
    <row r="119" spans="1:19" ht="36" customHeight="1" x14ac:dyDescent="0.25">
      <c r="A119" s="173" t="s">
        <v>87</v>
      </c>
      <c r="B119" s="174"/>
      <c r="C119" s="174"/>
      <c r="D119" s="174"/>
      <c r="E119" s="174"/>
      <c r="F119" s="174"/>
      <c r="G119" s="174"/>
      <c r="H119" s="174"/>
      <c r="I119" s="174"/>
      <c r="J119" s="174"/>
      <c r="K119" s="174"/>
      <c r="L119" s="174"/>
      <c r="M119" s="174"/>
    </row>
    <row r="120" spans="1:19" ht="51" customHeight="1" x14ac:dyDescent="0.25">
      <c r="A120" s="158" t="s">
        <v>88</v>
      </c>
      <c r="B120" s="158"/>
      <c r="C120" s="158"/>
      <c r="D120" s="158"/>
      <c r="E120" s="158"/>
      <c r="F120" s="158"/>
      <c r="G120" s="158"/>
      <c r="H120" s="158"/>
      <c r="I120" s="158"/>
      <c r="J120" s="158"/>
      <c r="K120" s="158"/>
      <c r="L120" s="158"/>
      <c r="M120" s="158"/>
    </row>
    <row r="121" spans="1:19" ht="32.450000000000003" customHeight="1" x14ac:dyDescent="0.25">
      <c r="A121" s="38" t="s">
        <v>7</v>
      </c>
      <c r="B121" s="45"/>
      <c r="C121" s="45"/>
      <c r="D121" s="36">
        <v>50000</v>
      </c>
      <c r="E121" s="36">
        <v>11570</v>
      </c>
      <c r="F121" s="36"/>
      <c r="G121" s="36"/>
      <c r="H121" s="36"/>
      <c r="I121" s="115"/>
      <c r="J121" s="36"/>
      <c r="K121" s="36"/>
      <c r="L121" s="36"/>
      <c r="M121" s="36"/>
    </row>
    <row r="122" spans="1:19" ht="32.450000000000003" customHeight="1" x14ac:dyDescent="0.25">
      <c r="A122" s="38" t="s">
        <v>6</v>
      </c>
      <c r="B122" s="45"/>
      <c r="C122" s="45"/>
      <c r="D122" s="36"/>
      <c r="E122" s="36"/>
      <c r="F122" s="36">
        <v>49000</v>
      </c>
      <c r="G122" s="39">
        <v>8978.1</v>
      </c>
      <c r="H122" s="36"/>
      <c r="I122" s="115"/>
      <c r="J122" s="36"/>
      <c r="K122" s="36"/>
      <c r="L122" s="36"/>
      <c r="M122" s="36"/>
    </row>
    <row r="123" spans="1:19" s="3" customFormat="1" ht="20.100000000000001" customHeight="1" x14ac:dyDescent="0.2">
      <c r="A123" s="37" t="s">
        <v>89</v>
      </c>
      <c r="B123" s="36">
        <f>B121+B122</f>
        <v>0</v>
      </c>
      <c r="C123" s="36">
        <f t="shared" ref="C123:J123" si="12">C121+C122</f>
        <v>0</v>
      </c>
      <c r="D123" s="36">
        <f t="shared" si="12"/>
        <v>50000</v>
      </c>
      <c r="E123" s="36">
        <f t="shared" si="12"/>
        <v>11570</v>
      </c>
      <c r="F123" s="36">
        <f t="shared" si="12"/>
        <v>49000</v>
      </c>
      <c r="G123" s="36">
        <f t="shared" si="12"/>
        <v>8978.1</v>
      </c>
      <c r="H123" s="36">
        <f t="shared" si="12"/>
        <v>0</v>
      </c>
      <c r="I123" s="115">
        <f t="shared" si="12"/>
        <v>0</v>
      </c>
      <c r="J123" s="36">
        <f t="shared" si="12"/>
        <v>0</v>
      </c>
      <c r="K123" s="36"/>
      <c r="L123" s="36"/>
      <c r="M123" s="80">
        <f>B123+D123+F123+H123</f>
        <v>99000</v>
      </c>
      <c r="N123" s="105"/>
      <c r="O123" s="105"/>
      <c r="P123" s="105"/>
      <c r="Q123" s="105"/>
      <c r="R123" s="105"/>
      <c r="S123" s="105"/>
    </row>
    <row r="124" spans="1:19" s="3" customFormat="1" ht="33.75" customHeight="1" x14ac:dyDescent="0.2">
      <c r="A124" s="175" t="s">
        <v>90</v>
      </c>
      <c r="B124" s="176"/>
      <c r="C124" s="176"/>
      <c r="D124" s="176"/>
      <c r="E124" s="176"/>
      <c r="F124" s="176"/>
      <c r="G124" s="176"/>
      <c r="H124" s="176"/>
      <c r="I124" s="176"/>
      <c r="J124" s="176"/>
      <c r="K124" s="176"/>
      <c r="L124" s="176"/>
      <c r="M124" s="177"/>
      <c r="N124" s="105"/>
      <c r="O124" s="105"/>
      <c r="P124" s="105"/>
      <c r="Q124" s="105"/>
      <c r="R124" s="105"/>
      <c r="S124" s="105"/>
    </row>
    <row r="125" spans="1:19" s="3" customFormat="1" ht="66.75" customHeight="1" x14ac:dyDescent="0.2">
      <c r="A125" s="178" t="s">
        <v>91</v>
      </c>
      <c r="B125" s="179"/>
      <c r="C125" s="179"/>
      <c r="D125" s="179"/>
      <c r="E125" s="179"/>
      <c r="F125" s="179"/>
      <c r="G125" s="179"/>
      <c r="H125" s="179"/>
      <c r="I125" s="179"/>
      <c r="J125" s="179"/>
      <c r="K125" s="179"/>
      <c r="L125" s="179"/>
      <c r="M125" s="180"/>
      <c r="N125" s="105"/>
      <c r="O125" s="105"/>
      <c r="P125" s="105"/>
      <c r="Q125" s="105"/>
      <c r="R125" s="105"/>
      <c r="S125" s="105"/>
    </row>
    <row r="126" spans="1:19" s="3" customFormat="1" ht="29.25" customHeight="1" x14ac:dyDescent="0.2">
      <c r="A126" s="38" t="s">
        <v>6</v>
      </c>
      <c r="B126" s="36"/>
      <c r="C126" s="36"/>
      <c r="D126" s="36"/>
      <c r="E126" s="36"/>
      <c r="F126" s="36"/>
      <c r="G126" s="36"/>
      <c r="H126" s="36"/>
      <c r="I126" s="115"/>
      <c r="J126" s="36"/>
      <c r="K126" s="36"/>
      <c r="L126" s="36"/>
      <c r="M126" s="36"/>
      <c r="N126" s="105"/>
      <c r="O126" s="105"/>
      <c r="P126" s="105"/>
      <c r="Q126" s="105"/>
      <c r="R126" s="105"/>
      <c r="S126" s="105"/>
    </row>
    <row r="127" spans="1:19" s="3" customFormat="1" x14ac:dyDescent="0.2">
      <c r="A127" s="54" t="s">
        <v>68</v>
      </c>
      <c r="B127" s="36"/>
      <c r="C127" s="36"/>
      <c r="D127" s="36"/>
      <c r="E127" s="36"/>
      <c r="F127" s="35">
        <v>1766028</v>
      </c>
      <c r="G127" s="47">
        <v>1766028.55</v>
      </c>
      <c r="H127" s="35">
        <v>1254810</v>
      </c>
      <c r="I127" s="121"/>
      <c r="J127" s="35">
        <v>77458</v>
      </c>
      <c r="K127" s="35"/>
      <c r="L127" s="35"/>
      <c r="M127" s="35"/>
      <c r="N127" s="105"/>
      <c r="O127" s="105"/>
      <c r="P127" s="105"/>
      <c r="Q127" s="105"/>
      <c r="R127" s="105"/>
      <c r="S127" s="105"/>
    </row>
    <row r="128" spans="1:19" s="3" customFormat="1" x14ac:dyDescent="0.2">
      <c r="A128" s="54" t="s">
        <v>71</v>
      </c>
      <c r="B128" s="36"/>
      <c r="C128" s="36"/>
      <c r="D128" s="36"/>
      <c r="E128" s="36"/>
      <c r="F128" s="35">
        <v>24300</v>
      </c>
      <c r="G128" s="35">
        <v>24299.52</v>
      </c>
      <c r="H128" s="35">
        <v>114757</v>
      </c>
      <c r="I128" s="121"/>
      <c r="J128" s="35"/>
      <c r="K128" s="35"/>
      <c r="L128" s="35"/>
      <c r="M128" s="35"/>
      <c r="N128" s="105"/>
      <c r="O128" s="105"/>
      <c r="P128" s="105"/>
      <c r="Q128" s="105"/>
      <c r="R128" s="105"/>
      <c r="S128" s="105"/>
    </row>
    <row r="129" spans="1:19" s="3" customFormat="1" x14ac:dyDescent="0.2">
      <c r="A129" s="54" t="s">
        <v>92</v>
      </c>
      <c r="B129" s="36"/>
      <c r="C129" s="36"/>
      <c r="D129" s="36"/>
      <c r="E129" s="36"/>
      <c r="F129" s="35">
        <v>3645</v>
      </c>
      <c r="G129" s="47">
        <v>3644.93</v>
      </c>
      <c r="H129" s="35">
        <v>25256</v>
      </c>
      <c r="I129" s="121"/>
      <c r="J129" s="35"/>
      <c r="K129" s="35"/>
      <c r="L129" s="35"/>
      <c r="M129" s="35"/>
      <c r="N129" s="105"/>
      <c r="O129" s="105"/>
      <c r="P129" s="105"/>
      <c r="Q129" s="105"/>
      <c r="R129" s="105"/>
      <c r="S129" s="105"/>
    </row>
    <row r="130" spans="1:19" s="3" customFormat="1" ht="19.5" customHeight="1" x14ac:dyDescent="0.2">
      <c r="A130" s="37" t="s">
        <v>93</v>
      </c>
      <c r="B130" s="36"/>
      <c r="C130" s="36"/>
      <c r="D130" s="36"/>
      <c r="E130" s="36"/>
      <c r="F130" s="36">
        <f>F127+F129+F128</f>
        <v>1793973</v>
      </c>
      <c r="G130" s="36">
        <f>G127+G129+G128</f>
        <v>1793973</v>
      </c>
      <c r="H130" s="36">
        <f>H127+H129+H128</f>
        <v>1394823</v>
      </c>
      <c r="I130" s="115">
        <f>I127+I129+I128</f>
        <v>0</v>
      </c>
      <c r="J130" s="36">
        <f>J127+J129</f>
        <v>77458</v>
      </c>
      <c r="K130" s="36"/>
      <c r="L130" s="36"/>
      <c r="M130" s="80">
        <f>F130+H130+J130</f>
        <v>3266254</v>
      </c>
      <c r="N130" s="105"/>
      <c r="O130" s="106"/>
      <c r="P130" s="106"/>
      <c r="Q130" s="106"/>
      <c r="R130" s="105"/>
      <c r="S130" s="105"/>
    </row>
    <row r="131" spans="1:19" s="3" customFormat="1" ht="36" customHeight="1" x14ac:dyDescent="0.2">
      <c r="A131" s="175" t="s">
        <v>94</v>
      </c>
      <c r="B131" s="176"/>
      <c r="C131" s="176"/>
      <c r="D131" s="176"/>
      <c r="E131" s="176"/>
      <c r="F131" s="176"/>
      <c r="G131" s="176"/>
      <c r="H131" s="176"/>
      <c r="I131" s="176"/>
      <c r="J131" s="176"/>
      <c r="K131" s="176"/>
      <c r="L131" s="176"/>
      <c r="M131" s="177"/>
      <c r="N131" s="105"/>
      <c r="O131" s="106"/>
      <c r="P131" s="106"/>
      <c r="Q131" s="106"/>
      <c r="R131" s="105"/>
      <c r="S131" s="105"/>
    </row>
    <row r="132" spans="1:19" s="3" customFormat="1" ht="68.25" customHeight="1" x14ac:dyDescent="0.2">
      <c r="A132" s="178" t="s">
        <v>95</v>
      </c>
      <c r="B132" s="179"/>
      <c r="C132" s="179"/>
      <c r="D132" s="179"/>
      <c r="E132" s="179"/>
      <c r="F132" s="179"/>
      <c r="G132" s="179"/>
      <c r="H132" s="179"/>
      <c r="I132" s="179"/>
      <c r="J132" s="179"/>
      <c r="K132" s="179"/>
      <c r="L132" s="179"/>
      <c r="M132" s="180"/>
      <c r="N132" s="105"/>
      <c r="O132" s="106"/>
      <c r="P132" s="106"/>
      <c r="Q132" s="106"/>
      <c r="R132" s="105"/>
      <c r="S132" s="105"/>
    </row>
    <row r="133" spans="1:19" s="3" customFormat="1" ht="30" customHeight="1" x14ac:dyDescent="0.2">
      <c r="A133" s="38" t="s">
        <v>6</v>
      </c>
      <c r="B133" s="36"/>
      <c r="C133" s="36"/>
      <c r="D133" s="36"/>
      <c r="E133" s="36"/>
      <c r="F133" s="36"/>
      <c r="G133" s="36"/>
      <c r="H133" s="36"/>
      <c r="I133" s="115"/>
      <c r="J133" s="36"/>
      <c r="K133" s="36"/>
      <c r="L133" s="36"/>
      <c r="M133" s="36"/>
      <c r="N133" s="105"/>
      <c r="O133" s="106"/>
      <c r="P133" s="106"/>
      <c r="Q133" s="106"/>
      <c r="R133" s="105"/>
      <c r="S133" s="105"/>
    </row>
    <row r="134" spans="1:19" s="3" customFormat="1" x14ac:dyDescent="0.2">
      <c r="A134" s="40" t="s">
        <v>67</v>
      </c>
      <c r="B134" s="36"/>
      <c r="C134" s="36"/>
      <c r="D134" s="36"/>
      <c r="E134" s="36"/>
      <c r="F134" s="35">
        <v>56701</v>
      </c>
      <c r="G134" s="47">
        <v>56700.6</v>
      </c>
      <c r="H134" s="35">
        <v>220944</v>
      </c>
      <c r="I134" s="121"/>
      <c r="J134" s="35">
        <v>5858</v>
      </c>
      <c r="K134" s="35"/>
      <c r="L134" s="35"/>
      <c r="M134" s="35"/>
      <c r="N134" s="105"/>
      <c r="O134" s="106"/>
      <c r="P134" s="106"/>
      <c r="Q134" s="106"/>
      <c r="R134" s="105"/>
      <c r="S134" s="105"/>
    </row>
    <row r="135" spans="1:19" s="3" customFormat="1" x14ac:dyDescent="0.2">
      <c r="A135" s="40" t="s">
        <v>68</v>
      </c>
      <c r="B135" s="36"/>
      <c r="C135" s="36"/>
      <c r="D135" s="36"/>
      <c r="E135" s="36"/>
      <c r="F135" s="35">
        <v>1103151</v>
      </c>
      <c r="G135" s="47">
        <v>1103151.42</v>
      </c>
      <c r="H135" s="35">
        <v>3975448</v>
      </c>
      <c r="I135" s="121"/>
      <c r="J135" s="35">
        <v>323197</v>
      </c>
      <c r="K135" s="35">
        <v>113962</v>
      </c>
      <c r="L135" s="35"/>
      <c r="M135" s="35"/>
      <c r="N135" s="105"/>
      <c r="O135" s="106"/>
      <c r="P135" s="106"/>
      <c r="Q135" s="106"/>
      <c r="R135" s="105"/>
      <c r="S135" s="105"/>
    </row>
    <row r="136" spans="1:19" s="3" customFormat="1" x14ac:dyDescent="0.2">
      <c r="A136" s="40" t="s">
        <v>69</v>
      </c>
      <c r="B136" s="36"/>
      <c r="C136" s="36"/>
      <c r="D136" s="36"/>
      <c r="E136" s="36"/>
      <c r="F136" s="35">
        <v>7986</v>
      </c>
      <c r="G136" s="35">
        <v>7986</v>
      </c>
      <c r="H136" s="35">
        <v>28779</v>
      </c>
      <c r="I136" s="121"/>
      <c r="J136" s="35">
        <v>2340</v>
      </c>
      <c r="K136" s="35">
        <v>825</v>
      </c>
      <c r="L136" s="35"/>
      <c r="M136" s="35"/>
      <c r="N136" s="105"/>
      <c r="O136" s="106"/>
      <c r="P136" s="106"/>
      <c r="Q136" s="106"/>
      <c r="R136" s="105"/>
      <c r="S136" s="105"/>
    </row>
    <row r="137" spans="1:19" s="3" customFormat="1" x14ac:dyDescent="0.2">
      <c r="A137" s="40" t="s">
        <v>71</v>
      </c>
      <c r="B137" s="36"/>
      <c r="C137" s="36"/>
      <c r="D137" s="36"/>
      <c r="E137" s="36"/>
      <c r="F137" s="35">
        <v>43850</v>
      </c>
      <c r="G137" s="47">
        <v>43850.15</v>
      </c>
      <c r="H137" s="35">
        <v>121577</v>
      </c>
      <c r="I137" s="121"/>
      <c r="J137" s="35">
        <v>36311</v>
      </c>
      <c r="K137" s="35"/>
      <c r="L137" s="35"/>
      <c r="M137" s="35"/>
      <c r="N137" s="105"/>
      <c r="O137" s="106"/>
      <c r="P137" s="106"/>
      <c r="Q137" s="106"/>
      <c r="R137" s="105"/>
      <c r="S137" s="105"/>
    </row>
    <row r="138" spans="1:19" s="3" customFormat="1" x14ac:dyDescent="0.2">
      <c r="A138" s="40" t="s">
        <v>96</v>
      </c>
      <c r="B138" s="36"/>
      <c r="C138" s="36"/>
      <c r="D138" s="36"/>
      <c r="E138" s="36"/>
      <c r="F138" s="35"/>
      <c r="G138" s="35"/>
      <c r="H138" s="35">
        <v>20000</v>
      </c>
      <c r="I138" s="121"/>
      <c r="J138" s="35"/>
      <c r="K138" s="35"/>
      <c r="L138" s="35"/>
      <c r="M138" s="35"/>
      <c r="N138" s="105"/>
      <c r="O138" s="106"/>
      <c r="P138" s="106"/>
      <c r="Q138" s="106"/>
      <c r="R138" s="105"/>
      <c r="S138" s="105"/>
    </row>
    <row r="139" spans="1:19" s="3" customFormat="1" x14ac:dyDescent="0.2">
      <c r="A139" s="40" t="s">
        <v>92</v>
      </c>
      <c r="B139" s="36"/>
      <c r="C139" s="36"/>
      <c r="D139" s="36"/>
      <c r="E139" s="36"/>
      <c r="F139" s="35">
        <v>16172</v>
      </c>
      <c r="G139" s="47">
        <v>16172.18</v>
      </c>
      <c r="H139" s="35">
        <v>44771</v>
      </c>
      <c r="I139" s="121"/>
      <c r="J139" s="35">
        <v>13307</v>
      </c>
      <c r="K139" s="35"/>
      <c r="L139" s="35"/>
      <c r="M139" s="35"/>
      <c r="N139" s="105"/>
      <c r="O139" s="106"/>
      <c r="P139" s="106"/>
      <c r="Q139" s="106"/>
      <c r="R139" s="105"/>
      <c r="S139" s="105"/>
    </row>
    <row r="140" spans="1:19" s="3" customFormat="1" ht="30" customHeight="1" x14ac:dyDescent="0.2">
      <c r="A140" s="37" t="s">
        <v>97</v>
      </c>
      <c r="B140" s="36"/>
      <c r="C140" s="36"/>
      <c r="D140" s="36"/>
      <c r="E140" s="36"/>
      <c r="F140" s="36">
        <f>F134+F135+F136+F137+F138+F139</f>
        <v>1227860</v>
      </c>
      <c r="G140" s="36">
        <f>G134+G135+G136+G137+G138+G139</f>
        <v>1227860.3499999999</v>
      </c>
      <c r="H140" s="36">
        <f t="shared" ref="H140:J140" si="13">H134+H135+H136+H137+H138+H139</f>
        <v>4411519</v>
      </c>
      <c r="I140" s="115">
        <f t="shared" si="13"/>
        <v>0</v>
      </c>
      <c r="J140" s="36">
        <f t="shared" si="13"/>
        <v>381013</v>
      </c>
      <c r="K140" s="36">
        <f>K134+K135+K136+K137+K138+K139</f>
        <v>114787</v>
      </c>
      <c r="L140" s="36"/>
      <c r="M140" s="80">
        <f>F140+H140+J140+K140</f>
        <v>6135179</v>
      </c>
      <c r="N140" s="105"/>
      <c r="O140" s="106"/>
      <c r="P140" s="106"/>
      <c r="Q140" s="106"/>
      <c r="R140" s="106"/>
      <c r="S140" s="105"/>
    </row>
    <row r="141" spans="1:19" s="2" customFormat="1" ht="36" customHeight="1" x14ac:dyDescent="0.2">
      <c r="A141" s="184" t="s">
        <v>98</v>
      </c>
      <c r="B141" s="185"/>
      <c r="C141" s="185"/>
      <c r="D141" s="185"/>
      <c r="E141" s="185"/>
      <c r="F141" s="185"/>
      <c r="G141" s="185"/>
      <c r="H141" s="185"/>
      <c r="I141" s="185"/>
      <c r="J141" s="185"/>
      <c r="K141" s="185"/>
      <c r="L141" s="185"/>
      <c r="M141" s="186"/>
      <c r="N141" s="109"/>
      <c r="O141" s="110"/>
      <c r="P141" s="110"/>
      <c r="Q141" s="110"/>
      <c r="R141" s="110"/>
      <c r="S141" s="109"/>
    </row>
    <row r="142" spans="1:19" s="2" customFormat="1" ht="66.599999999999994" customHeight="1" x14ac:dyDescent="0.2">
      <c r="A142" s="187" t="s">
        <v>99</v>
      </c>
      <c r="B142" s="188"/>
      <c r="C142" s="188"/>
      <c r="D142" s="188"/>
      <c r="E142" s="188"/>
      <c r="F142" s="188"/>
      <c r="G142" s="188"/>
      <c r="H142" s="188"/>
      <c r="I142" s="188"/>
      <c r="J142" s="188"/>
      <c r="K142" s="188"/>
      <c r="L142" s="188"/>
      <c r="M142" s="189"/>
      <c r="N142" s="109"/>
      <c r="O142" s="110"/>
      <c r="P142" s="110"/>
      <c r="Q142" s="110"/>
      <c r="R142" s="110"/>
      <c r="S142" s="109"/>
    </row>
    <row r="143" spans="1:19" s="2" customFormat="1" ht="30" customHeight="1" x14ac:dyDescent="0.2">
      <c r="A143" s="55" t="s">
        <v>6</v>
      </c>
      <c r="B143" s="56"/>
      <c r="C143" s="56"/>
      <c r="D143" s="56"/>
      <c r="E143" s="56"/>
      <c r="F143" s="56"/>
      <c r="G143" s="56"/>
      <c r="H143" s="56"/>
      <c r="I143" s="129"/>
      <c r="J143" s="56"/>
      <c r="K143" s="56"/>
      <c r="L143" s="56"/>
      <c r="M143" s="56"/>
      <c r="N143" s="109"/>
      <c r="O143" s="110"/>
      <c r="P143" s="110"/>
      <c r="Q143" s="110"/>
      <c r="R143" s="110"/>
      <c r="S143" s="109"/>
    </row>
    <row r="144" spans="1:19" s="2" customFormat="1" ht="42.6" customHeight="1" x14ac:dyDescent="0.2">
      <c r="A144" s="57" t="s">
        <v>100</v>
      </c>
      <c r="B144" s="56"/>
      <c r="C144" s="56"/>
      <c r="D144" s="56"/>
      <c r="E144" s="56"/>
      <c r="F144" s="58">
        <v>3904714</v>
      </c>
      <c r="G144" s="58">
        <v>3904714</v>
      </c>
      <c r="H144" s="56"/>
      <c r="I144" s="129"/>
      <c r="J144" s="56"/>
      <c r="K144" s="56"/>
      <c r="L144" s="56"/>
      <c r="M144" s="56"/>
      <c r="N144" s="109"/>
      <c r="O144" s="110"/>
      <c r="P144" s="110"/>
      <c r="Q144" s="110"/>
      <c r="R144" s="110"/>
      <c r="S144" s="109"/>
    </row>
    <row r="145" spans="1:19" s="2" customFormat="1" ht="30" customHeight="1" x14ac:dyDescent="0.2">
      <c r="A145" s="65" t="s">
        <v>101</v>
      </c>
      <c r="B145" s="66"/>
      <c r="C145" s="66"/>
      <c r="D145" s="66"/>
      <c r="E145" s="66"/>
      <c r="F145" s="66">
        <f>F144</f>
        <v>3904714</v>
      </c>
      <c r="G145" s="66">
        <f>G144</f>
        <v>3904714</v>
      </c>
      <c r="H145" s="66"/>
      <c r="I145" s="130"/>
      <c r="J145" s="66"/>
      <c r="K145" s="66"/>
      <c r="L145" s="66"/>
      <c r="M145" s="94">
        <f>F145</f>
        <v>3904714</v>
      </c>
      <c r="N145" s="109"/>
      <c r="O145" s="110"/>
      <c r="P145" s="110"/>
      <c r="Q145" s="110"/>
      <c r="R145" s="110"/>
      <c r="S145" s="109"/>
    </row>
    <row r="146" spans="1:19" s="2" customFormat="1" ht="30" customHeight="1" x14ac:dyDescent="0.2">
      <c r="A146" s="193" t="s">
        <v>146</v>
      </c>
      <c r="B146" s="194"/>
      <c r="C146" s="194"/>
      <c r="D146" s="194"/>
      <c r="E146" s="194"/>
      <c r="F146" s="194"/>
      <c r="G146" s="194"/>
      <c r="H146" s="194"/>
      <c r="I146" s="194"/>
      <c r="J146" s="194"/>
      <c r="K146" s="194"/>
      <c r="L146" s="194"/>
      <c r="M146" s="194"/>
      <c r="N146" s="109"/>
      <c r="O146" s="110"/>
      <c r="P146" s="110"/>
      <c r="Q146" s="110"/>
      <c r="R146" s="110"/>
      <c r="S146" s="109"/>
    </row>
    <row r="147" spans="1:19" s="2" customFormat="1" ht="30" customHeight="1" x14ac:dyDescent="0.2">
      <c r="A147" s="195" t="s">
        <v>147</v>
      </c>
      <c r="B147" s="195"/>
      <c r="C147" s="195"/>
      <c r="D147" s="195"/>
      <c r="E147" s="195"/>
      <c r="F147" s="195"/>
      <c r="G147" s="195"/>
      <c r="H147" s="195"/>
      <c r="I147" s="195"/>
      <c r="J147" s="195"/>
      <c r="K147" s="195"/>
      <c r="L147" s="195"/>
      <c r="M147" s="196"/>
      <c r="N147" s="109"/>
      <c r="O147" s="110"/>
      <c r="P147" s="110"/>
      <c r="Q147" s="110"/>
      <c r="R147" s="110"/>
      <c r="S147" s="109"/>
    </row>
    <row r="148" spans="1:19" s="2" customFormat="1" ht="30" customHeight="1" x14ac:dyDescent="0.2">
      <c r="A148" s="55" t="s">
        <v>6</v>
      </c>
      <c r="B148" s="143"/>
      <c r="C148" s="143"/>
      <c r="D148" s="143"/>
      <c r="E148" s="143"/>
      <c r="F148" s="143"/>
      <c r="G148" s="143"/>
      <c r="H148" s="143"/>
      <c r="I148" s="143"/>
      <c r="J148" s="143"/>
      <c r="K148" s="143"/>
      <c r="L148" s="143"/>
      <c r="M148" s="143"/>
      <c r="N148" s="109"/>
      <c r="O148" s="110"/>
      <c r="P148" s="110"/>
      <c r="Q148" s="110"/>
      <c r="R148" s="110"/>
      <c r="S148" s="109"/>
    </row>
    <row r="149" spans="1:19" s="2" customFormat="1" x14ac:dyDescent="0.2">
      <c r="A149" s="40" t="s">
        <v>109</v>
      </c>
      <c r="B149" s="143"/>
      <c r="C149" s="143"/>
      <c r="D149" s="143"/>
      <c r="E149" s="143"/>
      <c r="F149" s="143"/>
      <c r="G149" s="143"/>
      <c r="H149" s="58">
        <v>271039.99</v>
      </c>
      <c r="I149" s="144">
        <v>0</v>
      </c>
      <c r="J149" s="58">
        <v>0</v>
      </c>
      <c r="K149" s="143"/>
      <c r="L149" s="143"/>
      <c r="M149" s="143"/>
      <c r="N149" s="109"/>
      <c r="O149" s="110"/>
      <c r="P149" s="110"/>
      <c r="Q149" s="110"/>
      <c r="R149" s="110"/>
      <c r="S149" s="109"/>
    </row>
    <row r="150" spans="1:19" s="2" customFormat="1" x14ac:dyDescent="0.2">
      <c r="A150" s="40" t="s">
        <v>148</v>
      </c>
      <c r="B150" s="143"/>
      <c r="C150" s="143"/>
      <c r="D150" s="143"/>
      <c r="E150" s="143"/>
      <c r="F150" s="143"/>
      <c r="G150" s="143"/>
      <c r="H150" s="58">
        <v>1133894.17</v>
      </c>
      <c r="I150" s="144">
        <v>0</v>
      </c>
      <c r="J150" s="58">
        <v>2407874.62</v>
      </c>
      <c r="K150" s="143"/>
      <c r="L150" s="143"/>
      <c r="M150" s="143"/>
      <c r="N150" s="109"/>
      <c r="O150" s="110"/>
      <c r="P150" s="110"/>
      <c r="Q150" s="110"/>
      <c r="R150" s="110"/>
      <c r="S150" s="109"/>
    </row>
    <row r="151" spans="1:19" s="2" customFormat="1" x14ac:dyDescent="0.2">
      <c r="A151" s="40" t="s">
        <v>149</v>
      </c>
      <c r="B151" s="143"/>
      <c r="C151" s="143"/>
      <c r="D151" s="143"/>
      <c r="E151" s="143"/>
      <c r="F151" s="143"/>
      <c r="G151" s="143"/>
      <c r="H151" s="58">
        <v>7797.17</v>
      </c>
      <c r="I151" s="144">
        <v>0</v>
      </c>
      <c r="J151" s="58">
        <v>59962.84</v>
      </c>
      <c r="K151" s="143"/>
      <c r="L151" s="143"/>
      <c r="M151" s="143"/>
      <c r="N151" s="109"/>
      <c r="O151" s="110"/>
      <c r="P151" s="110"/>
      <c r="Q151" s="110"/>
      <c r="R151" s="110"/>
      <c r="S151" s="109"/>
    </row>
    <row r="152" spans="1:19" s="2" customFormat="1" x14ac:dyDescent="0.2">
      <c r="A152" s="40" t="s">
        <v>71</v>
      </c>
      <c r="B152" s="143"/>
      <c r="C152" s="143"/>
      <c r="D152" s="143"/>
      <c r="E152" s="143"/>
      <c r="F152" s="143"/>
      <c r="G152" s="143"/>
      <c r="H152" s="58">
        <v>235974.22</v>
      </c>
      <c r="I152" s="144">
        <v>0</v>
      </c>
      <c r="J152" s="58">
        <v>118895.53</v>
      </c>
      <c r="K152" s="143"/>
      <c r="L152" s="143"/>
      <c r="M152" s="143"/>
      <c r="N152" s="109"/>
      <c r="O152" s="110"/>
      <c r="P152" s="110"/>
      <c r="Q152" s="110"/>
      <c r="R152" s="110"/>
      <c r="S152" s="109"/>
    </row>
    <row r="153" spans="1:19" s="2" customFormat="1" x14ac:dyDescent="0.2">
      <c r="A153" s="40" t="s">
        <v>150</v>
      </c>
      <c r="B153" s="56"/>
      <c r="C153" s="56"/>
      <c r="D153" s="56"/>
      <c r="E153" s="56"/>
      <c r="F153" s="56"/>
      <c r="G153" s="56"/>
      <c r="H153" s="58">
        <v>235974.22</v>
      </c>
      <c r="I153" s="144">
        <v>0</v>
      </c>
      <c r="J153" s="58">
        <v>118895.53</v>
      </c>
      <c r="K153" s="56"/>
      <c r="L153" s="56"/>
      <c r="M153" s="96"/>
      <c r="N153" s="109"/>
      <c r="O153" s="110"/>
      <c r="P153" s="110"/>
      <c r="Q153" s="110"/>
      <c r="R153" s="110"/>
      <c r="S153" s="109"/>
    </row>
    <row r="154" spans="1:19" s="2" customFormat="1" ht="30" customHeight="1" thickBot="1" x14ac:dyDescent="0.25">
      <c r="A154" s="65" t="s">
        <v>151</v>
      </c>
      <c r="B154" s="56"/>
      <c r="C154" s="56"/>
      <c r="D154" s="56"/>
      <c r="E154" s="56"/>
      <c r="F154" s="56"/>
      <c r="G154" s="56"/>
      <c r="H154" s="56">
        <f>H149+H150+H151+H152+H153</f>
        <v>1884679.7699999998</v>
      </c>
      <c r="I154" s="56">
        <f>I149+I150+I151+I152+I153</f>
        <v>0</v>
      </c>
      <c r="J154" s="56">
        <f>J149+J150+J151+J152+J153</f>
        <v>2705628.5199999996</v>
      </c>
      <c r="K154" s="56"/>
      <c r="L154" s="56"/>
      <c r="M154" s="96">
        <f>H154+J154</f>
        <v>4590308.2899999991</v>
      </c>
      <c r="N154" s="109"/>
      <c r="O154" s="110"/>
      <c r="P154" s="110"/>
      <c r="Q154" s="110"/>
      <c r="R154" s="110"/>
      <c r="S154" s="109"/>
    </row>
    <row r="155" spans="1:19" s="2" customFormat="1" ht="30" customHeight="1" thickBot="1" x14ac:dyDescent="0.25">
      <c r="A155" s="67" t="s">
        <v>118</v>
      </c>
      <c r="B155" s="141">
        <f t="shared" ref="B155:L155" si="14">B145+B140+B130+B123+B118+B103+B62+B43</f>
        <v>3779923</v>
      </c>
      <c r="C155" s="141">
        <f t="shared" si="14"/>
        <v>3381564</v>
      </c>
      <c r="D155" s="141">
        <f t="shared" si="14"/>
        <v>21848135</v>
      </c>
      <c r="E155" s="141">
        <f t="shared" si="14"/>
        <v>21798484</v>
      </c>
      <c r="F155" s="141">
        <f t="shared" si="14"/>
        <v>66621170</v>
      </c>
      <c r="G155" s="141">
        <f t="shared" si="14"/>
        <v>66581147.849999994</v>
      </c>
      <c r="H155" s="141">
        <f>H145+H140+H130+H123+H118+H103+H62+H43+H154</f>
        <v>31063407.77</v>
      </c>
      <c r="I155" s="142">
        <f>I145+I140+I130+I123+I118+I103+I62+I43</f>
        <v>11625498</v>
      </c>
      <c r="J155" s="141">
        <f>J145+J140+J130+J123+J118+J103+J62+J43+J154</f>
        <v>4388469.5199999996</v>
      </c>
      <c r="K155" s="141">
        <f t="shared" si="14"/>
        <v>114787</v>
      </c>
      <c r="L155" s="141">
        <f t="shared" si="14"/>
        <v>0</v>
      </c>
      <c r="M155" s="141">
        <f>M145+M140+M130+M123+M118+M103+M62+M43+M154</f>
        <v>127815892.28999999</v>
      </c>
      <c r="N155" s="110"/>
      <c r="O155" s="110"/>
      <c r="P155" s="110"/>
      <c r="Q155" s="110"/>
      <c r="R155" s="110"/>
      <c r="S155" s="109"/>
    </row>
    <row r="156" spans="1:19" s="2" customFormat="1" ht="30" customHeight="1" x14ac:dyDescent="0.2">
      <c r="A156" s="164" t="s">
        <v>102</v>
      </c>
      <c r="B156" s="165"/>
      <c r="C156" s="165"/>
      <c r="D156" s="165"/>
      <c r="E156" s="165"/>
      <c r="F156" s="165"/>
      <c r="G156" s="165"/>
      <c r="H156" s="165"/>
      <c r="I156" s="165"/>
      <c r="J156" s="165"/>
      <c r="K156" s="165"/>
      <c r="L156" s="165"/>
      <c r="M156" s="165"/>
      <c r="N156" s="109"/>
      <c r="O156" s="110"/>
      <c r="P156" s="110"/>
      <c r="Q156" s="110"/>
      <c r="R156" s="110"/>
      <c r="S156" s="109"/>
    </row>
    <row r="157" spans="1:19" ht="25.5" customHeight="1" x14ac:dyDescent="0.25">
      <c r="A157" s="192" t="s">
        <v>105</v>
      </c>
      <c r="B157" s="192"/>
      <c r="C157" s="192"/>
      <c r="D157" s="192"/>
      <c r="E157" s="192"/>
      <c r="F157" s="192"/>
      <c r="G157" s="192"/>
      <c r="H157" s="192"/>
      <c r="I157" s="192"/>
      <c r="J157" s="192"/>
      <c r="K157" s="192"/>
      <c r="L157" s="192"/>
      <c r="M157" s="192"/>
    </row>
    <row r="158" spans="1:19" ht="66.75" customHeight="1" x14ac:dyDescent="0.25">
      <c r="A158" s="158" t="s">
        <v>103</v>
      </c>
      <c r="B158" s="158"/>
      <c r="C158" s="158"/>
      <c r="D158" s="158"/>
      <c r="E158" s="158"/>
      <c r="F158" s="158"/>
      <c r="G158" s="158"/>
      <c r="H158" s="158"/>
      <c r="I158" s="158"/>
      <c r="J158" s="158"/>
      <c r="K158" s="158"/>
      <c r="L158" s="158"/>
      <c r="M158" s="158"/>
    </row>
    <row r="159" spans="1:19" ht="35.25" customHeight="1" x14ac:dyDescent="0.25">
      <c r="A159" s="12" t="s">
        <v>7</v>
      </c>
      <c r="B159" s="15"/>
      <c r="C159" s="15"/>
      <c r="D159" s="14">
        <v>50578</v>
      </c>
      <c r="E159" s="14">
        <v>50578</v>
      </c>
      <c r="F159" s="15"/>
      <c r="G159" s="15"/>
      <c r="H159" s="15"/>
      <c r="I159" s="125"/>
      <c r="J159" s="15"/>
      <c r="K159" s="15"/>
      <c r="L159" s="15"/>
      <c r="M159" s="15"/>
    </row>
    <row r="160" spans="1:19" ht="19.5" customHeight="1" x14ac:dyDescent="0.25">
      <c r="A160" s="29" t="s">
        <v>104</v>
      </c>
      <c r="B160" s="14">
        <f>B159</f>
        <v>0</v>
      </c>
      <c r="C160" s="14">
        <f t="shared" ref="C160:I160" si="15">C159</f>
        <v>0</v>
      </c>
      <c r="D160" s="14">
        <f t="shared" si="15"/>
        <v>50578</v>
      </c>
      <c r="E160" s="14">
        <f t="shared" si="15"/>
        <v>50578</v>
      </c>
      <c r="F160" s="14">
        <f t="shared" si="15"/>
        <v>0</v>
      </c>
      <c r="G160" s="14">
        <f t="shared" si="15"/>
        <v>0</v>
      </c>
      <c r="H160" s="14">
        <f t="shared" si="15"/>
        <v>0</v>
      </c>
      <c r="I160" s="115">
        <f t="shared" si="15"/>
        <v>0</v>
      </c>
      <c r="J160" s="14"/>
      <c r="K160" s="14"/>
      <c r="L160" s="14"/>
      <c r="M160" s="80">
        <f>B160+D160+F160+H160</f>
        <v>50578</v>
      </c>
    </row>
    <row r="161" spans="1:19" s="2" customFormat="1" ht="46.5" customHeight="1" x14ac:dyDescent="0.2">
      <c r="A161" s="190" t="s">
        <v>106</v>
      </c>
      <c r="B161" s="190"/>
      <c r="C161" s="190"/>
      <c r="D161" s="190"/>
      <c r="E161" s="190"/>
      <c r="F161" s="190"/>
      <c r="G161" s="190"/>
      <c r="H161" s="190"/>
      <c r="I161" s="190"/>
      <c r="J161" s="190"/>
      <c r="K161" s="190"/>
      <c r="L161" s="190"/>
      <c r="M161" s="190"/>
      <c r="N161" s="109"/>
      <c r="O161" s="110"/>
      <c r="P161" s="110"/>
      <c r="Q161" s="110"/>
      <c r="R161" s="110"/>
      <c r="S161" s="109"/>
    </row>
    <row r="162" spans="1:19" s="3" customFormat="1" ht="89.1" customHeight="1" x14ac:dyDescent="0.2">
      <c r="A162" s="159" t="s">
        <v>116</v>
      </c>
      <c r="B162" s="160"/>
      <c r="C162" s="160"/>
      <c r="D162" s="160"/>
      <c r="E162" s="160"/>
      <c r="F162" s="160"/>
      <c r="G162" s="160"/>
      <c r="H162" s="160"/>
      <c r="I162" s="160"/>
      <c r="J162" s="160"/>
      <c r="K162" s="160"/>
      <c r="L162" s="160"/>
      <c r="M162" s="160"/>
      <c r="N162" s="105"/>
      <c r="O162" s="106"/>
      <c r="P162" s="106"/>
      <c r="Q162" s="106"/>
      <c r="R162" s="106"/>
      <c r="S162" s="105"/>
    </row>
    <row r="163" spans="1:19" s="3" customFormat="1" ht="32.1" customHeight="1" x14ac:dyDescent="0.2">
      <c r="A163" s="18" t="s">
        <v>6</v>
      </c>
      <c r="B163" s="61"/>
      <c r="C163" s="61"/>
      <c r="D163" s="61"/>
      <c r="E163" s="61"/>
      <c r="F163" s="61"/>
      <c r="G163" s="61"/>
      <c r="H163" s="61"/>
      <c r="I163" s="131"/>
      <c r="J163" s="61"/>
      <c r="K163" s="61"/>
      <c r="L163" s="61"/>
      <c r="M163" s="61"/>
      <c r="N163" s="105"/>
      <c r="O163" s="106"/>
      <c r="P163" s="106"/>
      <c r="Q163" s="106"/>
      <c r="R163" s="106"/>
      <c r="S163" s="105"/>
    </row>
    <row r="164" spans="1:19" s="2" customFormat="1" ht="64.5" customHeight="1" x14ac:dyDescent="0.2">
      <c r="A164" s="62" t="s">
        <v>107</v>
      </c>
      <c r="B164" s="19"/>
      <c r="C164" s="19"/>
      <c r="D164" s="19"/>
      <c r="E164" s="19"/>
      <c r="F164" s="21">
        <v>169689</v>
      </c>
      <c r="G164" s="63">
        <v>169689.19</v>
      </c>
      <c r="H164" s="19"/>
      <c r="I164" s="129"/>
      <c r="J164" s="19"/>
      <c r="K164" s="19"/>
      <c r="L164" s="19"/>
      <c r="M164" s="19"/>
      <c r="N164" s="110"/>
      <c r="O164" s="110"/>
      <c r="P164" s="110"/>
      <c r="Q164" s="110"/>
      <c r="R164" s="110"/>
      <c r="S164" s="109"/>
    </row>
    <row r="165" spans="1:19" s="2" customFormat="1" ht="39.950000000000003" customHeight="1" x14ac:dyDescent="0.2">
      <c r="A165" s="20" t="s">
        <v>108</v>
      </c>
      <c r="B165" s="19"/>
      <c r="C165" s="19"/>
      <c r="D165" s="19"/>
      <c r="E165" s="19"/>
      <c r="F165" s="19"/>
      <c r="G165" s="19"/>
      <c r="H165" s="19"/>
      <c r="I165" s="129"/>
      <c r="J165" s="19"/>
      <c r="K165" s="19"/>
      <c r="L165" s="19"/>
      <c r="M165" s="19"/>
      <c r="N165" s="110"/>
      <c r="O165" s="110"/>
      <c r="P165" s="110"/>
      <c r="Q165" s="110"/>
      <c r="R165" s="110"/>
      <c r="S165" s="109"/>
    </row>
    <row r="166" spans="1:19" s="2" customFormat="1" x14ac:dyDescent="0.2">
      <c r="A166" s="64" t="s">
        <v>109</v>
      </c>
      <c r="B166" s="19"/>
      <c r="C166" s="19"/>
      <c r="D166" s="19"/>
      <c r="E166" s="19"/>
      <c r="F166" s="21">
        <v>39709</v>
      </c>
      <c r="G166" s="63">
        <v>39708.86</v>
      </c>
      <c r="H166" s="21">
        <v>357380</v>
      </c>
      <c r="I166" s="132">
        <v>357379.71</v>
      </c>
      <c r="J166" s="19"/>
      <c r="K166" s="19"/>
      <c r="L166" s="19"/>
      <c r="M166" s="19"/>
      <c r="N166" s="109"/>
      <c r="O166" s="110"/>
      <c r="P166" s="110"/>
      <c r="Q166" s="110"/>
      <c r="R166" s="110"/>
      <c r="S166" s="109"/>
    </row>
    <row r="167" spans="1:19" s="2" customFormat="1" x14ac:dyDescent="0.2">
      <c r="A167" s="64" t="s">
        <v>110</v>
      </c>
      <c r="B167" s="19"/>
      <c r="C167" s="19"/>
      <c r="D167" s="19"/>
      <c r="E167" s="19"/>
      <c r="F167" s="21">
        <v>0</v>
      </c>
      <c r="G167" s="21"/>
      <c r="H167" s="21">
        <v>17378606</v>
      </c>
      <c r="I167" s="132">
        <v>5213581.8499999996</v>
      </c>
      <c r="J167" s="19"/>
      <c r="K167" s="19"/>
      <c r="L167" s="19"/>
      <c r="M167" s="19"/>
      <c r="N167" s="109"/>
      <c r="O167" s="110"/>
      <c r="P167" s="110"/>
      <c r="Q167" s="110"/>
      <c r="R167" s="110"/>
      <c r="S167" s="109"/>
    </row>
    <row r="168" spans="1:19" s="2" customFormat="1" x14ac:dyDescent="0.2">
      <c r="A168" s="64" t="s">
        <v>111</v>
      </c>
      <c r="B168" s="19"/>
      <c r="C168" s="19"/>
      <c r="D168" s="19"/>
      <c r="E168" s="19"/>
      <c r="F168" s="21">
        <v>0</v>
      </c>
      <c r="G168" s="21"/>
      <c r="H168" s="21">
        <v>147183</v>
      </c>
      <c r="I168" s="132">
        <v>73591.259999999995</v>
      </c>
      <c r="J168" s="19"/>
      <c r="K168" s="19"/>
      <c r="L168" s="19"/>
      <c r="M168" s="19"/>
      <c r="N168" s="109"/>
      <c r="O168" s="110"/>
      <c r="P168" s="110"/>
      <c r="Q168" s="110"/>
      <c r="R168" s="110"/>
      <c r="S168" s="109"/>
    </row>
    <row r="169" spans="1:19" s="2" customFormat="1" x14ac:dyDescent="0.2">
      <c r="A169" s="64" t="s">
        <v>71</v>
      </c>
      <c r="B169" s="19"/>
      <c r="C169" s="19"/>
      <c r="D169" s="19"/>
      <c r="E169" s="19"/>
      <c r="F169" s="21">
        <v>21691</v>
      </c>
      <c r="G169" s="63">
        <v>21691.54</v>
      </c>
      <c r="H169" s="21">
        <v>142520</v>
      </c>
      <c r="I169" s="132">
        <v>71259.960000000006</v>
      </c>
      <c r="J169" s="19"/>
      <c r="K169" s="19"/>
      <c r="L169" s="19"/>
      <c r="M169" s="19"/>
      <c r="N169" s="109"/>
      <c r="O169" s="110"/>
      <c r="P169" s="110"/>
      <c r="Q169" s="110"/>
      <c r="R169" s="110"/>
      <c r="S169" s="109"/>
    </row>
    <row r="170" spans="1:19" s="2" customFormat="1" x14ac:dyDescent="0.2">
      <c r="A170" s="64" t="s">
        <v>112</v>
      </c>
      <c r="B170" s="19"/>
      <c r="C170" s="19"/>
      <c r="D170" s="19"/>
      <c r="E170" s="19"/>
      <c r="F170" s="21">
        <v>48218</v>
      </c>
      <c r="G170" s="63">
        <v>48216.97</v>
      </c>
      <c r="H170" s="21">
        <v>170620</v>
      </c>
      <c r="I170" s="132">
        <v>85310.32</v>
      </c>
      <c r="J170" s="19"/>
      <c r="K170" s="19"/>
      <c r="L170" s="19"/>
      <c r="M170" s="19"/>
      <c r="N170" s="109"/>
      <c r="O170" s="110"/>
      <c r="P170" s="110"/>
      <c r="Q170" s="110"/>
      <c r="R170" s="110"/>
      <c r="S170" s="109"/>
    </row>
    <row r="171" spans="1:19" s="2" customFormat="1" x14ac:dyDescent="0.2">
      <c r="A171" s="64" t="s">
        <v>92</v>
      </c>
      <c r="B171" s="19"/>
      <c r="C171" s="19"/>
      <c r="D171" s="19"/>
      <c r="E171" s="19"/>
      <c r="F171" s="21">
        <v>10486</v>
      </c>
      <c r="G171" s="63">
        <v>10486.28</v>
      </c>
      <c r="H171" s="21">
        <v>46971</v>
      </c>
      <c r="I171" s="132">
        <v>11742.77</v>
      </c>
      <c r="J171" s="19"/>
      <c r="K171" s="19"/>
      <c r="L171" s="19"/>
      <c r="M171" s="19"/>
      <c r="N171" s="109"/>
      <c r="O171" s="110"/>
      <c r="P171" s="110"/>
      <c r="Q171" s="110"/>
      <c r="R171" s="110"/>
      <c r="S171" s="109"/>
    </row>
    <row r="172" spans="1:19" s="2" customFormat="1" ht="51" customHeight="1" x14ac:dyDescent="0.2">
      <c r="A172" s="20" t="s">
        <v>113</v>
      </c>
      <c r="B172" s="19"/>
      <c r="C172" s="19"/>
      <c r="D172" s="19"/>
      <c r="E172" s="19"/>
      <c r="F172" s="19"/>
      <c r="G172" s="19"/>
      <c r="H172" s="21"/>
      <c r="I172" s="132"/>
      <c r="J172" s="19"/>
      <c r="K172" s="19"/>
      <c r="L172" s="19"/>
      <c r="M172" s="19"/>
      <c r="N172" s="110"/>
      <c r="O172" s="110"/>
      <c r="P172" s="110"/>
      <c r="Q172" s="110"/>
      <c r="R172" s="110"/>
      <c r="S172" s="109"/>
    </row>
    <row r="173" spans="1:19" s="2" customFormat="1" x14ac:dyDescent="0.2">
      <c r="A173" s="64" t="s">
        <v>114</v>
      </c>
      <c r="B173" s="19"/>
      <c r="C173" s="19"/>
      <c r="D173" s="19"/>
      <c r="E173" s="19"/>
      <c r="F173" s="21">
        <v>83732</v>
      </c>
      <c r="G173" s="21">
        <v>83732</v>
      </c>
      <c r="H173" s="21">
        <v>334928</v>
      </c>
      <c r="I173" s="132">
        <v>334928</v>
      </c>
      <c r="J173" s="19"/>
      <c r="K173" s="19"/>
      <c r="L173" s="19"/>
      <c r="M173" s="19"/>
      <c r="N173" s="109"/>
      <c r="O173" s="110"/>
      <c r="P173" s="110"/>
      <c r="Q173" s="110"/>
      <c r="R173" s="110"/>
      <c r="S173" s="109"/>
    </row>
    <row r="174" spans="1:19" s="2" customFormat="1" x14ac:dyDescent="0.2">
      <c r="A174" s="64" t="s">
        <v>111</v>
      </c>
      <c r="B174" s="19"/>
      <c r="C174" s="19"/>
      <c r="D174" s="19"/>
      <c r="E174" s="19"/>
      <c r="F174" s="21">
        <v>0</v>
      </c>
      <c r="G174" s="21"/>
      <c r="H174" s="21">
        <v>43560</v>
      </c>
      <c r="I174" s="132">
        <v>21780</v>
      </c>
      <c r="J174" s="19"/>
      <c r="K174" s="19"/>
      <c r="L174" s="19"/>
      <c r="M174" s="19"/>
      <c r="N174" s="109"/>
      <c r="O174" s="110"/>
      <c r="P174" s="110"/>
      <c r="Q174" s="110"/>
      <c r="R174" s="110"/>
      <c r="S174" s="109"/>
    </row>
    <row r="175" spans="1:19" s="2" customFormat="1" x14ac:dyDescent="0.2">
      <c r="A175" s="64" t="s">
        <v>71</v>
      </c>
      <c r="B175" s="19"/>
      <c r="C175" s="19"/>
      <c r="D175" s="19"/>
      <c r="E175" s="19"/>
      <c r="F175" s="21">
        <v>0</v>
      </c>
      <c r="G175" s="21"/>
      <c r="H175" s="21">
        <v>140975</v>
      </c>
      <c r="I175" s="132">
        <v>70487.520000000004</v>
      </c>
      <c r="J175" s="19"/>
      <c r="K175" s="19"/>
      <c r="L175" s="19"/>
      <c r="M175" s="19"/>
      <c r="N175" s="109"/>
      <c r="O175" s="110"/>
      <c r="P175" s="110"/>
      <c r="Q175" s="110"/>
      <c r="R175" s="110"/>
      <c r="S175" s="109"/>
    </row>
    <row r="176" spans="1:19" s="2" customFormat="1" x14ac:dyDescent="0.2">
      <c r="A176" s="64" t="s">
        <v>112</v>
      </c>
      <c r="B176" s="19"/>
      <c r="C176" s="19"/>
      <c r="D176" s="19"/>
      <c r="E176" s="19"/>
      <c r="F176" s="21">
        <v>29040</v>
      </c>
      <c r="G176" s="63">
        <v>29040.14</v>
      </c>
      <c r="H176" s="21">
        <v>190534</v>
      </c>
      <c r="I176" s="132">
        <v>95267.26</v>
      </c>
      <c r="J176" s="19"/>
      <c r="K176" s="19"/>
      <c r="L176" s="19"/>
      <c r="M176" s="19"/>
      <c r="N176" s="109"/>
      <c r="O176" s="110"/>
      <c r="P176" s="110"/>
      <c r="Q176" s="110"/>
      <c r="R176" s="110"/>
      <c r="S176" s="109"/>
    </row>
    <row r="177" spans="1:19" s="2" customFormat="1" x14ac:dyDescent="0.2">
      <c r="A177" s="64" t="s">
        <v>115</v>
      </c>
      <c r="B177" s="19"/>
      <c r="C177" s="19"/>
      <c r="D177" s="19"/>
      <c r="E177" s="19"/>
      <c r="F177" s="21">
        <v>0</v>
      </c>
      <c r="G177" s="21"/>
      <c r="H177" s="21">
        <v>30000</v>
      </c>
      <c r="I177" s="132">
        <v>30000</v>
      </c>
      <c r="J177" s="19"/>
      <c r="K177" s="19"/>
      <c r="L177" s="19"/>
      <c r="M177" s="19"/>
      <c r="N177" s="109"/>
      <c r="O177" s="110"/>
      <c r="P177" s="110"/>
      <c r="Q177" s="110"/>
      <c r="R177" s="110"/>
      <c r="S177" s="109"/>
    </row>
    <row r="178" spans="1:19" s="2" customFormat="1" x14ac:dyDescent="0.2">
      <c r="A178" s="20" t="s">
        <v>92</v>
      </c>
      <c r="B178" s="19"/>
      <c r="C178" s="19"/>
      <c r="D178" s="19"/>
      <c r="E178" s="19"/>
      <c r="F178" s="21">
        <v>4356</v>
      </c>
      <c r="G178" s="63">
        <v>4356.0200000000004</v>
      </c>
      <c r="H178" s="21">
        <v>49727</v>
      </c>
      <c r="I178" s="132">
        <v>12431.62</v>
      </c>
      <c r="J178" s="19"/>
      <c r="K178" s="19"/>
      <c r="L178" s="19"/>
      <c r="M178" s="19"/>
      <c r="N178" s="109"/>
      <c r="O178" s="110"/>
      <c r="P178" s="110"/>
      <c r="Q178" s="110"/>
      <c r="R178" s="110"/>
      <c r="S178" s="109"/>
    </row>
    <row r="179" spans="1:19" s="2" customFormat="1" ht="24.95" customHeight="1" x14ac:dyDescent="0.2">
      <c r="A179" s="68" t="s">
        <v>117</v>
      </c>
      <c r="B179" s="69"/>
      <c r="C179" s="69"/>
      <c r="D179" s="69"/>
      <c r="E179" s="69"/>
      <c r="F179" s="69">
        <f>SUM(F164:F178)</f>
        <v>406921</v>
      </c>
      <c r="G179" s="69">
        <f>SUM(G164:G178)</f>
        <v>406921.00000000006</v>
      </c>
      <c r="H179" s="69">
        <f>SUM(H164:H178)</f>
        <v>19033004</v>
      </c>
      <c r="I179" s="130">
        <f>SUM(I164:I178)</f>
        <v>6377760.2699999986</v>
      </c>
      <c r="J179" s="69"/>
      <c r="K179" s="69"/>
      <c r="L179" s="69"/>
      <c r="M179" s="98">
        <f>B179+D179+F179+H179</f>
        <v>19439925</v>
      </c>
      <c r="N179" s="110"/>
      <c r="O179" s="110"/>
      <c r="P179" s="110"/>
      <c r="Q179" s="110"/>
      <c r="R179" s="110"/>
      <c r="S179" s="109"/>
    </row>
    <row r="180" spans="1:19" s="2" customFormat="1" ht="30.75" customHeight="1" x14ac:dyDescent="0.2">
      <c r="A180" s="159" t="s">
        <v>136</v>
      </c>
      <c r="B180" s="160"/>
      <c r="C180" s="160"/>
      <c r="D180" s="160"/>
      <c r="E180" s="160"/>
      <c r="F180" s="160"/>
      <c r="G180" s="160"/>
      <c r="H180" s="160"/>
      <c r="I180" s="160"/>
      <c r="J180" s="160"/>
      <c r="K180" s="160"/>
      <c r="L180" s="160"/>
      <c r="M180" s="160"/>
      <c r="N180" s="110"/>
      <c r="O180" s="110"/>
      <c r="P180" s="110"/>
      <c r="Q180" s="110"/>
      <c r="R180" s="110"/>
      <c r="S180" s="109"/>
    </row>
    <row r="181" spans="1:19" s="10" customFormat="1" ht="14.25" x14ac:dyDescent="0.25">
      <c r="A181" s="191" t="s">
        <v>121</v>
      </c>
      <c r="B181" s="191"/>
      <c r="C181" s="191"/>
      <c r="D181" s="191"/>
      <c r="E181" s="191"/>
      <c r="F181" s="191"/>
      <c r="G181" s="191"/>
      <c r="H181" s="191"/>
      <c r="I181" s="191"/>
      <c r="J181" s="191"/>
      <c r="K181" s="191"/>
      <c r="L181" s="191"/>
      <c r="M181" s="191"/>
      <c r="N181" s="111"/>
      <c r="O181" s="111"/>
      <c r="P181" s="111"/>
      <c r="Q181" s="111"/>
      <c r="R181" s="111"/>
      <c r="S181" s="111"/>
    </row>
    <row r="182" spans="1:19" s="3" customFormat="1" ht="32.1" customHeight="1" x14ac:dyDescent="0.2">
      <c r="A182" s="18" t="s">
        <v>6</v>
      </c>
      <c r="B182" s="61"/>
      <c r="C182" s="61"/>
      <c r="D182" s="61"/>
      <c r="E182" s="61"/>
      <c r="F182" s="61"/>
      <c r="G182" s="61"/>
      <c r="H182" s="61"/>
      <c r="I182" s="131"/>
      <c r="J182" s="61"/>
      <c r="K182" s="61"/>
      <c r="L182" s="61"/>
      <c r="M182" s="61"/>
      <c r="N182" s="105"/>
      <c r="O182" s="106"/>
      <c r="P182" s="106"/>
      <c r="Q182" s="106"/>
      <c r="R182" s="106"/>
      <c r="S182" s="105"/>
    </row>
    <row r="183" spans="1:19" s="2" customFormat="1" x14ac:dyDescent="0.2">
      <c r="A183" s="64" t="s">
        <v>109</v>
      </c>
      <c r="B183" s="19"/>
      <c r="C183" s="19"/>
      <c r="D183" s="19"/>
      <c r="E183" s="19"/>
      <c r="F183" s="21"/>
      <c r="G183" s="63"/>
      <c r="H183" s="21">
        <v>1402789.24</v>
      </c>
      <c r="I183" s="132">
        <v>1402789.24</v>
      </c>
      <c r="J183" s="19"/>
      <c r="K183" s="19"/>
      <c r="L183" s="19"/>
      <c r="M183" s="19"/>
      <c r="N183" s="109"/>
      <c r="O183" s="110"/>
      <c r="P183" s="110"/>
      <c r="Q183" s="110"/>
      <c r="R183" s="110"/>
      <c r="S183" s="109"/>
    </row>
    <row r="184" spans="1:19" s="2" customFormat="1" x14ac:dyDescent="0.2">
      <c r="A184" s="64" t="s">
        <v>110</v>
      </c>
      <c r="B184" s="19"/>
      <c r="C184" s="19"/>
      <c r="D184" s="19"/>
      <c r="E184" s="19"/>
      <c r="F184" s="21"/>
      <c r="G184" s="21"/>
      <c r="H184" s="21">
        <v>45996267.689999998</v>
      </c>
      <c r="I184" s="132">
        <v>45996267.68</v>
      </c>
      <c r="J184" s="21">
        <v>2420856.19</v>
      </c>
      <c r="K184" s="19"/>
      <c r="L184" s="19"/>
      <c r="M184" s="19"/>
      <c r="N184" s="109"/>
      <c r="O184" s="110"/>
      <c r="P184" s="110"/>
      <c r="Q184" s="110"/>
      <c r="R184" s="110"/>
      <c r="S184" s="109"/>
    </row>
    <row r="185" spans="1:19" s="2" customFormat="1" x14ac:dyDescent="0.2">
      <c r="A185" s="64" t="s">
        <v>111</v>
      </c>
      <c r="B185" s="19"/>
      <c r="C185" s="19"/>
      <c r="D185" s="19"/>
      <c r="E185" s="19"/>
      <c r="F185" s="21"/>
      <c r="G185" s="21"/>
      <c r="H185" s="21">
        <v>350359.6</v>
      </c>
      <c r="I185" s="132">
        <v>350359.6</v>
      </c>
      <c r="J185" s="21"/>
      <c r="K185" s="19"/>
      <c r="L185" s="19"/>
      <c r="M185" s="19"/>
      <c r="N185" s="109"/>
      <c r="O185" s="110"/>
      <c r="P185" s="110"/>
      <c r="Q185" s="110"/>
      <c r="R185" s="110"/>
      <c r="S185" s="109"/>
    </row>
    <row r="186" spans="1:19" s="2" customFormat="1" x14ac:dyDescent="0.2">
      <c r="A186" s="64" t="s">
        <v>71</v>
      </c>
      <c r="B186" s="19"/>
      <c r="C186" s="19"/>
      <c r="D186" s="19"/>
      <c r="E186" s="19"/>
      <c r="F186" s="21"/>
      <c r="G186" s="63"/>
      <c r="H186" s="21">
        <v>1134105.5</v>
      </c>
      <c r="I186" s="132">
        <v>1134105.5</v>
      </c>
      <c r="J186" s="21">
        <v>284096.38</v>
      </c>
      <c r="K186" s="19"/>
      <c r="L186" s="19"/>
      <c r="M186" s="19"/>
      <c r="N186" s="109"/>
      <c r="O186" s="110"/>
      <c r="P186" s="110"/>
      <c r="Q186" s="110"/>
      <c r="R186" s="110"/>
      <c r="S186" s="109"/>
    </row>
    <row r="187" spans="1:19" s="2" customFormat="1" x14ac:dyDescent="0.2">
      <c r="A187" s="64" t="s">
        <v>112</v>
      </c>
      <c r="B187" s="19"/>
      <c r="C187" s="19"/>
      <c r="D187" s="19"/>
      <c r="E187" s="19"/>
      <c r="F187" s="21"/>
      <c r="G187" s="63"/>
      <c r="H187" s="21">
        <v>612992.75</v>
      </c>
      <c r="I187" s="132">
        <v>612992.75</v>
      </c>
      <c r="J187" s="21">
        <v>142048.19</v>
      </c>
      <c r="K187" s="19"/>
      <c r="L187" s="19"/>
      <c r="M187" s="19"/>
      <c r="N187" s="109"/>
      <c r="O187" s="110"/>
      <c r="P187" s="110"/>
      <c r="Q187" s="110"/>
      <c r="R187" s="110"/>
      <c r="S187" s="109"/>
    </row>
    <row r="188" spans="1:19" s="2" customFormat="1" ht="24.95" customHeight="1" x14ac:dyDescent="0.2">
      <c r="A188" s="99" t="s">
        <v>122</v>
      </c>
      <c r="B188" s="19"/>
      <c r="C188" s="19"/>
      <c r="D188" s="19"/>
      <c r="E188" s="19"/>
      <c r="F188" s="19"/>
      <c r="G188" s="19"/>
      <c r="H188" s="19">
        <f>H183+H184+H185+H186+H187</f>
        <v>49496514.780000001</v>
      </c>
      <c r="I188" s="129">
        <f>I183+I184+I185+I186+I187</f>
        <v>49496514.770000003</v>
      </c>
      <c r="J188" s="19">
        <f>J183+J184+J185+J186+J187</f>
        <v>2847000.76</v>
      </c>
      <c r="K188" s="19"/>
      <c r="L188" s="19"/>
      <c r="M188" s="104">
        <f>H188+J188</f>
        <v>52343515.539999999</v>
      </c>
      <c r="N188" s="110"/>
      <c r="O188" s="110"/>
      <c r="P188" s="110"/>
      <c r="Q188" s="110"/>
      <c r="R188" s="110"/>
      <c r="S188" s="109"/>
    </row>
    <row r="189" spans="1:19" s="2" customFormat="1" ht="24.95" customHeight="1" x14ac:dyDescent="0.2">
      <c r="A189" s="191" t="s">
        <v>123</v>
      </c>
      <c r="B189" s="191"/>
      <c r="C189" s="191"/>
      <c r="D189" s="191"/>
      <c r="E189" s="191"/>
      <c r="F189" s="191"/>
      <c r="G189" s="191"/>
      <c r="H189" s="191"/>
      <c r="I189" s="191"/>
      <c r="J189" s="191"/>
      <c r="K189" s="191"/>
      <c r="L189" s="191"/>
      <c r="M189" s="191"/>
      <c r="N189" s="110"/>
      <c r="O189" s="110"/>
      <c r="P189" s="110"/>
      <c r="Q189" s="110"/>
      <c r="R189" s="110"/>
      <c r="S189" s="109"/>
    </row>
    <row r="190" spans="1:19" s="3" customFormat="1" ht="32.1" customHeight="1" x14ac:dyDescent="0.25">
      <c r="A190" s="18" t="s">
        <v>6</v>
      </c>
      <c r="B190" s="61"/>
      <c r="C190" s="61"/>
      <c r="D190" s="61"/>
      <c r="E190" s="61"/>
      <c r="F190" s="61"/>
      <c r="G190" s="61"/>
      <c r="H190" s="61"/>
      <c r="I190" s="131"/>
      <c r="J190" s="61"/>
      <c r="K190" s="61"/>
      <c r="L190" s="61"/>
      <c r="M190" s="61"/>
      <c r="N190" s="105"/>
      <c r="O190" s="106"/>
      <c r="P190"/>
      <c r="Q190" s="106"/>
      <c r="R190" s="106"/>
      <c r="S190" s="105"/>
    </row>
    <row r="191" spans="1:19" s="2" customFormat="1" ht="24" x14ac:dyDescent="0.2">
      <c r="A191" s="64" t="s">
        <v>124</v>
      </c>
      <c r="B191" s="19"/>
      <c r="C191" s="19"/>
      <c r="D191" s="19"/>
      <c r="E191" s="19"/>
      <c r="F191" s="21"/>
      <c r="G191" s="63"/>
      <c r="H191" s="21">
        <v>6611959.3600000003</v>
      </c>
      <c r="I191" s="132">
        <v>6611959.3600000003</v>
      </c>
      <c r="J191" s="19"/>
      <c r="K191" s="19"/>
      <c r="L191" s="19"/>
      <c r="M191" s="19"/>
      <c r="N191" s="109"/>
      <c r="O191" s="110"/>
      <c r="P191" s="110"/>
      <c r="Q191" s="110"/>
      <c r="R191" s="110"/>
      <c r="S191" s="109"/>
    </row>
    <row r="192" spans="1:19" s="2" customFormat="1" x14ac:dyDescent="0.2">
      <c r="A192" s="64" t="s">
        <v>112</v>
      </c>
      <c r="B192" s="19"/>
      <c r="C192" s="19"/>
      <c r="D192" s="19"/>
      <c r="E192" s="19"/>
      <c r="F192" s="21"/>
      <c r="G192" s="21"/>
      <c r="H192" s="21">
        <v>157576.19</v>
      </c>
      <c r="I192" s="132">
        <v>157576.19</v>
      </c>
      <c r="J192" s="21"/>
      <c r="K192" s="19"/>
      <c r="L192" s="19"/>
      <c r="M192" s="19"/>
      <c r="N192" s="109"/>
      <c r="O192" s="110"/>
      <c r="P192" s="110"/>
      <c r="Q192" s="110"/>
      <c r="R192" s="110"/>
      <c r="S192" s="109"/>
    </row>
    <row r="193" spans="1:19" s="2" customFormat="1" x14ac:dyDescent="0.2">
      <c r="A193" s="64" t="s">
        <v>125</v>
      </c>
      <c r="B193" s="19"/>
      <c r="C193" s="19"/>
      <c r="D193" s="19"/>
      <c r="E193" s="19"/>
      <c r="F193" s="21"/>
      <c r="G193" s="63"/>
      <c r="H193" s="21">
        <v>181608.56</v>
      </c>
      <c r="I193" s="132">
        <v>181608.56</v>
      </c>
      <c r="J193" s="21"/>
      <c r="K193" s="19"/>
      <c r="L193" s="19"/>
      <c r="M193" s="19"/>
      <c r="N193" s="109"/>
      <c r="O193" s="110"/>
      <c r="P193" s="110"/>
      <c r="Q193" s="110"/>
      <c r="R193" s="110"/>
      <c r="S193" s="109"/>
    </row>
    <row r="194" spans="1:19" s="2" customFormat="1" x14ac:dyDescent="0.2">
      <c r="A194" s="64" t="s">
        <v>71</v>
      </c>
      <c r="B194" s="19"/>
      <c r="C194" s="19"/>
      <c r="D194" s="19"/>
      <c r="E194" s="19"/>
      <c r="F194" s="21"/>
      <c r="G194" s="63"/>
      <c r="H194" s="21">
        <v>143128.19</v>
      </c>
      <c r="I194" s="132">
        <v>143128.19</v>
      </c>
      <c r="J194" s="21"/>
      <c r="K194" s="19"/>
      <c r="L194" s="19"/>
      <c r="M194" s="19"/>
      <c r="N194" s="109"/>
      <c r="O194" s="110"/>
      <c r="P194" s="110"/>
      <c r="Q194" s="110"/>
      <c r="R194" s="110"/>
      <c r="S194" s="109"/>
    </row>
    <row r="195" spans="1:19" s="2" customFormat="1" ht="24.95" customHeight="1" x14ac:dyDescent="0.2">
      <c r="A195" s="99" t="s">
        <v>126</v>
      </c>
      <c r="B195" s="19"/>
      <c r="C195" s="19"/>
      <c r="D195" s="19"/>
      <c r="E195" s="19"/>
      <c r="F195" s="19"/>
      <c r="G195" s="19"/>
      <c r="H195" s="19">
        <f>H191+H192+H193+H194</f>
        <v>7094272.3000000007</v>
      </c>
      <c r="I195" s="129">
        <f>I191+I192+I193+I194</f>
        <v>7094272.3000000007</v>
      </c>
      <c r="J195" s="19"/>
      <c r="K195" s="19"/>
      <c r="L195" s="19"/>
      <c r="M195" s="104">
        <f>H195+J195</f>
        <v>7094272.3000000007</v>
      </c>
      <c r="N195" s="110"/>
      <c r="O195" s="110"/>
      <c r="P195" s="110"/>
      <c r="Q195" s="110"/>
      <c r="R195" s="110"/>
      <c r="S195" s="109"/>
    </row>
    <row r="196" spans="1:19" s="2" customFormat="1" ht="24.95" customHeight="1" x14ac:dyDescent="0.2">
      <c r="A196" s="191" t="s">
        <v>135</v>
      </c>
      <c r="B196" s="191"/>
      <c r="C196" s="191"/>
      <c r="D196" s="191"/>
      <c r="E196" s="191"/>
      <c r="F196" s="191"/>
      <c r="G196" s="191"/>
      <c r="H196" s="191"/>
      <c r="I196" s="191"/>
      <c r="J196" s="191"/>
      <c r="K196" s="191"/>
      <c r="L196" s="191"/>
      <c r="M196" s="191"/>
      <c r="N196" s="110"/>
      <c r="O196" s="110"/>
      <c r="P196" s="110"/>
      <c r="Q196" s="110"/>
      <c r="R196" s="110"/>
      <c r="S196" s="109"/>
    </row>
    <row r="197" spans="1:19" s="3" customFormat="1" ht="32.1" customHeight="1" x14ac:dyDescent="0.2">
      <c r="A197" s="18" t="s">
        <v>6</v>
      </c>
      <c r="B197" s="61"/>
      <c r="C197" s="61"/>
      <c r="D197" s="61"/>
      <c r="E197" s="61"/>
      <c r="F197" s="61"/>
      <c r="G197" s="61"/>
      <c r="H197" s="61"/>
      <c r="I197" s="131"/>
      <c r="J197" s="61"/>
      <c r="K197" s="61"/>
      <c r="L197" s="61"/>
      <c r="M197" s="61"/>
      <c r="N197" s="105"/>
      <c r="O197" s="106"/>
      <c r="P197" s="106"/>
      <c r="Q197" s="106"/>
      <c r="R197" s="106"/>
      <c r="S197" s="105"/>
    </row>
    <row r="198" spans="1:19" s="2" customFormat="1" x14ac:dyDescent="0.2">
      <c r="A198" s="64" t="s">
        <v>137</v>
      </c>
      <c r="B198" s="19"/>
      <c r="C198" s="19"/>
      <c r="D198" s="19"/>
      <c r="E198" s="19"/>
      <c r="F198" s="21"/>
      <c r="G198" s="63"/>
      <c r="H198" s="21">
        <v>1794617.54</v>
      </c>
      <c r="I198" s="132">
        <v>1794617.54</v>
      </c>
      <c r="J198" s="19"/>
      <c r="K198" s="19"/>
      <c r="L198" s="19"/>
      <c r="M198" s="19"/>
      <c r="N198" s="109"/>
      <c r="O198" s="110"/>
      <c r="P198" s="110"/>
      <c r="Q198" s="110"/>
      <c r="R198" s="110"/>
      <c r="S198" s="109"/>
    </row>
    <row r="199" spans="1:19" s="2" customFormat="1" x14ac:dyDescent="0.2">
      <c r="A199" s="64" t="s">
        <v>110</v>
      </c>
      <c r="B199" s="19"/>
      <c r="C199" s="19"/>
      <c r="D199" s="19"/>
      <c r="E199" s="19"/>
      <c r="F199" s="21"/>
      <c r="G199" s="63"/>
      <c r="H199" s="21">
        <v>46634125.310000002</v>
      </c>
      <c r="I199" s="132">
        <v>46634125.310000002</v>
      </c>
      <c r="J199" s="21">
        <v>16676421.91</v>
      </c>
      <c r="K199" s="19"/>
      <c r="L199" s="19"/>
      <c r="M199" s="19"/>
      <c r="N199" s="109"/>
      <c r="O199" s="110"/>
      <c r="P199" s="110"/>
      <c r="Q199" s="110"/>
      <c r="R199" s="110"/>
      <c r="S199" s="109"/>
    </row>
    <row r="200" spans="1:19" s="2" customFormat="1" x14ac:dyDescent="0.2">
      <c r="A200" s="64" t="s">
        <v>111</v>
      </c>
      <c r="B200" s="19"/>
      <c r="C200" s="19"/>
      <c r="D200" s="19"/>
      <c r="E200" s="19"/>
      <c r="F200" s="21"/>
      <c r="G200" s="63"/>
      <c r="H200" s="21">
        <v>394769.85</v>
      </c>
      <c r="I200" s="132">
        <v>394769.85</v>
      </c>
      <c r="J200" s="21">
        <v>97834.76</v>
      </c>
      <c r="K200" s="19"/>
      <c r="L200" s="19"/>
      <c r="M200" s="19"/>
      <c r="N200" s="109"/>
      <c r="O200" s="110"/>
      <c r="P200" s="110"/>
      <c r="Q200" s="110"/>
      <c r="R200" s="110"/>
      <c r="S200" s="109"/>
    </row>
    <row r="201" spans="1:19" s="2" customFormat="1" x14ac:dyDescent="0.2">
      <c r="A201" s="64" t="s">
        <v>112</v>
      </c>
      <c r="B201" s="19"/>
      <c r="C201" s="19"/>
      <c r="D201" s="19"/>
      <c r="E201" s="19"/>
      <c r="F201" s="21"/>
      <c r="G201" s="21"/>
      <c r="H201" s="21">
        <v>246823.76</v>
      </c>
      <c r="I201" s="132">
        <v>1032000</v>
      </c>
      <c r="J201" s="21">
        <v>227086.54</v>
      </c>
      <c r="K201" s="19"/>
      <c r="L201" s="19"/>
      <c r="M201" s="19"/>
      <c r="N201" s="109"/>
      <c r="O201" s="110"/>
      <c r="P201" s="110"/>
      <c r="Q201" s="110"/>
      <c r="R201" s="110"/>
      <c r="S201" s="109"/>
    </row>
    <row r="202" spans="1:19" s="2" customFormat="1" x14ac:dyDescent="0.2">
      <c r="A202" s="64" t="s">
        <v>71</v>
      </c>
      <c r="B202" s="19"/>
      <c r="C202" s="19"/>
      <c r="D202" s="19"/>
      <c r="E202" s="19"/>
      <c r="F202" s="21"/>
      <c r="G202" s="63"/>
      <c r="H202" s="21">
        <v>1032000</v>
      </c>
      <c r="I202" s="132">
        <v>246823.76</v>
      </c>
      <c r="J202" s="21">
        <v>254400</v>
      </c>
      <c r="K202" s="19"/>
      <c r="L202" s="19"/>
      <c r="M202" s="19"/>
      <c r="N202" s="109"/>
      <c r="O202" s="110"/>
      <c r="P202" s="110"/>
      <c r="Q202" s="110"/>
      <c r="R202" s="110"/>
      <c r="S202" s="109"/>
    </row>
    <row r="203" spans="1:19" s="2" customFormat="1" ht="24.95" customHeight="1" x14ac:dyDescent="0.2">
      <c r="A203" s="137" t="s">
        <v>140</v>
      </c>
      <c r="B203" s="19"/>
      <c r="C203" s="19"/>
      <c r="D203" s="19"/>
      <c r="E203" s="19"/>
      <c r="F203" s="19"/>
      <c r="G203" s="19"/>
      <c r="H203" s="19">
        <f>H198+H201+H202+H199+H200</f>
        <v>50102336.460000001</v>
      </c>
      <c r="I203" s="129">
        <f>I198+I201+I202+I199+I200</f>
        <v>50102336.460000001</v>
      </c>
      <c r="J203" s="19">
        <f>J198+J201+J202+J199+J200</f>
        <v>17255743.210000001</v>
      </c>
      <c r="K203" s="19"/>
      <c r="L203" s="19"/>
      <c r="M203" s="104">
        <f>H203+J203</f>
        <v>67358079.670000002</v>
      </c>
      <c r="N203" s="110"/>
      <c r="O203" s="110"/>
      <c r="P203" s="110"/>
      <c r="Q203" s="110"/>
      <c r="R203" s="110"/>
      <c r="S203" s="109"/>
    </row>
    <row r="204" spans="1:19" s="2" customFormat="1" ht="24.95" customHeight="1" x14ac:dyDescent="0.2">
      <c r="A204" s="102" t="s">
        <v>128</v>
      </c>
      <c r="B204" s="103">
        <f t="shared" ref="B204:G204" si="16">B195+B188+B179+B160</f>
        <v>0</v>
      </c>
      <c r="C204" s="103">
        <f t="shared" si="16"/>
        <v>0</v>
      </c>
      <c r="D204" s="103">
        <f t="shared" si="16"/>
        <v>50578</v>
      </c>
      <c r="E204" s="103">
        <f t="shared" si="16"/>
        <v>50578</v>
      </c>
      <c r="F204" s="103">
        <f t="shared" si="16"/>
        <v>406921</v>
      </c>
      <c r="G204" s="103">
        <f t="shared" si="16"/>
        <v>406921.00000000006</v>
      </c>
      <c r="H204" s="103">
        <f t="shared" ref="H204:L204" si="17">H195+H188+H179+H160+H203</f>
        <v>125726127.53999999</v>
      </c>
      <c r="I204" s="129">
        <f>I195+I188+I179+I160+I203</f>
        <v>113070883.80000001</v>
      </c>
      <c r="J204" s="103">
        <f t="shared" si="17"/>
        <v>20102743.969999999</v>
      </c>
      <c r="K204" s="103">
        <f t="shared" si="17"/>
        <v>0</v>
      </c>
      <c r="L204" s="103">
        <f t="shared" si="17"/>
        <v>0</v>
      </c>
      <c r="M204" s="103">
        <f>M195+M188+M179+M160+M203</f>
        <v>146286370.50999999</v>
      </c>
      <c r="N204" s="110"/>
      <c r="O204" s="110"/>
      <c r="P204" s="110"/>
      <c r="Q204" s="110"/>
      <c r="R204" s="110"/>
      <c r="S204" s="109"/>
    </row>
    <row r="205" spans="1:19" s="30" customFormat="1" ht="21" customHeight="1" x14ac:dyDescent="0.25">
      <c r="A205" s="212" t="s">
        <v>18</v>
      </c>
      <c r="B205" s="213"/>
      <c r="C205" s="213"/>
      <c r="D205" s="213"/>
      <c r="E205" s="213"/>
      <c r="F205" s="213"/>
      <c r="G205" s="213"/>
      <c r="H205" s="213"/>
      <c r="I205" s="213"/>
      <c r="J205" s="213"/>
      <c r="K205" s="213"/>
      <c r="L205" s="213"/>
      <c r="M205" s="214"/>
      <c r="N205" s="112"/>
      <c r="O205" s="113"/>
      <c r="P205" s="113"/>
      <c r="Q205" s="112"/>
      <c r="R205" s="112"/>
      <c r="S205" s="112"/>
    </row>
    <row r="206" spans="1:19" s="30" customFormat="1" ht="21" customHeight="1" x14ac:dyDescent="0.25">
      <c r="A206" s="181" t="s">
        <v>22</v>
      </c>
      <c r="B206" s="182"/>
      <c r="C206" s="182"/>
      <c r="D206" s="182"/>
      <c r="E206" s="182"/>
      <c r="F206" s="182"/>
      <c r="G206" s="182"/>
      <c r="H206" s="182"/>
      <c r="I206" s="182"/>
      <c r="J206" s="182"/>
      <c r="K206" s="182"/>
      <c r="L206" s="182"/>
      <c r="M206" s="183"/>
      <c r="N206" s="112"/>
      <c r="O206" s="112"/>
      <c r="P206" s="113"/>
      <c r="Q206" s="112"/>
      <c r="R206" s="112"/>
      <c r="S206" s="112"/>
    </row>
    <row r="207" spans="1:19" s="11" customFormat="1" ht="32.450000000000003" customHeight="1" x14ac:dyDescent="0.25">
      <c r="A207" s="158" t="s">
        <v>20</v>
      </c>
      <c r="B207" s="158"/>
      <c r="C207" s="158"/>
      <c r="D207" s="158"/>
      <c r="E207" s="158"/>
      <c r="F207" s="158"/>
      <c r="G207" s="158"/>
      <c r="H207" s="158"/>
      <c r="I207" s="158"/>
      <c r="J207" s="158"/>
      <c r="K207" s="158"/>
      <c r="L207" s="158"/>
      <c r="M207" s="158"/>
      <c r="N207" s="112"/>
      <c r="O207" s="112"/>
      <c r="P207" s="113"/>
      <c r="Q207" s="112"/>
      <c r="R207" s="112"/>
      <c r="S207" s="112"/>
    </row>
    <row r="208" spans="1:19" s="11" customFormat="1" ht="96" customHeight="1" x14ac:dyDescent="0.25">
      <c r="A208" s="13" t="s">
        <v>21</v>
      </c>
      <c r="B208" s="14"/>
      <c r="C208" s="14"/>
      <c r="D208" s="14"/>
      <c r="E208" s="14"/>
      <c r="F208" s="14">
        <v>1872737</v>
      </c>
      <c r="G208" s="14">
        <v>1868719</v>
      </c>
      <c r="H208" s="14">
        <v>1686915</v>
      </c>
      <c r="I208" s="115">
        <v>8795.42</v>
      </c>
      <c r="J208" s="14">
        <v>74272</v>
      </c>
      <c r="K208" s="14"/>
      <c r="L208" s="14"/>
      <c r="M208" s="80">
        <f>F208+H208+J208</f>
        <v>3633924</v>
      </c>
      <c r="N208" s="112"/>
      <c r="O208" s="112"/>
      <c r="P208" s="112"/>
      <c r="Q208" s="112"/>
      <c r="R208" s="112"/>
      <c r="S208" s="112"/>
    </row>
    <row r="209" spans="1:19" s="11" customFormat="1" ht="21" customHeight="1" x14ac:dyDescent="0.25">
      <c r="A209" s="22" t="s">
        <v>23</v>
      </c>
      <c r="B209" s="22"/>
      <c r="C209" s="22"/>
      <c r="D209" s="22"/>
      <c r="E209" s="22"/>
      <c r="F209" s="23">
        <f>F208</f>
        <v>1872737</v>
      </c>
      <c r="G209" s="23">
        <f>G208</f>
        <v>1868719</v>
      </c>
      <c r="H209" s="23">
        <f t="shared" ref="H209:J209" si="18">H208</f>
        <v>1686915</v>
      </c>
      <c r="I209" s="133">
        <f>I208</f>
        <v>8795.42</v>
      </c>
      <c r="J209" s="23">
        <f t="shared" si="18"/>
        <v>74272</v>
      </c>
      <c r="K209" s="23"/>
      <c r="L209" s="23"/>
      <c r="M209" s="95">
        <f>F209+H209+J209</f>
        <v>3633924</v>
      </c>
      <c r="N209" s="112"/>
      <c r="O209" s="112"/>
      <c r="P209" s="112"/>
      <c r="Q209" s="112"/>
      <c r="R209" s="112"/>
      <c r="S209" s="112"/>
    </row>
    <row r="211" spans="1:19" ht="39" customHeight="1" x14ac:dyDescent="0.25">
      <c r="A211" s="205" t="s">
        <v>120</v>
      </c>
      <c r="B211" s="206"/>
      <c r="C211" s="206"/>
      <c r="D211" s="206"/>
      <c r="E211" s="206"/>
      <c r="F211" s="206"/>
      <c r="G211" s="206"/>
      <c r="H211" s="206"/>
      <c r="I211" s="206"/>
      <c r="J211" s="206"/>
      <c r="K211" s="206"/>
      <c r="L211" s="206"/>
      <c r="M211" s="206"/>
    </row>
    <row r="212" spans="1:19" ht="20.25" customHeight="1" x14ac:dyDescent="0.25">
      <c r="A212" s="209" t="s">
        <v>27</v>
      </c>
      <c r="B212" s="209"/>
      <c r="C212" s="209"/>
      <c r="D212" s="209"/>
      <c r="E212" s="209"/>
      <c r="F212" s="209"/>
      <c r="G212" s="209"/>
      <c r="H212" s="209"/>
      <c r="I212" s="209"/>
      <c r="J212" s="209"/>
      <c r="K212" s="209"/>
      <c r="L212" s="209"/>
      <c r="M212" s="209"/>
    </row>
    <row r="213" spans="1:19" ht="37.5" customHeight="1" x14ac:dyDescent="0.25">
      <c r="A213" s="207" t="s">
        <v>25</v>
      </c>
      <c r="B213" s="208"/>
      <c r="C213" s="208"/>
      <c r="D213" s="208"/>
      <c r="E213" s="208"/>
      <c r="F213" s="208"/>
      <c r="G213" s="208"/>
      <c r="H213" s="208"/>
      <c r="I213" s="208"/>
      <c r="J213" s="208"/>
      <c r="K213" s="208"/>
      <c r="L213" s="208"/>
      <c r="M213" s="208"/>
    </row>
    <row r="214" spans="1:19" ht="78" customHeight="1" x14ac:dyDescent="0.25">
      <c r="A214" s="159" t="s">
        <v>26</v>
      </c>
      <c r="B214" s="159"/>
      <c r="C214" s="159"/>
      <c r="D214" s="159"/>
      <c r="E214" s="159"/>
      <c r="F214" s="159"/>
      <c r="G214" s="159"/>
      <c r="H214" s="159"/>
      <c r="I214" s="159"/>
      <c r="J214" s="159"/>
      <c r="K214" s="159"/>
      <c r="L214" s="159"/>
      <c r="M214" s="159"/>
    </row>
    <row r="215" spans="1:19" x14ac:dyDescent="0.25">
      <c r="A215" s="26" t="s">
        <v>31</v>
      </c>
      <c r="B215" s="27"/>
      <c r="C215" s="27"/>
      <c r="D215" s="27"/>
      <c r="E215" s="27"/>
      <c r="F215" s="27"/>
      <c r="G215" s="27"/>
      <c r="H215" s="28">
        <v>1500000</v>
      </c>
      <c r="I215" s="132"/>
      <c r="J215" s="28">
        <v>3200000</v>
      </c>
      <c r="K215" s="28">
        <v>1000000</v>
      </c>
      <c r="L215" s="28"/>
      <c r="M215" s="96">
        <f>H215+J215+K215</f>
        <v>5700000</v>
      </c>
    </row>
    <row r="216" spans="1:19" ht="21" customHeight="1" x14ac:dyDescent="0.25">
      <c r="A216" s="24" t="s">
        <v>8</v>
      </c>
      <c r="B216" s="25"/>
      <c r="C216" s="25"/>
      <c r="D216" s="25"/>
      <c r="E216" s="25"/>
      <c r="F216" s="25"/>
      <c r="G216" s="25"/>
      <c r="H216" s="25">
        <f>H215</f>
        <v>1500000</v>
      </c>
      <c r="I216" s="135">
        <f>I215</f>
        <v>0</v>
      </c>
      <c r="J216" s="25">
        <f t="shared" ref="J216:K216" si="19">J215</f>
        <v>3200000</v>
      </c>
      <c r="K216" s="25">
        <f t="shared" si="19"/>
        <v>1000000</v>
      </c>
      <c r="L216" s="25"/>
      <c r="M216" s="97">
        <f>H216+J216+K216</f>
        <v>5700000</v>
      </c>
    </row>
    <row r="217" spans="1:19" x14ac:dyDescent="0.25">
      <c r="B217" s="4"/>
      <c r="C217" s="4"/>
      <c r="D217" s="4"/>
      <c r="E217" s="8"/>
      <c r="F217" s="4"/>
      <c r="G217" s="4"/>
      <c r="H217" s="4"/>
      <c r="I217" s="136"/>
      <c r="J217" s="4"/>
      <c r="K217" s="4"/>
      <c r="L217" s="4"/>
      <c r="M217" s="4"/>
    </row>
    <row r="218" spans="1:19" ht="29.25" customHeight="1" x14ac:dyDescent="0.25">
      <c r="A218" s="210" t="s">
        <v>29</v>
      </c>
      <c r="B218" s="211"/>
      <c r="C218" s="211"/>
      <c r="D218" s="211"/>
      <c r="E218" s="211"/>
      <c r="F218" s="211"/>
      <c r="G218" s="211"/>
      <c r="H218" s="211"/>
      <c r="I218" s="211"/>
      <c r="J218" s="211"/>
      <c r="K218" s="211"/>
      <c r="L218" s="211"/>
      <c r="M218" s="211"/>
    </row>
    <row r="219" spans="1:19" ht="29.25" customHeight="1" x14ac:dyDescent="0.25">
      <c r="A219" s="204" t="s">
        <v>129</v>
      </c>
      <c r="B219" s="204"/>
      <c r="C219" s="204"/>
      <c r="D219" s="204"/>
      <c r="E219" s="204"/>
      <c r="F219" s="204"/>
      <c r="G219" s="204"/>
      <c r="H219" s="204"/>
      <c r="I219" s="204"/>
      <c r="J219" s="204"/>
      <c r="K219" s="204"/>
      <c r="L219" s="204"/>
      <c r="M219" s="204"/>
    </row>
    <row r="220" spans="1:19" ht="29.25" customHeight="1" x14ac:dyDescent="0.25">
      <c r="A220" s="202" t="s">
        <v>142</v>
      </c>
      <c r="B220" s="202"/>
      <c r="C220" s="202"/>
      <c r="D220" s="202"/>
      <c r="E220" s="202"/>
      <c r="F220" s="202"/>
      <c r="G220" s="202"/>
      <c r="H220" s="202"/>
      <c r="I220" s="202"/>
      <c r="J220" s="202"/>
      <c r="K220" s="202"/>
      <c r="L220" s="202"/>
      <c r="M220" s="202"/>
    </row>
    <row r="221" spans="1:19" ht="54.75" customHeight="1" x14ac:dyDescent="0.25">
      <c r="A221" s="203" t="s">
        <v>30</v>
      </c>
      <c r="B221" s="203"/>
      <c r="C221" s="203"/>
      <c r="D221" s="203"/>
      <c r="E221" s="203"/>
      <c r="F221" s="203"/>
      <c r="G221" s="203"/>
      <c r="H221" s="203"/>
      <c r="I221" s="203"/>
      <c r="J221" s="203"/>
      <c r="K221" s="203"/>
      <c r="L221" s="203"/>
      <c r="M221" s="203"/>
    </row>
    <row r="222" spans="1:19" ht="90" x14ac:dyDescent="0.25">
      <c r="A222" s="13" t="s">
        <v>21</v>
      </c>
      <c r="B222" s="29"/>
      <c r="C222" s="29"/>
      <c r="D222" s="29"/>
      <c r="E222" s="29"/>
      <c r="F222" s="138">
        <v>739431</v>
      </c>
      <c r="G222" s="14">
        <v>739431</v>
      </c>
      <c r="H222" s="138">
        <v>34383331</v>
      </c>
      <c r="I222" s="139">
        <v>19045185</v>
      </c>
      <c r="J222" s="138">
        <v>37121213</v>
      </c>
      <c r="K222" s="138">
        <v>19648916</v>
      </c>
      <c r="L222" s="138">
        <v>4065740</v>
      </c>
      <c r="M222" s="80">
        <f>F222+H222+J222+K222+L222</f>
        <v>95958631</v>
      </c>
    </row>
    <row r="223" spans="1:19" ht="18.75" customHeight="1" x14ac:dyDescent="0.25">
      <c r="A223" s="22" t="s">
        <v>131</v>
      </c>
      <c r="B223" s="22"/>
      <c r="C223" s="22"/>
      <c r="D223" s="22"/>
      <c r="E223" s="22"/>
      <c r="F223" s="23">
        <f>F222</f>
        <v>739431</v>
      </c>
      <c r="G223" s="23">
        <f>G222</f>
        <v>739431</v>
      </c>
      <c r="H223" s="23">
        <f t="shared" ref="H223:M223" si="20">H222</f>
        <v>34383331</v>
      </c>
      <c r="I223" s="133">
        <f>I222</f>
        <v>19045185</v>
      </c>
      <c r="J223" s="23">
        <f t="shared" si="20"/>
        <v>37121213</v>
      </c>
      <c r="K223" s="23">
        <f t="shared" si="20"/>
        <v>19648916</v>
      </c>
      <c r="L223" s="23">
        <f>L222</f>
        <v>4065740</v>
      </c>
      <c r="M223" s="95">
        <f t="shared" si="20"/>
        <v>95958631</v>
      </c>
    </row>
    <row r="224" spans="1:19" ht="37.5" customHeight="1" x14ac:dyDescent="0.25">
      <c r="A224" s="168" t="s">
        <v>143</v>
      </c>
      <c r="B224" s="168"/>
      <c r="C224" s="168"/>
      <c r="D224" s="168"/>
      <c r="E224" s="168"/>
      <c r="F224" s="168"/>
      <c r="G224" s="168"/>
      <c r="H224" s="168"/>
      <c r="I224" s="168"/>
      <c r="J224" s="168"/>
      <c r="K224" s="168"/>
      <c r="L224" s="168"/>
      <c r="M224" s="168"/>
    </row>
    <row r="225" spans="1:13" ht="29.25" customHeight="1" x14ac:dyDescent="0.25">
      <c r="A225" s="202" t="s">
        <v>132</v>
      </c>
      <c r="B225" s="202"/>
      <c r="C225" s="202"/>
      <c r="D225" s="202"/>
      <c r="E225" s="202"/>
      <c r="F225" s="202"/>
      <c r="G225" s="202"/>
      <c r="H225" s="202"/>
      <c r="I225" s="202"/>
      <c r="J225" s="202"/>
      <c r="K225" s="202"/>
      <c r="L225" s="202"/>
      <c r="M225" s="202"/>
    </row>
    <row r="226" spans="1:13" x14ac:dyDescent="0.25">
      <c r="A226" s="199" t="s">
        <v>133</v>
      </c>
      <c r="B226" s="199"/>
      <c r="C226" s="199"/>
      <c r="D226" s="199"/>
      <c r="E226" s="199"/>
      <c r="F226" s="199"/>
      <c r="G226" s="199"/>
      <c r="H226" s="199"/>
      <c r="I226" s="199"/>
      <c r="J226" s="199"/>
      <c r="K226" s="199"/>
      <c r="L226" s="199"/>
      <c r="M226" s="199"/>
    </row>
    <row r="227" spans="1:13" ht="45.75" customHeight="1" x14ac:dyDescent="0.25">
      <c r="A227" s="200" t="s">
        <v>130</v>
      </c>
      <c r="B227" s="201"/>
      <c r="C227" s="201"/>
      <c r="D227" s="201"/>
      <c r="E227" s="201"/>
      <c r="F227" s="201"/>
      <c r="G227" s="201"/>
      <c r="H227" s="201"/>
      <c r="I227" s="201"/>
      <c r="J227" s="201"/>
      <c r="K227" s="201"/>
      <c r="L227" s="201"/>
      <c r="M227" s="201"/>
    </row>
    <row r="228" spans="1:13" x14ac:dyDescent="0.25">
      <c r="A228" s="26" t="s">
        <v>31</v>
      </c>
      <c r="B228" s="27"/>
      <c r="C228" s="27"/>
      <c r="D228" s="27"/>
      <c r="E228" s="27"/>
      <c r="F228" s="27"/>
      <c r="G228" s="27"/>
      <c r="H228" s="28">
        <v>1668406</v>
      </c>
      <c r="I228" s="132"/>
      <c r="J228" s="28"/>
      <c r="K228" s="28"/>
      <c r="L228" s="28"/>
      <c r="M228" s="96">
        <f>H228+J228+K228</f>
        <v>1668406</v>
      </c>
    </row>
    <row r="229" spans="1:13" ht="21" customHeight="1" x14ac:dyDescent="0.25">
      <c r="A229" s="100" t="s">
        <v>134</v>
      </c>
      <c r="B229" s="101"/>
      <c r="C229" s="101"/>
      <c r="D229" s="101"/>
      <c r="E229" s="101"/>
      <c r="F229" s="101"/>
      <c r="G229" s="101"/>
      <c r="H229" s="101">
        <f>H228</f>
        <v>1668406</v>
      </c>
      <c r="I229" s="101">
        <f>I228</f>
        <v>0</v>
      </c>
      <c r="J229" s="101"/>
      <c r="K229" s="101"/>
      <c r="L229" s="101"/>
      <c r="M229" s="80">
        <f>H229+J229+K229</f>
        <v>1668406</v>
      </c>
    </row>
    <row r="231" spans="1:13" x14ac:dyDescent="0.25">
      <c r="B231" s="4">
        <f t="shared" ref="B231:M231" si="21">B8+B10+B12+B14+B16+B18+B25+B30+B32+B34+B36+B38+B40+B42+B46+B48+B50+B52+B54+B55+B57+B59+B61+B71+B77+B81+B87+B91+B97+B102+B118+B123+B130+B140+B145+B160+B179+B188+B195+B203+B209+B216+B223+B229</f>
        <v>4016125</v>
      </c>
      <c r="C231" s="4">
        <f t="shared" si="21"/>
        <v>3402374</v>
      </c>
      <c r="D231" s="4">
        <f t="shared" si="21"/>
        <v>22764763</v>
      </c>
      <c r="E231" s="4">
        <f t="shared" si="21"/>
        <v>22506029</v>
      </c>
      <c r="F231" s="4">
        <f t="shared" si="21"/>
        <v>70672756</v>
      </c>
      <c r="G231" s="4">
        <f t="shared" si="21"/>
        <v>70192343.700000003</v>
      </c>
      <c r="H231" s="4">
        <f t="shared" si="21"/>
        <v>194764364.53999999</v>
      </c>
      <c r="I231" s="4">
        <f t="shared" si="21"/>
        <v>143883066.35000002</v>
      </c>
      <c r="J231" s="4">
        <f t="shared" si="21"/>
        <v>62181069.969999999</v>
      </c>
      <c r="K231" s="4">
        <f t="shared" si="21"/>
        <v>20763703</v>
      </c>
      <c r="L231" s="4">
        <f t="shared" si="21"/>
        <v>4065740</v>
      </c>
      <c r="M231" s="4">
        <f t="shared" si="21"/>
        <v>379228521.50999999</v>
      </c>
    </row>
  </sheetData>
  <mergeCells count="76">
    <mergeCell ref="A1:M1"/>
    <mergeCell ref="A226:M226"/>
    <mergeCell ref="A227:M227"/>
    <mergeCell ref="A225:M225"/>
    <mergeCell ref="A162:M162"/>
    <mergeCell ref="A207:M207"/>
    <mergeCell ref="A220:M220"/>
    <mergeCell ref="A221:M221"/>
    <mergeCell ref="A224:M224"/>
    <mergeCell ref="A219:M219"/>
    <mergeCell ref="A211:M211"/>
    <mergeCell ref="A213:M213"/>
    <mergeCell ref="A214:M214"/>
    <mergeCell ref="A212:M212"/>
    <mergeCell ref="A218:M218"/>
    <mergeCell ref="A205:M205"/>
    <mergeCell ref="A206:M206"/>
    <mergeCell ref="A141:M141"/>
    <mergeCell ref="A142:M142"/>
    <mergeCell ref="A161:M161"/>
    <mergeCell ref="A181:M181"/>
    <mergeCell ref="A189:M189"/>
    <mergeCell ref="A180:M180"/>
    <mergeCell ref="A157:M157"/>
    <mergeCell ref="A158:M158"/>
    <mergeCell ref="A196:M196"/>
    <mergeCell ref="A146:M146"/>
    <mergeCell ref="A147:M147"/>
    <mergeCell ref="A104:M104"/>
    <mergeCell ref="A105:M105"/>
    <mergeCell ref="A119:M119"/>
    <mergeCell ref="A120:M120"/>
    <mergeCell ref="A156:M156"/>
    <mergeCell ref="A124:M124"/>
    <mergeCell ref="A125:M125"/>
    <mergeCell ref="A131:M131"/>
    <mergeCell ref="A132:M132"/>
    <mergeCell ref="A78:M78"/>
    <mergeCell ref="A82:M82"/>
    <mergeCell ref="A88:M88"/>
    <mergeCell ref="A92:M92"/>
    <mergeCell ref="A98:M98"/>
    <mergeCell ref="A41:M41"/>
    <mergeCell ref="A22:M22"/>
    <mergeCell ref="A27:M27"/>
    <mergeCell ref="A72:M72"/>
    <mergeCell ref="A44:M44"/>
    <mergeCell ref="A45:M45"/>
    <mergeCell ref="A47:M47"/>
    <mergeCell ref="A49:M49"/>
    <mergeCell ref="A51:M51"/>
    <mergeCell ref="A53:M53"/>
    <mergeCell ref="A56:M56"/>
    <mergeCell ref="A58:M58"/>
    <mergeCell ref="A60:M60"/>
    <mergeCell ref="A63:M63"/>
    <mergeCell ref="A64:M64"/>
    <mergeCell ref="A31:M31"/>
    <mergeCell ref="A33:M33"/>
    <mergeCell ref="A35:M35"/>
    <mergeCell ref="A37:M37"/>
    <mergeCell ref="A39:M39"/>
    <mergeCell ref="A23:M23"/>
    <mergeCell ref="A13:M13"/>
    <mergeCell ref="A15:M15"/>
    <mergeCell ref="A28:M28"/>
    <mergeCell ref="A29:M29"/>
    <mergeCell ref="A17:M17"/>
    <mergeCell ref="A19:M19"/>
    <mergeCell ref="A11:M11"/>
    <mergeCell ref="A2:M2"/>
    <mergeCell ref="A6:M6"/>
    <mergeCell ref="A7:M7"/>
    <mergeCell ref="A9:M9"/>
    <mergeCell ref="A4:M4"/>
    <mergeCell ref="A3:M3"/>
  </mergeCells>
  <pageMargins left="0.39370078740157483" right="0.43307086614173229" top="0.59055118110236227" bottom="0.47244094488188981" header="0.31496062992125984" footer="0.31496062992125984"/>
  <pageSetup paperSize="9" scale="40" fitToHeight="0" orientation="portrait" r:id="rId1"/>
  <headerFooter>
    <oddFooter>&amp;C&amp;10&amp;P</oddFooter>
  </headerFooter>
  <ignoredErrors>
    <ignoredError sqref="I11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01.06.2024 </vt:lpstr>
      <vt:lpstr>' uz 01.06.2024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2024-06-06T07:56:58Z</cp:lastPrinted>
  <dcterms:created xsi:type="dcterms:W3CDTF">2022-06-08T09:21:23Z</dcterms:created>
  <dcterms:modified xsi:type="dcterms:W3CDTF">2024-06-26T10:28:33Z</dcterms:modified>
</cp:coreProperties>
</file>